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showInkAnnotation="0" codeName="ThisWorkbook"/>
  <mc:AlternateContent xmlns:mc="http://schemas.openxmlformats.org/markup-compatibility/2006">
    <mc:Choice Requires="x15">
      <x15ac:absPath xmlns:x15ac="http://schemas.microsoft.com/office/spreadsheetml/2010/11/ac" url="C:\Users\ASUS\Downloads\"/>
    </mc:Choice>
  </mc:AlternateContent>
  <xr:revisionPtr revIDLastSave="0" documentId="13_ncr:1_{4C4D4353-9840-482D-AD67-14C30C6A4C78}" xr6:coauthVersionLast="47" xr6:coauthVersionMax="47" xr10:uidLastSave="{00000000-0000-0000-0000-000000000000}"/>
  <bookViews>
    <workbookView xWindow="-108" yWindow="-108" windowWidth="23256" windowHeight="12576" firstSheet="1" activeTab="2" xr2:uid="{00000000-000D-0000-FFFF-FFFF00000000}"/>
  </bookViews>
  <sheets>
    <sheet name="ACCOMPLISHMENT REPORT" sheetId="8" r:id="rId1"/>
    <sheet name="Calendar View" sheetId="3" r:id="rId2"/>
    <sheet name="Employee Leave Tracker" sheetId="1" r:id="rId3"/>
    <sheet name="List of Employees" sheetId="2" r:id="rId4"/>
    <sheet name="Company Holidays" sheetId="5" r:id="rId5"/>
    <sheet name="EMPLOYEE LEAVE" sheetId="7" r:id="rId6"/>
    <sheet name="Leave Types" sheetId="4" r:id="rId7"/>
    <sheet name="OFFICES" sheetId="6" r:id="rId8"/>
  </sheets>
  <definedNames>
    <definedName name="_xlnm._FilterDatabase" localSheetId="1" hidden="1">'Calendar View'!$H$19:$K$22</definedName>
    <definedName name="Calendar_Year">'Calendar View'!$C$3</definedName>
    <definedName name="ColumnTitle3">Employees[[#Headers],[Employee Name]]</definedName>
    <definedName name="ColumnTitle4">LeaveTypes[[#Headers],[List of Leave Types]]</definedName>
    <definedName name="ColumnTitle5">CompanyHolidays[[#Headers],[Company Holidays]]</definedName>
    <definedName name="ColumnTitleRegion..AC22.1">'Calendar View'!$C$19:$E$19</definedName>
    <definedName name="lstEDates">LeaveTracker[End Date]</definedName>
    <definedName name="lstEmployees">Employees[Employee Name]</definedName>
    <definedName name="lstEmpNames">LeaveTracker[Employee Name]</definedName>
    <definedName name="lstHolidays">CompanyHolidays[Company Holidays]</definedName>
    <definedName name="lstHolidayTypes">LeaveTypes[List of Leave Types]</definedName>
    <definedName name="lstHTypes">LeaveTracker[Type of Leave]</definedName>
    <definedName name="lstSdates">LeaveTracker[Start Date]</definedName>
    <definedName name="_xlnm.Print_Titles" localSheetId="2">'Employee Leave Tracker'!$1:$4</definedName>
    <definedName name="Slicer_OFFICE">#N/A</definedName>
    <definedName name="Title1">AttendanceRecord[[#Headers],[Weekday/Month]]</definedName>
    <definedName name="Title2">LeaveTracker[[#Headers],[Employee Name]]</definedName>
    <definedName name="valSelEmployee">'Calendar View'!$C$2</definedName>
    <definedName name="YEAR">'Leave Types'!$G$4</definedName>
  </definedNames>
  <calcPr calcId="181029"/>
  <pivotCaches>
    <pivotCache cacheId="0" r:id="rId9"/>
    <pivotCache cacheId="1" r:id="rId10"/>
  </pivotCaches>
</workbook>
</file>

<file path=xl/calcChain.xml><?xml version="1.0" encoding="utf-8"?>
<calcChain xmlns="http://schemas.openxmlformats.org/spreadsheetml/2006/main">
  <c r="B591" i="2" l="1"/>
  <c r="B602" i="2"/>
  <c r="B556" i="2"/>
  <c r="B585" i="2"/>
  <c r="B232" i="2"/>
  <c r="B554" i="2"/>
  <c r="A4261" i="1"/>
  <c r="A4262" i="1" s="1"/>
  <c r="A4263" i="1" s="1"/>
  <c r="A4264" i="1" s="1"/>
  <c r="A4265" i="1" s="1"/>
  <c r="A4266" i="1" s="1"/>
  <c r="A4267" i="1" s="1"/>
  <c r="A4268" i="1" s="1"/>
  <c r="A4269" i="1" s="1"/>
  <c r="A4271" i="1" s="1"/>
  <c r="A4272" i="1" s="1"/>
  <c r="A4273" i="1" s="1"/>
  <c r="A4274" i="1" s="1"/>
  <c r="A4276" i="1" s="1"/>
  <c r="A4277" i="1" s="1"/>
  <c r="A4278" i="1" s="1"/>
  <c r="A4279" i="1" s="1"/>
  <c r="A4280" i="1" s="1"/>
  <c r="A4281" i="1" s="1"/>
  <c r="A4282" i="1" s="1"/>
  <c r="A4283" i="1" s="1"/>
  <c r="A4284" i="1" s="1"/>
  <c r="A4285" i="1" s="1"/>
  <c r="A4286" i="1" s="1"/>
  <c r="A4287" i="1" s="1"/>
  <c r="A4288" i="1" s="1"/>
  <c r="A4289" i="1" s="1"/>
  <c r="A4290" i="1" s="1"/>
  <c r="A4291" i="1" s="1"/>
  <c r="A4292" i="1" s="1"/>
  <c r="A4293" i="1" s="1"/>
  <c r="A4294" i="1" s="1"/>
  <c r="A4295" i="1" s="1"/>
  <c r="A4296" i="1" s="1"/>
  <c r="A4297" i="1" s="1"/>
  <c r="A4298" i="1" s="1"/>
  <c r="A4299" i="1" s="1"/>
  <c r="A4300" i="1" s="1"/>
  <c r="A4301" i="1" s="1"/>
  <c r="A4302" i="1" s="1"/>
  <c r="A4303" i="1" s="1"/>
  <c r="A4304" i="1" s="1"/>
  <c r="A4305" i="1" s="1"/>
  <c r="A4306" i="1" s="1"/>
  <c r="A4307" i="1" s="1"/>
  <c r="A4308" i="1" s="1"/>
  <c r="A4310" i="1" s="1"/>
  <c r="A4311" i="1" s="1"/>
  <c r="A4312" i="1" s="1"/>
  <c r="A4313" i="1" s="1"/>
  <c r="A4314" i="1" s="1"/>
  <c r="A4315" i="1" s="1"/>
  <c r="A4316" i="1" s="1"/>
  <c r="A4317" i="1" s="1"/>
  <c r="A4318" i="1" s="1"/>
  <c r="A4319" i="1" s="1"/>
  <c r="A4320" i="1" s="1"/>
  <c r="A4321" i="1" s="1"/>
  <c r="A4322" i="1" s="1"/>
  <c r="A4323" i="1" s="1"/>
  <c r="A4325" i="1" s="1"/>
  <c r="A4326" i="1" s="1"/>
  <c r="A4327" i="1" s="1"/>
  <c r="A4328" i="1" s="1"/>
  <c r="A4329" i="1" s="1"/>
  <c r="A4330" i="1" s="1"/>
  <c r="A4331" i="1" s="1"/>
  <c r="A4334" i="1" s="1"/>
  <c r="A4335" i="1" s="1"/>
  <c r="A4338" i="1" s="1"/>
  <c r="A4339" i="1" s="1"/>
  <c r="A4340" i="1" s="1"/>
  <c r="A4341" i="1" s="1"/>
  <c r="A4342" i="1" s="1"/>
  <c r="A4343" i="1" s="1"/>
  <c r="A4344" i="1" s="1"/>
  <c r="A4345" i="1" s="1"/>
  <c r="A4346" i="1" s="1"/>
  <c r="A4347" i="1" s="1"/>
  <c r="A4348" i="1" s="1"/>
  <c r="A4349" i="1" s="1"/>
  <c r="A4351" i="1" s="1"/>
  <c r="A4352" i="1" s="1"/>
  <c r="A4353" i="1" s="1"/>
  <c r="A4354" i="1" s="1"/>
  <c r="A4355" i="1" s="1"/>
  <c r="A4356" i="1" s="1"/>
  <c r="A4357" i="1" s="1"/>
  <c r="A4358" i="1" s="1"/>
  <c r="A4359" i="1" s="1"/>
  <c r="A4360" i="1" s="1"/>
  <c r="A4361" i="1" s="1"/>
  <c r="A4362" i="1" s="1"/>
  <c r="A4363" i="1" s="1"/>
  <c r="A4364" i="1" s="1"/>
  <c r="A4365" i="1" s="1"/>
  <c r="A4366" i="1" s="1"/>
  <c r="A4367" i="1" s="1"/>
  <c r="A4368" i="1" s="1"/>
  <c r="A4369" i="1" s="1"/>
  <c r="A4370" i="1" s="1"/>
  <c r="A4371" i="1" s="1"/>
  <c r="A4372" i="1" s="1"/>
  <c r="A4373" i="1" s="1"/>
  <c r="A4374" i="1" s="1"/>
  <c r="A4375" i="1" s="1"/>
  <c r="A4376" i="1" s="1"/>
  <c r="A4377" i="1" s="1"/>
  <c r="A4378" i="1" s="1"/>
  <c r="A4379" i="1" s="1"/>
  <c r="A4380" i="1" s="1"/>
  <c r="A4381" i="1" s="1"/>
  <c r="A4382" i="1" s="1"/>
  <c r="A4383" i="1" s="1"/>
  <c r="A4384" i="1" s="1"/>
  <c r="A4385" i="1" s="1"/>
  <c r="A4386" i="1" s="1"/>
  <c r="A4387" i="1" s="1"/>
  <c r="A4388" i="1" s="1"/>
  <c r="A4389" i="1" s="1"/>
  <c r="A4390" i="1" s="1"/>
  <c r="A4391" i="1" s="1"/>
  <c r="A4392" i="1" s="1"/>
  <c r="A4393" i="1" s="1"/>
  <c r="A4394" i="1" s="1"/>
  <c r="A4395" i="1" s="1"/>
  <c r="A4396" i="1" s="1"/>
  <c r="A4397" i="1" s="1"/>
  <c r="A4398" i="1" s="1"/>
  <c r="A4399" i="1" s="1"/>
  <c r="A4400" i="1" s="1"/>
  <c r="A4401" i="1" s="1"/>
  <c r="A4402" i="1" s="1"/>
  <c r="A4403" i="1" s="1"/>
  <c r="A4404" i="1" s="1"/>
  <c r="A4405" i="1" s="1"/>
  <c r="A4406" i="1" s="1"/>
  <c r="A4407" i="1" s="1"/>
  <c r="A4408" i="1" s="1"/>
  <c r="A4409" i="1" s="1"/>
  <c r="A4410" i="1" s="1"/>
  <c r="A4411" i="1" s="1"/>
  <c r="A4412" i="1" s="1"/>
  <c r="A4413" i="1" s="1"/>
  <c r="A4414" i="1" s="1"/>
  <c r="A4415" i="1" s="1"/>
  <c r="A4416" i="1" s="1"/>
  <c r="A4417" i="1" s="1"/>
  <c r="A4418" i="1" s="1"/>
  <c r="A4419" i="1" s="1"/>
  <c r="A4420" i="1" s="1"/>
  <c r="A4421" i="1" s="1"/>
  <c r="A4422" i="1" s="1"/>
  <c r="A4423" i="1" s="1"/>
  <c r="A4424" i="1" s="1"/>
  <c r="A4425" i="1" s="1"/>
  <c r="A4426" i="1" s="1"/>
  <c r="A4427" i="1" s="1"/>
  <c r="A4428" i="1" s="1"/>
  <c r="A4429" i="1" s="1"/>
  <c r="A4430" i="1" s="1"/>
  <c r="A4431" i="1" s="1"/>
  <c r="A4432" i="1" s="1"/>
  <c r="A4433" i="1" s="1"/>
  <c r="A4434" i="1" s="1"/>
  <c r="B448" i="2"/>
  <c r="B90" i="2"/>
  <c r="B16" i="2"/>
  <c r="A4131" i="1"/>
  <c r="B334" i="2"/>
  <c r="B477" i="2"/>
  <c r="B227" i="2"/>
  <c r="A4064" i="1"/>
  <c r="A4065" i="1" s="1"/>
  <c r="A4066" i="1" s="1"/>
  <c r="A4067" i="1" s="1"/>
  <c r="A4068" i="1" s="1"/>
  <c r="A4069" i="1" s="1"/>
  <c r="A4070" i="1" s="1"/>
  <c r="A4071" i="1" s="1"/>
  <c r="A4072" i="1" s="1"/>
  <c r="A4073" i="1" s="1"/>
  <c r="A4074" i="1" s="1"/>
  <c r="A4075" i="1" s="1"/>
  <c r="A4076" i="1" s="1"/>
  <c r="A4077" i="1" s="1"/>
  <c r="A4078" i="1" s="1"/>
  <c r="A4079" i="1" s="1"/>
  <c r="A4080" i="1" s="1"/>
  <c r="A4081" i="1" s="1"/>
  <c r="A4082" i="1" s="1"/>
  <c r="A4083" i="1" s="1"/>
  <c r="A4084" i="1" s="1"/>
  <c r="A4085" i="1" s="1"/>
  <c r="A4088" i="1" s="1"/>
  <c r="A4089" i="1" s="1"/>
  <c r="A4090" i="1" s="1"/>
  <c r="A4091" i="1" s="1"/>
  <c r="A4092" i="1" s="1"/>
  <c r="A4093" i="1" s="1"/>
  <c r="A4094" i="1" s="1"/>
  <c r="A4096" i="1" s="1"/>
  <c r="A4097" i="1" s="1"/>
  <c r="A4098" i="1" s="1"/>
  <c r="A4099" i="1" s="1"/>
  <c r="A4100" i="1" s="1"/>
  <c r="A4102" i="1" s="1"/>
  <c r="A4103" i="1" s="1"/>
  <c r="A4104" i="1" s="1"/>
  <c r="A4105" i="1" s="1"/>
  <c r="A4106" i="1" s="1"/>
  <c r="A4107" i="1" s="1"/>
  <c r="A4108" i="1" s="1"/>
  <c r="A4109" i="1" s="1"/>
  <c r="A4110" i="1" s="1"/>
  <c r="A4111" i="1" s="1"/>
  <c r="A4112" i="1" s="1"/>
  <c r="A4113" i="1" s="1"/>
  <c r="A4114" i="1" s="1"/>
  <c r="A4115" i="1" s="1"/>
  <c r="A4116" i="1" s="1"/>
  <c r="A4117" i="1" s="1"/>
  <c r="A4118" i="1" s="1"/>
  <c r="A4119" i="1" s="1"/>
  <c r="A4120" i="1" s="1"/>
  <c r="A4121" i="1" s="1"/>
  <c r="A4122" i="1" s="1"/>
  <c r="A4123" i="1" s="1"/>
  <c r="A4124" i="1" s="1"/>
  <c r="A4125" i="1" s="1"/>
  <c r="A4127" i="1" s="1"/>
  <c r="B281" i="2"/>
  <c r="A4024" i="1"/>
  <c r="A4025" i="1" s="1"/>
  <c r="A4026" i="1" s="1"/>
  <c r="A4028" i="1" s="1"/>
  <c r="A4030" i="1" s="1"/>
  <c r="A4031" i="1" s="1"/>
  <c r="A4032" i="1" s="1"/>
  <c r="A4035" i="1" s="1"/>
  <c r="A4036" i="1" s="1"/>
  <c r="A4037" i="1" s="1"/>
  <c r="A4038" i="1" s="1"/>
  <c r="A4039" i="1" s="1"/>
  <c r="A4040" i="1" s="1"/>
  <c r="A4041" i="1" s="1"/>
  <c r="A4042" i="1" s="1"/>
  <c r="A4043" i="1" s="1"/>
  <c r="A4044" i="1" s="1"/>
  <c r="A4045" i="1" s="1"/>
  <c r="A4046" i="1" s="1"/>
  <c r="A4047" i="1" s="1"/>
  <c r="A4048" i="1" s="1"/>
  <c r="A4049" i="1" s="1"/>
  <c r="A4050" i="1" s="1"/>
  <c r="A4052" i="1" s="1"/>
  <c r="A4053" i="1" s="1"/>
  <c r="A4054" i="1" s="1"/>
  <c r="A4055" i="1" s="1"/>
  <c r="A4056" i="1" s="1"/>
  <c r="A4057" i="1" s="1"/>
  <c r="A4058" i="1" s="1"/>
  <c r="A4059" i="1" s="1"/>
  <c r="A4060" i="1" s="1"/>
  <c r="A4061" i="1" s="1"/>
  <c r="A4062" i="1" s="1"/>
  <c r="B258" i="2"/>
  <c r="A3973" i="1"/>
  <c r="A3974" i="1" s="1"/>
  <c r="A3975" i="1" s="1"/>
  <c r="A3976" i="1" s="1"/>
  <c r="A3977" i="1" s="1"/>
  <c r="A3978" i="1" s="1"/>
  <c r="A3979" i="1" s="1"/>
  <c r="A3980" i="1" s="1"/>
  <c r="A3982" i="1" s="1"/>
  <c r="A3983" i="1" s="1"/>
  <c r="A3984" i="1" s="1"/>
  <c r="A3985" i="1" s="1"/>
  <c r="A3986" i="1" s="1"/>
  <c r="A3987" i="1" s="1"/>
  <c r="A3988" i="1" s="1"/>
  <c r="A3989" i="1" s="1"/>
  <c r="A3990" i="1" s="1"/>
  <c r="A3991" i="1" s="1"/>
  <c r="A3992" i="1" s="1"/>
  <c r="A3993" i="1" s="1"/>
  <c r="A3994" i="1" s="1"/>
  <c r="A3995" i="1" s="1"/>
  <c r="A3996" i="1" s="1"/>
  <c r="A3997" i="1" s="1"/>
  <c r="A3998" i="1" s="1"/>
  <c r="A3999" i="1" s="1"/>
  <c r="A4000" i="1" s="1"/>
  <c r="A4002" i="1" s="1"/>
  <c r="A4003" i="1" s="1"/>
  <c r="A4004" i="1" s="1"/>
  <c r="A4005" i="1" s="1"/>
  <c r="A4006" i="1" s="1"/>
  <c r="A4007" i="1" s="1"/>
  <c r="A4008" i="1" s="1"/>
  <c r="A4009" i="1" s="1"/>
  <c r="A4010" i="1" s="1"/>
  <c r="A4011" i="1" s="1"/>
  <c r="A4012" i="1" s="1"/>
  <c r="A4014" i="1" s="1"/>
  <c r="A4015" i="1" s="1"/>
  <c r="A4016" i="1" s="1"/>
  <c r="A4017" i="1" s="1"/>
  <c r="A4019" i="1" s="1"/>
  <c r="A4020" i="1" s="1"/>
  <c r="A4021" i="1" s="1"/>
  <c r="A4022" i="1" s="1"/>
  <c r="A4132" i="1" l="1"/>
  <c r="A4133" i="1" s="1"/>
  <c r="A4135" i="1" s="1"/>
  <c r="A4136" i="1" s="1"/>
  <c r="A4137" i="1" s="1"/>
  <c r="A4138" i="1" s="1"/>
  <c r="A4139" i="1" s="1"/>
  <c r="A4141" i="1" s="1"/>
  <c r="A4142" i="1" s="1"/>
  <c r="A4143" i="1" s="1"/>
  <c r="A4144" i="1" s="1"/>
  <c r="A4145" i="1" s="1"/>
  <c r="A4146" i="1" s="1"/>
  <c r="A4147" i="1" s="1"/>
  <c r="A4148" i="1" s="1"/>
  <c r="A4149" i="1" s="1"/>
  <c r="A4150" i="1" s="1"/>
  <c r="A4151" i="1" s="1"/>
  <c r="A4152" i="1" s="1"/>
  <c r="A4153" i="1" s="1"/>
  <c r="A4154" i="1" s="1"/>
  <c r="A4155" i="1" s="1"/>
  <c r="A4156" i="1" s="1"/>
  <c r="A4157" i="1" s="1"/>
  <c r="A4158" i="1" s="1"/>
  <c r="A4159" i="1" s="1"/>
  <c r="A4160" i="1" s="1"/>
  <c r="A4161" i="1" s="1"/>
  <c r="A4162" i="1" s="1"/>
  <c r="A4163" i="1" s="1"/>
  <c r="A4164" i="1" s="1"/>
  <c r="A4165" i="1" s="1"/>
  <c r="A4166" i="1" s="1"/>
  <c r="A4167" i="1" s="1"/>
  <c r="A4168" i="1" s="1"/>
  <c r="A4169" i="1" s="1"/>
  <c r="A4170" i="1" s="1"/>
  <c r="A4171" i="1" s="1"/>
  <c r="A4172" i="1" s="1"/>
  <c r="A4173" i="1" s="1"/>
  <c r="A4174" i="1" s="1"/>
  <c r="A4175" i="1" s="1"/>
  <c r="A4176" i="1" s="1"/>
  <c r="A4178" i="1" s="1"/>
  <c r="A4179" i="1" s="1"/>
  <c r="A4180" i="1" s="1"/>
  <c r="A4181" i="1" s="1"/>
  <c r="A4182" i="1" s="1"/>
  <c r="A4183" i="1" s="1"/>
  <c r="A4184" i="1" s="1"/>
  <c r="A4185" i="1" s="1"/>
  <c r="A4186" i="1" s="1"/>
  <c r="A4187" i="1" s="1"/>
  <c r="A4188" i="1" s="1"/>
  <c r="A4189" i="1" s="1"/>
  <c r="A4190" i="1" s="1"/>
  <c r="A4191" i="1" s="1"/>
  <c r="A4192" i="1" s="1"/>
  <c r="A4193" i="1" s="1"/>
  <c r="A4194" i="1" s="1"/>
  <c r="A4195" i="1" s="1"/>
  <c r="A4198" i="1" s="1"/>
  <c r="A4199" i="1" s="1"/>
  <c r="A4200" i="1" s="1"/>
  <c r="A4201" i="1" s="1"/>
  <c r="A4202" i="1" s="1"/>
  <c r="A4203" i="1" s="1"/>
  <c r="A4204" i="1" s="1"/>
  <c r="A4206" i="1" s="1"/>
  <c r="A4207" i="1" s="1"/>
  <c r="A4208" i="1" s="1"/>
  <c r="A4209" i="1" s="1"/>
  <c r="A4210" i="1" s="1"/>
  <c r="A4212" i="1" s="1"/>
  <c r="A4213" i="1" s="1"/>
  <c r="A4214" i="1" s="1"/>
  <c r="A4216" i="1" s="1"/>
  <c r="A4217" i="1" s="1"/>
  <c r="A4218" i="1" s="1"/>
  <c r="A4219" i="1" s="1"/>
  <c r="A4220" i="1" s="1"/>
  <c r="A4221" i="1" s="1"/>
  <c r="A4222" i="1" s="1"/>
  <c r="A4223" i="1" s="1"/>
  <c r="A4226" i="1" s="1"/>
  <c r="A4227" i="1" s="1"/>
  <c r="A4228" i="1" s="1"/>
  <c r="A4229" i="1" s="1"/>
  <c r="A4230" i="1" s="1"/>
  <c r="A4231" i="1" s="1"/>
  <c r="A4232" i="1" s="1"/>
  <c r="A4233" i="1" s="1"/>
  <c r="A4234" i="1" s="1"/>
  <c r="A4235" i="1" s="1"/>
  <c r="A4236" i="1" s="1"/>
  <c r="A4237" i="1" s="1"/>
  <c r="A4238" i="1" s="1"/>
  <c r="A4239" i="1" s="1"/>
  <c r="A4240" i="1" s="1"/>
  <c r="A4241" i="1" s="1"/>
  <c r="A4242" i="1" s="1"/>
  <c r="A4244" i="1" s="1"/>
  <c r="A4245" i="1" s="1"/>
  <c r="A4246" i="1" s="1"/>
  <c r="A4247" i="1" s="1"/>
  <c r="A4248" i="1" s="1"/>
  <c r="A4249" i="1" s="1"/>
  <c r="A4250" i="1" s="1"/>
  <c r="A4252" i="1" s="1"/>
  <c r="A4253" i="1" s="1"/>
  <c r="A4254" i="1" s="1"/>
  <c r="A4255" i="1" s="1"/>
  <c r="A4257" i="1" s="1"/>
  <c r="A4258" i="1" s="1"/>
  <c r="A4259" i="1" s="1"/>
  <c r="B104" i="2"/>
  <c r="B276" i="2"/>
  <c r="B611" i="2" l="1"/>
  <c r="B342" i="2" l="1"/>
  <c r="B458" i="2"/>
  <c r="B308" i="2"/>
  <c r="B174" i="2"/>
  <c r="B257" i="2" l="1"/>
  <c r="B331" i="2"/>
  <c r="B239" i="2"/>
  <c r="B244" i="2"/>
  <c r="B76" i="2"/>
  <c r="B201" i="2"/>
  <c r="B205" i="2"/>
  <c r="B207" i="2"/>
  <c r="A3893" i="1"/>
  <c r="A3894" i="1" s="1"/>
  <c r="A3895" i="1" s="1"/>
  <c r="A3896" i="1" s="1"/>
  <c r="A3897" i="1" s="1"/>
  <c r="A3898" i="1" s="1"/>
  <c r="A3899" i="1" s="1"/>
  <c r="A3900" i="1" s="1"/>
  <c r="A3901" i="1" s="1"/>
  <c r="A3902" i="1" s="1"/>
  <c r="A3903" i="1" s="1"/>
  <c r="A3904" i="1" s="1"/>
  <c r="A3905" i="1" s="1"/>
  <c r="A3906" i="1" s="1"/>
  <c r="A3907" i="1" s="1"/>
  <c r="A3908" i="1" s="1"/>
  <c r="A3909" i="1" s="1"/>
  <c r="A3910" i="1" s="1"/>
  <c r="A3911" i="1" s="1"/>
  <c r="A3912" i="1" s="1"/>
  <c r="A3913" i="1" s="1"/>
  <c r="A3914" i="1" s="1"/>
  <c r="A3915" i="1" s="1"/>
  <c r="A3916" i="1" s="1"/>
  <c r="A3917" i="1" s="1"/>
  <c r="A3918" i="1" s="1"/>
  <c r="A3919" i="1" s="1"/>
  <c r="A3920" i="1" s="1"/>
  <c r="A3921" i="1" s="1"/>
  <c r="A3922" i="1" s="1"/>
  <c r="A3923" i="1" s="1"/>
  <c r="A3924" i="1" s="1"/>
  <c r="A3925" i="1" s="1"/>
  <c r="A3926" i="1" s="1"/>
  <c r="A3927" i="1" s="1"/>
  <c r="A3928" i="1" s="1"/>
  <c r="A3929" i="1" s="1"/>
  <c r="A3930" i="1" s="1"/>
  <c r="A3931" i="1" s="1"/>
  <c r="A3932" i="1" s="1"/>
  <c r="A3933" i="1" s="1"/>
  <c r="A3934" i="1" s="1"/>
  <c r="A3935" i="1" s="1"/>
  <c r="A3936" i="1" s="1"/>
  <c r="A3937" i="1" s="1"/>
  <c r="A3938" i="1" s="1"/>
  <c r="A3939" i="1" s="1"/>
  <c r="A3940" i="1" s="1"/>
  <c r="A3941" i="1" s="1"/>
  <c r="A3942" i="1" s="1"/>
  <c r="A3943" i="1" s="1"/>
  <c r="A3944" i="1" s="1"/>
  <c r="A3945" i="1" s="1"/>
  <c r="A3946" i="1" s="1"/>
  <c r="A3947" i="1" s="1"/>
  <c r="A3948" i="1" s="1"/>
  <c r="A3949" i="1" s="1"/>
  <c r="A3950" i="1" s="1"/>
  <c r="A3951" i="1" s="1"/>
  <c r="A3952" i="1" s="1"/>
  <c r="A3953" i="1" s="1"/>
  <c r="A3954" i="1" s="1"/>
  <c r="A3955" i="1" s="1"/>
  <c r="A3956" i="1" s="1"/>
  <c r="A3957" i="1" s="1"/>
  <c r="A3958" i="1" s="1"/>
  <c r="A3959" i="1" s="1"/>
  <c r="A3960" i="1" s="1"/>
  <c r="A3961" i="1" s="1"/>
  <c r="A3963" i="1" s="1"/>
  <c r="A3964" i="1" s="1"/>
  <c r="A3965" i="1" s="1"/>
  <c r="A3966" i="1" s="1"/>
  <c r="A3967" i="1" s="1"/>
  <c r="A3968" i="1" s="1"/>
  <c r="A3969" i="1" s="1"/>
  <c r="A3970" i="1" s="1"/>
  <c r="A3971" i="1" s="1"/>
  <c r="B209" i="2"/>
  <c r="B614" i="2"/>
  <c r="B337" i="2"/>
  <c r="B177" i="2"/>
  <c r="B515" i="2"/>
  <c r="A3862" i="1"/>
  <c r="A3864" i="1" s="1"/>
  <c r="A3865" i="1" s="1"/>
  <c r="A3866" i="1" s="1"/>
  <c r="A3867" i="1" s="1"/>
  <c r="A3868" i="1" s="1"/>
  <c r="A3869" i="1" s="1"/>
  <c r="A3871" i="1" s="1"/>
  <c r="A3872" i="1" s="1"/>
  <c r="A3873" i="1" s="1"/>
  <c r="A3874" i="1" s="1"/>
  <c r="A3875" i="1" s="1"/>
  <c r="A3876" i="1" s="1"/>
  <c r="A3877" i="1" s="1"/>
  <c r="A3879" i="1" s="1"/>
  <c r="A3880" i="1" s="1"/>
  <c r="A3881" i="1" s="1"/>
  <c r="A3882" i="1" s="1"/>
  <c r="A3883" i="1" s="1"/>
  <c r="A3884" i="1" s="1"/>
  <c r="A3885" i="1" s="1"/>
  <c r="A3886" i="1" s="1"/>
  <c r="A3888" i="1" s="1"/>
  <c r="A3889" i="1" s="1"/>
  <c r="A3890" i="1" s="1"/>
  <c r="B53" i="2"/>
  <c r="B469" i="2"/>
  <c r="B41" i="2" l="1"/>
  <c r="B68" i="2"/>
  <c r="B472" i="2"/>
  <c r="B161" i="2"/>
  <c r="B406" i="2"/>
  <c r="B57" i="2"/>
  <c r="A3820" i="1"/>
  <c r="A3821" i="1" s="1"/>
  <c r="A3822" i="1" s="1"/>
  <c r="A3823" i="1" s="1"/>
  <c r="A3824" i="1" s="1"/>
  <c r="A3825" i="1" s="1"/>
  <c r="A3826" i="1" s="1"/>
  <c r="A3827" i="1" s="1"/>
  <c r="A3828" i="1" s="1"/>
  <c r="A3829" i="1" s="1"/>
  <c r="A3830" i="1" s="1"/>
  <c r="A3832" i="1" s="1"/>
  <c r="A3833" i="1" s="1"/>
  <c r="A3834" i="1" s="1"/>
  <c r="A3835" i="1" s="1"/>
  <c r="A3836" i="1" s="1"/>
  <c r="A3837" i="1" s="1"/>
  <c r="A3838" i="1" s="1"/>
  <c r="A3839" i="1" s="1"/>
  <c r="A3841" i="1" s="1"/>
  <c r="A3842" i="1" s="1"/>
  <c r="A3843" i="1" s="1"/>
  <c r="A3844" i="1" s="1"/>
  <c r="A3845" i="1" s="1"/>
  <c r="A3846" i="1" s="1"/>
  <c r="A3847" i="1" s="1"/>
  <c r="A3851" i="1" s="1"/>
  <c r="A3852" i="1" s="1"/>
  <c r="A3857" i="1" s="1"/>
  <c r="A3858" i="1" s="1"/>
  <c r="A3859" i="1" s="1"/>
  <c r="B155" i="2"/>
  <c r="B78" i="2"/>
  <c r="B120" i="2"/>
  <c r="B454" i="2" l="1"/>
  <c r="B5" i="2"/>
  <c r="B6" i="2"/>
  <c r="B7" i="2"/>
  <c r="B8" i="2"/>
  <c r="B9" i="2"/>
  <c r="B10" i="2"/>
  <c r="B11" i="2"/>
  <c r="B12" i="2"/>
  <c r="B13" i="2"/>
  <c r="B14" i="2"/>
  <c r="B15" i="2"/>
  <c r="B17" i="2"/>
  <c r="B18" i="2"/>
  <c r="B19" i="2"/>
  <c r="B20" i="2"/>
  <c r="B21" i="2"/>
  <c r="B22" i="2"/>
  <c r="B23" i="2"/>
  <c r="B24" i="2"/>
  <c r="B25" i="2"/>
  <c r="B26" i="2"/>
  <c r="B27" i="2"/>
  <c r="B28" i="2"/>
  <c r="B29" i="2"/>
  <c r="B30" i="2"/>
  <c r="B31" i="2"/>
  <c r="B32" i="2"/>
  <c r="B33" i="2"/>
  <c r="B34" i="2"/>
  <c r="B35" i="2"/>
  <c r="B36" i="2"/>
  <c r="B37" i="2"/>
  <c r="B38" i="2"/>
  <c r="B39" i="2"/>
  <c r="B40" i="2"/>
  <c r="B42" i="2"/>
  <c r="B43" i="2"/>
  <c r="B44" i="2"/>
  <c r="B45" i="2"/>
  <c r="B46" i="2"/>
  <c r="B47" i="2"/>
  <c r="B48" i="2"/>
  <c r="B49" i="2"/>
  <c r="B50" i="2"/>
  <c r="B51" i="2"/>
  <c r="B52" i="2"/>
  <c r="B54" i="2"/>
  <c r="B55" i="2"/>
  <c r="B56" i="2"/>
  <c r="B58" i="2"/>
  <c r="B59" i="2"/>
  <c r="B60" i="2"/>
  <c r="B61" i="2"/>
  <c r="B62" i="2"/>
  <c r="B63" i="2"/>
  <c r="B64" i="2"/>
  <c r="B65" i="2"/>
  <c r="B66" i="2"/>
  <c r="B67" i="2"/>
  <c r="B69" i="2"/>
  <c r="B70" i="2"/>
  <c r="B71" i="2"/>
  <c r="B72" i="2"/>
  <c r="B73" i="2"/>
  <c r="B74" i="2"/>
  <c r="B75" i="2"/>
  <c r="B77" i="2"/>
  <c r="B79" i="2"/>
  <c r="B80" i="2"/>
  <c r="B81" i="2"/>
  <c r="B82" i="2"/>
  <c r="B83" i="2"/>
  <c r="B84" i="2"/>
  <c r="B85" i="2"/>
  <c r="B86" i="2"/>
  <c r="B87" i="2"/>
  <c r="B88" i="2"/>
  <c r="B89" i="2"/>
  <c r="B91" i="2"/>
  <c r="B92" i="2"/>
  <c r="B93" i="2"/>
  <c r="B94" i="2"/>
  <c r="B95" i="2"/>
  <c r="B96" i="2"/>
  <c r="B97" i="2"/>
  <c r="B98" i="2"/>
  <c r="B99" i="2"/>
  <c r="B100" i="2"/>
  <c r="B101" i="2"/>
  <c r="B102" i="2"/>
  <c r="B103" i="2"/>
  <c r="B105" i="2"/>
  <c r="B106" i="2"/>
  <c r="B107" i="2"/>
  <c r="B108" i="2"/>
  <c r="B109" i="2"/>
  <c r="B110" i="2"/>
  <c r="B111" i="2"/>
  <c r="B112" i="2"/>
  <c r="B113" i="2"/>
  <c r="B114" i="2"/>
  <c r="B115" i="2"/>
  <c r="B116" i="2"/>
  <c r="B117" i="2"/>
  <c r="B118" i="2"/>
  <c r="B119"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6" i="2"/>
  <c r="B157" i="2"/>
  <c r="B158" i="2"/>
  <c r="B159" i="2"/>
  <c r="B160" i="2"/>
  <c r="B162" i="2"/>
  <c r="B163" i="2"/>
  <c r="B164" i="2"/>
  <c r="B165" i="2"/>
  <c r="B167" i="2"/>
  <c r="B168" i="2"/>
  <c r="B169" i="2"/>
  <c r="B170" i="2"/>
  <c r="B171" i="2"/>
  <c r="B172" i="2"/>
  <c r="B173" i="2"/>
  <c r="B175" i="2"/>
  <c r="B176" i="2"/>
  <c r="B178" i="2"/>
  <c r="B179" i="2"/>
  <c r="B180" i="2"/>
  <c r="B181" i="2"/>
  <c r="B182" i="2"/>
  <c r="B447" i="2"/>
  <c r="B446" i="2"/>
  <c r="B186" i="2"/>
  <c r="B187" i="2"/>
  <c r="B188" i="2"/>
  <c r="B189" i="2"/>
  <c r="B190" i="2"/>
  <c r="B191" i="2"/>
  <c r="B192" i="2"/>
  <c r="B193" i="2"/>
  <c r="B194" i="2"/>
  <c r="B195" i="2"/>
  <c r="B196" i="2"/>
  <c r="B197" i="2"/>
  <c r="B198" i="2"/>
  <c r="B199" i="2"/>
  <c r="B200" i="2"/>
  <c r="B202" i="2"/>
  <c r="B203" i="2"/>
  <c r="B204" i="2"/>
  <c r="B206" i="2"/>
  <c r="B208" i="2"/>
  <c r="B210" i="2"/>
  <c r="B211" i="2"/>
  <c r="B212" i="2"/>
  <c r="B213" i="2"/>
  <c r="B214" i="2"/>
  <c r="B215" i="2"/>
  <c r="B216" i="2"/>
  <c r="B217" i="2"/>
  <c r="B218" i="2"/>
  <c r="B219" i="2"/>
  <c r="B220" i="2"/>
  <c r="B221" i="2"/>
  <c r="B222" i="2"/>
  <c r="B223" i="2"/>
  <c r="B224" i="2"/>
  <c r="B225" i="2"/>
  <c r="B226" i="2"/>
  <c r="B166" i="2"/>
  <c r="B228" i="2"/>
  <c r="B229" i="2"/>
  <c r="B230" i="2"/>
  <c r="B231" i="2"/>
  <c r="B233" i="2"/>
  <c r="B234" i="2"/>
  <c r="B235" i="2"/>
  <c r="B236" i="2"/>
  <c r="B237" i="2"/>
  <c r="B238" i="2"/>
  <c r="B240" i="2"/>
  <c r="B241" i="2"/>
  <c r="B242" i="2"/>
  <c r="B243" i="2"/>
  <c r="B245" i="2"/>
  <c r="B246" i="2"/>
  <c r="B247" i="2"/>
  <c r="B248" i="2"/>
  <c r="B249" i="2"/>
  <c r="B250" i="2"/>
  <c r="B251" i="2"/>
  <c r="B252" i="2"/>
  <c r="B253" i="2"/>
  <c r="B254" i="2"/>
  <c r="B255" i="2"/>
  <c r="B256" i="2"/>
  <c r="B259" i="2"/>
  <c r="B260" i="2"/>
  <c r="B261" i="2"/>
  <c r="B262" i="2"/>
  <c r="B263" i="2"/>
  <c r="B264" i="2"/>
  <c r="B265" i="2"/>
  <c r="B266" i="2"/>
  <c r="B267" i="2"/>
  <c r="B268" i="2"/>
  <c r="B269" i="2"/>
  <c r="B270" i="2"/>
  <c r="B271" i="2"/>
  <c r="B272" i="2"/>
  <c r="B273" i="2"/>
  <c r="B274" i="2"/>
  <c r="B275" i="2"/>
  <c r="B277" i="2"/>
  <c r="B278" i="2"/>
  <c r="B279" i="2"/>
  <c r="B280"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9" i="2"/>
  <c r="B310" i="2"/>
  <c r="B311" i="2"/>
  <c r="B312" i="2"/>
  <c r="B313" i="2"/>
  <c r="B314" i="2"/>
  <c r="B315" i="2"/>
  <c r="B316" i="2"/>
  <c r="B317" i="2"/>
  <c r="B318" i="2"/>
  <c r="B319" i="2"/>
  <c r="B320" i="2"/>
  <c r="B321" i="2"/>
  <c r="B322" i="2"/>
  <c r="B323" i="2"/>
  <c r="B324" i="2"/>
  <c r="B325" i="2"/>
  <c r="B326" i="2"/>
  <c r="B327" i="2"/>
  <c r="B328" i="2"/>
  <c r="B329" i="2"/>
  <c r="B330" i="2"/>
  <c r="B332" i="2"/>
  <c r="B333" i="2"/>
  <c r="B335" i="2"/>
  <c r="B336" i="2"/>
  <c r="B338" i="2"/>
  <c r="B339" i="2"/>
  <c r="B340" i="2"/>
  <c r="B341" i="2"/>
  <c r="B343" i="2"/>
  <c r="B344" i="2"/>
  <c r="B345" i="2"/>
  <c r="B346" i="2"/>
  <c r="B347" i="2"/>
  <c r="B348" i="2"/>
  <c r="B349" i="2"/>
  <c r="B350" i="2"/>
  <c r="B351" i="2"/>
  <c r="B352" i="2"/>
  <c r="B354" i="2"/>
  <c r="B353"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185" i="2"/>
  <c r="B184" i="2"/>
  <c r="B183" i="2"/>
  <c r="B449" i="2"/>
  <c r="B450" i="2"/>
  <c r="B451" i="2"/>
  <c r="B452" i="2"/>
  <c r="B453" i="2"/>
  <c r="B455" i="2"/>
  <c r="B456" i="2"/>
  <c r="B457" i="2"/>
  <c r="B459" i="2"/>
  <c r="B460" i="2"/>
  <c r="B461" i="2"/>
  <c r="B462" i="2"/>
  <c r="B463" i="2"/>
  <c r="B464" i="2"/>
  <c r="B465" i="2"/>
  <c r="B466" i="2"/>
  <c r="B467" i="2"/>
  <c r="B468" i="2"/>
  <c r="B470" i="2"/>
  <c r="B471" i="2"/>
  <c r="B473" i="2"/>
  <c r="B474" i="2"/>
  <c r="B475" i="2"/>
  <c r="B476"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5"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6" i="2"/>
  <c r="B587" i="2"/>
  <c r="B588" i="2"/>
  <c r="B589" i="2"/>
  <c r="B590" i="2"/>
  <c r="B592" i="2"/>
  <c r="B593" i="2"/>
  <c r="B594" i="2"/>
  <c r="B595" i="2"/>
  <c r="B596" i="2"/>
  <c r="B597" i="2"/>
  <c r="B598" i="2"/>
  <c r="B599" i="2"/>
  <c r="B600" i="2"/>
  <c r="B601" i="2"/>
  <c r="B603" i="2"/>
  <c r="B604" i="2"/>
  <c r="B605" i="2"/>
  <c r="B606" i="2"/>
  <c r="B607" i="2"/>
  <c r="B608" i="2"/>
  <c r="B609" i="2"/>
  <c r="B610" i="2"/>
  <c r="B612" i="2"/>
  <c r="B613" i="2"/>
  <c r="B615" i="2"/>
  <c r="B616" i="2"/>
  <c r="B617" i="2"/>
  <c r="B618" i="2"/>
  <c r="B619" i="2"/>
  <c r="B620" i="2"/>
  <c r="B621" i="2"/>
  <c r="B622" i="2"/>
  <c r="B623" i="2"/>
  <c r="B624" i="2"/>
  <c r="B625" i="2"/>
  <c r="B626" i="2"/>
  <c r="B627" i="2"/>
  <c r="A3753" i="1"/>
  <c r="A3754" i="1" s="1"/>
  <c r="A3755" i="1" s="1"/>
  <c r="A3756" i="1" s="1"/>
  <c r="A3758" i="1" s="1"/>
  <c r="A3760" i="1" s="1"/>
  <c r="A3761" i="1" s="1"/>
  <c r="A3763" i="1" s="1"/>
  <c r="A3764" i="1" s="1"/>
  <c r="A3766" i="1" s="1"/>
  <c r="A3767" i="1" s="1"/>
  <c r="A3768" i="1" s="1"/>
  <c r="A3769" i="1" s="1"/>
  <c r="A3771" i="1" s="1"/>
  <c r="A3772" i="1" s="1"/>
  <c r="A3774" i="1" s="1"/>
  <c r="A3775" i="1" s="1"/>
  <c r="A3776" i="1" s="1"/>
  <c r="A3777" i="1" s="1"/>
  <c r="A3778" i="1" s="1"/>
  <c r="A3779" i="1" s="1"/>
  <c r="A3780" i="1" s="1"/>
  <c r="A3781" i="1" s="1"/>
  <c r="A3782" i="1" s="1"/>
  <c r="A3783" i="1" s="1"/>
  <c r="A3784" i="1" s="1"/>
  <c r="A3785" i="1" s="1"/>
  <c r="A3788" i="1" s="1"/>
  <c r="A3790" i="1" s="1"/>
  <c r="A3791" i="1" s="1"/>
  <c r="A3792" i="1" s="1"/>
  <c r="A3793" i="1" s="1"/>
  <c r="A3795" i="1" s="1"/>
  <c r="A3796" i="1" s="1"/>
  <c r="A3797" i="1" s="1"/>
  <c r="A3798" i="1" s="1"/>
  <c r="A3803" i="1" s="1"/>
  <c r="A3804" i="1" s="1"/>
  <c r="A3805" i="1" s="1"/>
  <c r="A3806" i="1" s="1"/>
  <c r="A3807" i="1" s="1"/>
  <c r="A3808" i="1" s="1"/>
  <c r="A3809" i="1" s="1"/>
  <c r="A3810" i="1" s="1"/>
  <c r="A3811" i="1" s="1"/>
  <c r="A3812" i="1" s="1"/>
  <c r="A3814" i="1" s="1"/>
  <c r="A3815" i="1" s="1"/>
  <c r="A3816" i="1" s="1"/>
  <c r="A3817" i="1" s="1"/>
  <c r="A3818" i="1" s="1"/>
  <c r="F3773" i="1" l="1"/>
  <c r="E3773" i="1"/>
  <c r="E3770" i="1"/>
  <c r="F3770" i="1"/>
  <c r="E3757" i="1"/>
  <c r="F3762" i="1"/>
  <c r="E3762" i="1"/>
  <c r="E4660" i="1"/>
  <c r="E4661" i="1"/>
  <c r="E4662" i="1"/>
  <c r="E4663" i="1"/>
  <c r="E4664" i="1"/>
  <c r="E4665" i="1"/>
  <c r="E4666" i="1"/>
  <c r="E4667" i="1"/>
  <c r="E4668" i="1"/>
  <c r="E4669" i="1"/>
  <c r="E4670" i="1"/>
  <c r="E4671" i="1"/>
  <c r="E4672" i="1"/>
  <c r="E4673" i="1"/>
  <c r="E4674" i="1"/>
  <c r="E4675" i="1"/>
  <c r="E4676" i="1"/>
  <c r="E4677" i="1"/>
  <c r="E4678" i="1"/>
  <c r="E4679" i="1"/>
  <c r="E4680" i="1"/>
  <c r="E4681" i="1"/>
  <c r="E4682" i="1"/>
  <c r="E4683" i="1"/>
  <c r="F4660" i="1"/>
  <c r="F4661" i="1"/>
  <c r="F4662" i="1"/>
  <c r="F4663" i="1"/>
  <c r="F4664" i="1"/>
  <c r="F4665" i="1"/>
  <c r="F4666" i="1"/>
  <c r="F4667" i="1"/>
  <c r="F4668" i="1"/>
  <c r="F4669" i="1"/>
  <c r="F4670" i="1"/>
  <c r="F4671" i="1"/>
  <c r="F4672" i="1"/>
  <c r="F4673" i="1"/>
  <c r="F4674" i="1"/>
  <c r="F4675" i="1"/>
  <c r="F4676" i="1"/>
  <c r="F4677" i="1"/>
  <c r="F4678" i="1"/>
  <c r="F4679" i="1"/>
  <c r="F4680" i="1"/>
  <c r="F4681" i="1"/>
  <c r="F4682" i="1"/>
  <c r="F4683" i="1"/>
  <c r="A3737" i="1"/>
  <c r="A3738" i="1" s="1"/>
  <c r="A3739" i="1" s="1"/>
  <c r="A3740" i="1" s="1"/>
  <c r="A3741" i="1" s="1"/>
  <c r="A3742" i="1" s="1"/>
  <c r="A3744" i="1" s="1"/>
  <c r="A3745" i="1" s="1"/>
  <c r="A3746" i="1" s="1"/>
  <c r="A3747" i="1" s="1"/>
  <c r="A3748" i="1" s="1"/>
  <c r="A3749" i="1" s="1"/>
  <c r="A3750" i="1" s="1"/>
  <c r="A3751" i="1" s="1"/>
  <c r="A3724" i="1"/>
  <c r="A3725" i="1" s="1"/>
  <c r="A3726" i="1" s="1"/>
  <c r="A3727" i="1" s="1"/>
  <c r="A3728" i="1" s="1"/>
  <c r="A3729" i="1" s="1"/>
  <c r="A3730" i="1" s="1"/>
  <c r="A3731" i="1" s="1"/>
  <c r="A3732" i="1" s="1"/>
  <c r="A3733" i="1" s="1"/>
  <c r="A3734" i="1" s="1"/>
  <c r="A3735" i="1" s="1"/>
  <c r="A3662" i="1"/>
  <c r="A3663" i="1" s="1"/>
  <c r="A3664" i="1" s="1"/>
  <c r="A3667" i="1" s="1"/>
  <c r="A3669" i="1" s="1"/>
  <c r="A3671" i="1" s="1"/>
  <c r="A3672" i="1" s="1"/>
  <c r="A3674" i="1" s="1"/>
  <c r="A3675" i="1" s="1"/>
  <c r="A3676" i="1" s="1"/>
  <c r="A3677" i="1" s="1"/>
  <c r="A3678" i="1" s="1"/>
  <c r="A3680" i="1" s="1"/>
  <c r="A3681" i="1" s="1"/>
  <c r="A3682" i="1" s="1"/>
  <c r="A3683" i="1" s="1"/>
  <c r="A3684" i="1" s="1"/>
  <c r="A3685" i="1" s="1"/>
  <c r="A3686" i="1" s="1"/>
  <c r="A3687" i="1" s="1"/>
  <c r="A3689" i="1" s="1"/>
  <c r="A3690" i="1" s="1"/>
  <c r="A3691" i="1" s="1"/>
  <c r="A3692" i="1" s="1"/>
  <c r="A3694" i="1" s="1"/>
  <c r="A3695" i="1" s="1"/>
  <c r="A3697" i="1" s="1"/>
  <c r="A3698" i="1" s="1"/>
  <c r="A3699" i="1" s="1"/>
  <c r="A3700" i="1" s="1"/>
  <c r="A3702" i="1" s="1"/>
  <c r="A3703" i="1" s="1"/>
  <c r="A3704" i="1" s="1"/>
  <c r="A3705" i="1" s="1"/>
  <c r="A3706" i="1" s="1"/>
  <c r="A3707" i="1" s="1"/>
  <c r="A3708" i="1" s="1"/>
  <c r="A3709" i="1" s="1"/>
  <c r="A3710" i="1" s="1"/>
  <c r="A3711" i="1" s="1"/>
  <c r="A3712" i="1" s="1"/>
  <c r="A3713" i="1" s="1"/>
  <c r="A3714" i="1" s="1"/>
  <c r="A3716" i="1" s="1"/>
  <c r="A3717" i="1" s="1"/>
  <c r="A3718" i="1" s="1"/>
  <c r="A3719" i="1" s="1"/>
  <c r="A3720" i="1" s="1"/>
  <c r="A3721" i="1" s="1"/>
  <c r="A3722" i="1" s="1"/>
  <c r="A3522" i="1"/>
  <c r="E4647" i="1" l="1"/>
  <c r="E4648" i="1"/>
  <c r="E4649" i="1"/>
  <c r="E4650" i="1"/>
  <c r="E4651" i="1"/>
  <c r="E4652" i="1"/>
  <c r="E4653" i="1"/>
  <c r="E4654" i="1"/>
  <c r="E4655" i="1"/>
  <c r="E4656" i="1"/>
  <c r="E4657" i="1"/>
  <c r="E4658" i="1"/>
  <c r="E4659" i="1"/>
  <c r="F4647" i="1"/>
  <c r="F4648" i="1"/>
  <c r="F4649" i="1"/>
  <c r="F4650" i="1"/>
  <c r="F4651" i="1"/>
  <c r="F4652" i="1"/>
  <c r="F4653" i="1"/>
  <c r="F4654" i="1"/>
  <c r="F4655" i="1"/>
  <c r="F4656" i="1"/>
  <c r="F4657" i="1"/>
  <c r="F4658" i="1"/>
  <c r="F4659" i="1"/>
  <c r="A3459" i="1"/>
  <c r="A3415" i="1" l="1"/>
  <c r="A3409" i="1"/>
  <c r="A3410" i="1" s="1"/>
  <c r="A3412" i="1" s="1"/>
  <c r="A3413" i="1" s="1"/>
  <c r="A3416" i="1" l="1"/>
  <c r="A3417" i="1" s="1"/>
  <c r="A3418" i="1" s="1"/>
  <c r="A3420" i="1" s="1"/>
  <c r="A3421" i="1" s="1"/>
  <c r="A3423" i="1" s="1"/>
  <c r="A3424" i="1" s="1"/>
  <c r="A3425" i="1" s="1"/>
  <c r="A3426" i="1" s="1"/>
  <c r="A3428" i="1" s="1"/>
  <c r="A3429" i="1" s="1"/>
  <c r="A3434" i="1" s="1"/>
  <c r="A3437" i="1" s="1"/>
  <c r="A3438" i="1" s="1"/>
  <c r="A3439" i="1" s="1"/>
  <c r="A3440" i="1" s="1"/>
  <c r="A3441" i="1" s="1"/>
  <c r="A3442" i="1" s="1"/>
  <c r="A3443" i="1" s="1"/>
  <c r="A3444" i="1" s="1"/>
  <c r="A3445" i="1" s="1"/>
  <c r="A3446" i="1" s="1"/>
  <c r="A3447" i="1" s="1"/>
  <c r="A3448" i="1" s="1"/>
  <c r="A3449" i="1" s="1"/>
  <c r="A3450" i="1" s="1"/>
  <c r="A3451" i="1" s="1"/>
  <c r="A3452" i="1" s="1"/>
  <c r="A3453" i="1" s="1"/>
  <c r="A3454" i="1" s="1"/>
  <c r="A3455" i="1" s="1"/>
  <c r="A3456" i="1" s="1"/>
  <c r="A3457" i="1" s="1"/>
  <c r="A3460" i="1" s="1"/>
  <c r="A3462" i="1" s="1"/>
  <c r="A3464" i="1" s="1"/>
  <c r="A3465" i="1" s="1"/>
  <c r="A3466" i="1" s="1"/>
  <c r="A3468" i="1" s="1"/>
  <c r="A3470" i="1" s="1"/>
  <c r="A3471" i="1" s="1"/>
  <c r="A3472" i="1" s="1"/>
  <c r="A3473" i="1" s="1"/>
  <c r="A3474" i="1" s="1"/>
  <c r="A3475" i="1" s="1"/>
  <c r="A3476" i="1" s="1"/>
  <c r="A3479" i="1" s="1"/>
  <c r="A3480" i="1" s="1"/>
  <c r="A3481" i="1" s="1"/>
  <c r="A3482" i="1" s="1"/>
  <c r="A3483" i="1" s="1"/>
  <c r="A3484" i="1" s="1"/>
  <c r="A3485" i="1" s="1"/>
  <c r="A3486" i="1" s="1"/>
  <c r="A3487" i="1" s="1"/>
  <c r="A3488" i="1" s="1"/>
  <c r="A3489" i="1" s="1"/>
  <c r="A3490" i="1" s="1"/>
  <c r="A3491" i="1" s="1"/>
  <c r="A3493" i="1" s="1"/>
  <c r="A3495" i="1" s="1"/>
  <c r="A3496" i="1" s="1"/>
  <c r="A3497" i="1" s="1"/>
  <c r="A3498" i="1" s="1"/>
  <c r="A3499" i="1" s="1"/>
  <c r="A3500" i="1" s="1"/>
  <c r="A3501" i="1" s="1"/>
  <c r="A3502" i="1" s="1"/>
  <c r="A3503" i="1" s="1"/>
  <c r="A3505" i="1" s="1"/>
  <c r="A3506" i="1" s="1"/>
  <c r="A3507" i="1" s="1"/>
  <c r="A3510" i="1" s="1"/>
  <c r="A3511" i="1" s="1"/>
  <c r="A3512" i="1" s="1"/>
  <c r="A3514" i="1" s="1"/>
  <c r="A3515" i="1" s="1"/>
  <c r="A3516" i="1" s="1"/>
  <c r="A3517" i="1" s="1"/>
  <c r="A3518" i="1" s="1"/>
  <c r="E3749" i="1"/>
  <c r="E3753" i="1"/>
  <c r="E3754" i="1"/>
  <c r="E3755" i="1"/>
  <c r="E3756" i="1"/>
  <c r="E3760" i="1"/>
  <c r="E3761" i="1"/>
  <c r="E3763" i="1"/>
  <c r="E3766" i="1"/>
  <c r="E3768" i="1"/>
  <c r="E3769" i="1"/>
  <c r="E3771" i="1"/>
  <c r="E3772" i="1"/>
  <c r="E3774" i="1"/>
  <c r="E3775" i="1"/>
  <c r="E3776" i="1"/>
  <c r="E3777" i="1"/>
  <c r="E3778" i="1"/>
  <c r="E3779" i="1"/>
  <c r="E3780" i="1"/>
  <c r="E3781" i="1"/>
  <c r="E3782" i="1"/>
  <c r="E3783" i="1"/>
  <c r="E3784" i="1"/>
  <c r="E3785" i="1"/>
  <c r="E3786" i="1"/>
  <c r="E3787" i="1"/>
  <c r="E3788" i="1"/>
  <c r="E3789" i="1"/>
  <c r="E3790" i="1"/>
  <c r="E3795" i="1"/>
  <c r="E3796" i="1"/>
  <c r="E3797" i="1"/>
  <c r="E3798" i="1"/>
  <c r="E3799" i="1"/>
  <c r="E3800" i="1"/>
  <c r="E3801" i="1"/>
  <c r="E3802" i="1"/>
  <c r="E3804" i="1"/>
  <c r="E3805" i="1"/>
  <c r="E3806" i="1"/>
  <c r="E3807" i="1"/>
  <c r="E3808" i="1"/>
  <c r="E3809" i="1"/>
  <c r="E3810" i="1"/>
  <c r="E3811" i="1"/>
  <c r="E3812" i="1"/>
  <c r="E3813" i="1"/>
  <c r="E3814" i="1"/>
  <c r="E3816" i="1"/>
  <c r="E3817" i="1"/>
  <c r="E3818" i="1"/>
  <c r="E3819" i="1"/>
  <c r="E3820" i="1"/>
  <c r="E3822" i="1"/>
  <c r="E3823" i="1"/>
  <c r="E3824" i="1"/>
  <c r="E3825" i="1"/>
  <c r="E3826" i="1"/>
  <c r="E3827" i="1"/>
  <c r="E3829" i="1"/>
  <c r="E3832" i="1"/>
  <c r="E3833" i="1"/>
  <c r="E3834" i="1"/>
  <c r="E3835" i="1"/>
  <c r="E3836" i="1"/>
  <c r="E3837" i="1"/>
  <c r="E3838" i="1"/>
  <c r="E3839" i="1"/>
  <c r="E3840" i="1"/>
  <c r="E3841" i="1"/>
  <c r="E3842" i="1"/>
  <c r="E3843" i="1"/>
  <c r="E3844" i="1"/>
  <c r="E3845" i="1"/>
  <c r="E3846" i="1"/>
  <c r="E3847" i="1"/>
  <c r="E3848" i="1"/>
  <c r="E3849" i="1"/>
  <c r="E3850" i="1"/>
  <c r="E3858" i="1"/>
  <c r="E3859" i="1"/>
  <c r="E3860" i="1"/>
  <c r="E3861" i="1"/>
  <c r="E3866" i="1"/>
  <c r="E3868" i="1"/>
  <c r="E3869" i="1"/>
  <c r="E3870" i="1"/>
  <c r="E3871" i="1"/>
  <c r="E3872" i="1"/>
  <c r="E3873" i="1"/>
  <c r="E3874" i="1"/>
  <c r="E3875" i="1"/>
  <c r="E3876" i="1"/>
  <c r="E3877" i="1"/>
  <c r="E3878" i="1"/>
  <c r="E3879" i="1"/>
  <c r="E3880" i="1"/>
  <c r="E3881" i="1"/>
  <c r="E3882" i="1"/>
  <c r="E3883" i="1"/>
  <c r="E3884" i="1"/>
  <c r="E3885" i="1"/>
  <c r="E3886" i="1"/>
  <c r="E3887" i="1"/>
  <c r="E3888" i="1"/>
  <c r="E3889" i="1"/>
  <c r="E3890" i="1"/>
  <c r="E3891" i="1"/>
  <c r="E3892" i="1"/>
  <c r="E3893" i="1"/>
  <c r="E3894" i="1"/>
  <c r="E3895" i="1"/>
  <c r="E3896" i="1"/>
  <c r="E3897" i="1"/>
  <c r="E3898" i="1"/>
  <c r="E3899" i="1"/>
  <c r="E3900" i="1"/>
  <c r="E3901" i="1"/>
  <c r="E3902" i="1"/>
  <c r="E3903" i="1"/>
  <c r="E3904" i="1"/>
  <c r="E3905" i="1"/>
  <c r="E3906" i="1"/>
  <c r="E3907" i="1"/>
  <c r="E3908" i="1"/>
  <c r="E3909" i="1"/>
  <c r="E3910" i="1"/>
  <c r="E3911" i="1"/>
  <c r="E3912" i="1"/>
  <c r="E3913" i="1"/>
  <c r="E3914" i="1"/>
  <c r="E3915" i="1"/>
  <c r="E3916" i="1"/>
  <c r="E3917" i="1"/>
  <c r="E3918" i="1"/>
  <c r="E3919" i="1"/>
  <c r="E3920" i="1"/>
  <c r="E3921" i="1"/>
  <c r="E3922" i="1"/>
  <c r="E3923" i="1"/>
  <c r="E3924" i="1"/>
  <c r="E3925" i="1"/>
  <c r="E3926" i="1"/>
  <c r="E3927" i="1"/>
  <c r="E3928" i="1"/>
  <c r="E3929" i="1"/>
  <c r="E3930" i="1"/>
  <c r="E3931" i="1"/>
  <c r="E3932" i="1"/>
  <c r="E3933" i="1"/>
  <c r="E3934" i="1"/>
  <c r="E3935" i="1"/>
  <c r="E3936" i="1"/>
  <c r="E3937" i="1"/>
  <c r="E3938" i="1"/>
  <c r="E3939" i="1"/>
  <c r="E3940" i="1"/>
  <c r="E3941" i="1"/>
  <c r="E3942" i="1"/>
  <c r="E3943" i="1"/>
  <c r="E3944" i="1"/>
  <c r="E3945" i="1"/>
  <c r="E3946" i="1"/>
  <c r="E3947" i="1"/>
  <c r="E3948" i="1"/>
  <c r="E3949" i="1"/>
  <c r="E3950" i="1"/>
  <c r="E3951" i="1"/>
  <c r="E3952" i="1"/>
  <c r="E3953" i="1"/>
  <c r="E3954" i="1"/>
  <c r="E3955" i="1"/>
  <c r="E3956" i="1"/>
  <c r="E3957" i="1"/>
  <c r="E3958" i="1"/>
  <c r="E3959" i="1"/>
  <c r="E3960" i="1"/>
  <c r="E3961" i="1"/>
  <c r="E3962" i="1"/>
  <c r="E3963" i="1"/>
  <c r="E3964" i="1"/>
  <c r="E3965" i="1"/>
  <c r="E3966" i="1"/>
  <c r="E3967" i="1"/>
  <c r="E3968" i="1"/>
  <c r="E3969" i="1"/>
  <c r="E3970" i="1"/>
  <c r="E3971" i="1"/>
  <c r="E3972" i="1"/>
  <c r="E3973" i="1"/>
  <c r="E3974" i="1"/>
  <c r="E3975" i="1"/>
  <c r="E3976" i="1"/>
  <c r="E3977" i="1"/>
  <c r="E3978" i="1"/>
  <c r="E3979" i="1"/>
  <c r="E3980" i="1"/>
  <c r="E3981" i="1"/>
  <c r="E3982" i="1"/>
  <c r="E3983" i="1"/>
  <c r="E3984" i="1"/>
  <c r="E3985" i="1"/>
  <c r="E3986" i="1"/>
  <c r="E3987" i="1"/>
  <c r="E3988" i="1"/>
  <c r="E3989" i="1"/>
  <c r="E3990" i="1"/>
  <c r="E3991" i="1"/>
  <c r="E3992" i="1"/>
  <c r="E3993" i="1"/>
  <c r="E3994" i="1"/>
  <c r="E3995" i="1"/>
  <c r="E3996" i="1"/>
  <c r="E3997" i="1"/>
  <c r="E3998" i="1"/>
  <c r="E3999" i="1"/>
  <c r="E4000" i="1"/>
  <c r="E4001" i="1"/>
  <c r="E4002" i="1"/>
  <c r="E4003" i="1"/>
  <c r="E4004" i="1"/>
  <c r="E4005" i="1"/>
  <c r="E4006" i="1"/>
  <c r="E4007" i="1"/>
  <c r="E4008" i="1"/>
  <c r="E4009" i="1"/>
  <c r="E4010" i="1"/>
  <c r="E4011" i="1"/>
  <c r="E4012" i="1"/>
  <c r="E4013" i="1"/>
  <c r="E4014" i="1"/>
  <c r="E4015" i="1"/>
  <c r="E4016" i="1"/>
  <c r="E4017" i="1"/>
  <c r="E4018" i="1"/>
  <c r="E4019" i="1"/>
  <c r="E4020" i="1"/>
  <c r="E4021" i="1"/>
  <c r="E4022" i="1"/>
  <c r="E4023" i="1"/>
  <c r="E4024" i="1"/>
  <c r="E4025" i="1"/>
  <c r="E4026" i="1"/>
  <c r="E4027" i="1"/>
  <c r="E4028" i="1"/>
  <c r="E4029" i="1"/>
  <c r="E4030" i="1"/>
  <c r="E4031" i="1"/>
  <c r="E4032" i="1"/>
  <c r="E4033" i="1"/>
  <c r="E4034" i="1"/>
  <c r="E4035" i="1"/>
  <c r="E4036" i="1"/>
  <c r="E4037" i="1"/>
  <c r="E4038" i="1"/>
  <c r="E4039" i="1"/>
  <c r="E4040" i="1"/>
  <c r="E4041" i="1"/>
  <c r="E4042" i="1"/>
  <c r="E4043" i="1"/>
  <c r="E4044" i="1"/>
  <c r="E4045" i="1"/>
  <c r="E4046" i="1"/>
  <c r="E4047" i="1"/>
  <c r="E4048" i="1"/>
  <c r="E4049" i="1"/>
  <c r="E4050" i="1"/>
  <c r="E4051" i="1"/>
  <c r="E4052" i="1"/>
  <c r="E4053" i="1"/>
  <c r="E4054" i="1"/>
  <c r="E4055" i="1"/>
  <c r="E4056" i="1"/>
  <c r="E4057" i="1"/>
  <c r="E4058" i="1"/>
  <c r="E4059" i="1"/>
  <c r="E4060" i="1"/>
  <c r="E4061" i="1"/>
  <c r="E4062" i="1"/>
  <c r="E4063" i="1"/>
  <c r="E4064" i="1"/>
  <c r="E4065" i="1"/>
  <c r="E4066" i="1"/>
  <c r="E4067" i="1"/>
  <c r="E4068" i="1"/>
  <c r="E4069" i="1"/>
  <c r="E4070" i="1"/>
  <c r="E4071" i="1"/>
  <c r="E4072" i="1"/>
  <c r="E4073" i="1"/>
  <c r="E4074" i="1"/>
  <c r="E4075" i="1"/>
  <c r="E4076" i="1"/>
  <c r="E4077" i="1"/>
  <c r="E4078" i="1"/>
  <c r="E4079" i="1"/>
  <c r="E4080" i="1"/>
  <c r="E4081" i="1"/>
  <c r="E4082" i="1"/>
  <c r="E4083" i="1"/>
  <c r="E4084" i="1"/>
  <c r="E4085" i="1"/>
  <c r="E4086" i="1"/>
  <c r="E4087" i="1"/>
  <c r="E4088" i="1"/>
  <c r="E4089" i="1"/>
  <c r="E4090" i="1"/>
  <c r="E4091" i="1"/>
  <c r="E4092" i="1"/>
  <c r="E4093" i="1"/>
  <c r="E4094" i="1"/>
  <c r="E4095" i="1"/>
  <c r="E4096" i="1"/>
  <c r="E4097" i="1"/>
  <c r="E4098" i="1"/>
  <c r="E4099" i="1"/>
  <c r="E4100" i="1"/>
  <c r="E4101" i="1"/>
  <c r="E4102" i="1"/>
  <c r="E4103" i="1"/>
  <c r="E4104" i="1"/>
  <c r="E4105" i="1"/>
  <c r="E4106" i="1"/>
  <c r="E4107" i="1"/>
  <c r="E4108" i="1"/>
  <c r="E4109" i="1"/>
  <c r="E4110" i="1"/>
  <c r="E4111" i="1"/>
  <c r="E4112" i="1"/>
  <c r="E4113" i="1"/>
  <c r="E4114" i="1"/>
  <c r="E4115" i="1"/>
  <c r="E4116" i="1"/>
  <c r="E4117" i="1"/>
  <c r="E4118" i="1"/>
  <c r="E4119" i="1"/>
  <c r="E4120" i="1"/>
  <c r="E4121" i="1"/>
  <c r="E4122" i="1"/>
  <c r="E4123" i="1"/>
  <c r="E4124" i="1"/>
  <c r="E4125" i="1"/>
  <c r="E4126" i="1"/>
  <c r="E4127" i="1"/>
  <c r="E4128" i="1"/>
  <c r="E4129" i="1"/>
  <c r="E4130" i="1"/>
  <c r="E4131" i="1"/>
  <c r="E4132" i="1"/>
  <c r="E4133" i="1"/>
  <c r="E4134" i="1"/>
  <c r="E4135" i="1"/>
  <c r="E4136" i="1"/>
  <c r="E4137" i="1"/>
  <c r="E4138" i="1"/>
  <c r="E4139" i="1"/>
  <c r="E4140" i="1"/>
  <c r="E4141" i="1"/>
  <c r="E4142" i="1"/>
  <c r="E4143" i="1"/>
  <c r="E4144" i="1"/>
  <c r="E4145" i="1"/>
  <c r="E4146" i="1"/>
  <c r="E4147" i="1"/>
  <c r="E4148" i="1"/>
  <c r="E4149" i="1"/>
  <c r="E4150" i="1"/>
  <c r="E4151" i="1"/>
  <c r="E4152" i="1"/>
  <c r="E4153" i="1"/>
  <c r="E4154" i="1"/>
  <c r="E4155" i="1"/>
  <c r="E4156" i="1"/>
  <c r="E4157" i="1"/>
  <c r="E4158" i="1"/>
  <c r="E4159" i="1"/>
  <c r="E4160" i="1"/>
  <c r="E4161" i="1"/>
  <c r="E4162" i="1"/>
  <c r="E4163" i="1"/>
  <c r="E4164" i="1"/>
  <c r="E4165" i="1"/>
  <c r="E4166" i="1"/>
  <c r="E4167" i="1"/>
  <c r="E4168" i="1"/>
  <c r="E4169" i="1"/>
  <c r="E4170" i="1"/>
  <c r="E4171" i="1"/>
  <c r="E4172" i="1"/>
  <c r="E4173" i="1"/>
  <c r="E4174" i="1"/>
  <c r="E4175" i="1"/>
  <c r="E4176" i="1"/>
  <c r="E4177" i="1"/>
  <c r="E4178" i="1"/>
  <c r="E4179" i="1"/>
  <c r="E4180" i="1"/>
  <c r="E4181" i="1"/>
  <c r="E4182" i="1"/>
  <c r="E4183" i="1"/>
  <c r="E4184" i="1"/>
  <c r="E4185" i="1"/>
  <c r="E4186" i="1"/>
  <c r="E4187" i="1"/>
  <c r="E4188" i="1"/>
  <c r="E4189" i="1"/>
  <c r="E4190" i="1"/>
  <c r="E4191" i="1"/>
  <c r="E4192" i="1"/>
  <c r="E4193" i="1"/>
  <c r="E4194" i="1"/>
  <c r="E4195" i="1"/>
  <c r="E4196" i="1"/>
  <c r="E4197" i="1"/>
  <c r="E4198" i="1"/>
  <c r="E4199" i="1"/>
  <c r="E4200" i="1"/>
  <c r="E4201" i="1"/>
  <c r="E4202" i="1"/>
  <c r="E4203" i="1"/>
  <c r="E4204" i="1"/>
  <c r="E4205" i="1"/>
  <c r="E4206" i="1"/>
  <c r="E4207" i="1"/>
  <c r="E4208" i="1"/>
  <c r="E4209" i="1"/>
  <c r="E4210" i="1"/>
  <c r="E4211" i="1"/>
  <c r="E4212" i="1"/>
  <c r="E4213" i="1"/>
  <c r="E4214" i="1"/>
  <c r="E4215" i="1"/>
  <c r="E4216" i="1"/>
  <c r="E4217" i="1"/>
  <c r="E4218" i="1"/>
  <c r="E4219" i="1"/>
  <c r="E4220" i="1"/>
  <c r="E4221" i="1"/>
  <c r="E4222" i="1"/>
  <c r="E4223" i="1"/>
  <c r="E4224" i="1"/>
  <c r="E4225" i="1"/>
  <c r="E4226" i="1"/>
  <c r="E4227" i="1"/>
  <c r="E4228" i="1"/>
  <c r="E4229" i="1"/>
  <c r="E4230" i="1"/>
  <c r="E4231" i="1"/>
  <c r="E4232" i="1"/>
  <c r="E4233" i="1"/>
  <c r="E4234" i="1"/>
  <c r="E4235" i="1"/>
  <c r="E4236" i="1"/>
  <c r="E4237" i="1"/>
  <c r="E4238" i="1"/>
  <c r="E4239" i="1"/>
  <c r="E4240" i="1"/>
  <c r="E4241" i="1"/>
  <c r="E4242" i="1"/>
  <c r="E4243" i="1"/>
  <c r="E4244" i="1"/>
  <c r="E4245" i="1"/>
  <c r="E4246" i="1"/>
  <c r="E4247" i="1"/>
  <c r="E4248" i="1"/>
  <c r="E4249" i="1"/>
  <c r="E4250" i="1"/>
  <c r="E4251" i="1"/>
  <c r="E4252" i="1"/>
  <c r="E4253" i="1"/>
  <c r="E4254" i="1"/>
  <c r="E4256" i="1"/>
  <c r="E4257" i="1"/>
  <c r="E4258" i="1"/>
  <c r="E4259" i="1"/>
  <c r="E4260" i="1"/>
  <c r="E4261" i="1"/>
  <c r="E4262" i="1"/>
  <c r="E4263" i="1"/>
  <c r="E4264" i="1"/>
  <c r="E4265" i="1"/>
  <c r="E4266" i="1"/>
  <c r="E4267" i="1"/>
  <c r="E4268" i="1"/>
  <c r="E4269" i="1"/>
  <c r="E4270" i="1"/>
  <c r="E4271" i="1"/>
  <c r="E4272" i="1"/>
  <c r="E4273" i="1"/>
  <c r="E4274" i="1"/>
  <c r="E4275" i="1"/>
  <c r="E4276" i="1"/>
  <c r="E4277" i="1"/>
  <c r="E4278" i="1"/>
  <c r="E4279" i="1"/>
  <c r="E4280" i="1"/>
  <c r="E4281" i="1"/>
  <c r="E4282" i="1"/>
  <c r="E4283" i="1"/>
  <c r="E4284" i="1"/>
  <c r="E4285" i="1"/>
  <c r="E4286" i="1"/>
  <c r="E4287" i="1"/>
  <c r="E4288" i="1"/>
  <c r="E4289" i="1"/>
  <c r="E4290" i="1"/>
  <c r="E4291" i="1"/>
  <c r="E4292" i="1"/>
  <c r="E4293" i="1"/>
  <c r="E4294" i="1"/>
  <c r="E4295" i="1"/>
  <c r="E4296" i="1"/>
  <c r="E4297" i="1"/>
  <c r="E4298" i="1"/>
  <c r="E4299" i="1"/>
  <c r="E4300" i="1"/>
  <c r="E4301" i="1"/>
  <c r="E4302" i="1"/>
  <c r="E4303" i="1"/>
  <c r="E4304" i="1"/>
  <c r="E4305" i="1"/>
  <c r="E4306" i="1"/>
  <c r="E4307" i="1"/>
  <c r="E4308" i="1"/>
  <c r="E4309" i="1"/>
  <c r="E4310" i="1"/>
  <c r="E4311" i="1"/>
  <c r="E4312" i="1"/>
  <c r="E4313" i="1"/>
  <c r="E4314" i="1"/>
  <c r="E4315" i="1"/>
  <c r="E4316" i="1"/>
  <c r="E4317" i="1"/>
  <c r="E4318" i="1"/>
  <c r="E4319" i="1"/>
  <c r="E4320" i="1"/>
  <c r="E4321" i="1"/>
  <c r="E4322" i="1"/>
  <c r="E4323" i="1"/>
  <c r="E4324" i="1"/>
  <c r="E4325" i="1"/>
  <c r="E4326" i="1"/>
  <c r="E4327" i="1"/>
  <c r="E4328" i="1"/>
  <c r="E4329" i="1"/>
  <c r="E4330" i="1"/>
  <c r="E4331" i="1"/>
  <c r="E4332" i="1"/>
  <c r="E4333" i="1"/>
  <c r="E4334" i="1"/>
  <c r="E4335" i="1"/>
  <c r="E4336" i="1"/>
  <c r="E4337" i="1"/>
  <c r="E4338" i="1"/>
  <c r="E4339" i="1"/>
  <c r="E4340" i="1"/>
  <c r="E4341" i="1"/>
  <c r="E4342" i="1"/>
  <c r="E4343" i="1"/>
  <c r="E4344" i="1"/>
  <c r="E4345" i="1"/>
  <c r="E4346" i="1"/>
  <c r="E4347" i="1"/>
  <c r="E4348" i="1"/>
  <c r="E4349" i="1"/>
  <c r="E4350" i="1"/>
  <c r="E4351" i="1"/>
  <c r="E4352" i="1"/>
  <c r="E4353" i="1"/>
  <c r="E4354" i="1"/>
  <c r="E4355" i="1"/>
  <c r="E4356" i="1"/>
  <c r="E4357" i="1"/>
  <c r="E4358" i="1"/>
  <c r="E4359" i="1"/>
  <c r="E4360" i="1"/>
  <c r="E4361" i="1"/>
  <c r="E4362" i="1"/>
  <c r="E4363" i="1"/>
  <c r="E4364" i="1"/>
  <c r="E4365" i="1"/>
  <c r="E4366" i="1"/>
  <c r="E4367" i="1"/>
  <c r="E4368" i="1"/>
  <c r="E4369" i="1"/>
  <c r="E4370" i="1"/>
  <c r="E4371" i="1"/>
  <c r="E4372" i="1"/>
  <c r="E4373" i="1"/>
  <c r="E4374" i="1"/>
  <c r="E4375" i="1"/>
  <c r="E4376" i="1"/>
  <c r="E4377" i="1"/>
  <c r="E4378" i="1"/>
  <c r="E4379" i="1"/>
  <c r="E4380" i="1"/>
  <c r="E4381" i="1"/>
  <c r="E4382" i="1"/>
  <c r="E4383" i="1"/>
  <c r="E4384" i="1"/>
  <c r="E4385" i="1"/>
  <c r="E4386" i="1"/>
  <c r="E4387" i="1"/>
  <c r="E4388" i="1"/>
  <c r="E4389" i="1"/>
  <c r="E4390" i="1"/>
  <c r="E4391" i="1"/>
  <c r="E4392" i="1"/>
  <c r="E4393" i="1"/>
  <c r="E4394" i="1"/>
  <c r="E4395" i="1"/>
  <c r="E4396" i="1"/>
  <c r="E4397" i="1"/>
  <c r="E4398" i="1"/>
  <c r="E4399" i="1"/>
  <c r="E4400" i="1"/>
  <c r="E4401" i="1"/>
  <c r="E4402" i="1"/>
  <c r="E4403" i="1"/>
  <c r="E4404" i="1"/>
  <c r="E4405" i="1"/>
  <c r="E4406" i="1"/>
  <c r="E4407" i="1"/>
  <c r="E4408" i="1"/>
  <c r="E4409" i="1"/>
  <c r="E4410" i="1"/>
  <c r="E4411" i="1"/>
  <c r="E4412" i="1"/>
  <c r="E4413" i="1"/>
  <c r="E4414" i="1"/>
  <c r="E4415" i="1"/>
  <c r="E4416" i="1"/>
  <c r="E4417" i="1"/>
  <c r="E4418" i="1"/>
  <c r="E4419" i="1"/>
  <c r="E4420" i="1"/>
  <c r="E4421" i="1"/>
  <c r="E4422" i="1"/>
  <c r="E4423" i="1"/>
  <c r="E4424" i="1"/>
  <c r="E4425" i="1"/>
  <c r="E4426" i="1"/>
  <c r="E4427" i="1"/>
  <c r="E4428" i="1"/>
  <c r="E4429" i="1"/>
  <c r="E4430" i="1"/>
  <c r="E4431" i="1"/>
  <c r="E4432" i="1"/>
  <c r="E4433" i="1"/>
  <c r="E4434" i="1"/>
  <c r="E4435" i="1"/>
  <c r="E4436" i="1"/>
  <c r="E4437" i="1"/>
  <c r="E4438" i="1"/>
  <c r="E4439" i="1"/>
  <c r="E4440" i="1"/>
  <c r="E4441" i="1"/>
  <c r="E4442" i="1"/>
  <c r="E4443" i="1"/>
  <c r="E4444" i="1"/>
  <c r="E4445" i="1"/>
  <c r="E4446" i="1"/>
  <c r="E4447" i="1"/>
  <c r="E4448" i="1"/>
  <c r="E4449" i="1"/>
  <c r="E4450" i="1"/>
  <c r="E4451" i="1"/>
  <c r="E4452" i="1"/>
  <c r="E4453" i="1"/>
  <c r="E4454" i="1"/>
  <c r="E4455" i="1"/>
  <c r="E4456" i="1"/>
  <c r="E4457" i="1"/>
  <c r="E4458" i="1"/>
  <c r="E4459" i="1"/>
  <c r="E4460" i="1"/>
  <c r="E4461" i="1"/>
  <c r="E4462" i="1"/>
  <c r="E4463" i="1"/>
  <c r="E4464" i="1"/>
  <c r="E4465" i="1"/>
  <c r="E4466" i="1"/>
  <c r="E4467" i="1"/>
  <c r="E4468" i="1"/>
  <c r="E4469" i="1"/>
  <c r="E4470" i="1"/>
  <c r="E4471" i="1"/>
  <c r="E4472" i="1"/>
  <c r="E4473" i="1"/>
  <c r="E4474" i="1"/>
  <c r="E4475" i="1"/>
  <c r="E4476" i="1"/>
  <c r="E4477" i="1"/>
  <c r="E4478" i="1"/>
  <c r="E4479" i="1"/>
  <c r="E4480" i="1"/>
  <c r="E4481" i="1"/>
  <c r="E4482" i="1"/>
  <c r="E4483" i="1"/>
  <c r="E4484" i="1"/>
  <c r="E4485" i="1"/>
  <c r="E4486" i="1"/>
  <c r="E4487" i="1"/>
  <c r="E4488" i="1"/>
  <c r="E4489" i="1"/>
  <c r="E4490" i="1"/>
  <c r="E4491" i="1"/>
  <c r="E4492" i="1"/>
  <c r="E4493" i="1"/>
  <c r="E4494" i="1"/>
  <c r="E4495" i="1"/>
  <c r="E4496" i="1"/>
  <c r="E4497" i="1"/>
  <c r="E4498" i="1"/>
  <c r="E4499" i="1"/>
  <c r="E4500" i="1"/>
  <c r="E4501" i="1"/>
  <c r="E4502" i="1"/>
  <c r="E4503" i="1"/>
  <c r="E4504" i="1"/>
  <c r="E4505" i="1"/>
  <c r="E4506" i="1"/>
  <c r="E4507" i="1"/>
  <c r="E4508" i="1"/>
  <c r="E4509" i="1"/>
  <c r="E4510" i="1"/>
  <c r="E4511" i="1"/>
  <c r="E4512" i="1"/>
  <c r="E4513" i="1"/>
  <c r="E4514" i="1"/>
  <c r="E4515" i="1"/>
  <c r="E4516" i="1"/>
  <c r="E4517" i="1"/>
  <c r="E4518" i="1"/>
  <c r="E4519" i="1"/>
  <c r="E4520" i="1"/>
  <c r="E4521" i="1"/>
  <c r="E4522" i="1"/>
  <c r="E4523" i="1"/>
  <c r="E4524" i="1"/>
  <c r="E4525" i="1"/>
  <c r="E4526" i="1"/>
  <c r="E4527" i="1"/>
  <c r="E4528" i="1"/>
  <c r="E4529" i="1"/>
  <c r="E4530" i="1"/>
  <c r="E4531" i="1"/>
  <c r="E4532" i="1"/>
  <c r="E4533" i="1"/>
  <c r="E4534" i="1"/>
  <c r="E4535" i="1"/>
  <c r="E4536" i="1"/>
  <c r="E4537" i="1"/>
  <c r="E4538" i="1"/>
  <c r="E4539" i="1"/>
  <c r="E4540" i="1"/>
  <c r="E4541" i="1"/>
  <c r="E4542" i="1"/>
  <c r="E4543" i="1"/>
  <c r="E4544" i="1"/>
  <c r="E4545" i="1"/>
  <c r="E4546" i="1"/>
  <c r="E4547" i="1"/>
  <c r="E4548" i="1"/>
  <c r="E4549" i="1"/>
  <c r="E4550" i="1"/>
  <c r="E4551" i="1"/>
  <c r="E4552" i="1"/>
  <c r="E4553" i="1"/>
  <c r="E4554" i="1"/>
  <c r="E4555" i="1"/>
  <c r="E4556" i="1"/>
  <c r="E4557" i="1"/>
  <c r="E4558" i="1"/>
  <c r="E4559" i="1"/>
  <c r="E4560" i="1"/>
  <c r="E4561" i="1"/>
  <c r="E4562" i="1"/>
  <c r="E4563" i="1"/>
  <c r="E4564" i="1"/>
  <c r="E4565" i="1"/>
  <c r="E4566" i="1"/>
  <c r="E4567" i="1"/>
  <c r="E4568" i="1"/>
  <c r="E4569" i="1"/>
  <c r="E4570" i="1"/>
  <c r="E4571" i="1"/>
  <c r="E4572" i="1"/>
  <c r="E4573" i="1"/>
  <c r="E4574" i="1"/>
  <c r="E4575" i="1"/>
  <c r="E4576" i="1"/>
  <c r="E4577" i="1"/>
  <c r="E4578" i="1"/>
  <c r="E4579" i="1"/>
  <c r="E4580" i="1"/>
  <c r="E4581" i="1"/>
  <c r="E4582" i="1"/>
  <c r="E4583" i="1"/>
  <c r="E4584" i="1"/>
  <c r="E4585" i="1"/>
  <c r="E4586" i="1"/>
  <c r="E4587" i="1"/>
  <c r="E4588" i="1"/>
  <c r="E4589" i="1"/>
  <c r="E4590" i="1"/>
  <c r="E4591" i="1"/>
  <c r="E4592" i="1"/>
  <c r="E4593" i="1"/>
  <c r="E4594" i="1"/>
  <c r="E4595" i="1"/>
  <c r="E4596" i="1"/>
  <c r="E4597" i="1"/>
  <c r="E4598" i="1"/>
  <c r="E4599" i="1"/>
  <c r="E4600" i="1"/>
  <c r="E4601" i="1"/>
  <c r="E4602" i="1"/>
  <c r="E4603" i="1"/>
  <c r="E4604" i="1"/>
  <c r="E4605" i="1"/>
  <c r="E4606" i="1"/>
  <c r="E4607" i="1"/>
  <c r="E4608" i="1"/>
  <c r="E4609" i="1"/>
  <c r="E4610" i="1"/>
  <c r="E4611" i="1"/>
  <c r="E4612" i="1"/>
  <c r="E4613" i="1"/>
  <c r="E4614" i="1"/>
  <c r="E4615" i="1"/>
  <c r="E4616" i="1"/>
  <c r="E4617" i="1"/>
  <c r="E4618" i="1"/>
  <c r="E4619" i="1"/>
  <c r="E4620" i="1"/>
  <c r="E4621" i="1"/>
  <c r="E4622" i="1"/>
  <c r="E4623" i="1"/>
  <c r="E4624" i="1"/>
  <c r="E4625" i="1"/>
  <c r="E4626" i="1"/>
  <c r="E4627" i="1"/>
  <c r="E4628" i="1"/>
  <c r="E4629" i="1"/>
  <c r="E4630" i="1"/>
  <c r="E4631" i="1"/>
  <c r="E4632" i="1"/>
  <c r="E4633" i="1"/>
  <c r="E4634" i="1"/>
  <c r="E4635" i="1"/>
  <c r="E4636" i="1"/>
  <c r="E4637" i="1"/>
  <c r="E4638" i="1"/>
  <c r="E4639" i="1"/>
  <c r="E4640" i="1"/>
  <c r="E4641" i="1"/>
  <c r="E4642" i="1"/>
  <c r="E4643" i="1"/>
  <c r="E4644" i="1"/>
  <c r="E4645" i="1"/>
  <c r="E4646" i="1"/>
  <c r="F3749" i="1"/>
  <c r="F3753" i="1"/>
  <c r="F3754" i="1"/>
  <c r="F3755" i="1"/>
  <c r="F3756" i="1"/>
  <c r="F3757" i="1"/>
  <c r="F3760" i="1"/>
  <c r="F3761" i="1"/>
  <c r="F3763" i="1"/>
  <c r="F3766" i="1"/>
  <c r="F3768" i="1"/>
  <c r="F3769" i="1"/>
  <c r="F3771" i="1"/>
  <c r="F3772" i="1"/>
  <c r="F3774" i="1"/>
  <c r="F3775" i="1"/>
  <c r="F3776" i="1"/>
  <c r="F3777" i="1"/>
  <c r="F3778" i="1"/>
  <c r="F3779" i="1"/>
  <c r="F3780" i="1"/>
  <c r="F3781" i="1"/>
  <c r="F3782" i="1"/>
  <c r="F3783" i="1"/>
  <c r="F3784" i="1"/>
  <c r="F3785" i="1"/>
  <c r="F3786" i="1"/>
  <c r="F3787" i="1"/>
  <c r="F3788" i="1"/>
  <c r="F3789" i="1"/>
  <c r="F3790" i="1"/>
  <c r="F3795" i="1"/>
  <c r="F3796" i="1"/>
  <c r="F3797" i="1"/>
  <c r="F3798" i="1"/>
  <c r="F3799" i="1"/>
  <c r="F3800" i="1"/>
  <c r="F3801" i="1"/>
  <c r="F3802" i="1"/>
  <c r="F3804" i="1"/>
  <c r="F3805" i="1"/>
  <c r="F3806" i="1"/>
  <c r="F3807" i="1"/>
  <c r="F3808" i="1"/>
  <c r="F3809" i="1"/>
  <c r="F3810" i="1"/>
  <c r="F3811" i="1"/>
  <c r="F3812" i="1"/>
  <c r="F3813" i="1"/>
  <c r="F3814" i="1"/>
  <c r="F3816" i="1"/>
  <c r="F3817" i="1"/>
  <c r="F3818" i="1"/>
  <c r="F3819" i="1"/>
  <c r="F3820" i="1"/>
  <c r="F3822" i="1"/>
  <c r="F3823" i="1"/>
  <c r="F3824" i="1"/>
  <c r="F3825" i="1"/>
  <c r="F3826" i="1"/>
  <c r="F3827" i="1"/>
  <c r="F3829" i="1"/>
  <c r="F3832" i="1"/>
  <c r="F3833" i="1"/>
  <c r="F3834" i="1"/>
  <c r="F3835" i="1"/>
  <c r="F3836" i="1"/>
  <c r="F3837" i="1"/>
  <c r="F3838" i="1"/>
  <c r="F3839" i="1"/>
  <c r="F3840" i="1"/>
  <c r="F3841" i="1"/>
  <c r="F3842" i="1"/>
  <c r="F3843" i="1"/>
  <c r="F3844" i="1"/>
  <c r="F3845" i="1"/>
  <c r="F3846" i="1"/>
  <c r="F3847" i="1"/>
  <c r="F3848" i="1"/>
  <c r="F3849" i="1"/>
  <c r="F3850" i="1"/>
  <c r="F3858" i="1"/>
  <c r="F3859" i="1"/>
  <c r="F3860" i="1"/>
  <c r="F3861" i="1"/>
  <c r="F3866"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903" i="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F4002" i="1"/>
  <c r="F4003" i="1"/>
  <c r="F4004" i="1"/>
  <c r="F4005" i="1"/>
  <c r="F4006" i="1"/>
  <c r="F4007" i="1"/>
  <c r="F4008" i="1"/>
  <c r="F4009" i="1"/>
  <c r="F4010" i="1"/>
  <c r="F4011" i="1"/>
  <c r="F4012" i="1"/>
  <c r="F4013" i="1"/>
  <c r="F4014" i="1"/>
  <c r="F4015" i="1"/>
  <c r="F4016" i="1"/>
  <c r="F4017" i="1"/>
  <c r="F4018" i="1"/>
  <c r="F4019" i="1"/>
  <c r="F4020" i="1"/>
  <c r="F4021" i="1"/>
  <c r="F4022" i="1"/>
  <c r="F4023" i="1"/>
  <c r="F4024" i="1"/>
  <c r="F4025" i="1"/>
  <c r="F4026" i="1"/>
  <c r="F4027" i="1"/>
  <c r="F4028" i="1"/>
  <c r="F4029" i="1"/>
  <c r="F4030" i="1"/>
  <c r="F4031" i="1"/>
  <c r="F4032" i="1"/>
  <c r="F4033" i="1"/>
  <c r="F4034" i="1"/>
  <c r="F4035" i="1"/>
  <c r="F4036" i="1"/>
  <c r="F4037" i="1"/>
  <c r="F4038" i="1"/>
  <c r="F4039" i="1"/>
  <c r="F4040" i="1"/>
  <c r="F4041" i="1"/>
  <c r="F4042" i="1"/>
  <c r="F4043" i="1"/>
  <c r="F4044" i="1"/>
  <c r="F4045" i="1"/>
  <c r="F4046" i="1"/>
  <c r="F4047" i="1"/>
  <c r="F4048" i="1"/>
  <c r="F4049" i="1"/>
  <c r="F4050" i="1"/>
  <c r="F4051" i="1"/>
  <c r="F4052" i="1"/>
  <c r="F4053" i="1"/>
  <c r="F4054" i="1"/>
  <c r="F4055" i="1"/>
  <c r="F4056" i="1"/>
  <c r="F4057" i="1"/>
  <c r="F4058" i="1"/>
  <c r="F4059" i="1"/>
  <c r="F4060" i="1"/>
  <c r="F4061" i="1"/>
  <c r="F4062" i="1"/>
  <c r="F4063" i="1"/>
  <c r="F4064" i="1"/>
  <c r="F4065" i="1"/>
  <c r="F4066" i="1"/>
  <c r="F4067" i="1"/>
  <c r="F4068" i="1"/>
  <c r="F4069" i="1"/>
  <c r="F4070" i="1"/>
  <c r="F4071" i="1"/>
  <c r="F4072" i="1"/>
  <c r="F4073" i="1"/>
  <c r="F4074" i="1"/>
  <c r="F4075" i="1"/>
  <c r="F4076" i="1"/>
  <c r="F4077" i="1"/>
  <c r="F4078" i="1"/>
  <c r="F4079" i="1"/>
  <c r="F4080" i="1"/>
  <c r="F4081" i="1"/>
  <c r="F4082" i="1"/>
  <c r="F4083" i="1"/>
  <c r="F4084" i="1"/>
  <c r="F4085" i="1"/>
  <c r="F4086" i="1"/>
  <c r="F4087" i="1"/>
  <c r="F4088" i="1"/>
  <c r="F4089" i="1"/>
  <c r="F4090" i="1"/>
  <c r="F4091" i="1"/>
  <c r="F4092" i="1"/>
  <c r="F4093" i="1"/>
  <c r="F4094" i="1"/>
  <c r="F4095" i="1"/>
  <c r="F4096" i="1"/>
  <c r="F4097" i="1"/>
  <c r="F4098" i="1"/>
  <c r="F4099" i="1"/>
  <c r="F4100" i="1"/>
  <c r="F4101" i="1"/>
  <c r="F4102" i="1"/>
  <c r="F4103" i="1"/>
  <c r="F4104" i="1"/>
  <c r="F4105" i="1"/>
  <c r="F4106" i="1"/>
  <c r="F4107" i="1"/>
  <c r="F4108" i="1"/>
  <c r="F4109" i="1"/>
  <c r="F4110" i="1"/>
  <c r="F4111" i="1"/>
  <c r="F4112" i="1"/>
  <c r="F4113" i="1"/>
  <c r="F4114" i="1"/>
  <c r="F4115" i="1"/>
  <c r="F4116" i="1"/>
  <c r="F4117" i="1"/>
  <c r="F4118" i="1"/>
  <c r="F4119" i="1"/>
  <c r="F4120" i="1"/>
  <c r="F4121" i="1"/>
  <c r="F4122" i="1"/>
  <c r="F4123" i="1"/>
  <c r="F4124" i="1"/>
  <c r="F4125" i="1"/>
  <c r="F4126" i="1"/>
  <c r="F4127" i="1"/>
  <c r="F4128" i="1"/>
  <c r="F4129" i="1"/>
  <c r="F4130" i="1"/>
  <c r="F4131" i="1"/>
  <c r="F4132" i="1"/>
  <c r="F4133" i="1"/>
  <c r="F4134" i="1"/>
  <c r="F4135" i="1"/>
  <c r="F4136" i="1"/>
  <c r="F4137" i="1"/>
  <c r="F4138" i="1"/>
  <c r="F4139" i="1"/>
  <c r="F4140" i="1"/>
  <c r="F4141" i="1"/>
  <c r="F4142" i="1"/>
  <c r="F4143" i="1"/>
  <c r="F4144" i="1"/>
  <c r="F4145" i="1"/>
  <c r="F4146" i="1"/>
  <c r="F4147" i="1"/>
  <c r="F4148" i="1"/>
  <c r="F4149" i="1"/>
  <c r="F4150" i="1"/>
  <c r="F4151" i="1"/>
  <c r="F4152" i="1"/>
  <c r="F4153" i="1"/>
  <c r="F4154" i="1"/>
  <c r="F4155" i="1"/>
  <c r="F4156" i="1"/>
  <c r="F4157" i="1"/>
  <c r="F4158" i="1"/>
  <c r="F4159" i="1"/>
  <c r="F4160" i="1"/>
  <c r="F4161" i="1"/>
  <c r="F4162" i="1"/>
  <c r="F4163" i="1"/>
  <c r="F4164" i="1"/>
  <c r="F4165" i="1"/>
  <c r="F4166" i="1"/>
  <c r="F4167" i="1"/>
  <c r="F4168" i="1"/>
  <c r="F4169" i="1"/>
  <c r="F4170" i="1"/>
  <c r="F4171" i="1"/>
  <c r="F4172" i="1"/>
  <c r="F4173" i="1"/>
  <c r="F4174" i="1"/>
  <c r="F4175" i="1"/>
  <c r="F4176" i="1"/>
  <c r="F4177" i="1"/>
  <c r="F4178" i="1"/>
  <c r="F4179" i="1"/>
  <c r="F4180" i="1"/>
  <c r="F4181" i="1"/>
  <c r="F4182" i="1"/>
  <c r="F4183" i="1"/>
  <c r="F4184" i="1"/>
  <c r="F4185" i="1"/>
  <c r="F4186" i="1"/>
  <c r="F4187" i="1"/>
  <c r="F4188" i="1"/>
  <c r="F4189" i="1"/>
  <c r="F4190" i="1"/>
  <c r="F4191" i="1"/>
  <c r="F4192" i="1"/>
  <c r="F4193" i="1"/>
  <c r="F4194" i="1"/>
  <c r="F4195" i="1"/>
  <c r="F4196" i="1"/>
  <c r="F4197" i="1"/>
  <c r="F4198" i="1"/>
  <c r="F4199" i="1"/>
  <c r="F4200" i="1"/>
  <c r="F4201" i="1"/>
  <c r="F4202" i="1"/>
  <c r="F4203" i="1"/>
  <c r="F4204" i="1"/>
  <c r="F4205" i="1"/>
  <c r="F4206" i="1"/>
  <c r="F4207" i="1"/>
  <c r="F4208" i="1"/>
  <c r="F4209" i="1"/>
  <c r="F4210" i="1"/>
  <c r="F4211" i="1"/>
  <c r="F4212" i="1"/>
  <c r="F4213" i="1"/>
  <c r="F4214" i="1"/>
  <c r="F4215" i="1"/>
  <c r="F4216" i="1"/>
  <c r="F4217" i="1"/>
  <c r="F4218" i="1"/>
  <c r="F4219" i="1"/>
  <c r="F4220" i="1"/>
  <c r="F4221" i="1"/>
  <c r="F4222" i="1"/>
  <c r="F4223" i="1"/>
  <c r="F4224" i="1"/>
  <c r="F4225" i="1"/>
  <c r="F4226" i="1"/>
  <c r="F4227" i="1"/>
  <c r="F4228" i="1"/>
  <c r="F4229" i="1"/>
  <c r="F4230" i="1"/>
  <c r="F4231" i="1"/>
  <c r="F4232" i="1"/>
  <c r="F4233" i="1"/>
  <c r="F4234" i="1"/>
  <c r="F4235" i="1"/>
  <c r="F4236" i="1"/>
  <c r="F4237" i="1"/>
  <c r="F4238" i="1"/>
  <c r="F4239" i="1"/>
  <c r="F4240" i="1"/>
  <c r="F4241" i="1"/>
  <c r="F4242" i="1"/>
  <c r="F4243" i="1"/>
  <c r="F4244" i="1"/>
  <c r="F4245" i="1"/>
  <c r="F4246" i="1"/>
  <c r="F4247" i="1"/>
  <c r="F4248" i="1"/>
  <c r="F4249" i="1"/>
  <c r="F4250" i="1"/>
  <c r="F4251" i="1"/>
  <c r="F4252" i="1"/>
  <c r="F4253" i="1"/>
  <c r="F4254" i="1"/>
  <c r="F4256" i="1"/>
  <c r="F4257" i="1"/>
  <c r="F4258" i="1"/>
  <c r="F4259" i="1"/>
  <c r="F4260" i="1"/>
  <c r="F4261" i="1"/>
  <c r="F4262" i="1"/>
  <c r="F4263" i="1"/>
  <c r="F4264" i="1"/>
  <c r="F4265" i="1"/>
  <c r="F4266" i="1"/>
  <c r="F4267" i="1"/>
  <c r="F4268" i="1"/>
  <c r="F4269" i="1"/>
  <c r="F4270" i="1"/>
  <c r="F4271" i="1"/>
  <c r="F4272" i="1"/>
  <c r="F4273" i="1"/>
  <c r="F4274" i="1"/>
  <c r="F4275" i="1"/>
  <c r="F4276" i="1"/>
  <c r="F4277" i="1"/>
  <c r="F4278" i="1"/>
  <c r="F4279" i="1"/>
  <c r="F4280" i="1"/>
  <c r="F4281" i="1"/>
  <c r="F4282" i="1"/>
  <c r="F4283" i="1"/>
  <c r="F4284" i="1"/>
  <c r="F4285" i="1"/>
  <c r="F4286" i="1"/>
  <c r="F4287" i="1"/>
  <c r="F4288" i="1"/>
  <c r="F4289" i="1"/>
  <c r="F4290" i="1"/>
  <c r="F4291" i="1"/>
  <c r="F4292" i="1"/>
  <c r="F4293" i="1"/>
  <c r="F4294" i="1"/>
  <c r="F4295" i="1"/>
  <c r="F4296" i="1"/>
  <c r="F4297" i="1"/>
  <c r="F4298" i="1"/>
  <c r="F4299" i="1"/>
  <c r="F4300" i="1"/>
  <c r="F4301" i="1"/>
  <c r="F4302" i="1"/>
  <c r="F4303" i="1"/>
  <c r="F4304" i="1"/>
  <c r="F4305" i="1"/>
  <c r="F4306" i="1"/>
  <c r="F4307" i="1"/>
  <c r="F4308" i="1"/>
  <c r="F4309" i="1"/>
  <c r="F4310" i="1"/>
  <c r="F4311" i="1"/>
  <c r="F4312" i="1"/>
  <c r="F4313" i="1"/>
  <c r="F4314" i="1"/>
  <c r="F4315" i="1"/>
  <c r="F4316" i="1"/>
  <c r="F4317" i="1"/>
  <c r="F4318" i="1"/>
  <c r="F4319" i="1"/>
  <c r="F4320" i="1"/>
  <c r="F4321" i="1"/>
  <c r="F4322" i="1"/>
  <c r="F4323" i="1"/>
  <c r="F4324" i="1"/>
  <c r="F4325" i="1"/>
  <c r="F4326" i="1"/>
  <c r="F4327" i="1"/>
  <c r="F4328" i="1"/>
  <c r="F4329" i="1"/>
  <c r="F4330" i="1"/>
  <c r="F4331" i="1"/>
  <c r="F4332" i="1"/>
  <c r="F4333" i="1"/>
  <c r="F4334" i="1"/>
  <c r="F4335" i="1"/>
  <c r="F4336" i="1"/>
  <c r="F4337" i="1"/>
  <c r="F4338" i="1"/>
  <c r="F4339" i="1"/>
  <c r="F4340" i="1"/>
  <c r="F4341" i="1"/>
  <c r="F4342" i="1"/>
  <c r="F4343" i="1"/>
  <c r="F4344" i="1"/>
  <c r="F4345" i="1"/>
  <c r="F4346" i="1"/>
  <c r="F4347" i="1"/>
  <c r="F4348" i="1"/>
  <c r="F4349" i="1"/>
  <c r="F4350" i="1"/>
  <c r="F4351" i="1"/>
  <c r="F4352" i="1"/>
  <c r="F4353" i="1"/>
  <c r="F4354" i="1"/>
  <c r="F4355" i="1"/>
  <c r="F4356" i="1"/>
  <c r="F4357" i="1"/>
  <c r="F4358" i="1"/>
  <c r="F4359" i="1"/>
  <c r="F4360" i="1"/>
  <c r="F4361" i="1"/>
  <c r="F4362" i="1"/>
  <c r="F4363" i="1"/>
  <c r="F4364" i="1"/>
  <c r="F4365" i="1"/>
  <c r="F4366" i="1"/>
  <c r="F4367" i="1"/>
  <c r="F4368" i="1"/>
  <c r="F4369" i="1"/>
  <c r="F4370" i="1"/>
  <c r="F4371" i="1"/>
  <c r="F4372" i="1"/>
  <c r="F4373" i="1"/>
  <c r="F4374" i="1"/>
  <c r="F4375" i="1"/>
  <c r="F4376" i="1"/>
  <c r="F4377" i="1"/>
  <c r="F4378" i="1"/>
  <c r="F4379" i="1"/>
  <c r="F4380" i="1"/>
  <c r="F4381" i="1"/>
  <c r="F4382" i="1"/>
  <c r="F4383" i="1"/>
  <c r="F4384" i="1"/>
  <c r="F4385" i="1"/>
  <c r="F4386" i="1"/>
  <c r="F4387" i="1"/>
  <c r="F4388" i="1"/>
  <c r="F4389" i="1"/>
  <c r="F4390" i="1"/>
  <c r="F4391" i="1"/>
  <c r="F4392" i="1"/>
  <c r="F4393" i="1"/>
  <c r="F4394" i="1"/>
  <c r="F4395" i="1"/>
  <c r="F4396" i="1"/>
  <c r="F4397" i="1"/>
  <c r="F4398" i="1"/>
  <c r="F4399" i="1"/>
  <c r="F4400" i="1"/>
  <c r="F4401" i="1"/>
  <c r="F4402" i="1"/>
  <c r="F4403" i="1"/>
  <c r="F4404" i="1"/>
  <c r="F4405" i="1"/>
  <c r="F4406" i="1"/>
  <c r="F4407" i="1"/>
  <c r="F4408" i="1"/>
  <c r="F4409" i="1"/>
  <c r="F4410" i="1"/>
  <c r="F4411" i="1"/>
  <c r="F4412" i="1"/>
  <c r="F4413" i="1"/>
  <c r="F4414" i="1"/>
  <c r="F4415" i="1"/>
  <c r="F4416" i="1"/>
  <c r="F4417" i="1"/>
  <c r="F4418" i="1"/>
  <c r="F4419" i="1"/>
  <c r="F4420" i="1"/>
  <c r="F4421" i="1"/>
  <c r="F4422" i="1"/>
  <c r="F4423" i="1"/>
  <c r="F4424" i="1"/>
  <c r="F4425" i="1"/>
  <c r="F4426" i="1"/>
  <c r="F4427" i="1"/>
  <c r="F4428" i="1"/>
  <c r="F4429" i="1"/>
  <c r="F4430" i="1"/>
  <c r="F4431" i="1"/>
  <c r="F4432" i="1"/>
  <c r="F4433" i="1"/>
  <c r="F4434" i="1"/>
  <c r="F4435" i="1"/>
  <c r="F4436" i="1"/>
  <c r="F4437" i="1"/>
  <c r="F4438" i="1"/>
  <c r="F4439" i="1"/>
  <c r="F4440" i="1"/>
  <c r="F4441" i="1"/>
  <c r="F4442" i="1"/>
  <c r="F4443" i="1"/>
  <c r="F4444" i="1"/>
  <c r="F4445" i="1"/>
  <c r="F4446" i="1"/>
  <c r="F4447" i="1"/>
  <c r="F4448" i="1"/>
  <c r="F4449" i="1"/>
  <c r="F4450" i="1"/>
  <c r="F4451" i="1"/>
  <c r="F4452" i="1"/>
  <c r="F4453" i="1"/>
  <c r="F4454" i="1"/>
  <c r="F4455" i="1"/>
  <c r="F4456" i="1"/>
  <c r="F4457" i="1"/>
  <c r="F4458" i="1"/>
  <c r="F4459" i="1"/>
  <c r="F4460" i="1"/>
  <c r="F4461" i="1"/>
  <c r="F4462" i="1"/>
  <c r="F4463" i="1"/>
  <c r="F4464" i="1"/>
  <c r="F4465" i="1"/>
  <c r="F4466" i="1"/>
  <c r="F4467" i="1"/>
  <c r="F4468" i="1"/>
  <c r="F4469" i="1"/>
  <c r="F4470" i="1"/>
  <c r="F4471" i="1"/>
  <c r="F4472" i="1"/>
  <c r="F4473" i="1"/>
  <c r="F4474" i="1"/>
  <c r="F4475" i="1"/>
  <c r="F4476" i="1"/>
  <c r="F4477" i="1"/>
  <c r="F4478" i="1"/>
  <c r="F4479" i="1"/>
  <c r="F4480" i="1"/>
  <c r="F4481" i="1"/>
  <c r="F4482" i="1"/>
  <c r="F4483" i="1"/>
  <c r="F4484" i="1"/>
  <c r="F4485" i="1"/>
  <c r="F4486" i="1"/>
  <c r="F4487" i="1"/>
  <c r="F4488" i="1"/>
  <c r="F4489" i="1"/>
  <c r="F4490" i="1"/>
  <c r="F4491" i="1"/>
  <c r="F4492" i="1"/>
  <c r="F4493" i="1"/>
  <c r="F4494" i="1"/>
  <c r="F4495" i="1"/>
  <c r="F4496" i="1"/>
  <c r="F4497" i="1"/>
  <c r="F4498" i="1"/>
  <c r="F4499" i="1"/>
  <c r="F4500" i="1"/>
  <c r="F4501" i="1"/>
  <c r="F4502" i="1"/>
  <c r="F4503" i="1"/>
  <c r="F4504" i="1"/>
  <c r="F4505" i="1"/>
  <c r="F4506" i="1"/>
  <c r="F4507" i="1"/>
  <c r="F4508" i="1"/>
  <c r="F4509" i="1"/>
  <c r="F4510" i="1"/>
  <c r="F4511" i="1"/>
  <c r="F4512" i="1"/>
  <c r="F4513" i="1"/>
  <c r="F4514" i="1"/>
  <c r="F4515" i="1"/>
  <c r="F4516" i="1"/>
  <c r="F4517" i="1"/>
  <c r="F4518" i="1"/>
  <c r="F4519" i="1"/>
  <c r="F4520" i="1"/>
  <c r="F4521" i="1"/>
  <c r="F4522" i="1"/>
  <c r="F4523" i="1"/>
  <c r="F4524" i="1"/>
  <c r="F4525" i="1"/>
  <c r="F4526" i="1"/>
  <c r="F4527" i="1"/>
  <c r="F4528" i="1"/>
  <c r="F4529" i="1"/>
  <c r="F4530" i="1"/>
  <c r="F4531" i="1"/>
  <c r="F4532" i="1"/>
  <c r="F4533" i="1"/>
  <c r="F4534" i="1"/>
  <c r="F4535" i="1"/>
  <c r="F4536" i="1"/>
  <c r="F4537" i="1"/>
  <c r="F4538" i="1"/>
  <c r="F4539" i="1"/>
  <c r="F4540" i="1"/>
  <c r="F4541" i="1"/>
  <c r="F4542" i="1"/>
  <c r="F4543" i="1"/>
  <c r="F4544" i="1"/>
  <c r="F4545" i="1"/>
  <c r="F4546" i="1"/>
  <c r="F4547" i="1"/>
  <c r="F4548" i="1"/>
  <c r="F4549" i="1"/>
  <c r="F4550" i="1"/>
  <c r="F4551" i="1"/>
  <c r="F4552" i="1"/>
  <c r="F4553" i="1"/>
  <c r="F4554" i="1"/>
  <c r="F4555" i="1"/>
  <c r="F4556" i="1"/>
  <c r="F4557" i="1"/>
  <c r="F4558" i="1"/>
  <c r="F4559" i="1"/>
  <c r="F4560" i="1"/>
  <c r="F4561" i="1"/>
  <c r="F4562" i="1"/>
  <c r="F4563" i="1"/>
  <c r="F4564" i="1"/>
  <c r="F4565" i="1"/>
  <c r="F4566" i="1"/>
  <c r="F4567" i="1"/>
  <c r="F4568" i="1"/>
  <c r="F4569" i="1"/>
  <c r="F4570" i="1"/>
  <c r="F4571" i="1"/>
  <c r="F4572" i="1"/>
  <c r="F4573" i="1"/>
  <c r="F4574" i="1"/>
  <c r="F4575" i="1"/>
  <c r="F4576" i="1"/>
  <c r="F4577" i="1"/>
  <c r="F4578" i="1"/>
  <c r="F4579" i="1"/>
  <c r="F4580" i="1"/>
  <c r="F4581" i="1"/>
  <c r="F4582" i="1"/>
  <c r="F4583" i="1"/>
  <c r="F4584" i="1"/>
  <c r="F4585" i="1"/>
  <c r="F4586" i="1"/>
  <c r="F4587" i="1"/>
  <c r="F4588" i="1"/>
  <c r="F4589" i="1"/>
  <c r="F4590" i="1"/>
  <c r="F4591" i="1"/>
  <c r="F4592" i="1"/>
  <c r="F4593" i="1"/>
  <c r="F4594" i="1"/>
  <c r="F4595" i="1"/>
  <c r="F4596" i="1"/>
  <c r="F4597" i="1"/>
  <c r="F4598" i="1"/>
  <c r="F4599" i="1"/>
  <c r="F4600" i="1"/>
  <c r="F4601" i="1"/>
  <c r="F4602" i="1"/>
  <c r="F4603" i="1"/>
  <c r="F4604" i="1"/>
  <c r="F4605" i="1"/>
  <c r="F4606" i="1"/>
  <c r="F4607" i="1"/>
  <c r="F4608" i="1"/>
  <c r="F4609" i="1"/>
  <c r="F4610" i="1"/>
  <c r="F4611" i="1"/>
  <c r="F4612" i="1"/>
  <c r="F4613" i="1"/>
  <c r="F4614" i="1"/>
  <c r="F4615" i="1"/>
  <c r="F4616" i="1"/>
  <c r="F4617" i="1"/>
  <c r="F4618" i="1"/>
  <c r="F4619" i="1"/>
  <c r="F4620" i="1"/>
  <c r="F4621" i="1"/>
  <c r="F4622" i="1"/>
  <c r="F4623" i="1"/>
  <c r="F4624" i="1"/>
  <c r="F4625" i="1"/>
  <c r="F4626" i="1"/>
  <c r="F4627" i="1"/>
  <c r="F4628" i="1"/>
  <c r="F4629" i="1"/>
  <c r="F4630" i="1"/>
  <c r="F4631" i="1"/>
  <c r="F4632" i="1"/>
  <c r="F4633" i="1"/>
  <c r="F4634" i="1"/>
  <c r="F4635" i="1"/>
  <c r="F4636" i="1"/>
  <c r="F4637" i="1"/>
  <c r="F4638" i="1"/>
  <c r="F4639" i="1"/>
  <c r="F4640" i="1"/>
  <c r="F4641" i="1"/>
  <c r="F4642" i="1"/>
  <c r="F4643" i="1"/>
  <c r="F4644" i="1"/>
  <c r="F4645" i="1"/>
  <c r="F4646" i="1"/>
  <c r="A3523" i="1" l="1"/>
  <c r="A3524" i="1" s="1"/>
  <c r="A3526" i="1" s="1"/>
  <c r="A3527" i="1" s="1"/>
  <c r="A3528" i="1" s="1"/>
  <c r="A3529" i="1" s="1"/>
  <c r="A3530" i="1" s="1"/>
  <c r="A3531" i="1" s="1"/>
  <c r="A3532" i="1" s="1"/>
  <c r="A3533" i="1" s="1"/>
  <c r="A3534" i="1" s="1"/>
  <c r="A3535" i="1" s="1"/>
  <c r="A3536" i="1" s="1"/>
  <c r="A3538" i="1" s="1"/>
  <c r="A3539" i="1" s="1"/>
  <c r="A3540" i="1" s="1"/>
  <c r="A3541" i="1" s="1"/>
  <c r="A3542" i="1" s="1"/>
  <c r="A3543" i="1" s="1"/>
  <c r="A3544" i="1" s="1"/>
  <c r="A3545" i="1" s="1"/>
  <c r="A3519" i="1"/>
  <c r="K902" i="1"/>
  <c r="K905" i="1"/>
  <c r="K952" i="1"/>
  <c r="K956" i="1"/>
  <c r="K958" i="1"/>
  <c r="K1069" i="1"/>
  <c r="K1085" i="1"/>
  <c r="K1129" i="1"/>
  <c r="K1151" i="1"/>
  <c r="K1160" i="1"/>
  <c r="K1175" i="1"/>
  <c r="K1176" i="1"/>
  <c r="K1184" i="1"/>
  <c r="K1185" i="1"/>
  <c r="K1202" i="1"/>
  <c r="K1205" i="1"/>
  <c r="K1206" i="1"/>
  <c r="K1214" i="1"/>
  <c r="K1216" i="1"/>
  <c r="K1305" i="1"/>
  <c r="K1388" i="1"/>
  <c r="K1390" i="1"/>
  <c r="K1465" i="1"/>
  <c r="K1466" i="1"/>
  <c r="K1735" i="1"/>
  <c r="K1736" i="1"/>
  <c r="K1737" i="1"/>
  <c r="K1740" i="1"/>
  <c r="K1741" i="1"/>
  <c r="K1743" i="1"/>
  <c r="K1744" i="1"/>
  <c r="K1746" i="1"/>
  <c r="K1748" i="1"/>
  <c r="K1751" i="1"/>
  <c r="K1752" i="1"/>
  <c r="K1757" i="1"/>
  <c r="K1759" i="1"/>
  <c r="K1766" i="1"/>
  <c r="K1835" i="1"/>
  <c r="K1844" i="1"/>
  <c r="K1871" i="1"/>
  <c r="K1932" i="1"/>
  <c r="K1933" i="1"/>
  <c r="K1937" i="1"/>
  <c r="K1946" i="1"/>
  <c r="K1949" i="1"/>
  <c r="K1970" i="1"/>
  <c r="K1972" i="1"/>
  <c r="K2507" i="1"/>
  <c r="K2514" i="1"/>
  <c r="K2650" i="1"/>
  <c r="K2784" i="1"/>
  <c r="K2786" i="1"/>
  <c r="K2787" i="1"/>
  <c r="K2788" i="1"/>
  <c r="K2920" i="1"/>
  <c r="K2921" i="1"/>
  <c r="K2941" i="1"/>
  <c r="K2944" i="1"/>
  <c r="K3025" i="1"/>
  <c r="K3061" i="1"/>
  <c r="K3071" i="1"/>
  <c r="K3073" i="1"/>
  <c r="K3075" i="1"/>
  <c r="K3079" i="1"/>
  <c r="K3089" i="1"/>
  <c r="K3092" i="1"/>
  <c r="K3130" i="1"/>
  <c r="A2" i="1"/>
  <c r="I6" i="7"/>
  <c r="A3406" i="1"/>
  <c r="A3407" i="1" s="1"/>
  <c r="A3402" i="1"/>
  <c r="A3403" i="1" s="1"/>
  <c r="A3397" i="1"/>
  <c r="A3398" i="1" s="1"/>
  <c r="A3399" i="1" s="1"/>
  <c r="A3400" i="1" s="1"/>
  <c r="A3393" i="1"/>
  <c r="A3382" i="1"/>
  <c r="A3383" i="1" s="1"/>
  <c r="A3384" i="1" s="1"/>
  <c r="A3385" i="1" s="1"/>
  <c r="A3386" i="1" s="1"/>
  <c r="A3387" i="1" s="1"/>
  <c r="A3388" i="1" s="1"/>
  <c r="A3389" i="1" s="1"/>
  <c r="A3390" i="1" s="1"/>
  <c r="A3391" i="1" s="1"/>
  <c r="A3379" i="1"/>
  <c r="A3380" i="1" s="1"/>
  <c r="A3375" i="1"/>
  <c r="A3368" i="1"/>
  <c r="A3369" i="1" s="1"/>
  <c r="A3370" i="1" s="1"/>
  <c r="A3371" i="1" s="1"/>
  <c r="A3372" i="1" s="1"/>
  <c r="A3347" i="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42" i="1"/>
  <c r="A3343" i="1" s="1"/>
  <c r="A3344" i="1" s="1"/>
  <c r="A3345" i="1" s="1"/>
  <c r="A3333" i="1"/>
  <c r="A3334" i="1" s="1"/>
  <c r="A3335" i="1" s="1"/>
  <c r="A3336" i="1" s="1"/>
  <c r="A3337" i="1" s="1"/>
  <c r="A3338" i="1" s="1"/>
  <c r="A3339" i="1" s="1"/>
  <c r="A3340" i="1" s="1"/>
  <c r="A3331" i="1"/>
  <c r="A3321" i="1"/>
  <c r="A3322" i="1" s="1"/>
  <c r="A3323" i="1" s="1"/>
  <c r="A3324" i="1" s="1"/>
  <c r="A3325" i="1" s="1"/>
  <c r="A3326" i="1" s="1"/>
  <c r="A3327" i="1" s="1"/>
  <c r="A3328" i="1" s="1"/>
  <c r="A3329" i="1" s="1"/>
  <c r="A3311" i="1"/>
  <c r="A3312" i="1" s="1"/>
  <c r="A3313" i="1" s="1"/>
  <c r="A3314" i="1" s="1"/>
  <c r="A3315" i="1" s="1"/>
  <c r="A3316" i="1" s="1"/>
  <c r="A3317" i="1" s="1"/>
  <c r="A3318" i="1" s="1"/>
  <c r="A3319" i="1" s="1"/>
  <c r="A3307" i="1"/>
  <c r="A3308" i="1" s="1"/>
  <c r="A3309" i="1" s="1"/>
  <c r="A3303" i="1"/>
  <c r="A3304" i="1" s="1"/>
  <c r="A3305" i="1" s="1"/>
  <c r="A3299" i="1"/>
  <c r="A3300" i="1" s="1"/>
  <c r="A3296" i="1"/>
  <c r="A3297" i="1" s="1"/>
  <c r="A3290" i="1"/>
  <c r="A3291" i="1" s="1"/>
  <c r="A3292" i="1" s="1"/>
  <c r="A3287" i="1"/>
  <c r="A3288" i="1" s="1"/>
  <c r="A3283" i="1"/>
  <c r="A3284" i="1" s="1"/>
  <c r="A3285" i="1" s="1"/>
  <c r="A3276" i="1"/>
  <c r="A3277" i="1" s="1"/>
  <c r="A3278" i="1" s="1"/>
  <c r="A3279" i="1" s="1"/>
  <c r="A3280" i="1" s="1"/>
  <c r="A3281" i="1" s="1"/>
  <c r="A3271" i="1"/>
  <c r="A3272" i="1" s="1"/>
  <c r="A3273" i="1" s="1"/>
  <c r="A3264" i="1"/>
  <c r="A3265" i="1" s="1"/>
  <c r="A3266" i="1" s="1"/>
  <c r="A3267" i="1" s="1"/>
  <c r="A3268" i="1" s="1"/>
  <c r="A3269" i="1" s="1"/>
  <c r="A3259" i="1"/>
  <c r="A3260" i="1" s="1"/>
  <c r="A3261" i="1" s="1"/>
  <c r="A3262" i="1" s="1"/>
  <c r="A3255" i="1"/>
  <c r="A3256" i="1" s="1"/>
  <c r="A3257" i="1" s="1"/>
  <c r="A3252" i="1"/>
  <c r="A3253" i="1" s="1"/>
  <c r="A3246" i="1"/>
  <c r="A3247" i="1" s="1"/>
  <c r="A3248" i="1" s="1"/>
  <c r="A3249" i="1" s="1"/>
  <c r="A3250" i="1" s="1"/>
  <c r="A3241" i="1"/>
  <c r="A3242" i="1" s="1"/>
  <c r="A3225" i="1"/>
  <c r="A3226" i="1" s="1"/>
  <c r="A3227" i="1" s="1"/>
  <c r="A3228" i="1" s="1"/>
  <c r="A3229" i="1" s="1"/>
  <c r="A3230" i="1" s="1"/>
  <c r="A3231" i="1" s="1"/>
  <c r="A3232" i="1" s="1"/>
  <c r="A3233" i="1" s="1"/>
  <c r="A3234" i="1" s="1"/>
  <c r="A3235" i="1" s="1"/>
  <c r="A3236" i="1" s="1"/>
  <c r="A3237" i="1" s="1"/>
  <c r="A3238" i="1" s="1"/>
  <c r="A3239" i="1" s="1"/>
  <c r="A3217" i="1"/>
  <c r="A3218" i="1" s="1"/>
  <c r="A3219" i="1" s="1"/>
  <c r="A3220" i="1" s="1"/>
  <c r="A3221" i="1" s="1"/>
  <c r="A3222" i="1" s="1"/>
  <c r="A3223" i="1" s="1"/>
  <c r="A3215" i="1"/>
  <c r="A3213" i="1"/>
  <c r="A3202" i="1"/>
  <c r="A3203" i="1" s="1"/>
  <c r="A3204" i="1" s="1"/>
  <c r="A3205" i="1" s="1"/>
  <c r="A3206" i="1" s="1"/>
  <c r="A3207" i="1" s="1"/>
  <c r="A3208" i="1" s="1"/>
  <c r="A3193" i="1"/>
  <c r="A3194" i="1" s="1"/>
  <c r="A3195" i="1" s="1"/>
  <c r="A3196" i="1" s="1"/>
  <c r="A3197" i="1" s="1"/>
  <c r="A3198" i="1" s="1"/>
  <c r="A3190" i="1"/>
  <c r="A3185" i="1"/>
  <c r="A3178" i="1"/>
  <c r="A3179" i="1" s="1"/>
  <c r="A3180" i="1" s="1"/>
  <c r="A3181" i="1" s="1"/>
  <c r="A3162" i="1"/>
  <c r="A3163" i="1" s="1"/>
  <c r="A3164" i="1" s="1"/>
  <c r="A3165" i="1" s="1"/>
  <c r="A3166" i="1" s="1"/>
  <c r="A3167" i="1" s="1"/>
  <c r="A3168" i="1" s="1"/>
  <c r="A3169" i="1" s="1"/>
  <c r="A3170" i="1" s="1"/>
  <c r="A3171" i="1" s="1"/>
  <c r="A3173" i="1" s="1"/>
  <c r="A3174" i="1" s="1"/>
  <c r="A3175" i="1" s="1"/>
  <c r="A3176" i="1" s="1"/>
  <c r="A3546" i="1" l="1"/>
  <c r="A3547" i="1" s="1"/>
  <c r="A3549" i="1" l="1"/>
  <c r="A3550" i="1" s="1"/>
  <c r="A3551" i="1" s="1"/>
  <c r="A3552" i="1" s="1"/>
  <c r="A3553" i="1" s="1"/>
  <c r="A3554" i="1" s="1"/>
  <c r="A3555" i="1" s="1"/>
  <c r="A3556" i="1" s="1"/>
  <c r="A3557" i="1" s="1"/>
  <c r="A3558" i="1" s="1"/>
  <c r="A3559" i="1" s="1"/>
  <c r="A3560" i="1" s="1"/>
  <c r="A3561" i="1" s="1"/>
  <c r="A3562" i="1" s="1"/>
  <c r="A3563" i="1" s="1"/>
  <c r="A3564" i="1" s="1"/>
  <c r="D410" i="7"/>
  <c r="I410" i="7" s="1"/>
  <c r="D411" i="7"/>
  <c r="I411" i="7" s="1"/>
  <c r="D412" i="7"/>
  <c r="I412" i="7" s="1"/>
  <c r="D413" i="7"/>
  <c r="I413" i="7" s="1"/>
  <c r="D414" i="7"/>
  <c r="I414" i="7" s="1"/>
  <c r="D415" i="7"/>
  <c r="I415" i="7" s="1"/>
  <c r="D416" i="7"/>
  <c r="I416" i="7" s="1"/>
  <c r="D417" i="7"/>
  <c r="I417" i="7" s="1"/>
  <c r="D418" i="7"/>
  <c r="I418" i="7" s="1"/>
  <c r="D419" i="7"/>
  <c r="I419" i="7" s="1"/>
  <c r="D420" i="7"/>
  <c r="I420" i="7" s="1"/>
  <c r="D421" i="7"/>
  <c r="I421" i="7" s="1"/>
  <c r="D422" i="7"/>
  <c r="I422" i="7" s="1"/>
  <c r="D423" i="7"/>
  <c r="I423" i="7" s="1"/>
  <c r="D424" i="7"/>
  <c r="I424" i="7" s="1"/>
  <c r="D425" i="7"/>
  <c r="I425" i="7" s="1"/>
  <c r="D426" i="7"/>
  <c r="I426" i="7" s="1"/>
  <c r="D427" i="7"/>
  <c r="I427" i="7" s="1"/>
  <c r="D428" i="7"/>
  <c r="I428" i="7" s="1"/>
  <c r="D429" i="7"/>
  <c r="I429" i="7" s="1"/>
  <c r="D430" i="7"/>
  <c r="I430" i="7" s="1"/>
  <c r="D431" i="7"/>
  <c r="I431" i="7" s="1"/>
  <c r="D432" i="7"/>
  <c r="I432" i="7" s="1"/>
  <c r="D433" i="7"/>
  <c r="I433" i="7" s="1"/>
  <c r="D434" i="7"/>
  <c r="I434" i="7" s="1"/>
  <c r="D435" i="7"/>
  <c r="I435" i="7" s="1"/>
  <c r="D436" i="7"/>
  <c r="I436" i="7" s="1"/>
  <c r="D437" i="7"/>
  <c r="I437" i="7" s="1"/>
  <c r="D438" i="7"/>
  <c r="I438" i="7" s="1"/>
  <c r="D439" i="7"/>
  <c r="I439" i="7" s="1"/>
  <c r="D440" i="7"/>
  <c r="I440" i="7" s="1"/>
  <c r="D441" i="7"/>
  <c r="I441" i="7" s="1"/>
  <c r="D442" i="7"/>
  <c r="I442" i="7" s="1"/>
  <c r="D443" i="7"/>
  <c r="I443" i="7" s="1"/>
  <c r="D444" i="7"/>
  <c r="I444" i="7" s="1"/>
  <c r="D445" i="7"/>
  <c r="I445" i="7" s="1"/>
  <c r="D446" i="7"/>
  <c r="I446" i="7" s="1"/>
  <c r="D447" i="7"/>
  <c r="I447" i="7" s="1"/>
  <c r="D448" i="7"/>
  <c r="I448" i="7" s="1"/>
  <c r="D449" i="7"/>
  <c r="I449" i="7" s="1"/>
  <c r="D450" i="7"/>
  <c r="I450" i="7" s="1"/>
  <c r="D451" i="7"/>
  <c r="I451" i="7" s="1"/>
  <c r="D452" i="7"/>
  <c r="I452" i="7" s="1"/>
  <c r="D453" i="7"/>
  <c r="I453" i="7" s="1"/>
  <c r="D454" i="7"/>
  <c r="I454" i="7" s="1"/>
  <c r="A3565" i="1" l="1"/>
  <c r="A3567" i="1" s="1"/>
  <c r="A3568" i="1" s="1"/>
  <c r="A3569" i="1" s="1"/>
  <c r="A3570" i="1" s="1"/>
  <c r="A3571" i="1" s="1"/>
  <c r="A3572" i="1" s="1"/>
  <c r="A3573" i="1" s="1"/>
  <c r="B187" i="7"/>
  <c r="B188" i="7"/>
  <c r="B189" i="7"/>
  <c r="B190" i="7"/>
  <c r="B191" i="7"/>
  <c r="B194" i="7"/>
  <c r="B197" i="7"/>
  <c r="B198" i="7"/>
  <c r="B199" i="7"/>
  <c r="B238" i="7"/>
  <c r="B239" i="7"/>
  <c r="B241" i="7"/>
  <c r="B242" i="7"/>
  <c r="B243" i="7"/>
  <c r="B245" i="7"/>
  <c r="B262" i="7"/>
  <c r="B264" i="7"/>
  <c r="B265" i="7"/>
  <c r="B378" i="7"/>
  <c r="B383" i="7"/>
  <c r="B403" i="7"/>
  <c r="B425" i="7"/>
  <c r="B426" i="7"/>
  <c r="B427" i="7"/>
  <c r="B429" i="7"/>
  <c r="B4" i="2"/>
  <c r="B7" i="7"/>
  <c r="E3759" i="1" l="1"/>
  <c r="E3765" i="1"/>
  <c r="F3759" i="1"/>
  <c r="F3765" i="1"/>
  <c r="E3767" i="1"/>
  <c r="E3793" i="1"/>
  <c r="E3821" i="1"/>
  <c r="E3853" i="1"/>
  <c r="E3857" i="1"/>
  <c r="E3865" i="1"/>
  <c r="F3758" i="1"/>
  <c r="F3764" i="1"/>
  <c r="F3791" i="1"/>
  <c r="F3803" i="1"/>
  <c r="F3815" i="1"/>
  <c r="F3831" i="1"/>
  <c r="F3851" i="1"/>
  <c r="F3855" i="1"/>
  <c r="F3863" i="1"/>
  <c r="F3867" i="1"/>
  <c r="E3794" i="1"/>
  <c r="E3830" i="1"/>
  <c r="E3854" i="1"/>
  <c r="E3862" i="1"/>
  <c r="F3792" i="1"/>
  <c r="F3828" i="1"/>
  <c r="F3852" i="1"/>
  <c r="F3856" i="1"/>
  <c r="F3864" i="1"/>
  <c r="E3758" i="1"/>
  <c r="E3764" i="1"/>
  <c r="E3791" i="1"/>
  <c r="E3803" i="1"/>
  <c r="E3815" i="1"/>
  <c r="E3831" i="1"/>
  <c r="E3851" i="1"/>
  <c r="E3855" i="1"/>
  <c r="E3863" i="1"/>
  <c r="E3867" i="1"/>
  <c r="F3767" i="1"/>
  <c r="F3793" i="1"/>
  <c r="F3821" i="1"/>
  <c r="F3853" i="1"/>
  <c r="F3857" i="1"/>
  <c r="F3865" i="1"/>
  <c r="E3792" i="1"/>
  <c r="E3828" i="1"/>
  <c r="E3852" i="1"/>
  <c r="E3856" i="1"/>
  <c r="E3864" i="1"/>
  <c r="F3794" i="1"/>
  <c r="F3830" i="1"/>
  <c r="F3854" i="1"/>
  <c r="F3862" i="1"/>
  <c r="E3752" i="1"/>
  <c r="F3750" i="1"/>
  <c r="F3751" i="1"/>
  <c r="F3752" i="1"/>
  <c r="E3750" i="1"/>
  <c r="E3751" i="1"/>
  <c r="A3575" i="1"/>
  <c r="A3576" i="1" s="1"/>
  <c r="A3577" i="1" s="1"/>
  <c r="B380" i="7"/>
  <c r="B272" i="7"/>
  <c r="B309" i="7"/>
  <c r="B278" i="7"/>
  <c r="B401" i="7"/>
  <c r="B277" i="7"/>
  <c r="B263" i="7"/>
  <c r="B400" i="7"/>
  <c r="B348" i="7"/>
  <c r="B331" i="7"/>
  <c r="B276" i="7"/>
  <c r="B63" i="7"/>
  <c r="B347" i="7"/>
  <c r="B122" i="7"/>
  <c r="B59" i="7"/>
  <c r="B345" i="7"/>
  <c r="B318" i="7"/>
  <c r="B270" i="7"/>
  <c r="B367" i="7"/>
  <c r="B268" i="7"/>
  <c r="B437" i="7"/>
  <c r="A437" i="7" s="1"/>
  <c r="B281" i="7"/>
  <c r="A3578" i="1" l="1"/>
  <c r="A3579" i="1" s="1"/>
  <c r="A3580" i="1" s="1"/>
  <c r="A3581" i="1" s="1"/>
  <c r="A3582" i="1" s="1"/>
  <c r="A3583" i="1" s="1"/>
  <c r="A3584" i="1" s="1"/>
  <c r="A3585" i="1" s="1"/>
  <c r="A3586" i="1" s="1"/>
  <c r="A3587" i="1" s="1"/>
  <c r="B376" i="7"/>
  <c r="B153" i="7"/>
  <c r="A425" i="7"/>
  <c r="A429" i="7"/>
  <c r="A427" i="7"/>
  <c r="A426" i="7"/>
  <c r="A3017" i="1"/>
  <c r="A2939" i="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3" i="1" s="1"/>
  <c r="A2984" i="1" s="1"/>
  <c r="A2985" i="1" s="1"/>
  <c r="A2986" i="1" s="1"/>
  <c r="A2987" i="1" s="1"/>
  <c r="A2988" i="1" s="1"/>
  <c r="A2989" i="1" s="1"/>
  <c r="A2990" i="1" s="1"/>
  <c r="A2991" i="1" s="1"/>
  <c r="A2992" i="1" s="1"/>
  <c r="A2993" i="1" s="1"/>
  <c r="A2994" i="1" s="1"/>
  <c r="A2995" i="1" s="1"/>
  <c r="A2997" i="1" s="1"/>
  <c r="A2999" i="1" s="1"/>
  <c r="A3000" i="1" s="1"/>
  <c r="A3001" i="1" s="1"/>
  <c r="A3002" i="1" s="1"/>
  <c r="A3004" i="1" s="1"/>
  <c r="A3005" i="1" s="1"/>
  <c r="A3006" i="1" s="1"/>
  <c r="A3008" i="1" s="1"/>
  <c r="A3009" i="1" s="1"/>
  <c r="A3010" i="1" s="1"/>
  <c r="A3011" i="1" s="1"/>
  <c r="A3012" i="1" s="1"/>
  <c r="A3013" i="1" s="1"/>
  <c r="A3014" i="1" s="1"/>
  <c r="A3015" i="1" s="1"/>
  <c r="A2914" i="1"/>
  <c r="A3589" i="1" l="1"/>
  <c r="A3590" i="1" s="1"/>
  <c r="A3591" i="1" s="1"/>
  <c r="A3592" i="1" s="1"/>
  <c r="A3593" i="1" s="1"/>
  <c r="A3594" i="1" s="1"/>
  <c r="A3595" i="1" s="1"/>
  <c r="A3596" i="1" s="1"/>
  <c r="A3597" i="1" s="1"/>
  <c r="A3598" i="1" s="1"/>
  <c r="A3599" i="1" s="1"/>
  <c r="A3600" i="1" s="1"/>
  <c r="A3601" i="1" s="1"/>
  <c r="A3602" i="1" s="1"/>
  <c r="A3018" i="1"/>
  <c r="A3019" i="1" s="1"/>
  <c r="A3020" i="1" s="1"/>
  <c r="A3021"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91" i="1" s="1"/>
  <c r="A3092" i="1" s="1"/>
  <c r="A3093" i="1" s="1"/>
  <c r="A3094" i="1" s="1"/>
  <c r="A3096" i="1" s="1"/>
  <c r="A3097" i="1" s="1"/>
  <c r="A3098" i="1" s="1"/>
  <c r="A3099" i="1" s="1"/>
  <c r="A3100" i="1" s="1"/>
  <c r="A3101" i="1" s="1"/>
  <c r="A3102" i="1" s="1"/>
  <c r="A3103" i="1" s="1"/>
  <c r="A3104" i="1" s="1"/>
  <c r="A3105" i="1" s="1"/>
  <c r="A3106" i="1" s="1"/>
  <c r="A3107" i="1" s="1"/>
  <c r="A3108" i="1" s="1"/>
  <c r="A3109" i="1" s="1"/>
  <c r="A3110" i="1" s="1"/>
  <c r="A3111" i="1" s="1"/>
  <c r="A3113" i="1" s="1"/>
  <c r="A3114" i="1" s="1"/>
  <c r="A3115" i="1" s="1"/>
  <c r="A3116" i="1" s="1"/>
  <c r="A3117" i="1" s="1"/>
  <c r="A3118" i="1" s="1"/>
  <c r="A3119" i="1" s="1"/>
  <c r="A3120" i="1" s="1"/>
  <c r="A3121" i="1" s="1"/>
  <c r="A3122" i="1" s="1"/>
  <c r="A3123" i="1" s="1"/>
  <c r="A3124" i="1" s="1"/>
  <c r="A3125" i="1" s="1"/>
  <c r="A3126" i="1" s="1"/>
  <c r="A3127" i="1" s="1"/>
  <c r="A3128" i="1" s="1"/>
  <c r="A3129"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604" i="1" l="1"/>
  <c r="A2869" i="1"/>
  <c r="A2874" i="1" s="1"/>
  <c r="A2875" i="1" s="1"/>
  <c r="A2876" i="1" s="1"/>
  <c r="A2877" i="1" s="1"/>
  <c r="A2878" i="1" s="1"/>
  <c r="A2879" i="1" s="1"/>
  <c r="A2880" i="1" s="1"/>
  <c r="A2881" i="1" s="1"/>
  <c r="A2882" i="1" s="1"/>
  <c r="A2883" i="1" s="1"/>
  <c r="A2884" i="1" s="1"/>
  <c r="A2885" i="1" s="1"/>
  <c r="A2886" i="1" s="1"/>
  <c r="A2887" i="1" s="1"/>
  <c r="A2888" i="1" s="1"/>
  <c r="A2889" i="1" s="1"/>
  <c r="A2892" i="1" s="1"/>
  <c r="A2893" i="1" s="1"/>
  <c r="A2894" i="1" s="1"/>
  <c r="A2895" i="1" s="1"/>
  <c r="A2896" i="1" s="1"/>
  <c r="A2899" i="1" s="1"/>
  <c r="A2900" i="1" s="1"/>
  <c r="A2901" i="1" s="1"/>
  <c r="A2902" i="1" s="1"/>
  <c r="A2903" i="1" s="1"/>
  <c r="A2904" i="1" s="1"/>
  <c r="A2905" i="1" s="1"/>
  <c r="A2906" i="1" s="1"/>
  <c r="A2907" i="1" s="1"/>
  <c r="A2908" i="1" s="1"/>
  <c r="A2909" i="1" s="1"/>
  <c r="A2910" i="1" s="1"/>
  <c r="A2911" i="1" s="1"/>
  <c r="A2912" i="1" s="1"/>
  <c r="A2915" i="1" s="1"/>
  <c r="A2916" i="1" s="1"/>
  <c r="A2918" i="1" s="1"/>
  <c r="A2919" i="1" s="1"/>
  <c r="A2920" i="1" s="1"/>
  <c r="A2922" i="1" s="1"/>
  <c r="A2924" i="1" s="1"/>
  <c r="A2927" i="1" s="1"/>
  <c r="A2929" i="1" s="1"/>
  <c r="A2931" i="1" s="1"/>
  <c r="A2932" i="1" s="1"/>
  <c r="A2933" i="1" s="1"/>
  <c r="A2934" i="1" s="1"/>
  <c r="A2935" i="1" s="1"/>
  <c r="A2936" i="1" s="1"/>
  <c r="A2937" i="1" s="1"/>
  <c r="B404" i="7"/>
  <c r="B118" i="7"/>
  <c r="B10" i="7"/>
  <c r="B25" i="7"/>
  <c r="B26" i="7"/>
  <c r="B38" i="7"/>
  <c r="B39" i="7"/>
  <c r="B73" i="7"/>
  <c r="B97" i="7"/>
  <c r="B101" i="7"/>
  <c r="B109" i="7"/>
  <c r="B119" i="7"/>
  <c r="B136" i="7"/>
  <c r="B135" i="7"/>
  <c r="B169" i="7"/>
  <c r="B176" i="7"/>
  <c r="B177" i="7"/>
  <c r="B180" i="7"/>
  <c r="B182" i="7"/>
  <c r="B186" i="7"/>
  <c r="B205" i="7"/>
  <c r="B206" i="7"/>
  <c r="B207" i="7"/>
  <c r="B211" i="7"/>
  <c r="B214" i="7"/>
  <c r="B233" i="7"/>
  <c r="B236" i="7"/>
  <c r="B237" i="7"/>
  <c r="B240" i="7"/>
  <c r="B244" i="7"/>
  <c r="B246" i="7"/>
  <c r="B256" i="7"/>
  <c r="B253" i="7"/>
  <c r="B259" i="7"/>
  <c r="B294" i="7"/>
  <c r="B297" i="7"/>
  <c r="B298" i="7"/>
  <c r="B305" i="7"/>
  <c r="B308" i="7"/>
  <c r="B310" i="7"/>
  <c r="B317" i="7"/>
  <c r="B321" i="7"/>
  <c r="B324" i="7"/>
  <c r="B325" i="7"/>
  <c r="B326" i="7"/>
  <c r="B328" i="7"/>
  <c r="B329" i="7"/>
  <c r="B334" i="7"/>
  <c r="B336" i="7"/>
  <c r="B341" i="7"/>
  <c r="B343" i="7"/>
  <c r="B368" i="7"/>
  <c r="B374" i="7"/>
  <c r="B379" i="7"/>
  <c r="B377" i="7"/>
  <c r="B382" i="7"/>
  <c r="B384" i="7"/>
  <c r="B390" i="7"/>
  <c r="B391" i="7"/>
  <c r="B392" i="7"/>
  <c r="B393" i="7"/>
  <c r="B414" i="7"/>
  <c r="B420" i="7"/>
  <c r="B424" i="7"/>
  <c r="B428" i="7"/>
  <c r="B430" i="7"/>
  <c r="B435" i="7"/>
  <c r="A435" i="7" s="1"/>
  <c r="B438" i="7"/>
  <c r="B439" i="7"/>
  <c r="B444" i="7"/>
  <c r="B445" i="7"/>
  <c r="B117" i="7"/>
  <c r="B399" i="7"/>
  <c r="B133" i="7"/>
  <c r="B333" i="7"/>
  <c r="B58" i="7"/>
  <c r="B337" i="7"/>
  <c r="B344" i="7"/>
  <c r="B137" i="7"/>
  <c r="B450" i="7" l="1"/>
  <c r="C450" i="7" s="1"/>
  <c r="B150" i="7"/>
  <c r="F3748" i="1"/>
  <c r="E3748" i="1"/>
  <c r="E3747" i="1"/>
  <c r="F3744" i="1"/>
  <c r="E3745" i="1"/>
  <c r="F3746" i="1"/>
  <c r="E3746" i="1"/>
  <c r="F3747" i="1"/>
  <c r="E3744" i="1"/>
  <c r="F3745" i="1"/>
  <c r="F3743" i="1"/>
  <c r="E3742" i="1"/>
  <c r="E3743" i="1"/>
  <c r="F3742" i="1"/>
  <c r="B227" i="7"/>
  <c r="B154" i="7"/>
  <c r="E3741" i="1"/>
  <c r="F3741" i="1"/>
  <c r="F3740" i="1"/>
  <c r="E3740" i="1"/>
  <c r="B296" i="7"/>
  <c r="B360" i="7"/>
  <c r="C360" i="7" s="1"/>
  <c r="B232" i="7"/>
  <c r="B167" i="7"/>
  <c r="B451" i="7"/>
  <c r="B230" i="7"/>
  <c r="B62" i="7"/>
  <c r="B81" i="7"/>
  <c r="B226" i="7"/>
  <c r="B170" i="7"/>
  <c r="B65" i="7"/>
  <c r="B431" i="7"/>
  <c r="B432" i="7"/>
  <c r="A432" i="7" s="1"/>
  <c r="B314" i="7"/>
  <c r="B110" i="7"/>
  <c r="B88" i="7"/>
  <c r="B351" i="7"/>
  <c r="C351" i="7" s="1"/>
  <c r="B313" i="7"/>
  <c r="B312" i="7"/>
  <c r="B231" i="7"/>
  <c r="B222" i="7"/>
  <c r="B288" i="7"/>
  <c r="B215" i="7"/>
  <c r="B220" i="7"/>
  <c r="B320" i="7"/>
  <c r="C320" i="7" s="1"/>
  <c r="B319" i="7"/>
  <c r="C319" i="7" s="1"/>
  <c r="B307" i="7"/>
  <c r="B306" i="7"/>
  <c r="B287" i="7"/>
  <c r="B286" i="7"/>
  <c r="B142" i="7"/>
  <c r="B448" i="7"/>
  <c r="A448" i="7" s="1"/>
  <c r="B285" i="7"/>
  <c r="B284" i="7"/>
  <c r="B228" i="7"/>
  <c r="B68" i="7"/>
  <c r="B353" i="7"/>
  <c r="B354" i="7"/>
  <c r="C354" i="7" s="1"/>
  <c r="B283" i="7"/>
  <c r="B282" i="7"/>
  <c r="B303" i="7"/>
  <c r="E3738" i="1"/>
  <c r="E3739" i="1"/>
  <c r="F3738" i="1"/>
  <c r="F3739" i="1"/>
  <c r="E3735" i="1"/>
  <c r="F3735" i="1"/>
  <c r="E3736" i="1"/>
  <c r="F3736" i="1"/>
  <c r="E3737" i="1"/>
  <c r="F3737" i="1"/>
  <c r="E3734" i="1"/>
  <c r="F3734" i="1"/>
  <c r="E3733" i="1"/>
  <c r="F3733" i="1"/>
  <c r="F3732" i="1"/>
  <c r="E3731" i="1"/>
  <c r="F3731" i="1"/>
  <c r="E3732" i="1"/>
  <c r="E3730" i="1"/>
  <c r="F3730" i="1"/>
  <c r="F3729" i="1"/>
  <c r="E3729" i="1"/>
  <c r="E3727" i="1"/>
  <c r="F3727" i="1"/>
  <c r="F3728" i="1"/>
  <c r="E3728" i="1"/>
  <c r="F3726" i="1"/>
  <c r="E3725" i="1"/>
  <c r="F3725" i="1"/>
  <c r="E3726" i="1"/>
  <c r="F3724" i="1"/>
  <c r="E3724" i="1"/>
  <c r="F3723" i="1"/>
  <c r="E3722" i="1"/>
  <c r="E3723" i="1"/>
  <c r="F3722" i="1"/>
  <c r="F3721" i="1"/>
  <c r="E3721" i="1"/>
  <c r="F3720" i="1"/>
  <c r="E3720" i="1"/>
  <c r="E3713" i="1"/>
  <c r="E3717" i="1"/>
  <c r="F3712" i="1"/>
  <c r="F3716" i="1"/>
  <c r="E3711" i="1"/>
  <c r="E3719" i="1"/>
  <c r="F3710" i="1"/>
  <c r="F3714" i="1"/>
  <c r="F3718" i="1"/>
  <c r="E3716" i="1"/>
  <c r="F3711" i="1"/>
  <c r="E3710" i="1"/>
  <c r="E3714" i="1"/>
  <c r="E3718" i="1"/>
  <c r="F3713" i="1"/>
  <c r="F3717" i="1"/>
  <c r="E3715" i="1"/>
  <c r="E3712" i="1"/>
  <c r="F3715" i="1"/>
  <c r="F3719" i="1"/>
  <c r="E3709" i="1"/>
  <c r="F3709" i="1"/>
  <c r="F3708" i="1"/>
  <c r="E3708" i="1"/>
  <c r="E3706" i="1"/>
  <c r="F3706" i="1"/>
  <c r="F3704" i="1"/>
  <c r="E3703" i="1"/>
  <c r="E3707" i="1"/>
  <c r="F3703" i="1"/>
  <c r="F3707" i="1"/>
  <c r="E3704" i="1"/>
  <c r="E3705" i="1"/>
  <c r="F3705" i="1"/>
  <c r="E3702" i="1"/>
  <c r="F3702" i="1"/>
  <c r="F3700" i="1"/>
  <c r="E3700" i="1"/>
  <c r="F3701" i="1"/>
  <c r="E3701" i="1"/>
  <c r="E3699" i="1"/>
  <c r="F3699" i="1"/>
  <c r="E3698" i="1"/>
  <c r="F3698" i="1"/>
  <c r="E3697" i="1"/>
  <c r="F3697" i="1"/>
  <c r="E3695" i="1"/>
  <c r="F3695" i="1"/>
  <c r="E3696" i="1"/>
  <c r="F3696" i="1"/>
  <c r="E3694" i="1"/>
  <c r="F3694" i="1"/>
  <c r="F3692" i="1"/>
  <c r="E3692" i="1"/>
  <c r="F3693" i="1"/>
  <c r="E3693" i="1"/>
  <c r="E3691" i="1"/>
  <c r="F3691" i="1"/>
  <c r="E3690" i="1"/>
  <c r="F3690" i="1"/>
  <c r="E3689" i="1"/>
  <c r="F3689" i="1"/>
  <c r="E3687" i="1"/>
  <c r="F3687" i="1"/>
  <c r="E3688" i="1"/>
  <c r="F3688" i="1"/>
  <c r="F3686" i="1"/>
  <c r="F3685" i="1"/>
  <c r="E3685" i="1"/>
  <c r="E3686" i="1"/>
  <c r="F3684" i="1"/>
  <c r="E3684" i="1"/>
  <c r="E3683" i="1"/>
  <c r="F3683" i="1"/>
  <c r="F3680" i="1"/>
  <c r="F3682" i="1"/>
  <c r="E3680" i="1"/>
  <c r="F3681" i="1"/>
  <c r="E3682" i="1"/>
  <c r="E3681" i="1"/>
  <c r="F3678" i="1"/>
  <c r="F3677" i="1"/>
  <c r="E3677" i="1"/>
  <c r="F3679" i="1"/>
  <c r="E3679" i="1"/>
  <c r="E3678" i="1"/>
  <c r="F3676" i="1"/>
  <c r="E3676" i="1"/>
  <c r="E3674" i="1"/>
  <c r="F3675" i="1"/>
  <c r="E3675" i="1"/>
  <c r="F3674" i="1"/>
  <c r="F3672" i="1"/>
  <c r="E3673" i="1"/>
  <c r="E3671" i="1"/>
  <c r="F3671" i="1"/>
  <c r="F3673" i="1"/>
  <c r="E3672" i="1"/>
  <c r="F3670" i="1"/>
  <c r="E3669" i="1"/>
  <c r="F3669" i="1"/>
  <c r="E3670" i="1"/>
  <c r="E3667" i="1"/>
  <c r="F3667" i="1"/>
  <c r="F3668" i="1"/>
  <c r="E3668" i="1"/>
  <c r="F3664" i="1"/>
  <c r="E3666" i="1"/>
  <c r="E3664" i="1"/>
  <c r="F3665" i="1"/>
  <c r="E3665" i="1"/>
  <c r="F3666" i="1"/>
  <c r="F3663" i="1"/>
  <c r="E3662" i="1"/>
  <c r="F3662" i="1"/>
  <c r="E3663" i="1"/>
  <c r="E3661" i="1"/>
  <c r="F3661" i="1"/>
  <c r="E3659" i="1"/>
  <c r="F3659" i="1"/>
  <c r="E3660" i="1"/>
  <c r="F3660" i="1"/>
  <c r="F3656" i="1"/>
  <c r="E3658" i="1"/>
  <c r="E3656" i="1"/>
  <c r="F3657" i="1"/>
  <c r="F3658" i="1"/>
  <c r="E3657" i="1"/>
  <c r="E3654" i="1"/>
  <c r="E3655" i="1"/>
  <c r="F3654" i="1"/>
  <c r="F3655" i="1"/>
  <c r="F3652" i="1"/>
  <c r="E3652" i="1"/>
  <c r="F3653" i="1"/>
  <c r="E3653" i="1"/>
  <c r="E3651" i="1"/>
  <c r="F3651" i="1"/>
  <c r="E3650" i="1"/>
  <c r="F3650" i="1"/>
  <c r="F3648" i="1"/>
  <c r="E3647" i="1"/>
  <c r="F3647" i="1"/>
  <c r="F3649" i="1"/>
  <c r="E3648" i="1"/>
  <c r="E3649" i="1"/>
  <c r="F3646" i="1"/>
  <c r="E3646" i="1"/>
  <c r="F3645" i="1"/>
  <c r="E3645" i="1"/>
  <c r="E3643" i="1"/>
  <c r="F3643" i="1"/>
  <c r="E3644" i="1"/>
  <c r="F3644" i="1"/>
  <c r="E3641" i="1"/>
  <c r="F3640" i="1"/>
  <c r="E3638" i="1"/>
  <c r="E3642" i="1"/>
  <c r="F3641" i="1"/>
  <c r="E3639" i="1"/>
  <c r="F3642" i="1"/>
  <c r="F3639" i="1"/>
  <c r="F3638" i="1"/>
  <c r="E3640" i="1"/>
  <c r="F3636" i="1"/>
  <c r="E3637" i="1"/>
  <c r="E3636" i="1"/>
  <c r="F3637" i="1"/>
  <c r="E3635" i="1"/>
  <c r="F3635" i="1"/>
  <c r="E3634" i="1"/>
  <c r="F3634" i="1"/>
  <c r="F3632" i="1"/>
  <c r="E3632" i="1"/>
  <c r="F3633" i="1"/>
  <c r="E3633" i="1"/>
  <c r="F3631" i="1"/>
  <c r="E3630" i="1"/>
  <c r="E3631" i="1"/>
  <c r="F3630" i="1"/>
  <c r="F3629" i="1"/>
  <c r="E3629" i="1"/>
  <c r="E3627" i="1"/>
  <c r="F3627" i="1"/>
  <c r="F3628" i="1"/>
  <c r="E3628" i="1"/>
  <c r="E3626" i="1"/>
  <c r="F3626" i="1"/>
  <c r="E3623" i="1"/>
  <c r="F3623" i="1"/>
  <c r="F3624" i="1"/>
  <c r="F3625" i="1"/>
  <c r="E3624" i="1"/>
  <c r="E3625" i="1"/>
  <c r="A3606" i="1"/>
  <c r="E3622" i="1"/>
  <c r="F3622" i="1"/>
  <c r="F3620" i="1"/>
  <c r="E3620" i="1"/>
  <c r="F3621" i="1"/>
  <c r="E3621" i="1"/>
  <c r="E3619" i="1"/>
  <c r="F3619" i="1"/>
  <c r="F3616" i="1"/>
  <c r="F3618" i="1"/>
  <c r="E3616" i="1"/>
  <c r="F3617" i="1"/>
  <c r="E3617" i="1"/>
  <c r="E3618" i="1"/>
  <c r="E3615" i="1"/>
  <c r="F3615" i="1"/>
  <c r="F3614" i="1"/>
  <c r="E3614" i="1"/>
  <c r="F3612" i="1"/>
  <c r="E3612" i="1"/>
  <c r="F3613" i="1"/>
  <c r="E3613" i="1"/>
  <c r="E3611" i="1"/>
  <c r="F3611" i="1"/>
  <c r="F3610" i="1"/>
  <c r="F3609" i="1"/>
  <c r="E3609" i="1"/>
  <c r="E3610" i="1"/>
  <c r="F3608" i="1"/>
  <c r="E3608" i="1"/>
  <c r="E3606" i="1"/>
  <c r="E3607" i="1"/>
  <c r="F3606" i="1"/>
  <c r="F3607" i="1"/>
  <c r="F3604" i="1"/>
  <c r="E3604" i="1"/>
  <c r="F3605" i="1"/>
  <c r="E3605" i="1"/>
  <c r="F3602" i="1"/>
  <c r="E3602" i="1"/>
  <c r="E3603" i="1"/>
  <c r="F3603" i="1"/>
  <c r="E3601" i="1"/>
  <c r="F3601" i="1"/>
  <c r="F3600" i="1"/>
  <c r="E3600" i="1"/>
  <c r="E3599" i="1"/>
  <c r="F3599" i="1"/>
  <c r="E3598" i="1"/>
  <c r="F3598" i="1"/>
  <c r="E3597" i="1"/>
  <c r="F3597" i="1"/>
  <c r="F3596" i="1"/>
  <c r="E3596" i="1"/>
  <c r="E3595" i="1"/>
  <c r="F3595" i="1"/>
  <c r="E3594" i="1"/>
  <c r="F3594" i="1"/>
  <c r="E3593" i="1"/>
  <c r="F3593" i="1"/>
  <c r="F3592" i="1"/>
  <c r="E3592" i="1"/>
  <c r="F3590" i="1"/>
  <c r="F3589" i="1"/>
  <c r="E3589" i="1"/>
  <c r="F3591" i="1"/>
  <c r="E3590" i="1"/>
  <c r="E3591" i="1"/>
  <c r="E3587" i="1"/>
  <c r="F3584" i="1"/>
  <c r="F3588" i="1"/>
  <c r="F3587" i="1"/>
  <c r="E3584" i="1"/>
  <c r="E3588" i="1"/>
  <c r="F3585" i="1"/>
  <c r="F3586" i="1"/>
  <c r="E3585" i="1"/>
  <c r="E3586" i="1"/>
  <c r="E3583" i="1"/>
  <c r="F3583" i="1"/>
  <c r="F3582" i="1"/>
  <c r="E3582" i="1"/>
  <c r="E3581" i="1"/>
  <c r="F3580" i="1"/>
  <c r="E3580" i="1"/>
  <c r="E3578" i="1"/>
  <c r="F3581" i="1"/>
  <c r="F3578" i="1"/>
  <c r="F3579" i="1"/>
  <c r="E3579" i="1"/>
  <c r="E3574" i="1"/>
  <c r="F3574" i="1"/>
  <c r="E3571" i="1"/>
  <c r="E3575" i="1"/>
  <c r="F3571" i="1"/>
  <c r="F3575" i="1"/>
  <c r="E3577" i="1"/>
  <c r="F3577" i="1"/>
  <c r="E3572" i="1"/>
  <c r="E3576" i="1"/>
  <c r="F3572" i="1"/>
  <c r="F3576" i="1"/>
  <c r="E3573" i="1"/>
  <c r="F3573" i="1"/>
  <c r="F3570" i="1"/>
  <c r="E3569" i="1"/>
  <c r="E3570" i="1"/>
  <c r="F3569" i="1"/>
  <c r="F3568" i="1"/>
  <c r="E3568" i="1"/>
  <c r="F3566" i="1"/>
  <c r="F3565" i="1"/>
  <c r="E3565" i="1"/>
  <c r="F3567" i="1"/>
  <c r="E3567" i="1"/>
  <c r="E3566" i="1"/>
  <c r="F3564" i="1"/>
  <c r="E3564" i="1"/>
  <c r="E3563" i="1"/>
  <c r="F3563" i="1"/>
  <c r="E3562" i="1"/>
  <c r="F3562" i="1"/>
  <c r="F3561" i="1"/>
  <c r="E3561" i="1"/>
  <c r="F3560" i="1"/>
  <c r="E3560" i="1"/>
  <c r="E3559" i="1"/>
  <c r="F3559" i="1"/>
  <c r="E3558" i="1"/>
  <c r="F3558" i="1"/>
  <c r="E3557" i="1"/>
  <c r="F3557" i="1"/>
  <c r="F3556" i="1"/>
  <c r="E3556" i="1"/>
  <c r="E3555" i="1"/>
  <c r="F3555" i="1"/>
  <c r="E3554" i="1"/>
  <c r="F3554" i="1"/>
  <c r="E3552" i="1"/>
  <c r="F3553" i="1"/>
  <c r="E3551" i="1"/>
  <c r="F3551" i="1"/>
  <c r="F3552" i="1"/>
  <c r="E3553" i="1"/>
  <c r="F3550" i="1"/>
  <c r="E3550" i="1"/>
  <c r="E3547" i="1"/>
  <c r="F3547" i="1"/>
  <c r="E3548" i="1"/>
  <c r="F3548" i="1"/>
  <c r="E3549" i="1"/>
  <c r="F3549" i="1"/>
  <c r="F3544" i="1"/>
  <c r="F3546" i="1"/>
  <c r="E3546" i="1"/>
  <c r="E3544" i="1"/>
  <c r="F3545" i="1"/>
  <c r="E3545" i="1"/>
  <c r="E3543" i="1"/>
  <c r="F3542" i="1"/>
  <c r="E3542" i="1"/>
  <c r="F3543" i="1"/>
  <c r="E3537" i="1"/>
  <c r="F3537" i="1"/>
  <c r="E3541" i="1"/>
  <c r="F3541" i="1"/>
  <c r="E3540" i="1"/>
  <c r="F3540" i="1"/>
  <c r="E3539" i="1"/>
  <c r="F3539" i="1"/>
  <c r="E3538" i="1"/>
  <c r="F3538" i="1"/>
  <c r="E3536" i="1"/>
  <c r="F3536" i="1"/>
  <c r="E3535" i="1"/>
  <c r="F3535" i="1"/>
  <c r="E3534" i="1"/>
  <c r="F3534" i="1"/>
  <c r="E3533" i="1"/>
  <c r="F3533" i="1"/>
  <c r="E3531" i="1"/>
  <c r="F3531" i="1"/>
  <c r="E3532" i="1"/>
  <c r="F3532" i="1"/>
  <c r="E3529" i="1"/>
  <c r="F3529" i="1"/>
  <c r="F3530" i="1"/>
  <c r="E3530" i="1"/>
  <c r="E3527" i="1"/>
  <c r="F3527" i="1"/>
  <c r="E3528" i="1"/>
  <c r="F3528" i="1"/>
  <c r="E3524" i="1"/>
  <c r="F3525" i="1"/>
  <c r="E3525" i="1"/>
  <c r="F3526" i="1"/>
  <c r="F3524" i="1"/>
  <c r="E3526" i="1"/>
  <c r="E3522" i="1"/>
  <c r="E3523" i="1"/>
  <c r="F3522" i="1"/>
  <c r="F3523" i="1"/>
  <c r="E3519" i="1"/>
  <c r="F3519" i="1"/>
  <c r="E3521" i="1"/>
  <c r="F3521" i="1"/>
  <c r="E3520" i="1"/>
  <c r="F3520" i="1"/>
  <c r="E3518" i="1"/>
  <c r="F3518" i="1"/>
  <c r="E3517" i="1"/>
  <c r="F3517" i="1"/>
  <c r="E3514" i="1"/>
  <c r="E3515" i="1"/>
  <c r="F3516" i="1"/>
  <c r="E3516" i="1"/>
  <c r="F3515" i="1"/>
  <c r="F3514" i="1"/>
  <c r="E3510" i="1"/>
  <c r="E3511" i="1"/>
  <c r="F3510" i="1"/>
  <c r="E3512" i="1"/>
  <c r="F3511" i="1"/>
  <c r="E3513" i="1"/>
  <c r="F3512" i="1"/>
  <c r="F3513" i="1"/>
  <c r="E3503" i="1"/>
  <c r="F3503" i="1"/>
  <c r="E3504" i="1"/>
  <c r="F3504" i="1"/>
  <c r="E3505" i="1"/>
  <c r="F3505" i="1"/>
  <c r="F3509" i="1"/>
  <c r="E3506" i="1"/>
  <c r="F3506" i="1"/>
  <c r="E3507" i="1"/>
  <c r="F3507" i="1"/>
  <c r="E3508" i="1"/>
  <c r="F3508" i="1"/>
  <c r="E3509" i="1"/>
  <c r="E3502" i="1"/>
  <c r="F3502" i="1"/>
  <c r="E3501" i="1"/>
  <c r="F3501" i="1"/>
  <c r="E3498" i="1"/>
  <c r="E3499" i="1"/>
  <c r="E3500" i="1"/>
  <c r="F3498" i="1"/>
  <c r="F3499" i="1"/>
  <c r="F3500" i="1"/>
  <c r="E3497" i="1"/>
  <c r="F3497" i="1"/>
  <c r="E3496" i="1"/>
  <c r="F3496" i="1"/>
  <c r="E3495" i="1"/>
  <c r="F3495" i="1"/>
  <c r="E3493" i="1"/>
  <c r="E3494" i="1"/>
  <c r="F3493" i="1"/>
  <c r="F3494" i="1"/>
  <c r="E3490" i="1"/>
  <c r="F3491" i="1"/>
  <c r="F3492" i="1"/>
  <c r="E3491" i="1"/>
  <c r="E3492" i="1"/>
  <c r="F3490" i="1"/>
  <c r="E3489" i="1"/>
  <c r="F3489" i="1"/>
  <c r="E3488" i="1"/>
  <c r="F3488" i="1"/>
  <c r="E3486" i="1"/>
  <c r="F3487" i="1"/>
  <c r="E3487" i="1"/>
  <c r="F3486" i="1"/>
  <c r="E3485" i="1"/>
  <c r="F3485" i="1"/>
  <c r="E3483" i="1"/>
  <c r="E3484" i="1"/>
  <c r="F3484" i="1"/>
  <c r="F3483" i="1"/>
  <c r="E3480" i="1"/>
  <c r="F3480" i="1"/>
  <c r="F3482" i="1"/>
  <c r="E3481" i="1"/>
  <c r="F3481" i="1"/>
  <c r="E3479" i="1"/>
  <c r="E3482" i="1"/>
  <c r="F3479" i="1"/>
  <c r="E3465" i="1"/>
  <c r="E3474" i="1"/>
  <c r="F3468" i="1"/>
  <c r="F3477" i="1"/>
  <c r="E3476" i="1"/>
  <c r="F3471" i="1"/>
  <c r="E3468" i="1"/>
  <c r="E3470" i="1"/>
  <c r="E3471" i="1"/>
  <c r="F3465" i="1"/>
  <c r="F3474" i="1"/>
  <c r="E3472" i="1"/>
  <c r="F3466" i="1"/>
  <c r="F3475" i="1"/>
  <c r="E3473" i="1"/>
  <c r="F3467" i="1"/>
  <c r="F3476" i="1"/>
  <c r="E3466" i="1"/>
  <c r="E3475" i="1"/>
  <c r="F3470" i="1"/>
  <c r="F3478" i="1"/>
  <c r="E3467" i="1"/>
  <c r="E3477" i="1"/>
  <c r="F3472" i="1"/>
  <c r="E3478" i="1"/>
  <c r="F3473" i="1"/>
  <c r="E3457" i="1"/>
  <c r="F3459" i="1"/>
  <c r="F3462" i="1"/>
  <c r="E3458" i="1"/>
  <c r="F3460" i="1"/>
  <c r="E3459" i="1"/>
  <c r="F3461" i="1"/>
  <c r="E3460" i="1"/>
  <c r="F3458" i="1"/>
  <c r="E3464" i="1"/>
  <c r="E3461" i="1"/>
  <c r="F3463" i="1"/>
  <c r="E3462" i="1"/>
  <c r="F3464" i="1"/>
  <c r="E3463" i="1"/>
  <c r="F3457" i="1"/>
  <c r="E3453" i="1"/>
  <c r="E3454" i="1"/>
  <c r="E3455" i="1"/>
  <c r="F3453" i="1"/>
  <c r="F3454" i="1"/>
  <c r="F3456" i="1"/>
  <c r="E3456" i="1"/>
  <c r="F3455" i="1"/>
  <c r="E3444" i="1"/>
  <c r="E3452" i="1"/>
  <c r="F3449" i="1"/>
  <c r="E3447" i="1"/>
  <c r="F3452" i="1"/>
  <c r="E3445" i="1"/>
  <c r="F3450" i="1"/>
  <c r="F3444" i="1"/>
  <c r="E3451" i="1"/>
  <c r="E3446" i="1"/>
  <c r="F3451" i="1"/>
  <c r="F3447" i="1"/>
  <c r="F3448" i="1"/>
  <c r="E3448" i="1"/>
  <c r="F3445" i="1"/>
  <c r="E3449" i="1"/>
  <c r="F3446" i="1"/>
  <c r="E3450" i="1"/>
  <c r="E3443" i="1"/>
  <c r="F3443" i="1"/>
  <c r="E3440" i="1"/>
  <c r="F3441" i="1"/>
  <c r="E3442" i="1"/>
  <c r="F3440" i="1"/>
  <c r="E3441" i="1"/>
  <c r="F3442" i="1"/>
  <c r="E3438" i="1"/>
  <c r="E3439" i="1"/>
  <c r="F3438" i="1"/>
  <c r="F3439" i="1"/>
  <c r="E3437" i="1"/>
  <c r="F3437" i="1"/>
  <c r="E3434" i="1"/>
  <c r="E3435" i="1"/>
  <c r="E3436" i="1"/>
  <c r="F3436" i="1"/>
  <c r="F3434" i="1"/>
  <c r="F3435" i="1"/>
  <c r="E3429" i="1"/>
  <c r="F3429" i="1"/>
  <c r="E3432" i="1"/>
  <c r="F3430" i="1"/>
  <c r="E3433" i="1"/>
  <c r="E3430" i="1"/>
  <c r="E3431" i="1"/>
  <c r="F3431" i="1"/>
  <c r="F3432" i="1"/>
  <c r="F3433" i="1"/>
  <c r="E3423" i="1"/>
  <c r="F3423" i="1"/>
  <c r="F3427" i="1"/>
  <c r="E3428" i="1"/>
  <c r="E3424" i="1"/>
  <c r="F3424" i="1"/>
  <c r="E3425" i="1"/>
  <c r="F3425" i="1"/>
  <c r="E3426" i="1"/>
  <c r="F3426" i="1"/>
  <c r="E3427" i="1"/>
  <c r="F3428" i="1"/>
  <c r="E3420" i="1"/>
  <c r="F3420" i="1"/>
  <c r="E3421" i="1"/>
  <c r="E3422" i="1"/>
  <c r="F3421" i="1"/>
  <c r="F3422" i="1"/>
  <c r="E3413" i="1"/>
  <c r="F3419" i="1"/>
  <c r="E3416" i="1"/>
  <c r="F3414" i="1"/>
  <c r="E3414" i="1"/>
  <c r="F3413" i="1"/>
  <c r="E3415" i="1"/>
  <c r="E3419" i="1"/>
  <c r="F3418" i="1"/>
  <c r="E3417" i="1"/>
  <c r="F3415" i="1"/>
  <c r="E3418" i="1"/>
  <c r="F3416" i="1"/>
  <c r="F3417" i="1"/>
  <c r="E3412" i="1"/>
  <c r="F3412" i="1"/>
  <c r="E3410" i="1"/>
  <c r="E3411" i="1"/>
  <c r="F3410" i="1"/>
  <c r="F3411" i="1"/>
  <c r="B56" i="7"/>
  <c r="E3409" i="1"/>
  <c r="F3409" i="1"/>
  <c r="E3408" i="1"/>
  <c r="F3408" i="1"/>
  <c r="E3407" i="1"/>
  <c r="F3407" i="1"/>
  <c r="B204" i="7"/>
  <c r="B322" i="7"/>
  <c r="C322" i="7" s="1"/>
  <c r="B323" i="7"/>
  <c r="C323" i="7" s="1"/>
  <c r="B148" i="7"/>
  <c r="E6" i="1"/>
  <c r="E14" i="1"/>
  <c r="E22" i="1"/>
  <c r="E30" i="1"/>
  <c r="E38" i="1"/>
  <c r="E46" i="1"/>
  <c r="E54" i="1"/>
  <c r="E62" i="1"/>
  <c r="E70" i="1"/>
  <c r="E78" i="1"/>
  <c r="E86" i="1"/>
  <c r="E94" i="1"/>
  <c r="E102" i="1"/>
  <c r="E110" i="1"/>
  <c r="E118" i="1"/>
  <c r="E126" i="1"/>
  <c r="E134" i="1"/>
  <c r="E142" i="1"/>
  <c r="E150" i="1"/>
  <c r="E158" i="1"/>
  <c r="E166" i="1"/>
  <c r="E174" i="1"/>
  <c r="E182" i="1"/>
  <c r="E190" i="1"/>
  <c r="E198" i="1"/>
  <c r="E206" i="1"/>
  <c r="E214" i="1"/>
  <c r="E222" i="1"/>
  <c r="E230" i="1"/>
  <c r="E238" i="1"/>
  <c r="E246" i="1"/>
  <c r="E254" i="1"/>
  <c r="E262" i="1"/>
  <c r="E270" i="1"/>
  <c r="E278" i="1"/>
  <c r="E286" i="1"/>
  <c r="E294" i="1"/>
  <c r="E302" i="1"/>
  <c r="E310" i="1"/>
  <c r="E318" i="1"/>
  <c r="E326" i="1"/>
  <c r="E334" i="1"/>
  <c r="E342" i="1"/>
  <c r="E350" i="1"/>
  <c r="E358" i="1"/>
  <c r="E366" i="1"/>
  <c r="E374" i="1"/>
  <c r="E382" i="1"/>
  <c r="E390" i="1"/>
  <c r="E398" i="1"/>
  <c r="E406" i="1"/>
  <c r="E414" i="1"/>
  <c r="E422" i="1"/>
  <c r="E430" i="1"/>
  <c r="E438" i="1"/>
  <c r="E446" i="1"/>
  <c r="E454" i="1"/>
  <c r="E462" i="1"/>
  <c r="E470" i="1"/>
  <c r="E478" i="1"/>
  <c r="E486" i="1"/>
  <c r="E494" i="1"/>
  <c r="E502" i="1"/>
  <c r="E510" i="1"/>
  <c r="E518" i="1"/>
  <c r="E526" i="1"/>
  <c r="E534" i="1"/>
  <c r="E542" i="1"/>
  <c r="E550" i="1"/>
  <c r="E558" i="1"/>
  <c r="E566" i="1"/>
  <c r="E7" i="1"/>
  <c r="E15" i="1"/>
  <c r="E23" i="1"/>
  <c r="E31" i="1"/>
  <c r="E39" i="1"/>
  <c r="E47" i="1"/>
  <c r="E55" i="1"/>
  <c r="E63" i="1"/>
  <c r="E71" i="1"/>
  <c r="E79" i="1"/>
  <c r="E87" i="1"/>
  <c r="E95" i="1"/>
  <c r="E103" i="1"/>
  <c r="E111" i="1"/>
  <c r="E119" i="1"/>
  <c r="E127" i="1"/>
  <c r="E135" i="1"/>
  <c r="E143" i="1"/>
  <c r="E151" i="1"/>
  <c r="E159" i="1"/>
  <c r="E167" i="1"/>
  <c r="E175" i="1"/>
  <c r="E183" i="1"/>
  <c r="E191" i="1"/>
  <c r="E199" i="1"/>
  <c r="E207" i="1"/>
  <c r="E215" i="1"/>
  <c r="E223" i="1"/>
  <c r="E231" i="1"/>
  <c r="E239" i="1"/>
  <c r="E247" i="1"/>
  <c r="E255" i="1"/>
  <c r="E263" i="1"/>
  <c r="E271" i="1"/>
  <c r="E279" i="1"/>
  <c r="E287" i="1"/>
  <c r="E295" i="1"/>
  <c r="E303" i="1"/>
  <c r="E311" i="1"/>
  <c r="E319" i="1"/>
  <c r="E327" i="1"/>
  <c r="E335" i="1"/>
  <c r="E343" i="1"/>
  <c r="E351" i="1"/>
  <c r="E359" i="1"/>
  <c r="E367" i="1"/>
  <c r="E375" i="1"/>
  <c r="E383" i="1"/>
  <c r="E391" i="1"/>
  <c r="E399" i="1"/>
  <c r="E407" i="1"/>
  <c r="E415" i="1"/>
  <c r="E423" i="1"/>
  <c r="E431" i="1"/>
  <c r="E439" i="1"/>
  <c r="E447" i="1"/>
  <c r="E455" i="1"/>
  <c r="E463" i="1"/>
  <c r="E471" i="1"/>
  <c r="E479" i="1"/>
  <c r="E487" i="1"/>
  <c r="E495" i="1"/>
  <c r="E503" i="1"/>
  <c r="E511" i="1"/>
  <c r="E519" i="1"/>
  <c r="E527" i="1"/>
  <c r="E535" i="1"/>
  <c r="E543" i="1"/>
  <c r="E551" i="1"/>
  <c r="E559" i="1"/>
  <c r="E567" i="1"/>
  <c r="E575" i="1"/>
  <c r="E583" i="1"/>
  <c r="E591" i="1"/>
  <c r="E599" i="1"/>
  <c r="E607" i="1"/>
  <c r="E615" i="1"/>
  <c r="E623" i="1"/>
  <c r="E631" i="1"/>
  <c r="E639" i="1"/>
  <c r="E647" i="1"/>
  <c r="E655" i="1"/>
  <c r="E663" i="1"/>
  <c r="E671" i="1"/>
  <c r="E679" i="1"/>
  <c r="E8" i="1"/>
  <c r="E16" i="1"/>
  <c r="E24" i="1"/>
  <c r="E32" i="1"/>
  <c r="E40" i="1"/>
  <c r="E48" i="1"/>
  <c r="E56" i="1"/>
  <c r="E64" i="1"/>
  <c r="E72" i="1"/>
  <c r="E80" i="1"/>
  <c r="E88" i="1"/>
  <c r="E96" i="1"/>
  <c r="E104" i="1"/>
  <c r="E112" i="1"/>
  <c r="E120" i="1"/>
  <c r="E128" i="1"/>
  <c r="E136" i="1"/>
  <c r="E144" i="1"/>
  <c r="E152" i="1"/>
  <c r="E160" i="1"/>
  <c r="E168" i="1"/>
  <c r="E176" i="1"/>
  <c r="E184" i="1"/>
  <c r="E192" i="1"/>
  <c r="E200" i="1"/>
  <c r="E208" i="1"/>
  <c r="E216" i="1"/>
  <c r="E224" i="1"/>
  <c r="E232" i="1"/>
  <c r="E240" i="1"/>
  <c r="E248" i="1"/>
  <c r="E256" i="1"/>
  <c r="E264" i="1"/>
  <c r="E272" i="1"/>
  <c r="E280" i="1"/>
  <c r="E288" i="1"/>
  <c r="E296" i="1"/>
  <c r="E304" i="1"/>
  <c r="E312" i="1"/>
  <c r="E320" i="1"/>
  <c r="E328" i="1"/>
  <c r="E336" i="1"/>
  <c r="E344" i="1"/>
  <c r="E352" i="1"/>
  <c r="E360" i="1"/>
  <c r="E368" i="1"/>
  <c r="E376" i="1"/>
  <c r="E384" i="1"/>
  <c r="E392" i="1"/>
  <c r="E400" i="1"/>
  <c r="E408" i="1"/>
  <c r="E416" i="1"/>
  <c r="E424" i="1"/>
  <c r="E432" i="1"/>
  <c r="E440" i="1"/>
  <c r="E448" i="1"/>
  <c r="E456" i="1"/>
  <c r="E464" i="1"/>
  <c r="E472" i="1"/>
  <c r="E480" i="1"/>
  <c r="E488" i="1"/>
  <c r="E496" i="1"/>
  <c r="E504" i="1"/>
  <c r="E9" i="1"/>
  <c r="E17" i="1"/>
  <c r="E25" i="1"/>
  <c r="E33" i="1"/>
  <c r="E41" i="1"/>
  <c r="E49" i="1"/>
  <c r="E57" i="1"/>
  <c r="E65" i="1"/>
  <c r="E73" i="1"/>
  <c r="E81" i="1"/>
  <c r="E89" i="1"/>
  <c r="E97" i="1"/>
  <c r="E105" i="1"/>
  <c r="E113" i="1"/>
  <c r="E121" i="1"/>
  <c r="E129" i="1"/>
  <c r="E137" i="1"/>
  <c r="E145" i="1"/>
  <c r="E153" i="1"/>
  <c r="E161" i="1"/>
  <c r="E169" i="1"/>
  <c r="E177" i="1"/>
  <c r="E185" i="1"/>
  <c r="E193" i="1"/>
  <c r="E201" i="1"/>
  <c r="E209" i="1"/>
  <c r="E217" i="1"/>
  <c r="E225" i="1"/>
  <c r="E233" i="1"/>
  <c r="E241" i="1"/>
  <c r="E249" i="1"/>
  <c r="E257" i="1"/>
  <c r="E265" i="1"/>
  <c r="E273" i="1"/>
  <c r="E281" i="1"/>
  <c r="E289" i="1"/>
  <c r="E297" i="1"/>
  <c r="E305" i="1"/>
  <c r="E313" i="1"/>
  <c r="E321" i="1"/>
  <c r="E329" i="1"/>
  <c r="E337" i="1"/>
  <c r="E345" i="1"/>
  <c r="E353" i="1"/>
  <c r="E361" i="1"/>
  <c r="E369" i="1"/>
  <c r="E377" i="1"/>
  <c r="E385" i="1"/>
  <c r="E393" i="1"/>
  <c r="E401" i="1"/>
  <c r="E409" i="1"/>
  <c r="E417" i="1"/>
  <c r="E425" i="1"/>
  <c r="E433" i="1"/>
  <c r="E441" i="1"/>
  <c r="E449" i="1"/>
  <c r="E457" i="1"/>
  <c r="E465" i="1"/>
  <c r="E473" i="1"/>
  <c r="E481" i="1"/>
  <c r="E489" i="1"/>
  <c r="E497" i="1"/>
  <c r="E505" i="1"/>
  <c r="E513" i="1"/>
  <c r="E521" i="1"/>
  <c r="E529" i="1"/>
  <c r="E537" i="1"/>
  <c r="E545" i="1"/>
  <c r="E553" i="1"/>
  <c r="E561" i="1"/>
  <c r="E569" i="1"/>
  <c r="E577" i="1"/>
  <c r="E585" i="1"/>
  <c r="E593" i="1"/>
  <c r="E601" i="1"/>
  <c r="E609" i="1"/>
  <c r="E617" i="1"/>
  <c r="E625" i="1"/>
  <c r="E633" i="1"/>
  <c r="E641" i="1"/>
  <c r="E649" i="1"/>
  <c r="E657" i="1"/>
  <c r="E665" i="1"/>
  <c r="E673" i="1"/>
  <c r="E681" i="1"/>
  <c r="E10" i="1"/>
  <c r="E18" i="1"/>
  <c r="E26" i="1"/>
  <c r="E34" i="1"/>
  <c r="E42" i="1"/>
  <c r="E50" i="1"/>
  <c r="E58" i="1"/>
  <c r="E66" i="1"/>
  <c r="E74" i="1"/>
  <c r="E82" i="1"/>
  <c r="E90" i="1"/>
  <c r="E98" i="1"/>
  <c r="E106" i="1"/>
  <c r="E114" i="1"/>
  <c r="E122" i="1"/>
  <c r="E130" i="1"/>
  <c r="E138" i="1"/>
  <c r="E146" i="1"/>
  <c r="E154" i="1"/>
  <c r="E162" i="1"/>
  <c r="E170" i="1"/>
  <c r="E178" i="1"/>
  <c r="E186" i="1"/>
  <c r="E194" i="1"/>
  <c r="E202" i="1"/>
  <c r="E210" i="1"/>
  <c r="E218" i="1"/>
  <c r="E226" i="1"/>
  <c r="E234" i="1"/>
  <c r="E242" i="1"/>
  <c r="E250" i="1"/>
  <c r="E258" i="1"/>
  <c r="E266" i="1"/>
  <c r="E274" i="1"/>
  <c r="E282" i="1"/>
  <c r="E290" i="1"/>
  <c r="E298" i="1"/>
  <c r="E306" i="1"/>
  <c r="E314" i="1"/>
  <c r="E322" i="1"/>
  <c r="E330" i="1"/>
  <c r="E338" i="1"/>
  <c r="E346" i="1"/>
  <c r="E354" i="1"/>
  <c r="E362" i="1"/>
  <c r="E370" i="1"/>
  <c r="E378" i="1"/>
  <c r="E386" i="1"/>
  <c r="E394" i="1"/>
  <c r="E402" i="1"/>
  <c r="E410" i="1"/>
  <c r="E418" i="1"/>
  <c r="E426" i="1"/>
  <c r="E434" i="1"/>
  <c r="E442" i="1"/>
  <c r="E450" i="1"/>
  <c r="E458" i="1"/>
  <c r="E466" i="1"/>
  <c r="E12" i="1"/>
  <c r="E20" i="1"/>
  <c r="E28" i="1"/>
  <c r="E36" i="1"/>
  <c r="E44" i="1"/>
  <c r="E52" i="1"/>
  <c r="E60" i="1"/>
  <c r="E68" i="1"/>
  <c r="E76" i="1"/>
  <c r="E84" i="1"/>
  <c r="E92" i="1"/>
  <c r="E100" i="1"/>
  <c r="E108" i="1"/>
  <c r="E116" i="1"/>
  <c r="E124" i="1"/>
  <c r="E132" i="1"/>
  <c r="E140" i="1"/>
  <c r="E148" i="1"/>
  <c r="E156" i="1"/>
  <c r="E164" i="1"/>
  <c r="E172" i="1"/>
  <c r="E180" i="1"/>
  <c r="E188" i="1"/>
  <c r="E196" i="1"/>
  <c r="E204" i="1"/>
  <c r="E212" i="1"/>
  <c r="E220" i="1"/>
  <c r="E228" i="1"/>
  <c r="E236" i="1"/>
  <c r="E244" i="1"/>
  <c r="E252" i="1"/>
  <c r="E260" i="1"/>
  <c r="E268" i="1"/>
  <c r="E276" i="1"/>
  <c r="E284" i="1"/>
  <c r="E292" i="1"/>
  <c r="E300" i="1"/>
  <c r="E308" i="1"/>
  <c r="E316" i="1"/>
  <c r="E324" i="1"/>
  <c r="E332" i="1"/>
  <c r="E340" i="1"/>
  <c r="E348" i="1"/>
  <c r="E356" i="1"/>
  <c r="E364" i="1"/>
  <c r="E372" i="1"/>
  <c r="E380" i="1"/>
  <c r="E388" i="1"/>
  <c r="E396" i="1"/>
  <c r="E404" i="1"/>
  <c r="E412" i="1"/>
  <c r="E420" i="1"/>
  <c r="E428" i="1"/>
  <c r="E436" i="1"/>
  <c r="E444" i="1"/>
  <c r="E452" i="1"/>
  <c r="E460" i="1"/>
  <c r="E468" i="1"/>
  <c r="E476" i="1"/>
  <c r="E484" i="1"/>
  <c r="E492" i="1"/>
  <c r="E500" i="1"/>
  <c r="E508" i="1"/>
  <c r="E516" i="1"/>
  <c r="E524" i="1"/>
  <c r="E532" i="1"/>
  <c r="E540" i="1"/>
  <c r="E548" i="1"/>
  <c r="E556" i="1"/>
  <c r="E564" i="1"/>
  <c r="E572" i="1"/>
  <c r="E580" i="1"/>
  <c r="E11" i="1"/>
  <c r="E43" i="1"/>
  <c r="E75" i="1"/>
  <c r="E107" i="1"/>
  <c r="E139" i="1"/>
  <c r="E171" i="1"/>
  <c r="E203" i="1"/>
  <c r="E235" i="1"/>
  <c r="E267" i="1"/>
  <c r="E299" i="1"/>
  <c r="E331" i="1"/>
  <c r="E363" i="1"/>
  <c r="E395" i="1"/>
  <c r="E427" i="1"/>
  <c r="E459" i="1"/>
  <c r="E483" i="1"/>
  <c r="E506" i="1"/>
  <c r="E522" i="1"/>
  <c r="E538" i="1"/>
  <c r="E554" i="1"/>
  <c r="E570" i="1"/>
  <c r="E582" i="1"/>
  <c r="E594" i="1"/>
  <c r="E604" i="1"/>
  <c r="E614" i="1"/>
  <c r="E626" i="1"/>
  <c r="E636" i="1"/>
  <c r="E646" i="1"/>
  <c r="E658" i="1"/>
  <c r="E668" i="1"/>
  <c r="E678" i="1"/>
  <c r="E688" i="1"/>
  <c r="E696" i="1"/>
  <c r="E704" i="1"/>
  <c r="E712" i="1"/>
  <c r="E720" i="1"/>
  <c r="E728" i="1"/>
  <c r="E736" i="1"/>
  <c r="E744" i="1"/>
  <c r="E752" i="1"/>
  <c r="E760" i="1"/>
  <c r="E768" i="1"/>
  <c r="E776" i="1"/>
  <c r="E784" i="1"/>
  <c r="E792" i="1"/>
  <c r="E800" i="1"/>
  <c r="E808" i="1"/>
  <c r="E816" i="1"/>
  <c r="E824" i="1"/>
  <c r="E832" i="1"/>
  <c r="E840" i="1"/>
  <c r="E848" i="1"/>
  <c r="E856" i="1"/>
  <c r="E864" i="1"/>
  <c r="E872" i="1"/>
  <c r="E880" i="1"/>
  <c r="E888" i="1"/>
  <c r="E896" i="1"/>
  <c r="E904" i="1"/>
  <c r="E912" i="1"/>
  <c r="E920" i="1"/>
  <c r="E928" i="1"/>
  <c r="E936" i="1"/>
  <c r="E944" i="1"/>
  <c r="E952" i="1"/>
  <c r="E960" i="1"/>
  <c r="E968" i="1"/>
  <c r="E976" i="1"/>
  <c r="E984" i="1"/>
  <c r="E992" i="1"/>
  <c r="E1000" i="1"/>
  <c r="E1008" i="1"/>
  <c r="E1016" i="1"/>
  <c r="E1024" i="1"/>
  <c r="E1032" i="1"/>
  <c r="E1040" i="1"/>
  <c r="E1048" i="1"/>
  <c r="E1056" i="1"/>
  <c r="E1064" i="1"/>
  <c r="E1072" i="1"/>
  <c r="E1080" i="1"/>
  <c r="E1088" i="1"/>
  <c r="E1096" i="1"/>
  <c r="E1104" i="1"/>
  <c r="E1112" i="1"/>
  <c r="E13" i="1"/>
  <c r="E45" i="1"/>
  <c r="E77" i="1"/>
  <c r="E109" i="1"/>
  <c r="E141" i="1"/>
  <c r="E173" i="1"/>
  <c r="E205" i="1"/>
  <c r="E237" i="1"/>
  <c r="E269" i="1"/>
  <c r="E301" i="1"/>
  <c r="E333" i="1"/>
  <c r="E365" i="1"/>
  <c r="E397" i="1"/>
  <c r="E429" i="1"/>
  <c r="E461" i="1"/>
  <c r="E485" i="1"/>
  <c r="E507" i="1"/>
  <c r="E523" i="1"/>
  <c r="E539" i="1"/>
  <c r="E555" i="1"/>
  <c r="E571" i="1"/>
  <c r="E584" i="1"/>
  <c r="E595" i="1"/>
  <c r="E605" i="1"/>
  <c r="E616" i="1"/>
  <c r="E627" i="1"/>
  <c r="E637" i="1"/>
  <c r="E648" i="1"/>
  <c r="E659" i="1"/>
  <c r="E669" i="1"/>
  <c r="E680" i="1"/>
  <c r="E689" i="1"/>
  <c r="E697" i="1"/>
  <c r="E705" i="1"/>
  <c r="E713" i="1"/>
  <c r="E721" i="1"/>
  <c r="E729" i="1"/>
  <c r="E737" i="1"/>
  <c r="E745" i="1"/>
  <c r="E753" i="1"/>
  <c r="E761" i="1"/>
  <c r="E769" i="1"/>
  <c r="E777" i="1"/>
  <c r="E785" i="1"/>
  <c r="E793" i="1"/>
  <c r="E801" i="1"/>
  <c r="E809" i="1"/>
  <c r="E817" i="1"/>
  <c r="E825" i="1"/>
  <c r="E833" i="1"/>
  <c r="E841" i="1"/>
  <c r="E849" i="1"/>
  <c r="E857" i="1"/>
  <c r="E865" i="1"/>
  <c r="E873" i="1"/>
  <c r="E881" i="1"/>
  <c r="E889" i="1"/>
  <c r="E897" i="1"/>
  <c r="E905" i="1"/>
  <c r="E913" i="1"/>
  <c r="E921" i="1"/>
  <c r="E929" i="1"/>
  <c r="E937" i="1"/>
  <c r="E945" i="1"/>
  <c r="E953" i="1"/>
  <c r="E961" i="1"/>
  <c r="E969" i="1"/>
  <c r="E977" i="1"/>
  <c r="E985" i="1"/>
  <c r="E993" i="1"/>
  <c r="E1001" i="1"/>
  <c r="E1009" i="1"/>
  <c r="E1017" i="1"/>
  <c r="E1025" i="1"/>
  <c r="E1033" i="1"/>
  <c r="E1041" i="1"/>
  <c r="E1049" i="1"/>
  <c r="E1057" i="1"/>
  <c r="E1065" i="1"/>
  <c r="E1073" i="1"/>
  <c r="E1081" i="1"/>
  <c r="E1089" i="1"/>
  <c r="E1097" i="1"/>
  <c r="E1105" i="1"/>
  <c r="E1113" i="1"/>
  <c r="E1121" i="1"/>
  <c r="E19" i="1"/>
  <c r="E51" i="1"/>
  <c r="E83" i="1"/>
  <c r="E115" i="1"/>
  <c r="E147" i="1"/>
  <c r="E179" i="1"/>
  <c r="E211" i="1"/>
  <c r="E243" i="1"/>
  <c r="E275" i="1"/>
  <c r="E307" i="1"/>
  <c r="E339" i="1"/>
  <c r="E371" i="1"/>
  <c r="E403" i="1"/>
  <c r="E435" i="1"/>
  <c r="E467" i="1"/>
  <c r="E490" i="1"/>
  <c r="E509" i="1"/>
  <c r="E525" i="1"/>
  <c r="E541" i="1"/>
  <c r="E557" i="1"/>
  <c r="E573" i="1"/>
  <c r="E586" i="1"/>
  <c r="E596" i="1"/>
  <c r="E606" i="1"/>
  <c r="E618" i="1"/>
  <c r="E628" i="1"/>
  <c r="E638" i="1"/>
  <c r="E650" i="1"/>
  <c r="E660" i="1"/>
  <c r="E670" i="1"/>
  <c r="E682" i="1"/>
  <c r="E690" i="1"/>
  <c r="E698" i="1"/>
  <c r="E706" i="1"/>
  <c r="E714" i="1"/>
  <c r="E722" i="1"/>
  <c r="E730" i="1"/>
  <c r="E738" i="1"/>
  <c r="E746" i="1"/>
  <c r="E754" i="1"/>
  <c r="E762" i="1"/>
  <c r="E770" i="1"/>
  <c r="E778" i="1"/>
  <c r="E786" i="1"/>
  <c r="E794" i="1"/>
  <c r="E802" i="1"/>
  <c r="E810" i="1"/>
  <c r="E818" i="1"/>
  <c r="E826" i="1"/>
  <c r="E834" i="1"/>
  <c r="E842" i="1"/>
  <c r="E850" i="1"/>
  <c r="E858" i="1"/>
  <c r="E866" i="1"/>
  <c r="E874" i="1"/>
  <c r="E882" i="1"/>
  <c r="E890" i="1"/>
  <c r="E898" i="1"/>
  <c r="E906" i="1"/>
  <c r="E914" i="1"/>
  <c r="E922" i="1"/>
  <c r="E930" i="1"/>
  <c r="E938" i="1"/>
  <c r="E946" i="1"/>
  <c r="E954" i="1"/>
  <c r="E962" i="1"/>
  <c r="E970" i="1"/>
  <c r="E21" i="1"/>
  <c r="E53" i="1"/>
  <c r="E85" i="1"/>
  <c r="E117" i="1"/>
  <c r="E149" i="1"/>
  <c r="E181" i="1"/>
  <c r="E213" i="1"/>
  <c r="E245" i="1"/>
  <c r="E277" i="1"/>
  <c r="E309" i="1"/>
  <c r="E341" i="1"/>
  <c r="E373" i="1"/>
  <c r="E405" i="1"/>
  <c r="E437" i="1"/>
  <c r="E469" i="1"/>
  <c r="E491" i="1"/>
  <c r="E512" i="1"/>
  <c r="E528" i="1"/>
  <c r="E544" i="1"/>
  <c r="E560" i="1"/>
  <c r="E574" i="1"/>
  <c r="E587" i="1"/>
  <c r="E597" i="1"/>
  <c r="E608" i="1"/>
  <c r="E619" i="1"/>
  <c r="E629" i="1"/>
  <c r="E640" i="1"/>
  <c r="E651" i="1"/>
  <c r="E661" i="1"/>
  <c r="E672" i="1"/>
  <c r="E683" i="1"/>
  <c r="E691" i="1"/>
  <c r="E699" i="1"/>
  <c r="E707" i="1"/>
  <c r="E715" i="1"/>
  <c r="E723" i="1"/>
  <c r="E731" i="1"/>
  <c r="E739" i="1"/>
  <c r="E747" i="1"/>
  <c r="E755" i="1"/>
  <c r="E763" i="1"/>
  <c r="E771" i="1"/>
  <c r="E779" i="1"/>
  <c r="E787" i="1"/>
  <c r="E795" i="1"/>
  <c r="E803" i="1"/>
  <c r="E811" i="1"/>
  <c r="E819" i="1"/>
  <c r="E827" i="1"/>
  <c r="E835" i="1"/>
  <c r="E843" i="1"/>
  <c r="E851" i="1"/>
  <c r="E859" i="1"/>
  <c r="E867" i="1"/>
  <c r="E875" i="1"/>
  <c r="E883" i="1"/>
  <c r="E891" i="1"/>
  <c r="E899" i="1"/>
  <c r="E907" i="1"/>
  <c r="E915" i="1"/>
  <c r="E923" i="1"/>
  <c r="E931" i="1"/>
  <c r="E939" i="1"/>
  <c r="E947" i="1"/>
  <c r="E955" i="1"/>
  <c r="E963" i="1"/>
  <c r="E971" i="1"/>
  <c r="E979" i="1"/>
  <c r="E987" i="1"/>
  <c r="E995" i="1"/>
  <c r="E1003" i="1"/>
  <c r="E1011" i="1"/>
  <c r="E1019" i="1"/>
  <c r="E1027" i="1"/>
  <c r="E1035" i="1"/>
  <c r="E27" i="1"/>
  <c r="E59" i="1"/>
  <c r="E91" i="1"/>
  <c r="E123" i="1"/>
  <c r="E155" i="1"/>
  <c r="E187" i="1"/>
  <c r="E219" i="1"/>
  <c r="E251" i="1"/>
  <c r="E283" i="1"/>
  <c r="E315" i="1"/>
  <c r="E347" i="1"/>
  <c r="E379" i="1"/>
  <c r="E411" i="1"/>
  <c r="E443" i="1"/>
  <c r="E474" i="1"/>
  <c r="E493" i="1"/>
  <c r="E514" i="1"/>
  <c r="E530" i="1"/>
  <c r="E546" i="1"/>
  <c r="E562" i="1"/>
  <c r="E576" i="1"/>
  <c r="E588" i="1"/>
  <c r="E598" i="1"/>
  <c r="E610" i="1"/>
  <c r="E620" i="1"/>
  <c r="E630" i="1"/>
  <c r="E642" i="1"/>
  <c r="E652" i="1"/>
  <c r="E662" i="1"/>
  <c r="E674" i="1"/>
  <c r="E684" i="1"/>
  <c r="E692" i="1"/>
  <c r="E700" i="1"/>
  <c r="E708" i="1"/>
  <c r="E716" i="1"/>
  <c r="E724" i="1"/>
  <c r="E732" i="1"/>
  <c r="E740" i="1"/>
  <c r="E748" i="1"/>
  <c r="E756" i="1"/>
  <c r="E764" i="1"/>
  <c r="E772" i="1"/>
  <c r="E780" i="1"/>
  <c r="E788" i="1"/>
  <c r="E796" i="1"/>
  <c r="E804" i="1"/>
  <c r="E812" i="1"/>
  <c r="E820" i="1"/>
  <c r="E828" i="1"/>
  <c r="E836" i="1"/>
  <c r="E844" i="1"/>
  <c r="E852" i="1"/>
  <c r="E860" i="1"/>
  <c r="E868" i="1"/>
  <c r="E876" i="1"/>
  <c r="E884" i="1"/>
  <c r="E892" i="1"/>
  <c r="E900" i="1"/>
  <c r="E908" i="1"/>
  <c r="E916" i="1"/>
  <c r="E924" i="1"/>
  <c r="E932" i="1"/>
  <c r="E940" i="1"/>
  <c r="E948" i="1"/>
  <c r="E956" i="1"/>
  <c r="E964" i="1"/>
  <c r="E972" i="1"/>
  <c r="E980" i="1"/>
  <c r="E988" i="1"/>
  <c r="E996" i="1"/>
  <c r="E1004" i="1"/>
  <c r="E1012" i="1"/>
  <c r="E1020" i="1"/>
  <c r="E35" i="1"/>
  <c r="E67" i="1"/>
  <c r="E99" i="1"/>
  <c r="E131" i="1"/>
  <c r="E163" i="1"/>
  <c r="E195" i="1"/>
  <c r="E227" i="1"/>
  <c r="E259" i="1"/>
  <c r="E291" i="1"/>
  <c r="E323" i="1"/>
  <c r="E355" i="1"/>
  <c r="E387" i="1"/>
  <c r="E419" i="1"/>
  <c r="E451" i="1"/>
  <c r="E477" i="1"/>
  <c r="E499" i="1"/>
  <c r="E517" i="1"/>
  <c r="E533" i="1"/>
  <c r="E549" i="1"/>
  <c r="E565" i="1"/>
  <c r="E579" i="1"/>
  <c r="E590" i="1"/>
  <c r="E602" i="1"/>
  <c r="E612" i="1"/>
  <c r="E622" i="1"/>
  <c r="E634" i="1"/>
  <c r="E644" i="1"/>
  <c r="E654" i="1"/>
  <c r="E666" i="1"/>
  <c r="E676" i="1"/>
  <c r="E686" i="1"/>
  <c r="E694" i="1"/>
  <c r="E702" i="1"/>
  <c r="E710" i="1"/>
  <c r="E718" i="1"/>
  <c r="E726" i="1"/>
  <c r="E734" i="1"/>
  <c r="E742" i="1"/>
  <c r="E750" i="1"/>
  <c r="E758" i="1"/>
  <c r="E766" i="1"/>
  <c r="E774" i="1"/>
  <c r="E782" i="1"/>
  <c r="E790" i="1"/>
  <c r="E798" i="1"/>
  <c r="E806" i="1"/>
  <c r="E814" i="1"/>
  <c r="E822" i="1"/>
  <c r="E830" i="1"/>
  <c r="E838" i="1"/>
  <c r="E846" i="1"/>
  <c r="E854" i="1"/>
  <c r="E862" i="1"/>
  <c r="E870" i="1"/>
  <c r="E878" i="1"/>
  <c r="E886" i="1"/>
  <c r="E894" i="1"/>
  <c r="E902" i="1"/>
  <c r="E910" i="1"/>
  <c r="E918" i="1"/>
  <c r="E926" i="1"/>
  <c r="E934" i="1"/>
  <c r="E942" i="1"/>
  <c r="E950" i="1"/>
  <c r="E958" i="1"/>
  <c r="E966" i="1"/>
  <c r="E974" i="1"/>
  <c r="E982" i="1"/>
  <c r="E990" i="1"/>
  <c r="E998" i="1"/>
  <c r="E1006" i="1"/>
  <c r="E1014" i="1"/>
  <c r="E1022" i="1"/>
  <c r="E29" i="1"/>
  <c r="E157" i="1"/>
  <c r="E285" i="1"/>
  <c r="E413" i="1"/>
  <c r="E515" i="1"/>
  <c r="E578" i="1"/>
  <c r="E621" i="1"/>
  <c r="E664" i="1"/>
  <c r="E701" i="1"/>
  <c r="E733" i="1"/>
  <c r="E765" i="1"/>
  <c r="E797" i="1"/>
  <c r="E829" i="1"/>
  <c r="E861" i="1"/>
  <c r="E893" i="1"/>
  <c r="E925" i="1"/>
  <c r="E957" i="1"/>
  <c r="E983" i="1"/>
  <c r="E1005" i="1"/>
  <c r="E1026" i="1"/>
  <c r="E1038" i="1"/>
  <c r="E1050" i="1"/>
  <c r="E1060" i="1"/>
  <c r="E1070" i="1"/>
  <c r="E1082" i="1"/>
  <c r="E1092" i="1"/>
  <c r="E1102" i="1"/>
  <c r="E1114" i="1"/>
  <c r="E1123" i="1"/>
  <c r="E1131" i="1"/>
  <c r="E1139" i="1"/>
  <c r="E1147" i="1"/>
  <c r="E1155" i="1"/>
  <c r="E1163" i="1"/>
  <c r="E1171" i="1"/>
  <c r="E1179" i="1"/>
  <c r="E1187" i="1"/>
  <c r="E1195" i="1"/>
  <c r="E1203" i="1"/>
  <c r="E1211" i="1"/>
  <c r="E1219" i="1"/>
  <c r="E1227" i="1"/>
  <c r="E1235" i="1"/>
  <c r="E1243" i="1"/>
  <c r="E1251" i="1"/>
  <c r="E1259" i="1"/>
  <c r="E1267" i="1"/>
  <c r="E1275" i="1"/>
  <c r="E1283" i="1"/>
  <c r="E1291" i="1"/>
  <c r="E1299" i="1"/>
  <c r="E1307" i="1"/>
  <c r="E1315" i="1"/>
  <c r="E1323" i="1"/>
  <c r="E1331" i="1"/>
  <c r="E1339" i="1"/>
  <c r="E1347" i="1"/>
  <c r="E1355" i="1"/>
  <c r="E1363" i="1"/>
  <c r="E1371" i="1"/>
  <c r="E1379" i="1"/>
  <c r="E1387" i="1"/>
  <c r="E1395" i="1"/>
  <c r="E1403" i="1"/>
  <c r="E1411" i="1"/>
  <c r="E1419" i="1"/>
  <c r="E1427" i="1"/>
  <c r="E1435" i="1"/>
  <c r="E37" i="1"/>
  <c r="E165" i="1"/>
  <c r="E293" i="1"/>
  <c r="E421" i="1"/>
  <c r="E520" i="1"/>
  <c r="E581" i="1"/>
  <c r="E624" i="1"/>
  <c r="E667" i="1"/>
  <c r="E703" i="1"/>
  <c r="E735" i="1"/>
  <c r="E767" i="1"/>
  <c r="E799" i="1"/>
  <c r="E831" i="1"/>
  <c r="E863" i="1"/>
  <c r="E895" i="1"/>
  <c r="E927" i="1"/>
  <c r="E959" i="1"/>
  <c r="E986" i="1"/>
  <c r="E1007" i="1"/>
  <c r="E1028" i="1"/>
  <c r="E1039" i="1"/>
  <c r="E1051" i="1"/>
  <c r="E1061" i="1"/>
  <c r="E1071" i="1"/>
  <c r="E1083" i="1"/>
  <c r="E1093" i="1"/>
  <c r="E1103" i="1"/>
  <c r="E1115" i="1"/>
  <c r="E1124" i="1"/>
  <c r="E1132" i="1"/>
  <c r="E1140" i="1"/>
  <c r="E1148" i="1"/>
  <c r="E1156" i="1"/>
  <c r="E1164" i="1"/>
  <c r="E1172" i="1"/>
  <c r="E1180" i="1"/>
  <c r="E1188" i="1"/>
  <c r="E1196" i="1"/>
  <c r="E1204" i="1"/>
  <c r="E1212" i="1"/>
  <c r="E1220" i="1"/>
  <c r="E1228" i="1"/>
  <c r="E1236" i="1"/>
  <c r="E1244" i="1"/>
  <c r="E1252" i="1"/>
  <c r="E1260" i="1"/>
  <c r="E1268" i="1"/>
  <c r="E1276" i="1"/>
  <c r="E1284" i="1"/>
  <c r="E1292" i="1"/>
  <c r="E1300" i="1"/>
  <c r="E1308" i="1"/>
  <c r="E1316" i="1"/>
  <c r="E1324" i="1"/>
  <c r="E1332" i="1"/>
  <c r="E1340" i="1"/>
  <c r="E1348" i="1"/>
  <c r="E1356" i="1"/>
  <c r="E1364" i="1"/>
  <c r="E1372" i="1"/>
  <c r="E1380" i="1"/>
  <c r="E1388" i="1"/>
  <c r="E1396" i="1"/>
  <c r="E1404" i="1"/>
  <c r="E1412" i="1"/>
  <c r="E1420" i="1"/>
  <c r="E1428" i="1"/>
  <c r="E1436" i="1"/>
  <c r="E1444" i="1"/>
  <c r="E1452" i="1"/>
  <c r="E1460" i="1"/>
  <c r="E1468" i="1"/>
  <c r="E1476" i="1"/>
  <c r="E1484" i="1"/>
  <c r="E1492" i="1"/>
  <c r="E1500" i="1"/>
  <c r="E1508" i="1"/>
  <c r="E1516" i="1"/>
  <c r="E1524" i="1"/>
  <c r="E1532" i="1"/>
  <c r="E1540" i="1"/>
  <c r="E1548" i="1"/>
  <c r="E1556" i="1"/>
  <c r="E1564" i="1"/>
  <c r="E1572" i="1"/>
  <c r="E1580" i="1"/>
  <c r="E1588" i="1"/>
  <c r="E1596" i="1"/>
  <c r="E1604" i="1"/>
  <c r="E61" i="1"/>
  <c r="E189" i="1"/>
  <c r="E317" i="1"/>
  <c r="E445" i="1"/>
  <c r="E531" i="1"/>
  <c r="E589" i="1"/>
  <c r="E632" i="1"/>
  <c r="E675" i="1"/>
  <c r="E709" i="1"/>
  <c r="E741" i="1"/>
  <c r="E773" i="1"/>
  <c r="E805" i="1"/>
  <c r="E837" i="1"/>
  <c r="E869" i="1"/>
  <c r="E901" i="1"/>
  <c r="E933" i="1"/>
  <c r="E965" i="1"/>
  <c r="E989" i="1"/>
  <c r="E1010" i="1"/>
  <c r="E1029" i="1"/>
  <c r="E1042" i="1"/>
  <c r="E1052" i="1"/>
  <c r="E1062" i="1"/>
  <c r="E1074" i="1"/>
  <c r="E1084" i="1"/>
  <c r="E1094" i="1"/>
  <c r="E1106" i="1"/>
  <c r="E1116" i="1"/>
  <c r="E1125" i="1"/>
  <c r="E1133" i="1"/>
  <c r="E1141" i="1"/>
  <c r="E1149" i="1"/>
  <c r="E1157" i="1"/>
  <c r="E1165" i="1"/>
  <c r="E1173" i="1"/>
  <c r="E1181" i="1"/>
  <c r="E1189" i="1"/>
  <c r="E1197" i="1"/>
  <c r="E1205" i="1"/>
  <c r="E1213" i="1"/>
  <c r="E1221" i="1"/>
  <c r="E1229" i="1"/>
  <c r="E1237" i="1"/>
  <c r="E1245" i="1"/>
  <c r="E1253" i="1"/>
  <c r="E1261" i="1"/>
  <c r="E1269" i="1"/>
  <c r="E1277" i="1"/>
  <c r="E1285" i="1"/>
  <c r="E1293" i="1"/>
  <c r="E1301" i="1"/>
  <c r="E1309" i="1"/>
  <c r="E1317" i="1"/>
  <c r="E1325" i="1"/>
  <c r="E1333" i="1"/>
  <c r="E1341" i="1"/>
  <c r="E1349" i="1"/>
  <c r="E1357" i="1"/>
  <c r="E1365" i="1"/>
  <c r="E1373" i="1"/>
  <c r="E1381" i="1"/>
  <c r="E1389" i="1"/>
  <c r="E1397" i="1"/>
  <c r="E1405" i="1"/>
  <c r="E1413" i="1"/>
  <c r="E1421" i="1"/>
  <c r="E1429" i="1"/>
  <c r="E1437" i="1"/>
  <c r="E69" i="1"/>
  <c r="E197" i="1"/>
  <c r="E325" i="1"/>
  <c r="E453" i="1"/>
  <c r="E536" i="1"/>
  <c r="E592" i="1"/>
  <c r="E635" i="1"/>
  <c r="E677" i="1"/>
  <c r="E711" i="1"/>
  <c r="E743" i="1"/>
  <c r="E775" i="1"/>
  <c r="E807" i="1"/>
  <c r="E839" i="1"/>
  <c r="E871" i="1"/>
  <c r="E903" i="1"/>
  <c r="E935" i="1"/>
  <c r="E967" i="1"/>
  <c r="E991" i="1"/>
  <c r="E1013" i="1"/>
  <c r="E1030" i="1"/>
  <c r="E1043" i="1"/>
  <c r="E1053" i="1"/>
  <c r="E1063" i="1"/>
  <c r="E1075" i="1"/>
  <c r="E1085" i="1"/>
  <c r="E1095" i="1"/>
  <c r="E1107" i="1"/>
  <c r="E1117" i="1"/>
  <c r="E1126" i="1"/>
  <c r="E1134" i="1"/>
  <c r="E1142" i="1"/>
  <c r="E1150" i="1"/>
  <c r="E1158" i="1"/>
  <c r="E1166" i="1"/>
  <c r="E1174" i="1"/>
  <c r="E1182" i="1"/>
  <c r="E1190" i="1"/>
  <c r="E1198" i="1"/>
  <c r="E1206" i="1"/>
  <c r="E1214" i="1"/>
  <c r="E1222" i="1"/>
  <c r="E1230" i="1"/>
  <c r="E1238" i="1"/>
  <c r="E1246" i="1"/>
  <c r="E1254" i="1"/>
  <c r="E1262" i="1"/>
  <c r="E1270" i="1"/>
  <c r="E1278" i="1"/>
  <c r="E1286" i="1"/>
  <c r="E1294" i="1"/>
  <c r="E1302" i="1"/>
  <c r="E1310" i="1"/>
  <c r="E1318" i="1"/>
  <c r="E1326" i="1"/>
  <c r="E1334" i="1"/>
  <c r="E1342" i="1"/>
  <c r="E1350" i="1"/>
  <c r="E1358" i="1"/>
  <c r="E1366" i="1"/>
  <c r="E1374" i="1"/>
  <c r="E1382" i="1"/>
  <c r="E1390" i="1"/>
  <c r="E1398" i="1"/>
  <c r="E1406" i="1"/>
  <c r="E1414" i="1"/>
  <c r="E1422" i="1"/>
  <c r="E1430" i="1"/>
  <c r="E1438" i="1"/>
  <c r="E1446" i="1"/>
  <c r="E1454" i="1"/>
  <c r="E1462" i="1"/>
  <c r="E1470" i="1"/>
  <c r="E1478" i="1"/>
  <c r="E1486" i="1"/>
  <c r="E1494" i="1"/>
  <c r="E1502" i="1"/>
  <c r="E1510" i="1"/>
  <c r="E1518" i="1"/>
  <c r="E1526" i="1"/>
  <c r="E1534" i="1"/>
  <c r="E1542" i="1"/>
  <c r="E1550" i="1"/>
  <c r="E1558" i="1"/>
  <c r="E1566" i="1"/>
  <c r="E1574" i="1"/>
  <c r="E1582" i="1"/>
  <c r="E93" i="1"/>
  <c r="E221" i="1"/>
  <c r="E349" i="1"/>
  <c r="E475" i="1"/>
  <c r="E547" i="1"/>
  <c r="E600" i="1"/>
  <c r="E643" i="1"/>
  <c r="E685" i="1"/>
  <c r="E717" i="1"/>
  <c r="E749" i="1"/>
  <c r="E781" i="1"/>
  <c r="E813" i="1"/>
  <c r="E845" i="1"/>
  <c r="E877" i="1"/>
  <c r="E909" i="1"/>
  <c r="E941" i="1"/>
  <c r="E973" i="1"/>
  <c r="E994" i="1"/>
  <c r="E1015" i="1"/>
  <c r="E1031" i="1"/>
  <c r="E1044" i="1"/>
  <c r="E1054" i="1"/>
  <c r="E1066" i="1"/>
  <c r="E1076" i="1"/>
  <c r="E1086" i="1"/>
  <c r="E1098" i="1"/>
  <c r="E1108" i="1"/>
  <c r="E1118" i="1"/>
  <c r="E1127" i="1"/>
  <c r="E1135" i="1"/>
  <c r="E1143" i="1"/>
  <c r="E1151" i="1"/>
  <c r="E1159" i="1"/>
  <c r="E1167" i="1"/>
  <c r="E1175" i="1"/>
  <c r="E1183" i="1"/>
  <c r="E1191" i="1"/>
  <c r="E1199" i="1"/>
  <c r="E1207" i="1"/>
  <c r="E1215" i="1"/>
  <c r="E1223" i="1"/>
  <c r="E1231" i="1"/>
  <c r="E1239" i="1"/>
  <c r="E1247" i="1"/>
  <c r="E1255" i="1"/>
  <c r="E1263" i="1"/>
  <c r="E1271" i="1"/>
  <c r="E1279" i="1"/>
  <c r="E1287" i="1"/>
  <c r="E1295" i="1"/>
  <c r="E1303" i="1"/>
  <c r="E1311" i="1"/>
  <c r="E1319" i="1"/>
  <c r="E1327" i="1"/>
  <c r="E1335" i="1"/>
  <c r="E1343" i="1"/>
  <c r="E1351" i="1"/>
  <c r="E1359" i="1"/>
  <c r="E1367" i="1"/>
  <c r="E1375" i="1"/>
  <c r="E1383" i="1"/>
  <c r="E1391" i="1"/>
  <c r="E1399" i="1"/>
  <c r="E1407" i="1"/>
  <c r="E1415" i="1"/>
  <c r="E1423" i="1"/>
  <c r="E1431" i="1"/>
  <c r="E1439" i="1"/>
  <c r="E1447" i="1"/>
  <c r="E1455" i="1"/>
  <c r="E1463" i="1"/>
  <c r="E1471" i="1"/>
  <c r="E1479" i="1"/>
  <c r="E1487" i="1"/>
  <c r="E1495" i="1"/>
  <c r="E1503" i="1"/>
  <c r="E1511" i="1"/>
  <c r="E1519" i="1"/>
  <c r="E1527" i="1"/>
  <c r="E1535" i="1"/>
  <c r="E1543" i="1"/>
  <c r="E1551" i="1"/>
  <c r="E1559" i="1"/>
  <c r="E1567" i="1"/>
  <c r="E1575" i="1"/>
  <c r="E101" i="1"/>
  <c r="E229" i="1"/>
  <c r="E357" i="1"/>
  <c r="E482" i="1"/>
  <c r="E552" i="1"/>
  <c r="E603" i="1"/>
  <c r="E645" i="1"/>
  <c r="E687" i="1"/>
  <c r="E719" i="1"/>
  <c r="E751" i="1"/>
  <c r="E783" i="1"/>
  <c r="E815" i="1"/>
  <c r="E847" i="1"/>
  <c r="E879" i="1"/>
  <c r="E911" i="1"/>
  <c r="E943" i="1"/>
  <c r="E975" i="1"/>
  <c r="E997" i="1"/>
  <c r="E1018" i="1"/>
  <c r="E1034" i="1"/>
  <c r="E1045" i="1"/>
  <c r="E1055" i="1"/>
  <c r="E1067" i="1"/>
  <c r="E1077" i="1"/>
  <c r="E1087" i="1"/>
  <c r="E1099" i="1"/>
  <c r="E1109" i="1"/>
  <c r="E1119" i="1"/>
  <c r="E1128" i="1"/>
  <c r="E1136" i="1"/>
  <c r="E1144" i="1"/>
  <c r="E1152" i="1"/>
  <c r="E1160" i="1"/>
  <c r="E1168" i="1"/>
  <c r="E1176" i="1"/>
  <c r="E1184" i="1"/>
  <c r="E1192" i="1"/>
  <c r="E1200" i="1"/>
  <c r="E1208" i="1"/>
  <c r="E1216" i="1"/>
  <c r="E1224" i="1"/>
  <c r="E1232" i="1"/>
  <c r="E1240" i="1"/>
  <c r="E1248" i="1"/>
  <c r="E1256" i="1"/>
  <c r="E1264" i="1"/>
  <c r="E1272" i="1"/>
  <c r="E1280" i="1"/>
  <c r="E1288" i="1"/>
  <c r="E1296" i="1"/>
  <c r="E1304" i="1"/>
  <c r="E1312" i="1"/>
  <c r="E1320" i="1"/>
  <c r="E1328" i="1"/>
  <c r="E1336" i="1"/>
  <c r="E1344" i="1"/>
  <c r="E1352" i="1"/>
  <c r="E1360" i="1"/>
  <c r="E1368" i="1"/>
  <c r="E1376" i="1"/>
  <c r="E1384" i="1"/>
  <c r="E1392" i="1"/>
  <c r="E1400" i="1"/>
  <c r="E1408" i="1"/>
  <c r="E125" i="1"/>
  <c r="E563" i="1"/>
  <c r="E725" i="1"/>
  <c r="E853" i="1"/>
  <c r="E978" i="1"/>
  <c r="E1046" i="1"/>
  <c r="E1090" i="1"/>
  <c r="E1129" i="1"/>
  <c r="E1161" i="1"/>
  <c r="E1193" i="1"/>
  <c r="E1225" i="1"/>
  <c r="E1257" i="1"/>
  <c r="E1289" i="1"/>
  <c r="E1321" i="1"/>
  <c r="E1353" i="1"/>
  <c r="E1385" i="1"/>
  <c r="E1416" i="1"/>
  <c r="E1434" i="1"/>
  <c r="E1450" i="1"/>
  <c r="E1464" i="1"/>
  <c r="E1475" i="1"/>
  <c r="E1489" i="1"/>
  <c r="E1501" i="1"/>
  <c r="E1514" i="1"/>
  <c r="E1528" i="1"/>
  <c r="E1539" i="1"/>
  <c r="E1553" i="1"/>
  <c r="E1565" i="1"/>
  <c r="E1578" i="1"/>
  <c r="E1589" i="1"/>
  <c r="E1598" i="1"/>
  <c r="E1607" i="1"/>
  <c r="E1615" i="1"/>
  <c r="E1623" i="1"/>
  <c r="E1631" i="1"/>
  <c r="E1639" i="1"/>
  <c r="E1647" i="1"/>
  <c r="E1655" i="1"/>
  <c r="E1663" i="1"/>
  <c r="E1671" i="1"/>
  <c r="E1679" i="1"/>
  <c r="E1687" i="1"/>
  <c r="E1695" i="1"/>
  <c r="E1703" i="1"/>
  <c r="E1711" i="1"/>
  <c r="E1719" i="1"/>
  <c r="E1727" i="1"/>
  <c r="E1735" i="1"/>
  <c r="E1743" i="1"/>
  <c r="E1751" i="1"/>
  <c r="E1759" i="1"/>
  <c r="E1767" i="1"/>
  <c r="E1775" i="1"/>
  <c r="E1783" i="1"/>
  <c r="E1791" i="1"/>
  <c r="E1799" i="1"/>
  <c r="E1807" i="1"/>
  <c r="E1815" i="1"/>
  <c r="E1823" i="1"/>
  <c r="E1831" i="1"/>
  <c r="E1839" i="1"/>
  <c r="E1847" i="1"/>
  <c r="E1855" i="1"/>
  <c r="E1863" i="1"/>
  <c r="E1871" i="1"/>
  <c r="E1879" i="1"/>
  <c r="E1887" i="1"/>
  <c r="E1895" i="1"/>
  <c r="E1903" i="1"/>
  <c r="E1911" i="1"/>
  <c r="E1919" i="1"/>
  <c r="E1927" i="1"/>
  <c r="E1935" i="1"/>
  <c r="E1943" i="1"/>
  <c r="E1951" i="1"/>
  <c r="E1959" i="1"/>
  <c r="E1967" i="1"/>
  <c r="E1975" i="1"/>
  <c r="E1983" i="1"/>
  <c r="E1991" i="1"/>
  <c r="E1999" i="1"/>
  <c r="E2007" i="1"/>
  <c r="E2015" i="1"/>
  <c r="E2023" i="1"/>
  <c r="E2031" i="1"/>
  <c r="E2039" i="1"/>
  <c r="E2047" i="1"/>
  <c r="E2055" i="1"/>
  <c r="E2063" i="1"/>
  <c r="E2071" i="1"/>
  <c r="E2079" i="1"/>
  <c r="E2087" i="1"/>
  <c r="E2095" i="1"/>
  <c r="E2103" i="1"/>
  <c r="E2111" i="1"/>
  <c r="E133" i="1"/>
  <c r="E568" i="1"/>
  <c r="E727" i="1"/>
  <c r="E855" i="1"/>
  <c r="E981" i="1"/>
  <c r="E1047" i="1"/>
  <c r="E1091" i="1"/>
  <c r="E1130" i="1"/>
  <c r="E1162" i="1"/>
  <c r="E1194" i="1"/>
  <c r="E1226" i="1"/>
  <c r="E1258" i="1"/>
  <c r="E1290" i="1"/>
  <c r="E1322" i="1"/>
  <c r="E1354" i="1"/>
  <c r="E1386" i="1"/>
  <c r="E1417" i="1"/>
  <c r="E1440" i="1"/>
  <c r="E1451" i="1"/>
  <c r="E1465" i="1"/>
  <c r="E1477" i="1"/>
  <c r="E1490" i="1"/>
  <c r="E1504" i="1"/>
  <c r="E1515" i="1"/>
  <c r="E1529" i="1"/>
  <c r="E1541" i="1"/>
  <c r="E1554" i="1"/>
  <c r="E1568" i="1"/>
  <c r="E1579" i="1"/>
  <c r="E1590" i="1"/>
  <c r="E1599" i="1"/>
  <c r="E1608" i="1"/>
  <c r="E1616" i="1"/>
  <c r="E1624" i="1"/>
  <c r="E1632" i="1"/>
  <c r="E1640" i="1"/>
  <c r="E1648" i="1"/>
  <c r="E1656" i="1"/>
  <c r="E1664" i="1"/>
  <c r="E1672" i="1"/>
  <c r="E1680" i="1"/>
  <c r="E1688" i="1"/>
  <c r="E1696" i="1"/>
  <c r="E1704" i="1"/>
  <c r="E1712" i="1"/>
  <c r="E1720" i="1"/>
  <c r="E1728" i="1"/>
  <c r="E1736" i="1"/>
  <c r="E1744" i="1"/>
  <c r="E1752" i="1"/>
  <c r="E1760" i="1"/>
  <c r="E1768" i="1"/>
  <c r="E1776" i="1"/>
  <c r="E1784" i="1"/>
  <c r="E1792" i="1"/>
  <c r="E1800" i="1"/>
  <c r="E1808" i="1"/>
  <c r="E1816" i="1"/>
  <c r="E1824" i="1"/>
  <c r="E1832" i="1"/>
  <c r="E1840" i="1"/>
  <c r="E1848" i="1"/>
  <c r="E1856" i="1"/>
  <c r="E1864" i="1"/>
  <c r="E1872" i="1"/>
  <c r="E1880" i="1"/>
  <c r="E1888" i="1"/>
  <c r="E1896" i="1"/>
  <c r="E1904" i="1"/>
  <c r="E1912" i="1"/>
  <c r="E1920" i="1"/>
  <c r="E1928" i="1"/>
  <c r="E1936" i="1"/>
  <c r="E1944" i="1"/>
  <c r="E1952" i="1"/>
  <c r="E1960" i="1"/>
  <c r="E1968" i="1"/>
  <c r="E1976" i="1"/>
  <c r="E1984" i="1"/>
  <c r="E1992" i="1"/>
  <c r="E2000" i="1"/>
  <c r="E2008" i="1"/>
  <c r="E2016" i="1"/>
  <c r="E2024" i="1"/>
  <c r="E2032" i="1"/>
  <c r="E2040" i="1"/>
  <c r="E2048" i="1"/>
  <c r="E2056" i="1"/>
  <c r="E2064" i="1"/>
  <c r="E2072" i="1"/>
  <c r="E2080" i="1"/>
  <c r="E2088" i="1"/>
  <c r="E2096" i="1"/>
  <c r="E2104" i="1"/>
  <c r="E2112" i="1"/>
  <c r="E253" i="1"/>
  <c r="E611" i="1"/>
  <c r="E757" i="1"/>
  <c r="E885" i="1"/>
  <c r="E999" i="1"/>
  <c r="E1058" i="1"/>
  <c r="E1100" i="1"/>
  <c r="E1137" i="1"/>
  <c r="E1169" i="1"/>
  <c r="E1201" i="1"/>
  <c r="E1233" i="1"/>
  <c r="E1265" i="1"/>
  <c r="E1297" i="1"/>
  <c r="E1329" i="1"/>
  <c r="E1361" i="1"/>
  <c r="E1393" i="1"/>
  <c r="E1418" i="1"/>
  <c r="E1441" i="1"/>
  <c r="E1453" i="1"/>
  <c r="E1466" i="1"/>
  <c r="E1480" i="1"/>
  <c r="E1491" i="1"/>
  <c r="E1505" i="1"/>
  <c r="E1517" i="1"/>
  <c r="E1530" i="1"/>
  <c r="E1544" i="1"/>
  <c r="E1555" i="1"/>
  <c r="E1569" i="1"/>
  <c r="E1581" i="1"/>
  <c r="E1591" i="1"/>
  <c r="E1600" i="1"/>
  <c r="E1609" i="1"/>
  <c r="E1617" i="1"/>
  <c r="E1625" i="1"/>
  <c r="E1633" i="1"/>
  <c r="E1641" i="1"/>
  <c r="E1649" i="1"/>
  <c r="E1657" i="1"/>
  <c r="E1665" i="1"/>
  <c r="E1673" i="1"/>
  <c r="E1681" i="1"/>
  <c r="E1689" i="1"/>
  <c r="E1697" i="1"/>
  <c r="E1705" i="1"/>
  <c r="E1713" i="1"/>
  <c r="E1721" i="1"/>
  <c r="E1729" i="1"/>
  <c r="E1737" i="1"/>
  <c r="E1745" i="1"/>
  <c r="E1753" i="1"/>
  <c r="E1761" i="1"/>
  <c r="E1769" i="1"/>
  <c r="E1777" i="1"/>
  <c r="E1785" i="1"/>
  <c r="E1793" i="1"/>
  <c r="E1801" i="1"/>
  <c r="E1809" i="1"/>
  <c r="E1817" i="1"/>
  <c r="E1825" i="1"/>
  <c r="E1833" i="1"/>
  <c r="E1841" i="1"/>
  <c r="E1849" i="1"/>
  <c r="E1857" i="1"/>
  <c r="E1865" i="1"/>
  <c r="E1873" i="1"/>
  <c r="E1881" i="1"/>
  <c r="E1889" i="1"/>
  <c r="E1897" i="1"/>
  <c r="E1905" i="1"/>
  <c r="E1913" i="1"/>
  <c r="E1921" i="1"/>
  <c r="E1929" i="1"/>
  <c r="E1937" i="1"/>
  <c r="E1945" i="1"/>
  <c r="E1953" i="1"/>
  <c r="E1961" i="1"/>
  <c r="E1969" i="1"/>
  <c r="E1977" i="1"/>
  <c r="E1985" i="1"/>
  <c r="E1993" i="1"/>
  <c r="E2001" i="1"/>
  <c r="E2009" i="1"/>
  <c r="E2017" i="1"/>
  <c r="E2025" i="1"/>
  <c r="E2033" i="1"/>
  <c r="E261" i="1"/>
  <c r="E613" i="1"/>
  <c r="E759" i="1"/>
  <c r="E887" i="1"/>
  <c r="E1002" i="1"/>
  <c r="E1059" i="1"/>
  <c r="E1101" i="1"/>
  <c r="E1138" i="1"/>
  <c r="E1170" i="1"/>
  <c r="E1202" i="1"/>
  <c r="E1234" i="1"/>
  <c r="E1266" i="1"/>
  <c r="E1298" i="1"/>
  <c r="E1330" i="1"/>
  <c r="E1362" i="1"/>
  <c r="E1394" i="1"/>
  <c r="E1424" i="1"/>
  <c r="E1442" i="1"/>
  <c r="E1456" i="1"/>
  <c r="E1467" i="1"/>
  <c r="E1481" i="1"/>
  <c r="E1493" i="1"/>
  <c r="E1506" i="1"/>
  <c r="E1520" i="1"/>
  <c r="E1531" i="1"/>
  <c r="E1545" i="1"/>
  <c r="E1557" i="1"/>
  <c r="E1570" i="1"/>
  <c r="E1583" i="1"/>
  <c r="E1592" i="1"/>
  <c r="E1601" i="1"/>
  <c r="E1610" i="1"/>
  <c r="E1618" i="1"/>
  <c r="E1626" i="1"/>
  <c r="E1634" i="1"/>
  <c r="E1642" i="1"/>
  <c r="E1650" i="1"/>
  <c r="E1658" i="1"/>
  <c r="E1666" i="1"/>
  <c r="E1674" i="1"/>
  <c r="E1682" i="1"/>
  <c r="E1690" i="1"/>
  <c r="E1698" i="1"/>
  <c r="E1706" i="1"/>
  <c r="E1714" i="1"/>
  <c r="E1722" i="1"/>
  <c r="E1730" i="1"/>
  <c r="E1738" i="1"/>
  <c r="E1746" i="1"/>
  <c r="E1754" i="1"/>
  <c r="E1762" i="1"/>
  <c r="E1770" i="1"/>
  <c r="E1778" i="1"/>
  <c r="E1786" i="1"/>
  <c r="E1794" i="1"/>
  <c r="E1802" i="1"/>
  <c r="E1810" i="1"/>
  <c r="E1818" i="1"/>
  <c r="E1826" i="1"/>
  <c r="E1834" i="1"/>
  <c r="E1842" i="1"/>
  <c r="E1850" i="1"/>
  <c r="E1858" i="1"/>
  <c r="E1866" i="1"/>
  <c r="E1874" i="1"/>
  <c r="E1882" i="1"/>
  <c r="E1890" i="1"/>
  <c r="E1898" i="1"/>
  <c r="E1906" i="1"/>
  <c r="E1914" i="1"/>
  <c r="E1922" i="1"/>
  <c r="E1930" i="1"/>
  <c r="E1938" i="1"/>
  <c r="E1946" i="1"/>
  <c r="E1954" i="1"/>
  <c r="E1962" i="1"/>
  <c r="E1970" i="1"/>
  <c r="E1978" i="1"/>
  <c r="E1986" i="1"/>
  <c r="E1994" i="1"/>
  <c r="E2002" i="1"/>
  <c r="E2010" i="1"/>
  <c r="E2018" i="1"/>
  <c r="E2026" i="1"/>
  <c r="E2034" i="1"/>
  <c r="E2042" i="1"/>
  <c r="E381" i="1"/>
  <c r="E653" i="1"/>
  <c r="E789" i="1"/>
  <c r="E917" i="1"/>
  <c r="E1021" i="1"/>
  <c r="E1068" i="1"/>
  <c r="E1110" i="1"/>
  <c r="E1145" i="1"/>
  <c r="E1177" i="1"/>
  <c r="E1209" i="1"/>
  <c r="E1241" i="1"/>
  <c r="E1273" i="1"/>
  <c r="E1305" i="1"/>
  <c r="E1337" i="1"/>
  <c r="E1369" i="1"/>
  <c r="E1401" i="1"/>
  <c r="E1425" i="1"/>
  <c r="E1443" i="1"/>
  <c r="E1457" i="1"/>
  <c r="E1469" i="1"/>
  <c r="E1482" i="1"/>
  <c r="E1496" i="1"/>
  <c r="E1507" i="1"/>
  <c r="E1521" i="1"/>
  <c r="E1533" i="1"/>
  <c r="E1546" i="1"/>
  <c r="E1560" i="1"/>
  <c r="E1571" i="1"/>
  <c r="E1584" i="1"/>
  <c r="E1593" i="1"/>
  <c r="E1602" i="1"/>
  <c r="E1611" i="1"/>
  <c r="E1619" i="1"/>
  <c r="E1627" i="1"/>
  <c r="E1635" i="1"/>
  <c r="E1643" i="1"/>
  <c r="E1651" i="1"/>
  <c r="E1659" i="1"/>
  <c r="E1667" i="1"/>
  <c r="E1675" i="1"/>
  <c r="E1683" i="1"/>
  <c r="E1691" i="1"/>
  <c r="E1699" i="1"/>
  <c r="E1707" i="1"/>
  <c r="E1715" i="1"/>
  <c r="E1723" i="1"/>
  <c r="E1731" i="1"/>
  <c r="E1739" i="1"/>
  <c r="E1747" i="1"/>
  <c r="E1755" i="1"/>
  <c r="E1763" i="1"/>
  <c r="E1771" i="1"/>
  <c r="E1779" i="1"/>
  <c r="E1787" i="1"/>
  <c r="E1795" i="1"/>
  <c r="E1803" i="1"/>
  <c r="E1811" i="1"/>
  <c r="E1819" i="1"/>
  <c r="E1827" i="1"/>
  <c r="E1835" i="1"/>
  <c r="E1843" i="1"/>
  <c r="E1851" i="1"/>
  <c r="E1859" i="1"/>
  <c r="E1867" i="1"/>
  <c r="E1875" i="1"/>
  <c r="E1883" i="1"/>
  <c r="E1891" i="1"/>
  <c r="E1899" i="1"/>
  <c r="E1907" i="1"/>
  <c r="E1915" i="1"/>
  <c r="E1923" i="1"/>
  <c r="E1931" i="1"/>
  <c r="E1939" i="1"/>
  <c r="E1947" i="1"/>
  <c r="E1955" i="1"/>
  <c r="E1963" i="1"/>
  <c r="E1971" i="1"/>
  <c r="E1979" i="1"/>
  <c r="E1987" i="1"/>
  <c r="E1995" i="1"/>
  <c r="E2003" i="1"/>
  <c r="E2011" i="1"/>
  <c r="E2019" i="1"/>
  <c r="E2027" i="1"/>
  <c r="E2035" i="1"/>
  <c r="E2043" i="1"/>
  <c r="E389" i="1"/>
  <c r="E656" i="1"/>
  <c r="E791" i="1"/>
  <c r="E919" i="1"/>
  <c r="E1023" i="1"/>
  <c r="E1069" i="1"/>
  <c r="E1111" i="1"/>
  <c r="E1146" i="1"/>
  <c r="E1178" i="1"/>
  <c r="E1210" i="1"/>
  <c r="E1242" i="1"/>
  <c r="E1274" i="1"/>
  <c r="E1306" i="1"/>
  <c r="E1338" i="1"/>
  <c r="E1370" i="1"/>
  <c r="E1402" i="1"/>
  <c r="E1426" i="1"/>
  <c r="E1445" i="1"/>
  <c r="E1458" i="1"/>
  <c r="E1472" i="1"/>
  <c r="E1483" i="1"/>
  <c r="E1497" i="1"/>
  <c r="E1509" i="1"/>
  <c r="E1522" i="1"/>
  <c r="E1536" i="1"/>
  <c r="E1547" i="1"/>
  <c r="E1561" i="1"/>
  <c r="E1573" i="1"/>
  <c r="E1585" i="1"/>
  <c r="E1594" i="1"/>
  <c r="E1603" i="1"/>
  <c r="E1612" i="1"/>
  <c r="E1620" i="1"/>
  <c r="E1628" i="1"/>
  <c r="E1636" i="1"/>
  <c r="E1644" i="1"/>
  <c r="E1652" i="1"/>
  <c r="E1660" i="1"/>
  <c r="E1668" i="1"/>
  <c r="E1676" i="1"/>
  <c r="E1684" i="1"/>
  <c r="E1692" i="1"/>
  <c r="E1700" i="1"/>
  <c r="E1708" i="1"/>
  <c r="E1716" i="1"/>
  <c r="E1724" i="1"/>
  <c r="E1732" i="1"/>
  <c r="E1740" i="1"/>
  <c r="E1748" i="1"/>
  <c r="E1756" i="1"/>
  <c r="E1764" i="1"/>
  <c r="E1772" i="1"/>
  <c r="E1780" i="1"/>
  <c r="E1788" i="1"/>
  <c r="E1796" i="1"/>
  <c r="E1804" i="1"/>
  <c r="E1812" i="1"/>
  <c r="E1820" i="1"/>
  <c r="E1828" i="1"/>
  <c r="E1836" i="1"/>
  <c r="E1844" i="1"/>
  <c r="E1852" i="1"/>
  <c r="E1860" i="1"/>
  <c r="E1868" i="1"/>
  <c r="E1876" i="1"/>
  <c r="E1884" i="1"/>
  <c r="E1892" i="1"/>
  <c r="E1900" i="1"/>
  <c r="E1908" i="1"/>
  <c r="E1916" i="1"/>
  <c r="E1924" i="1"/>
  <c r="E1932" i="1"/>
  <c r="E1940" i="1"/>
  <c r="E1948" i="1"/>
  <c r="E1956" i="1"/>
  <c r="E1964" i="1"/>
  <c r="E1972" i="1"/>
  <c r="E1980" i="1"/>
  <c r="E1988" i="1"/>
  <c r="E1996" i="1"/>
  <c r="E2004" i="1"/>
  <c r="E2012" i="1"/>
  <c r="E2020" i="1"/>
  <c r="E2028" i="1"/>
  <c r="E2036" i="1"/>
  <c r="E498" i="1"/>
  <c r="E1036" i="1"/>
  <c r="E1185" i="1"/>
  <c r="E1313" i="1"/>
  <c r="E1432" i="1"/>
  <c r="E1485" i="1"/>
  <c r="E1537" i="1"/>
  <c r="E1586" i="1"/>
  <c r="E1621" i="1"/>
  <c r="E1653" i="1"/>
  <c r="E1685" i="1"/>
  <c r="E1717" i="1"/>
  <c r="E1749" i="1"/>
  <c r="E1781" i="1"/>
  <c r="E1813" i="1"/>
  <c r="E1845" i="1"/>
  <c r="E1877" i="1"/>
  <c r="E1909" i="1"/>
  <c r="E1941" i="1"/>
  <c r="E1973" i="1"/>
  <c r="E2005" i="1"/>
  <c r="E2037" i="1"/>
  <c r="E2051" i="1"/>
  <c r="E2061" i="1"/>
  <c r="E2073" i="1"/>
  <c r="E2083" i="1"/>
  <c r="E2093" i="1"/>
  <c r="E2105" i="1"/>
  <c r="E2115" i="1"/>
  <c r="E2123" i="1"/>
  <c r="E2131" i="1"/>
  <c r="E2139" i="1"/>
  <c r="E2147" i="1"/>
  <c r="E2155" i="1"/>
  <c r="E2163" i="1"/>
  <c r="E2171" i="1"/>
  <c r="E2179" i="1"/>
  <c r="E2187" i="1"/>
  <c r="E2195" i="1"/>
  <c r="E2203" i="1"/>
  <c r="E2211" i="1"/>
  <c r="E2219" i="1"/>
  <c r="E2227" i="1"/>
  <c r="E2235" i="1"/>
  <c r="E2243" i="1"/>
  <c r="E2251" i="1"/>
  <c r="E2259" i="1"/>
  <c r="E2267" i="1"/>
  <c r="E2275" i="1"/>
  <c r="E2283" i="1"/>
  <c r="E2291" i="1"/>
  <c r="E2299" i="1"/>
  <c r="E2307" i="1"/>
  <c r="E2315" i="1"/>
  <c r="E2323" i="1"/>
  <c r="E2331" i="1"/>
  <c r="E2339" i="1"/>
  <c r="E2347" i="1"/>
  <c r="E2355" i="1"/>
  <c r="E2363" i="1"/>
  <c r="E501" i="1"/>
  <c r="E1037" i="1"/>
  <c r="E1186" i="1"/>
  <c r="E1314" i="1"/>
  <c r="E1433" i="1"/>
  <c r="E1488" i="1"/>
  <c r="E1538" i="1"/>
  <c r="E1587" i="1"/>
  <c r="E1622" i="1"/>
  <c r="E1654" i="1"/>
  <c r="E1686" i="1"/>
  <c r="E1718" i="1"/>
  <c r="E1750" i="1"/>
  <c r="E1782" i="1"/>
  <c r="E1814" i="1"/>
  <c r="E1846" i="1"/>
  <c r="E1878" i="1"/>
  <c r="E1910" i="1"/>
  <c r="E1942" i="1"/>
  <c r="E1974" i="1"/>
  <c r="E2006" i="1"/>
  <c r="E2038" i="1"/>
  <c r="E2052" i="1"/>
  <c r="E2062" i="1"/>
  <c r="E2074" i="1"/>
  <c r="E2084" i="1"/>
  <c r="E2094" i="1"/>
  <c r="E2106" i="1"/>
  <c r="E2116" i="1"/>
  <c r="E2124" i="1"/>
  <c r="E2132" i="1"/>
  <c r="E2140" i="1"/>
  <c r="E2148" i="1"/>
  <c r="E2156" i="1"/>
  <c r="E2164" i="1"/>
  <c r="E2172" i="1"/>
  <c r="E2180" i="1"/>
  <c r="E2188" i="1"/>
  <c r="E2196" i="1"/>
  <c r="E2204" i="1"/>
  <c r="E2212" i="1"/>
  <c r="E2220" i="1"/>
  <c r="E2228" i="1"/>
  <c r="E2236" i="1"/>
  <c r="E2244" i="1"/>
  <c r="E2252" i="1"/>
  <c r="E2260" i="1"/>
  <c r="E2268" i="1"/>
  <c r="E2276" i="1"/>
  <c r="E2284" i="1"/>
  <c r="E2292" i="1"/>
  <c r="E2300" i="1"/>
  <c r="E2308" i="1"/>
  <c r="E2316" i="1"/>
  <c r="E2324" i="1"/>
  <c r="E2332" i="1"/>
  <c r="E2340" i="1"/>
  <c r="E2348" i="1"/>
  <c r="E2356" i="1"/>
  <c r="E2364" i="1"/>
  <c r="E2372" i="1"/>
  <c r="E2380" i="1"/>
  <c r="E2388" i="1"/>
  <c r="E2396" i="1"/>
  <c r="E2404" i="1"/>
  <c r="E2412" i="1"/>
  <c r="E2420" i="1"/>
  <c r="E2428" i="1"/>
  <c r="E2436" i="1"/>
  <c r="E2444" i="1"/>
  <c r="E2452" i="1"/>
  <c r="E2460" i="1"/>
  <c r="E2468" i="1"/>
  <c r="E2476" i="1"/>
  <c r="E2484" i="1"/>
  <c r="E2492" i="1"/>
  <c r="E2500" i="1"/>
  <c r="E2508" i="1"/>
  <c r="E2516" i="1"/>
  <c r="E2524" i="1"/>
  <c r="E2532" i="1"/>
  <c r="E2540" i="1"/>
  <c r="E2548" i="1"/>
  <c r="E2556" i="1"/>
  <c r="E2564" i="1"/>
  <c r="E2572" i="1"/>
  <c r="E693" i="1"/>
  <c r="E1078" i="1"/>
  <c r="E1217" i="1"/>
  <c r="E1345" i="1"/>
  <c r="E1448" i="1"/>
  <c r="E1498" i="1"/>
  <c r="E1549" i="1"/>
  <c r="E1595" i="1"/>
  <c r="E1629" i="1"/>
  <c r="E1661" i="1"/>
  <c r="E1693" i="1"/>
  <c r="E1725" i="1"/>
  <c r="E1757" i="1"/>
  <c r="E1789" i="1"/>
  <c r="E1821" i="1"/>
  <c r="E1853" i="1"/>
  <c r="E1885" i="1"/>
  <c r="E1917" i="1"/>
  <c r="E1949" i="1"/>
  <c r="E1981" i="1"/>
  <c r="E2013" i="1"/>
  <c r="E2041" i="1"/>
  <c r="E2053" i="1"/>
  <c r="E2065" i="1"/>
  <c r="E2075" i="1"/>
  <c r="E2085" i="1"/>
  <c r="E2097" i="1"/>
  <c r="E2107" i="1"/>
  <c r="E2117" i="1"/>
  <c r="E2125" i="1"/>
  <c r="E2133" i="1"/>
  <c r="E2141" i="1"/>
  <c r="E2149" i="1"/>
  <c r="E2157" i="1"/>
  <c r="E2165" i="1"/>
  <c r="E2173" i="1"/>
  <c r="E2181" i="1"/>
  <c r="E2189" i="1"/>
  <c r="E2197" i="1"/>
  <c r="E2205" i="1"/>
  <c r="E2213" i="1"/>
  <c r="E2221" i="1"/>
  <c r="E2229" i="1"/>
  <c r="E2237" i="1"/>
  <c r="E2245" i="1"/>
  <c r="E2253" i="1"/>
  <c r="E2261" i="1"/>
  <c r="E2269" i="1"/>
  <c r="E2277" i="1"/>
  <c r="E2285" i="1"/>
  <c r="E2293" i="1"/>
  <c r="E2301" i="1"/>
  <c r="E2309" i="1"/>
  <c r="E2317" i="1"/>
  <c r="E2325" i="1"/>
  <c r="E2333" i="1"/>
  <c r="E2341" i="1"/>
  <c r="E2349" i="1"/>
  <c r="E2357" i="1"/>
  <c r="E2365" i="1"/>
  <c r="E695" i="1"/>
  <c r="E1079" i="1"/>
  <c r="E1218" i="1"/>
  <c r="E1346" i="1"/>
  <c r="E1449" i="1"/>
  <c r="E1499" i="1"/>
  <c r="E1552" i="1"/>
  <c r="E1597" i="1"/>
  <c r="E1630" i="1"/>
  <c r="E1662" i="1"/>
  <c r="E1694" i="1"/>
  <c r="E1726" i="1"/>
  <c r="E1758" i="1"/>
  <c r="E1790" i="1"/>
  <c r="E1822" i="1"/>
  <c r="E1854" i="1"/>
  <c r="E1886" i="1"/>
  <c r="E1918" i="1"/>
  <c r="E1950" i="1"/>
  <c r="E1982" i="1"/>
  <c r="E2014" i="1"/>
  <c r="E2044" i="1"/>
  <c r="E2054" i="1"/>
  <c r="E2066" i="1"/>
  <c r="E2076" i="1"/>
  <c r="E2086" i="1"/>
  <c r="E2098" i="1"/>
  <c r="E2108" i="1"/>
  <c r="E2118" i="1"/>
  <c r="E2126" i="1"/>
  <c r="E2134" i="1"/>
  <c r="E2142" i="1"/>
  <c r="E2150" i="1"/>
  <c r="E2158" i="1"/>
  <c r="E2166" i="1"/>
  <c r="E2174" i="1"/>
  <c r="E2182" i="1"/>
  <c r="E2190" i="1"/>
  <c r="E2198" i="1"/>
  <c r="E2206" i="1"/>
  <c r="E2214" i="1"/>
  <c r="E2222" i="1"/>
  <c r="E2230" i="1"/>
  <c r="E2238" i="1"/>
  <c r="E2246" i="1"/>
  <c r="E2254" i="1"/>
  <c r="E2262" i="1"/>
  <c r="E2270" i="1"/>
  <c r="E2278" i="1"/>
  <c r="E2286" i="1"/>
  <c r="E2294" i="1"/>
  <c r="E2302" i="1"/>
  <c r="E2310" i="1"/>
  <c r="E2318" i="1"/>
  <c r="E2326" i="1"/>
  <c r="E2334" i="1"/>
  <c r="E2342" i="1"/>
  <c r="E2350" i="1"/>
  <c r="E2358" i="1"/>
  <c r="E2366" i="1"/>
  <c r="E2374" i="1"/>
  <c r="E2382" i="1"/>
  <c r="E2390" i="1"/>
  <c r="E2398" i="1"/>
  <c r="E2406" i="1"/>
  <c r="E2414" i="1"/>
  <c r="E2422" i="1"/>
  <c r="E2430" i="1"/>
  <c r="E2438" i="1"/>
  <c r="E2446" i="1"/>
  <c r="E2454" i="1"/>
  <c r="E2462" i="1"/>
  <c r="E2470" i="1"/>
  <c r="E2478" i="1"/>
  <c r="E2486" i="1"/>
  <c r="E2494" i="1"/>
  <c r="E2502" i="1"/>
  <c r="E2510" i="1"/>
  <c r="E821" i="1"/>
  <c r="E1120" i="1"/>
  <c r="E1249" i="1"/>
  <c r="E1377" i="1"/>
  <c r="E1459" i="1"/>
  <c r="E1512" i="1"/>
  <c r="E1562" i="1"/>
  <c r="E1605" i="1"/>
  <c r="E1637" i="1"/>
  <c r="E1669" i="1"/>
  <c r="E1701" i="1"/>
  <c r="E1733" i="1"/>
  <c r="E1765" i="1"/>
  <c r="E1797" i="1"/>
  <c r="E1829" i="1"/>
  <c r="E1861" i="1"/>
  <c r="E1893" i="1"/>
  <c r="E1925" i="1"/>
  <c r="E1957" i="1"/>
  <c r="E1989" i="1"/>
  <c r="E2021" i="1"/>
  <c r="E2045" i="1"/>
  <c r="E2057" i="1"/>
  <c r="E2067" i="1"/>
  <c r="E2077" i="1"/>
  <c r="E2089" i="1"/>
  <c r="E2099" i="1"/>
  <c r="E2109" i="1"/>
  <c r="E2119" i="1"/>
  <c r="E2127" i="1"/>
  <c r="E2135" i="1"/>
  <c r="E2143" i="1"/>
  <c r="E2151" i="1"/>
  <c r="E2159" i="1"/>
  <c r="E2167" i="1"/>
  <c r="E2175" i="1"/>
  <c r="E2183" i="1"/>
  <c r="E2191" i="1"/>
  <c r="E2199" i="1"/>
  <c r="E2207" i="1"/>
  <c r="E2215" i="1"/>
  <c r="E2223" i="1"/>
  <c r="E2231" i="1"/>
  <c r="E2239" i="1"/>
  <c r="E2247" i="1"/>
  <c r="E2255" i="1"/>
  <c r="E2263" i="1"/>
  <c r="E2271" i="1"/>
  <c r="E2279" i="1"/>
  <c r="E2287" i="1"/>
  <c r="E2295" i="1"/>
  <c r="E2303" i="1"/>
  <c r="E2311" i="1"/>
  <c r="E2319" i="1"/>
  <c r="E2327" i="1"/>
  <c r="E2335" i="1"/>
  <c r="E2343" i="1"/>
  <c r="E2351" i="1"/>
  <c r="E2359" i="1"/>
  <c r="E2367" i="1"/>
  <c r="E2375" i="1"/>
  <c r="E2383" i="1"/>
  <c r="E2391" i="1"/>
  <c r="E2399" i="1"/>
  <c r="E2407" i="1"/>
  <c r="E2415" i="1"/>
  <c r="E2423" i="1"/>
  <c r="E2431" i="1"/>
  <c r="E2439" i="1"/>
  <c r="E2447" i="1"/>
  <c r="E2455" i="1"/>
  <c r="E2463" i="1"/>
  <c r="E2471" i="1"/>
  <c r="E2479" i="1"/>
  <c r="E2487" i="1"/>
  <c r="E2495" i="1"/>
  <c r="E949" i="1"/>
  <c r="E1153" i="1"/>
  <c r="E1281" i="1"/>
  <c r="E1409" i="1"/>
  <c r="E1473" i="1"/>
  <c r="E1523" i="1"/>
  <c r="E1576" i="1"/>
  <c r="E1613" i="1"/>
  <c r="E1645" i="1"/>
  <c r="E1677" i="1"/>
  <c r="E1709" i="1"/>
  <c r="E1741" i="1"/>
  <c r="E1773" i="1"/>
  <c r="E1805" i="1"/>
  <c r="E1837" i="1"/>
  <c r="E1869" i="1"/>
  <c r="E1901" i="1"/>
  <c r="E1933" i="1"/>
  <c r="E1965" i="1"/>
  <c r="E1997" i="1"/>
  <c r="E2029" i="1"/>
  <c r="E2049" i="1"/>
  <c r="E2059" i="1"/>
  <c r="E2069" i="1"/>
  <c r="E2081" i="1"/>
  <c r="E2091" i="1"/>
  <c r="E2101" i="1"/>
  <c r="E2113" i="1"/>
  <c r="E2121" i="1"/>
  <c r="E2129" i="1"/>
  <c r="E2137" i="1"/>
  <c r="E2145" i="1"/>
  <c r="E2153" i="1"/>
  <c r="E2161" i="1"/>
  <c r="E2169" i="1"/>
  <c r="E2177" i="1"/>
  <c r="E2185" i="1"/>
  <c r="E2193" i="1"/>
  <c r="E2201" i="1"/>
  <c r="E2209" i="1"/>
  <c r="E2217" i="1"/>
  <c r="E2225" i="1"/>
  <c r="E2233" i="1"/>
  <c r="E2241" i="1"/>
  <c r="E2249" i="1"/>
  <c r="E2257" i="1"/>
  <c r="E2265" i="1"/>
  <c r="E2273" i="1"/>
  <c r="E2281" i="1"/>
  <c r="E2289" i="1"/>
  <c r="E2297" i="1"/>
  <c r="E2305" i="1"/>
  <c r="E2313" i="1"/>
  <c r="E2321" i="1"/>
  <c r="E2329" i="1"/>
  <c r="E2337" i="1"/>
  <c r="E2345" i="1"/>
  <c r="E2353" i="1"/>
  <c r="E2361" i="1"/>
  <c r="E2369" i="1"/>
  <c r="E2377" i="1"/>
  <c r="E2385" i="1"/>
  <c r="E2393" i="1"/>
  <c r="E2401" i="1"/>
  <c r="E2409" i="1"/>
  <c r="E2417" i="1"/>
  <c r="E2425" i="1"/>
  <c r="E2433" i="1"/>
  <c r="E2441" i="1"/>
  <c r="E2449" i="1"/>
  <c r="E2457" i="1"/>
  <c r="E2465" i="1"/>
  <c r="E2473" i="1"/>
  <c r="E2481" i="1"/>
  <c r="E2489" i="1"/>
  <c r="E2497" i="1"/>
  <c r="E2505" i="1"/>
  <c r="E2513" i="1"/>
  <c r="E2521" i="1"/>
  <c r="E2529" i="1"/>
  <c r="E2537" i="1"/>
  <c r="E2545" i="1"/>
  <c r="E2553" i="1"/>
  <c r="E2561" i="1"/>
  <c r="E2569" i="1"/>
  <c r="E823" i="1"/>
  <c r="E1461" i="1"/>
  <c r="E1638" i="1"/>
  <c r="E1766" i="1"/>
  <c r="E1894" i="1"/>
  <c r="E2022" i="1"/>
  <c r="E2078" i="1"/>
  <c r="E2120" i="1"/>
  <c r="E2152" i="1"/>
  <c r="E2184" i="1"/>
  <c r="E2216" i="1"/>
  <c r="E2248" i="1"/>
  <c r="E2280" i="1"/>
  <c r="E2312" i="1"/>
  <c r="E2344" i="1"/>
  <c r="E2371" i="1"/>
  <c r="E2387" i="1"/>
  <c r="E2403" i="1"/>
  <c r="E2419" i="1"/>
  <c r="E2435" i="1"/>
  <c r="E2451" i="1"/>
  <c r="E2467" i="1"/>
  <c r="E2483" i="1"/>
  <c r="E2499" i="1"/>
  <c r="E2512" i="1"/>
  <c r="E2523" i="1"/>
  <c r="E2534" i="1"/>
  <c r="E2544" i="1"/>
  <c r="E2555" i="1"/>
  <c r="E2566" i="1"/>
  <c r="E2576" i="1"/>
  <c r="E2584" i="1"/>
  <c r="E2592" i="1"/>
  <c r="E2600" i="1"/>
  <c r="E2608" i="1"/>
  <c r="E2616" i="1"/>
  <c r="E2624" i="1"/>
  <c r="E2632" i="1"/>
  <c r="E2640" i="1"/>
  <c r="E2648" i="1"/>
  <c r="E2656" i="1"/>
  <c r="E2664" i="1"/>
  <c r="E2672" i="1"/>
  <c r="E2680" i="1"/>
  <c r="E2688" i="1"/>
  <c r="E2696" i="1"/>
  <c r="E2704" i="1"/>
  <c r="E2712" i="1"/>
  <c r="E2720" i="1"/>
  <c r="E2728" i="1"/>
  <c r="E2736" i="1"/>
  <c r="E2744" i="1"/>
  <c r="E2752" i="1"/>
  <c r="E2760" i="1"/>
  <c r="E2768" i="1"/>
  <c r="E2776" i="1"/>
  <c r="E2784" i="1"/>
  <c r="E2792" i="1"/>
  <c r="E2800" i="1"/>
  <c r="E951" i="1"/>
  <c r="E1474" i="1"/>
  <c r="E1646" i="1"/>
  <c r="E1774" i="1"/>
  <c r="E1902" i="1"/>
  <c r="E2030" i="1"/>
  <c r="E2082" i="1"/>
  <c r="E2122" i="1"/>
  <c r="E2154" i="1"/>
  <c r="E2186" i="1"/>
  <c r="E2218" i="1"/>
  <c r="E2250" i="1"/>
  <c r="E2282" i="1"/>
  <c r="E2314" i="1"/>
  <c r="E2346" i="1"/>
  <c r="E2373" i="1"/>
  <c r="E2389" i="1"/>
  <c r="E2405" i="1"/>
  <c r="E2421" i="1"/>
  <c r="E2437" i="1"/>
  <c r="E2453" i="1"/>
  <c r="E2469" i="1"/>
  <c r="E2485" i="1"/>
  <c r="E2501" i="1"/>
  <c r="E2514" i="1"/>
  <c r="E2525" i="1"/>
  <c r="E2535" i="1"/>
  <c r="E2546" i="1"/>
  <c r="E2557" i="1"/>
  <c r="E2567" i="1"/>
  <c r="E2577" i="1"/>
  <c r="E2585" i="1"/>
  <c r="E2593" i="1"/>
  <c r="E2601" i="1"/>
  <c r="E2609" i="1"/>
  <c r="E2617" i="1"/>
  <c r="E2625" i="1"/>
  <c r="E2633" i="1"/>
  <c r="E2641" i="1"/>
  <c r="E2649" i="1"/>
  <c r="E2657" i="1"/>
  <c r="E2665" i="1"/>
  <c r="E2673" i="1"/>
  <c r="E2681" i="1"/>
  <c r="E2689" i="1"/>
  <c r="E2697" i="1"/>
  <c r="E2705" i="1"/>
  <c r="E2713" i="1"/>
  <c r="E2721" i="1"/>
  <c r="E2729" i="1"/>
  <c r="E2737" i="1"/>
  <c r="E2745" i="1"/>
  <c r="E2753" i="1"/>
  <c r="E2761" i="1"/>
  <c r="E2769" i="1"/>
  <c r="E2777" i="1"/>
  <c r="E2785" i="1"/>
  <c r="E2793" i="1"/>
  <c r="E2801" i="1"/>
  <c r="E2809" i="1"/>
  <c r="E2817" i="1"/>
  <c r="E2825" i="1"/>
  <c r="E2833" i="1"/>
  <c r="E2841" i="1"/>
  <c r="E2849" i="1"/>
  <c r="E2857" i="1"/>
  <c r="E2865" i="1"/>
  <c r="E2873" i="1"/>
  <c r="E2881" i="1"/>
  <c r="E2889" i="1"/>
  <c r="E2897" i="1"/>
  <c r="E2905" i="1"/>
  <c r="E2913" i="1"/>
  <c r="E2921" i="1"/>
  <c r="E2929" i="1"/>
  <c r="E2937" i="1"/>
  <c r="E2945" i="1"/>
  <c r="E2953" i="1"/>
  <c r="E2961" i="1"/>
  <c r="E2969" i="1"/>
  <c r="E2977" i="1"/>
  <c r="E2985" i="1"/>
  <c r="E2993" i="1"/>
  <c r="E3001" i="1"/>
  <c r="E3009" i="1"/>
  <c r="E3017" i="1"/>
  <c r="E3025" i="1"/>
  <c r="E1122" i="1"/>
  <c r="E1513" i="1"/>
  <c r="E1670" i="1"/>
  <c r="E1798" i="1"/>
  <c r="E1926" i="1"/>
  <c r="E2046" i="1"/>
  <c r="E2090" i="1"/>
  <c r="E2128" i="1"/>
  <c r="E2160" i="1"/>
  <c r="E2192" i="1"/>
  <c r="E2224" i="1"/>
  <c r="E2256" i="1"/>
  <c r="E2288" i="1"/>
  <c r="E2320" i="1"/>
  <c r="E2352" i="1"/>
  <c r="E2376" i="1"/>
  <c r="E2392" i="1"/>
  <c r="E2408" i="1"/>
  <c r="E2424" i="1"/>
  <c r="E2440" i="1"/>
  <c r="E2456" i="1"/>
  <c r="E2472" i="1"/>
  <c r="E2488" i="1"/>
  <c r="E2503" i="1"/>
  <c r="E2515" i="1"/>
  <c r="E2526" i="1"/>
  <c r="E2536" i="1"/>
  <c r="E2547" i="1"/>
  <c r="E2558" i="1"/>
  <c r="E2568" i="1"/>
  <c r="E2578" i="1"/>
  <c r="E2586" i="1"/>
  <c r="E2594" i="1"/>
  <c r="E2602" i="1"/>
  <c r="E2610" i="1"/>
  <c r="E2618" i="1"/>
  <c r="E2626" i="1"/>
  <c r="E2634" i="1"/>
  <c r="E2642" i="1"/>
  <c r="E2650" i="1"/>
  <c r="E2658" i="1"/>
  <c r="E2666" i="1"/>
  <c r="E2674" i="1"/>
  <c r="E2682" i="1"/>
  <c r="E2690" i="1"/>
  <c r="E2698" i="1"/>
  <c r="E2706" i="1"/>
  <c r="E2714" i="1"/>
  <c r="E2722" i="1"/>
  <c r="E2730" i="1"/>
  <c r="E2738" i="1"/>
  <c r="E2746" i="1"/>
  <c r="E2754" i="1"/>
  <c r="E2762" i="1"/>
  <c r="E2770" i="1"/>
  <c r="E2778" i="1"/>
  <c r="E2786" i="1"/>
  <c r="E2794" i="1"/>
  <c r="E2802" i="1"/>
  <c r="E1154" i="1"/>
  <c r="E1525" i="1"/>
  <c r="E1678" i="1"/>
  <c r="E1806" i="1"/>
  <c r="E1934" i="1"/>
  <c r="E2050" i="1"/>
  <c r="E2092" i="1"/>
  <c r="E2130" i="1"/>
  <c r="E2162" i="1"/>
  <c r="E2194" i="1"/>
  <c r="E2226" i="1"/>
  <c r="E2258" i="1"/>
  <c r="E2290" i="1"/>
  <c r="E2322" i="1"/>
  <c r="E2354" i="1"/>
  <c r="E2378" i="1"/>
  <c r="E2394" i="1"/>
  <c r="E2410" i="1"/>
  <c r="E2426" i="1"/>
  <c r="E2442" i="1"/>
  <c r="E2458" i="1"/>
  <c r="E2474" i="1"/>
  <c r="E2490" i="1"/>
  <c r="E2504" i="1"/>
  <c r="E2517" i="1"/>
  <c r="E2527" i="1"/>
  <c r="E2538" i="1"/>
  <c r="E2549" i="1"/>
  <c r="E2559" i="1"/>
  <c r="E2570" i="1"/>
  <c r="E2579" i="1"/>
  <c r="E2587" i="1"/>
  <c r="E2595" i="1"/>
  <c r="E2603" i="1"/>
  <c r="E2611" i="1"/>
  <c r="E2619" i="1"/>
  <c r="E2627" i="1"/>
  <c r="E2635" i="1"/>
  <c r="E2643" i="1"/>
  <c r="E2651" i="1"/>
  <c r="E2659" i="1"/>
  <c r="E2667" i="1"/>
  <c r="E2675" i="1"/>
  <c r="E2683" i="1"/>
  <c r="E2691" i="1"/>
  <c r="E2699" i="1"/>
  <c r="E2707" i="1"/>
  <c r="E2715" i="1"/>
  <c r="E2723" i="1"/>
  <c r="E2731" i="1"/>
  <c r="E2739" i="1"/>
  <c r="E2747" i="1"/>
  <c r="E2755" i="1"/>
  <c r="E2763" i="1"/>
  <c r="E2771" i="1"/>
  <c r="E2779" i="1"/>
  <c r="E2787" i="1"/>
  <c r="E2795" i="1"/>
  <c r="E2803" i="1"/>
  <c r="E2811" i="1"/>
  <c r="E2819" i="1"/>
  <c r="E2827" i="1"/>
  <c r="E2835" i="1"/>
  <c r="E2843" i="1"/>
  <c r="E2851" i="1"/>
  <c r="E2859" i="1"/>
  <c r="E2867" i="1"/>
  <c r="E2875" i="1"/>
  <c r="E2883" i="1"/>
  <c r="E2891" i="1"/>
  <c r="E2899" i="1"/>
  <c r="E2907" i="1"/>
  <c r="E2915" i="1"/>
  <c r="E2923" i="1"/>
  <c r="E2931" i="1"/>
  <c r="E2939" i="1"/>
  <c r="E1250" i="1"/>
  <c r="E1563" i="1"/>
  <c r="E1702" i="1"/>
  <c r="E1830" i="1"/>
  <c r="E1958" i="1"/>
  <c r="E2058" i="1"/>
  <c r="E2100" i="1"/>
  <c r="E2136" i="1"/>
  <c r="E2168" i="1"/>
  <c r="E2200" i="1"/>
  <c r="E2232" i="1"/>
  <c r="E2264" i="1"/>
  <c r="E2296" i="1"/>
  <c r="E2328" i="1"/>
  <c r="E2360" i="1"/>
  <c r="E2379" i="1"/>
  <c r="E2395" i="1"/>
  <c r="E2411" i="1"/>
  <c r="E2427" i="1"/>
  <c r="E2443" i="1"/>
  <c r="E2459" i="1"/>
  <c r="E2475" i="1"/>
  <c r="E2491" i="1"/>
  <c r="E2506" i="1"/>
  <c r="E2518" i="1"/>
  <c r="E2528" i="1"/>
  <c r="E2539" i="1"/>
  <c r="E2550" i="1"/>
  <c r="E2560" i="1"/>
  <c r="E2571" i="1"/>
  <c r="E2580" i="1"/>
  <c r="E2588" i="1"/>
  <c r="E2596" i="1"/>
  <c r="E2604" i="1"/>
  <c r="E2612" i="1"/>
  <c r="E2620" i="1"/>
  <c r="E2628" i="1"/>
  <c r="E2636" i="1"/>
  <c r="E2644" i="1"/>
  <c r="E2652" i="1"/>
  <c r="E2660" i="1"/>
  <c r="E2668" i="1"/>
  <c r="E2676" i="1"/>
  <c r="E2684" i="1"/>
  <c r="E2692" i="1"/>
  <c r="E2700" i="1"/>
  <c r="E2708" i="1"/>
  <c r="E2716" i="1"/>
  <c r="E2724" i="1"/>
  <c r="E2732" i="1"/>
  <c r="E2740" i="1"/>
  <c r="E2748" i="1"/>
  <c r="E2756" i="1"/>
  <c r="E2764" i="1"/>
  <c r="E2772" i="1"/>
  <c r="E2780" i="1"/>
  <c r="E2788" i="1"/>
  <c r="E2796" i="1"/>
  <c r="E2804" i="1"/>
  <c r="E2812" i="1"/>
  <c r="E2820" i="1"/>
  <c r="E2828" i="1"/>
  <c r="E2836" i="1"/>
  <c r="E2844" i="1"/>
  <c r="E2852" i="1"/>
  <c r="E2860" i="1"/>
  <c r="E2868" i="1"/>
  <c r="E2876" i="1"/>
  <c r="E2884" i="1"/>
  <c r="E2892" i="1"/>
  <c r="E2900" i="1"/>
  <c r="E2908" i="1"/>
  <c r="E2916" i="1"/>
  <c r="E2924" i="1"/>
  <c r="E2932" i="1"/>
  <c r="E2940" i="1"/>
  <c r="E1282" i="1"/>
  <c r="E1577" i="1"/>
  <c r="E1710" i="1"/>
  <c r="E1838" i="1"/>
  <c r="E1966" i="1"/>
  <c r="E2060" i="1"/>
  <c r="E2102" i="1"/>
  <c r="E2138" i="1"/>
  <c r="E2170" i="1"/>
  <c r="E2202" i="1"/>
  <c r="E2234" i="1"/>
  <c r="E2266" i="1"/>
  <c r="E2298" i="1"/>
  <c r="E2330" i="1"/>
  <c r="E2362" i="1"/>
  <c r="E2381" i="1"/>
  <c r="E2397" i="1"/>
  <c r="E2413" i="1"/>
  <c r="E2429" i="1"/>
  <c r="E2445" i="1"/>
  <c r="E2461" i="1"/>
  <c r="E2477" i="1"/>
  <c r="E2493" i="1"/>
  <c r="E2507" i="1"/>
  <c r="E2519" i="1"/>
  <c r="E2530" i="1"/>
  <c r="E2541" i="1"/>
  <c r="E2551" i="1"/>
  <c r="E2562" i="1"/>
  <c r="E2573" i="1"/>
  <c r="E2581" i="1"/>
  <c r="E2589" i="1"/>
  <c r="E2597" i="1"/>
  <c r="E2605" i="1"/>
  <c r="E2613" i="1"/>
  <c r="E2621" i="1"/>
  <c r="E2629" i="1"/>
  <c r="E2637" i="1"/>
  <c r="E2645" i="1"/>
  <c r="E2653" i="1"/>
  <c r="E2661" i="1"/>
  <c r="E2669" i="1"/>
  <c r="E2677" i="1"/>
  <c r="E2685" i="1"/>
  <c r="E2693" i="1"/>
  <c r="E2701" i="1"/>
  <c r="E2709" i="1"/>
  <c r="E2717" i="1"/>
  <c r="E2725" i="1"/>
  <c r="E2733" i="1"/>
  <c r="E2741" i="1"/>
  <c r="E2749" i="1"/>
  <c r="E2757" i="1"/>
  <c r="E2765" i="1"/>
  <c r="E2773" i="1"/>
  <c r="E2781" i="1"/>
  <c r="E2789" i="1"/>
  <c r="E2797" i="1"/>
  <c r="E2805" i="1"/>
  <c r="E2813" i="1"/>
  <c r="E2821" i="1"/>
  <c r="E2829" i="1"/>
  <c r="E2837" i="1"/>
  <c r="E2845" i="1"/>
  <c r="E2853" i="1"/>
  <c r="E2861" i="1"/>
  <c r="E2869" i="1"/>
  <c r="E2877" i="1"/>
  <c r="E2885" i="1"/>
  <c r="E2893" i="1"/>
  <c r="E2901" i="1"/>
  <c r="E2909" i="1"/>
  <c r="E2917" i="1"/>
  <c r="E2925" i="1"/>
  <c r="E2933" i="1"/>
  <c r="E2941" i="1"/>
  <c r="E2949" i="1"/>
  <c r="E2957" i="1"/>
  <c r="E2965" i="1"/>
  <c r="E2973" i="1"/>
  <c r="E2981" i="1"/>
  <c r="E2989" i="1"/>
  <c r="E2997" i="1"/>
  <c r="E3005" i="1"/>
  <c r="E3013" i="1"/>
  <c r="E1378" i="1"/>
  <c r="E1990" i="1"/>
  <c r="E2176" i="1"/>
  <c r="E2304" i="1"/>
  <c r="E2400" i="1"/>
  <c r="E2464" i="1"/>
  <c r="E2520" i="1"/>
  <c r="E2563" i="1"/>
  <c r="E2598" i="1"/>
  <c r="E2630" i="1"/>
  <c r="E2662" i="1"/>
  <c r="E2694" i="1"/>
  <c r="E2726" i="1"/>
  <c r="E2758" i="1"/>
  <c r="E2790" i="1"/>
  <c r="E2814" i="1"/>
  <c r="E2830" i="1"/>
  <c r="E2846" i="1"/>
  <c r="E2862" i="1"/>
  <c r="E2878" i="1"/>
  <c r="E2894" i="1"/>
  <c r="E2910" i="1"/>
  <c r="E2926" i="1"/>
  <c r="E2942" i="1"/>
  <c r="E2952" i="1"/>
  <c r="E2963" i="1"/>
  <c r="E2974" i="1"/>
  <c r="E2984" i="1"/>
  <c r="E2995" i="1"/>
  <c r="E3006" i="1"/>
  <c r="E3016" i="1"/>
  <c r="E3026" i="1"/>
  <c r="E3034" i="1"/>
  <c r="E3042" i="1"/>
  <c r="E3050" i="1"/>
  <c r="E3058" i="1"/>
  <c r="E3066" i="1"/>
  <c r="E3074" i="1"/>
  <c r="E3082" i="1"/>
  <c r="E3090" i="1"/>
  <c r="E3098" i="1"/>
  <c r="E3106" i="1"/>
  <c r="E3114" i="1"/>
  <c r="E3122" i="1"/>
  <c r="E3130" i="1"/>
  <c r="E3138" i="1"/>
  <c r="E3146" i="1"/>
  <c r="E3154" i="1"/>
  <c r="E3162" i="1"/>
  <c r="E3170" i="1"/>
  <c r="E3178" i="1"/>
  <c r="E3186" i="1"/>
  <c r="E3194" i="1"/>
  <c r="E3202" i="1"/>
  <c r="E3210" i="1"/>
  <c r="E3218" i="1"/>
  <c r="E3226" i="1"/>
  <c r="E3234" i="1"/>
  <c r="E3242" i="1"/>
  <c r="E3250" i="1"/>
  <c r="E3258" i="1"/>
  <c r="E3266" i="1"/>
  <c r="E3274" i="1"/>
  <c r="E3282" i="1"/>
  <c r="E3290" i="1"/>
  <c r="E3298" i="1"/>
  <c r="E3306" i="1"/>
  <c r="E3314" i="1"/>
  <c r="E3322" i="1"/>
  <c r="E3330" i="1"/>
  <c r="E3338" i="1"/>
  <c r="E3346" i="1"/>
  <c r="E3354" i="1"/>
  <c r="E3362" i="1"/>
  <c r="E3370" i="1"/>
  <c r="E3378" i="1"/>
  <c r="E3386" i="1"/>
  <c r="E3394" i="1"/>
  <c r="E3402" i="1"/>
  <c r="F9" i="1"/>
  <c r="F17" i="1"/>
  <c r="F25" i="1"/>
  <c r="F33" i="1"/>
  <c r="F41" i="1"/>
  <c r="F49" i="1"/>
  <c r="F57" i="1"/>
  <c r="F65" i="1"/>
  <c r="F73" i="1"/>
  <c r="F81" i="1"/>
  <c r="F89" i="1"/>
  <c r="F97" i="1"/>
  <c r="F105" i="1"/>
  <c r="F113" i="1"/>
  <c r="F121" i="1"/>
  <c r="F129" i="1"/>
  <c r="F137" i="1"/>
  <c r="F145" i="1"/>
  <c r="F153" i="1"/>
  <c r="F161" i="1"/>
  <c r="F169" i="1"/>
  <c r="F177" i="1"/>
  <c r="F185" i="1"/>
  <c r="F193" i="1"/>
  <c r="F201" i="1"/>
  <c r="F209" i="1"/>
  <c r="F217" i="1"/>
  <c r="F225" i="1"/>
  <c r="F233" i="1"/>
  <c r="F241" i="1"/>
  <c r="F249" i="1"/>
  <c r="F257" i="1"/>
  <c r="F265" i="1"/>
  <c r="F273" i="1"/>
  <c r="F281" i="1"/>
  <c r="F289" i="1"/>
  <c r="F297" i="1"/>
  <c r="F305" i="1"/>
  <c r="F313" i="1"/>
  <c r="F321" i="1"/>
  <c r="F329" i="1"/>
  <c r="F337" i="1"/>
  <c r="F345" i="1"/>
  <c r="F353" i="1"/>
  <c r="F361" i="1"/>
  <c r="F369" i="1"/>
  <c r="F377" i="1"/>
  <c r="F385" i="1"/>
  <c r="F393" i="1"/>
  <c r="F401" i="1"/>
  <c r="F409" i="1"/>
  <c r="F417" i="1"/>
  <c r="F425" i="1"/>
  <c r="F433" i="1"/>
  <c r="F441" i="1"/>
  <c r="F449" i="1"/>
  <c r="F457" i="1"/>
  <c r="F465" i="1"/>
  <c r="F473" i="1"/>
  <c r="F481" i="1"/>
  <c r="F489" i="1"/>
  <c r="F497" i="1"/>
  <c r="E1410" i="1"/>
  <c r="E1998" i="1"/>
  <c r="E2178" i="1"/>
  <c r="E2306" i="1"/>
  <c r="E2402" i="1"/>
  <c r="E2466" i="1"/>
  <c r="E2522" i="1"/>
  <c r="E2565" i="1"/>
  <c r="E2599" i="1"/>
  <c r="E2631" i="1"/>
  <c r="E2663" i="1"/>
  <c r="E2695" i="1"/>
  <c r="E2727" i="1"/>
  <c r="E2759" i="1"/>
  <c r="E2791" i="1"/>
  <c r="E2815" i="1"/>
  <c r="E2831" i="1"/>
  <c r="E2847" i="1"/>
  <c r="E2863" i="1"/>
  <c r="E2879" i="1"/>
  <c r="E2895" i="1"/>
  <c r="E2911" i="1"/>
  <c r="E2927" i="1"/>
  <c r="E2943" i="1"/>
  <c r="E2954" i="1"/>
  <c r="E2964" i="1"/>
  <c r="E2975" i="1"/>
  <c r="E2986" i="1"/>
  <c r="E2996" i="1"/>
  <c r="E3007" i="1"/>
  <c r="E3018" i="1"/>
  <c r="E3027" i="1"/>
  <c r="E3035" i="1"/>
  <c r="E3043" i="1"/>
  <c r="E3051" i="1"/>
  <c r="E3059" i="1"/>
  <c r="E3067" i="1"/>
  <c r="E3075" i="1"/>
  <c r="E3083" i="1"/>
  <c r="E3091" i="1"/>
  <c r="E3099" i="1"/>
  <c r="E3107" i="1"/>
  <c r="E3115" i="1"/>
  <c r="E3123" i="1"/>
  <c r="E3131" i="1"/>
  <c r="E3139" i="1"/>
  <c r="E3147" i="1"/>
  <c r="E3155" i="1"/>
  <c r="E3163" i="1"/>
  <c r="E3171" i="1"/>
  <c r="E3179" i="1"/>
  <c r="E3187" i="1"/>
  <c r="E3195" i="1"/>
  <c r="E3203" i="1"/>
  <c r="E3211" i="1"/>
  <c r="E3219" i="1"/>
  <c r="E3227" i="1"/>
  <c r="E3235" i="1"/>
  <c r="E3243" i="1"/>
  <c r="E3251" i="1"/>
  <c r="E3259" i="1"/>
  <c r="E3267" i="1"/>
  <c r="E3275" i="1"/>
  <c r="E3283" i="1"/>
  <c r="E3291" i="1"/>
  <c r="E3299" i="1"/>
  <c r="E3307" i="1"/>
  <c r="E3315" i="1"/>
  <c r="E3323" i="1"/>
  <c r="E3331" i="1"/>
  <c r="E3339" i="1"/>
  <c r="E3347" i="1"/>
  <c r="E3355" i="1"/>
  <c r="E3363" i="1"/>
  <c r="E3371" i="1"/>
  <c r="E3379" i="1"/>
  <c r="E3387" i="1"/>
  <c r="E3395" i="1"/>
  <c r="E3403" i="1"/>
  <c r="F10" i="1"/>
  <c r="F18" i="1"/>
  <c r="F26" i="1"/>
  <c r="F34" i="1"/>
  <c r="F42" i="1"/>
  <c r="F50" i="1"/>
  <c r="F58" i="1"/>
  <c r="F66" i="1"/>
  <c r="F74" i="1"/>
  <c r="F82" i="1"/>
  <c r="F90" i="1"/>
  <c r="F98" i="1"/>
  <c r="F106" i="1"/>
  <c r="F114" i="1"/>
  <c r="F122" i="1"/>
  <c r="F130" i="1"/>
  <c r="F138" i="1"/>
  <c r="F146" i="1"/>
  <c r="F154" i="1"/>
  <c r="F162" i="1"/>
  <c r="F170" i="1"/>
  <c r="F178" i="1"/>
  <c r="F186" i="1"/>
  <c r="F194" i="1"/>
  <c r="F202" i="1"/>
  <c r="F210" i="1"/>
  <c r="F218" i="1"/>
  <c r="F226" i="1"/>
  <c r="F234" i="1"/>
  <c r="F242" i="1"/>
  <c r="F250" i="1"/>
  <c r="F258" i="1"/>
  <c r="F266" i="1"/>
  <c r="F274" i="1"/>
  <c r="F282" i="1"/>
  <c r="F290" i="1"/>
  <c r="F298" i="1"/>
  <c r="F306" i="1"/>
  <c r="F314" i="1"/>
  <c r="F322" i="1"/>
  <c r="F330" i="1"/>
  <c r="F338" i="1"/>
  <c r="F346" i="1"/>
  <c r="F354" i="1"/>
  <c r="F362" i="1"/>
  <c r="F370" i="1"/>
  <c r="F378" i="1"/>
  <c r="F386" i="1"/>
  <c r="F394" i="1"/>
  <c r="F402" i="1"/>
  <c r="F410" i="1"/>
  <c r="F418" i="1"/>
  <c r="F426" i="1"/>
  <c r="F434" i="1"/>
  <c r="F442" i="1"/>
  <c r="F450" i="1"/>
  <c r="F458" i="1"/>
  <c r="F466" i="1"/>
  <c r="F474" i="1"/>
  <c r="F482" i="1"/>
  <c r="F490" i="1"/>
  <c r="F498" i="1"/>
  <c r="F506" i="1"/>
  <c r="F514" i="1"/>
  <c r="F522" i="1"/>
  <c r="F530" i="1"/>
  <c r="F538" i="1"/>
  <c r="F546" i="1"/>
  <c r="F554" i="1"/>
  <c r="F562" i="1"/>
  <c r="F570" i="1"/>
  <c r="F578" i="1"/>
  <c r="F586" i="1"/>
  <c r="F594" i="1"/>
  <c r="F602" i="1"/>
  <c r="F610" i="1"/>
  <c r="F618" i="1"/>
  <c r="F626" i="1"/>
  <c r="F634" i="1"/>
  <c r="F642" i="1"/>
  <c r="F650" i="1"/>
  <c r="F658" i="1"/>
  <c r="F666" i="1"/>
  <c r="F674" i="1"/>
  <c r="F682" i="1"/>
  <c r="F690" i="1"/>
  <c r="F698" i="1"/>
  <c r="F706" i="1"/>
  <c r="F714" i="1"/>
  <c r="F722" i="1"/>
  <c r="F730" i="1"/>
  <c r="E1606" i="1"/>
  <c r="E2068" i="1"/>
  <c r="E2208" i="1"/>
  <c r="E2336" i="1"/>
  <c r="E2416" i="1"/>
  <c r="E2480" i="1"/>
  <c r="E2531" i="1"/>
  <c r="E2574" i="1"/>
  <c r="E2606" i="1"/>
  <c r="E2638" i="1"/>
  <c r="E2670" i="1"/>
  <c r="E2702" i="1"/>
  <c r="E2734" i="1"/>
  <c r="E2766" i="1"/>
  <c r="E2798" i="1"/>
  <c r="E2816" i="1"/>
  <c r="E2832" i="1"/>
  <c r="E2848" i="1"/>
  <c r="E2864" i="1"/>
  <c r="E2880" i="1"/>
  <c r="E2896" i="1"/>
  <c r="E2912" i="1"/>
  <c r="E2928" i="1"/>
  <c r="E2944" i="1"/>
  <c r="E2955" i="1"/>
  <c r="E2966" i="1"/>
  <c r="E2976" i="1"/>
  <c r="E2987" i="1"/>
  <c r="E2998" i="1"/>
  <c r="E3008" i="1"/>
  <c r="E3019" i="1"/>
  <c r="E3028" i="1"/>
  <c r="E3036" i="1"/>
  <c r="E3044" i="1"/>
  <c r="E3052" i="1"/>
  <c r="E3060" i="1"/>
  <c r="E3068" i="1"/>
  <c r="E3076" i="1"/>
  <c r="E3084" i="1"/>
  <c r="E3092" i="1"/>
  <c r="E3100" i="1"/>
  <c r="E3108" i="1"/>
  <c r="E3116" i="1"/>
  <c r="E3124" i="1"/>
  <c r="E3132" i="1"/>
  <c r="E3140" i="1"/>
  <c r="E3148" i="1"/>
  <c r="E3156" i="1"/>
  <c r="E3164" i="1"/>
  <c r="E3172" i="1"/>
  <c r="E3180" i="1"/>
  <c r="E3188" i="1"/>
  <c r="E3196" i="1"/>
  <c r="E3204" i="1"/>
  <c r="E3212" i="1"/>
  <c r="E3220" i="1"/>
  <c r="E3228" i="1"/>
  <c r="E3236" i="1"/>
  <c r="E3244" i="1"/>
  <c r="E3252" i="1"/>
  <c r="E3260" i="1"/>
  <c r="E3268" i="1"/>
  <c r="E3276" i="1"/>
  <c r="E3284" i="1"/>
  <c r="E3292" i="1"/>
  <c r="E3300" i="1"/>
  <c r="E3308" i="1"/>
  <c r="E3316" i="1"/>
  <c r="E3324" i="1"/>
  <c r="E3332" i="1"/>
  <c r="E3340" i="1"/>
  <c r="E3348" i="1"/>
  <c r="E3356" i="1"/>
  <c r="E3364" i="1"/>
  <c r="E3372" i="1"/>
  <c r="E3380" i="1"/>
  <c r="E3388" i="1"/>
  <c r="E3396" i="1"/>
  <c r="E3404" i="1"/>
  <c r="F11" i="1"/>
  <c r="F19" i="1"/>
  <c r="F27" i="1"/>
  <c r="F35" i="1"/>
  <c r="F43" i="1"/>
  <c r="F51" i="1"/>
  <c r="F59" i="1"/>
  <c r="F67" i="1"/>
  <c r="F75" i="1"/>
  <c r="F83" i="1"/>
  <c r="F91" i="1"/>
  <c r="F99" i="1"/>
  <c r="F107" i="1"/>
  <c r="F115" i="1"/>
  <c r="F123" i="1"/>
  <c r="F131" i="1"/>
  <c r="F139" i="1"/>
  <c r="F147" i="1"/>
  <c r="F155" i="1"/>
  <c r="F163" i="1"/>
  <c r="F171" i="1"/>
  <c r="F179" i="1"/>
  <c r="F187" i="1"/>
  <c r="F195" i="1"/>
  <c r="F203" i="1"/>
  <c r="F211" i="1"/>
  <c r="F219" i="1"/>
  <c r="F227" i="1"/>
  <c r="F235" i="1"/>
  <c r="F243" i="1"/>
  <c r="F251" i="1"/>
  <c r="F259" i="1"/>
  <c r="F267" i="1"/>
  <c r="F275" i="1"/>
  <c r="F283" i="1"/>
  <c r="F291" i="1"/>
  <c r="F299" i="1"/>
  <c r="F307" i="1"/>
  <c r="F315" i="1"/>
  <c r="F323" i="1"/>
  <c r="F331" i="1"/>
  <c r="F339" i="1"/>
  <c r="F347" i="1"/>
  <c r="F355" i="1"/>
  <c r="F363" i="1"/>
  <c r="F371" i="1"/>
  <c r="F379" i="1"/>
  <c r="F387" i="1"/>
  <c r="F395" i="1"/>
  <c r="F403" i="1"/>
  <c r="F411" i="1"/>
  <c r="F419" i="1"/>
  <c r="F427" i="1"/>
  <c r="F435" i="1"/>
  <c r="F443" i="1"/>
  <c r="F451" i="1"/>
  <c r="F459" i="1"/>
  <c r="E1614" i="1"/>
  <c r="E2070" i="1"/>
  <c r="E2210" i="1"/>
  <c r="E2338" i="1"/>
  <c r="E2418" i="1"/>
  <c r="E2482" i="1"/>
  <c r="E2533" i="1"/>
  <c r="E2575" i="1"/>
  <c r="E2607" i="1"/>
  <c r="E2639" i="1"/>
  <c r="E2671" i="1"/>
  <c r="E2703" i="1"/>
  <c r="E2735" i="1"/>
  <c r="E2767" i="1"/>
  <c r="E2799" i="1"/>
  <c r="E2818" i="1"/>
  <c r="E2834" i="1"/>
  <c r="E2850" i="1"/>
  <c r="E2866" i="1"/>
  <c r="E2882" i="1"/>
  <c r="E2898" i="1"/>
  <c r="E2914" i="1"/>
  <c r="E2930" i="1"/>
  <c r="E2946" i="1"/>
  <c r="E2956" i="1"/>
  <c r="E2967" i="1"/>
  <c r="E2978" i="1"/>
  <c r="E2988" i="1"/>
  <c r="E2999" i="1"/>
  <c r="E3010" i="1"/>
  <c r="E3020" i="1"/>
  <c r="E3029" i="1"/>
  <c r="E3037" i="1"/>
  <c r="E3045" i="1"/>
  <c r="E3053" i="1"/>
  <c r="E3061" i="1"/>
  <c r="E3069" i="1"/>
  <c r="E3077" i="1"/>
  <c r="E3085" i="1"/>
  <c r="E3093" i="1"/>
  <c r="E3101" i="1"/>
  <c r="E3109" i="1"/>
  <c r="E3117" i="1"/>
  <c r="E3125" i="1"/>
  <c r="E3133" i="1"/>
  <c r="E3141" i="1"/>
  <c r="E3149" i="1"/>
  <c r="E3157" i="1"/>
  <c r="E3165" i="1"/>
  <c r="E3173" i="1"/>
  <c r="E3181" i="1"/>
  <c r="E3189" i="1"/>
  <c r="E3197" i="1"/>
  <c r="E3205" i="1"/>
  <c r="E3213" i="1"/>
  <c r="E3221" i="1"/>
  <c r="E3229" i="1"/>
  <c r="E3237" i="1"/>
  <c r="E3245" i="1"/>
  <c r="E3253" i="1"/>
  <c r="E3261" i="1"/>
  <c r="E3269" i="1"/>
  <c r="E3277" i="1"/>
  <c r="E3285" i="1"/>
  <c r="E3293" i="1"/>
  <c r="E3301" i="1"/>
  <c r="E3309" i="1"/>
  <c r="E3317" i="1"/>
  <c r="E3325" i="1"/>
  <c r="E3333" i="1"/>
  <c r="E3341" i="1"/>
  <c r="E3349" i="1"/>
  <c r="E3357" i="1"/>
  <c r="E3365" i="1"/>
  <c r="E3373" i="1"/>
  <c r="E3381" i="1"/>
  <c r="E3389" i="1"/>
  <c r="E3397" i="1"/>
  <c r="E3405" i="1"/>
  <c r="F12" i="1"/>
  <c r="F20" i="1"/>
  <c r="F28" i="1"/>
  <c r="F36" i="1"/>
  <c r="F44" i="1"/>
  <c r="F52" i="1"/>
  <c r="F60" i="1"/>
  <c r="F68" i="1"/>
  <c r="F76" i="1"/>
  <c r="F84" i="1"/>
  <c r="F92" i="1"/>
  <c r="F100" i="1"/>
  <c r="F108" i="1"/>
  <c r="F116" i="1"/>
  <c r="F124" i="1"/>
  <c r="F132" i="1"/>
  <c r="F140" i="1"/>
  <c r="F148" i="1"/>
  <c r="F156" i="1"/>
  <c r="F164" i="1"/>
  <c r="F172" i="1"/>
  <c r="F180" i="1"/>
  <c r="F188" i="1"/>
  <c r="F196" i="1"/>
  <c r="F204" i="1"/>
  <c r="F212" i="1"/>
  <c r="F220" i="1"/>
  <c r="F228" i="1"/>
  <c r="F236" i="1"/>
  <c r="F244" i="1"/>
  <c r="F252" i="1"/>
  <c r="F260" i="1"/>
  <c r="F268" i="1"/>
  <c r="F276" i="1"/>
  <c r="F284" i="1"/>
  <c r="F292" i="1"/>
  <c r="F300" i="1"/>
  <c r="F308" i="1"/>
  <c r="F316" i="1"/>
  <c r="F324" i="1"/>
  <c r="F332" i="1"/>
  <c r="F340" i="1"/>
  <c r="F348" i="1"/>
  <c r="F356" i="1"/>
  <c r="F364" i="1"/>
  <c r="F372" i="1"/>
  <c r="F380" i="1"/>
  <c r="F388" i="1"/>
  <c r="F396" i="1"/>
  <c r="F404" i="1"/>
  <c r="F412" i="1"/>
  <c r="F420" i="1"/>
  <c r="F428" i="1"/>
  <c r="F436" i="1"/>
  <c r="F444" i="1"/>
  <c r="F452" i="1"/>
  <c r="F460" i="1"/>
  <c r="F468" i="1"/>
  <c r="F476" i="1"/>
  <c r="F484" i="1"/>
  <c r="E1734" i="1"/>
  <c r="E2110" i="1"/>
  <c r="E2240" i="1"/>
  <c r="E2368" i="1"/>
  <c r="E2432" i="1"/>
  <c r="E2496" i="1"/>
  <c r="E2542" i="1"/>
  <c r="E2582" i="1"/>
  <c r="E2614" i="1"/>
  <c r="E2646" i="1"/>
  <c r="E2678" i="1"/>
  <c r="E2710" i="1"/>
  <c r="E2742" i="1"/>
  <c r="E2774" i="1"/>
  <c r="E2806" i="1"/>
  <c r="E2822" i="1"/>
  <c r="E2838" i="1"/>
  <c r="E2854" i="1"/>
  <c r="E2870" i="1"/>
  <c r="E2886" i="1"/>
  <c r="E2902" i="1"/>
  <c r="E2918" i="1"/>
  <c r="E2934" i="1"/>
  <c r="E2947" i="1"/>
  <c r="E2958" i="1"/>
  <c r="E2968" i="1"/>
  <c r="E2979" i="1"/>
  <c r="E2990" i="1"/>
  <c r="E3000" i="1"/>
  <c r="E3011" i="1"/>
  <c r="E3021" i="1"/>
  <c r="E3030" i="1"/>
  <c r="E3038" i="1"/>
  <c r="E3046" i="1"/>
  <c r="E3054" i="1"/>
  <c r="E3062" i="1"/>
  <c r="E3070" i="1"/>
  <c r="E3078" i="1"/>
  <c r="E3086" i="1"/>
  <c r="E3094" i="1"/>
  <c r="E3102" i="1"/>
  <c r="E3110" i="1"/>
  <c r="E3118" i="1"/>
  <c r="E3126" i="1"/>
  <c r="E3134" i="1"/>
  <c r="E3142" i="1"/>
  <c r="E3150" i="1"/>
  <c r="E3158" i="1"/>
  <c r="E3166" i="1"/>
  <c r="E3174" i="1"/>
  <c r="E3182" i="1"/>
  <c r="E3190" i="1"/>
  <c r="E3198" i="1"/>
  <c r="E3206" i="1"/>
  <c r="E3214" i="1"/>
  <c r="E3222" i="1"/>
  <c r="E3230" i="1"/>
  <c r="E3238" i="1"/>
  <c r="E3246" i="1"/>
  <c r="E3254" i="1"/>
  <c r="E3262" i="1"/>
  <c r="E3270" i="1"/>
  <c r="E3278" i="1"/>
  <c r="E3286" i="1"/>
  <c r="E3294" i="1"/>
  <c r="E3302" i="1"/>
  <c r="E3310" i="1"/>
  <c r="E3318" i="1"/>
  <c r="E3326" i="1"/>
  <c r="E3334" i="1"/>
  <c r="E3342" i="1"/>
  <c r="E3350" i="1"/>
  <c r="E3358" i="1"/>
  <c r="E3366" i="1"/>
  <c r="E3374" i="1"/>
  <c r="E3382" i="1"/>
  <c r="E3390" i="1"/>
  <c r="E3398" i="1"/>
  <c r="E3406" i="1"/>
  <c r="F13" i="1"/>
  <c r="F21" i="1"/>
  <c r="F29" i="1"/>
  <c r="F37" i="1"/>
  <c r="F45" i="1"/>
  <c r="F53" i="1"/>
  <c r="F61" i="1"/>
  <c r="F69" i="1"/>
  <c r="F77" i="1"/>
  <c r="F85" i="1"/>
  <c r="F93" i="1"/>
  <c r="F101" i="1"/>
  <c r="F109" i="1"/>
  <c r="F117" i="1"/>
  <c r="F125" i="1"/>
  <c r="F133" i="1"/>
  <c r="F141" i="1"/>
  <c r="F149" i="1"/>
  <c r="F157" i="1"/>
  <c r="F165" i="1"/>
  <c r="F173" i="1"/>
  <c r="F181" i="1"/>
  <c r="F189" i="1"/>
  <c r="F197" i="1"/>
  <c r="F205" i="1"/>
  <c r="F213" i="1"/>
  <c r="F221" i="1"/>
  <c r="F229" i="1"/>
  <c r="F237" i="1"/>
  <c r="F245" i="1"/>
  <c r="F253" i="1"/>
  <c r="F261" i="1"/>
  <c r="F269" i="1"/>
  <c r="F277" i="1"/>
  <c r="F285" i="1"/>
  <c r="F293" i="1"/>
  <c r="F301" i="1"/>
  <c r="F309" i="1"/>
  <c r="F317" i="1"/>
  <c r="F325" i="1"/>
  <c r="F333" i="1"/>
  <c r="F341" i="1"/>
  <c r="F349" i="1"/>
  <c r="F357" i="1"/>
  <c r="F365" i="1"/>
  <c r="F373" i="1"/>
  <c r="F381" i="1"/>
  <c r="F389" i="1"/>
  <c r="F397" i="1"/>
  <c r="F405" i="1"/>
  <c r="F413" i="1"/>
  <c r="F421" i="1"/>
  <c r="F429" i="1"/>
  <c r="E1742" i="1"/>
  <c r="E2114" i="1"/>
  <c r="E2242" i="1"/>
  <c r="E2370" i="1"/>
  <c r="E2434" i="1"/>
  <c r="E2498" i="1"/>
  <c r="E2543" i="1"/>
  <c r="E2583" i="1"/>
  <c r="E2615" i="1"/>
  <c r="E2647" i="1"/>
  <c r="E2679" i="1"/>
  <c r="E2711" i="1"/>
  <c r="E2743" i="1"/>
  <c r="E2775" i="1"/>
  <c r="E2807" i="1"/>
  <c r="E2823" i="1"/>
  <c r="E2839" i="1"/>
  <c r="E2855" i="1"/>
  <c r="E2871" i="1"/>
  <c r="E2887" i="1"/>
  <c r="E2903" i="1"/>
  <c r="E2919" i="1"/>
  <c r="E2935" i="1"/>
  <c r="E2948" i="1"/>
  <c r="E2959" i="1"/>
  <c r="E2970" i="1"/>
  <c r="E2980" i="1"/>
  <c r="E2991" i="1"/>
  <c r="E3002" i="1"/>
  <c r="E3012" i="1"/>
  <c r="E3022" i="1"/>
  <c r="E3031" i="1"/>
  <c r="E3039" i="1"/>
  <c r="E3047" i="1"/>
  <c r="E3055" i="1"/>
  <c r="E3063" i="1"/>
  <c r="E3071" i="1"/>
  <c r="E3079" i="1"/>
  <c r="E3087" i="1"/>
  <c r="E3095" i="1"/>
  <c r="E3103" i="1"/>
  <c r="E3111" i="1"/>
  <c r="E3119" i="1"/>
  <c r="E3127" i="1"/>
  <c r="E3135" i="1"/>
  <c r="E3143" i="1"/>
  <c r="E3151" i="1"/>
  <c r="E3159" i="1"/>
  <c r="E3167" i="1"/>
  <c r="E3175" i="1"/>
  <c r="E3183" i="1"/>
  <c r="E3191" i="1"/>
  <c r="E3199" i="1"/>
  <c r="E3207" i="1"/>
  <c r="E3215" i="1"/>
  <c r="E3223" i="1"/>
  <c r="E3231" i="1"/>
  <c r="E3239" i="1"/>
  <c r="E3247" i="1"/>
  <c r="E3255" i="1"/>
  <c r="E3263" i="1"/>
  <c r="E3271" i="1"/>
  <c r="E3279" i="1"/>
  <c r="E3287" i="1"/>
  <c r="E3295" i="1"/>
  <c r="E3303" i="1"/>
  <c r="E3311" i="1"/>
  <c r="E3319" i="1"/>
  <c r="E3327" i="1"/>
  <c r="E3335" i="1"/>
  <c r="E3343" i="1"/>
  <c r="E3351" i="1"/>
  <c r="E3359" i="1"/>
  <c r="E3367" i="1"/>
  <c r="E3375" i="1"/>
  <c r="E3383" i="1"/>
  <c r="E3391" i="1"/>
  <c r="E3399" i="1"/>
  <c r="F6" i="1"/>
  <c r="F14" i="1"/>
  <c r="F22" i="1"/>
  <c r="F30" i="1"/>
  <c r="F38" i="1"/>
  <c r="F46" i="1"/>
  <c r="F54" i="1"/>
  <c r="F62" i="1"/>
  <c r="F70" i="1"/>
  <c r="F78" i="1"/>
  <c r="F86" i="1"/>
  <c r="F94" i="1"/>
  <c r="F102" i="1"/>
  <c r="F110" i="1"/>
  <c r="F118" i="1"/>
  <c r="F126" i="1"/>
  <c r="F134" i="1"/>
  <c r="F142" i="1"/>
  <c r="F150" i="1"/>
  <c r="F158" i="1"/>
  <c r="F166" i="1"/>
  <c r="F174" i="1"/>
  <c r="F182" i="1"/>
  <c r="F190" i="1"/>
  <c r="F198" i="1"/>
  <c r="F206" i="1"/>
  <c r="F214" i="1"/>
  <c r="F222" i="1"/>
  <c r="F230" i="1"/>
  <c r="F238" i="1"/>
  <c r="F246" i="1"/>
  <c r="F254" i="1"/>
  <c r="F262" i="1"/>
  <c r="F270" i="1"/>
  <c r="F278" i="1"/>
  <c r="F286" i="1"/>
  <c r="F294" i="1"/>
  <c r="F302" i="1"/>
  <c r="F310" i="1"/>
  <c r="F318" i="1"/>
  <c r="F326" i="1"/>
  <c r="F334" i="1"/>
  <c r="F342" i="1"/>
  <c r="F350" i="1"/>
  <c r="F358" i="1"/>
  <c r="F366" i="1"/>
  <c r="F374" i="1"/>
  <c r="F382" i="1"/>
  <c r="F390" i="1"/>
  <c r="F398" i="1"/>
  <c r="F406" i="1"/>
  <c r="F414" i="1"/>
  <c r="F422" i="1"/>
  <c r="F430" i="1"/>
  <c r="F438" i="1"/>
  <c r="F446" i="1"/>
  <c r="F454" i="1"/>
  <c r="F462" i="1"/>
  <c r="F470" i="1"/>
  <c r="F478" i="1"/>
  <c r="F486" i="1"/>
  <c r="F494" i="1"/>
  <c r="F502" i="1"/>
  <c r="F510" i="1"/>
  <c r="F518" i="1"/>
  <c r="F526" i="1"/>
  <c r="F534" i="1"/>
  <c r="F542" i="1"/>
  <c r="F550" i="1"/>
  <c r="F558" i="1"/>
  <c r="F566" i="1"/>
  <c r="F574" i="1"/>
  <c r="F582" i="1"/>
  <c r="F590" i="1"/>
  <c r="F598" i="1"/>
  <c r="F606" i="1"/>
  <c r="F614" i="1"/>
  <c r="F622" i="1"/>
  <c r="F630" i="1"/>
  <c r="F638" i="1"/>
  <c r="F646" i="1"/>
  <c r="F654" i="1"/>
  <c r="F662" i="1"/>
  <c r="F670" i="1"/>
  <c r="F678" i="1"/>
  <c r="F686" i="1"/>
  <c r="F694" i="1"/>
  <c r="F702" i="1"/>
  <c r="F710" i="1"/>
  <c r="F718" i="1"/>
  <c r="F726" i="1"/>
  <c r="F734" i="1"/>
  <c r="E1862" i="1"/>
  <c r="E2448" i="1"/>
  <c r="E2622" i="1"/>
  <c r="E2750" i="1"/>
  <c r="E2840" i="1"/>
  <c r="E2904" i="1"/>
  <c r="E2960" i="1"/>
  <c r="E3003" i="1"/>
  <c r="E3040" i="1"/>
  <c r="E3072" i="1"/>
  <c r="E3104" i="1"/>
  <c r="E3136" i="1"/>
  <c r="E3168" i="1"/>
  <c r="E3200" i="1"/>
  <c r="E3232" i="1"/>
  <c r="E3264" i="1"/>
  <c r="E3296" i="1"/>
  <c r="E3328" i="1"/>
  <c r="E3360" i="1"/>
  <c r="E3392" i="1"/>
  <c r="F23" i="1"/>
  <c r="F55" i="1"/>
  <c r="F87" i="1"/>
  <c r="F119" i="1"/>
  <c r="F151" i="1"/>
  <c r="F183" i="1"/>
  <c r="F215" i="1"/>
  <c r="F247" i="1"/>
  <c r="F279" i="1"/>
  <c r="F311" i="1"/>
  <c r="F343" i="1"/>
  <c r="F375" i="1"/>
  <c r="F407" i="1"/>
  <c r="F437" i="1"/>
  <c r="F456" i="1"/>
  <c r="F475" i="1"/>
  <c r="F491" i="1"/>
  <c r="F503" i="1"/>
  <c r="F513" i="1"/>
  <c r="F524" i="1"/>
  <c r="F535" i="1"/>
  <c r="F545" i="1"/>
  <c r="F556" i="1"/>
  <c r="F567" i="1"/>
  <c r="F577" i="1"/>
  <c r="F588" i="1"/>
  <c r="F599" i="1"/>
  <c r="F609" i="1"/>
  <c r="F620" i="1"/>
  <c r="F631" i="1"/>
  <c r="F641" i="1"/>
  <c r="F652" i="1"/>
  <c r="F663" i="1"/>
  <c r="F673" i="1"/>
  <c r="F684" i="1"/>
  <c r="F695" i="1"/>
  <c r="F705" i="1"/>
  <c r="F716" i="1"/>
  <c r="F727" i="1"/>
  <c r="F737" i="1"/>
  <c r="F745" i="1"/>
  <c r="F753" i="1"/>
  <c r="F761" i="1"/>
  <c r="F769" i="1"/>
  <c r="F777" i="1"/>
  <c r="F785" i="1"/>
  <c r="F793" i="1"/>
  <c r="F801" i="1"/>
  <c r="F809" i="1"/>
  <c r="F817" i="1"/>
  <c r="F825" i="1"/>
  <c r="F833" i="1"/>
  <c r="F841" i="1"/>
  <c r="F849" i="1"/>
  <c r="F857" i="1"/>
  <c r="F865" i="1"/>
  <c r="F873" i="1"/>
  <c r="F881" i="1"/>
  <c r="F889" i="1"/>
  <c r="F897" i="1"/>
  <c r="F905" i="1"/>
  <c r="F913" i="1"/>
  <c r="F921" i="1"/>
  <c r="F929" i="1"/>
  <c r="F937" i="1"/>
  <c r="F945" i="1"/>
  <c r="F953" i="1"/>
  <c r="F961" i="1"/>
  <c r="F969" i="1"/>
  <c r="F977" i="1"/>
  <c r="F985" i="1"/>
  <c r="F993" i="1"/>
  <c r="F1001" i="1"/>
  <c r="F1009" i="1"/>
  <c r="F1017" i="1"/>
  <c r="F1025" i="1"/>
  <c r="F1033" i="1"/>
  <c r="F1041" i="1"/>
  <c r="F1049" i="1"/>
  <c r="F1057" i="1"/>
  <c r="F1065" i="1"/>
  <c r="F1073" i="1"/>
  <c r="F1081" i="1"/>
  <c r="F1089" i="1"/>
  <c r="F1097" i="1"/>
  <c r="F1105" i="1"/>
  <c r="F1113" i="1"/>
  <c r="F1121" i="1"/>
  <c r="F1129" i="1"/>
  <c r="F1137" i="1"/>
  <c r="F1145" i="1"/>
  <c r="F1153" i="1"/>
  <c r="F1161" i="1"/>
  <c r="F1169" i="1"/>
  <c r="F1177" i="1"/>
  <c r="F1185" i="1"/>
  <c r="F1193" i="1"/>
  <c r="F1201" i="1"/>
  <c r="F1209" i="1"/>
  <c r="F1217" i="1"/>
  <c r="F1225" i="1"/>
  <c r="F1233" i="1"/>
  <c r="F1241" i="1"/>
  <c r="F1249" i="1"/>
  <c r="F1257" i="1"/>
  <c r="F1265" i="1"/>
  <c r="F1273" i="1"/>
  <c r="F1281" i="1"/>
  <c r="F1289" i="1"/>
  <c r="F1297" i="1"/>
  <c r="F1305" i="1"/>
  <c r="F1313" i="1"/>
  <c r="F1321" i="1"/>
  <c r="F1329" i="1"/>
  <c r="F1337" i="1"/>
  <c r="F1345" i="1"/>
  <c r="F1353" i="1"/>
  <c r="F1361" i="1"/>
  <c r="F1369" i="1"/>
  <c r="F1377" i="1"/>
  <c r="F1385" i="1"/>
  <c r="F1393" i="1"/>
  <c r="F1401" i="1"/>
  <c r="F1409" i="1"/>
  <c r="F1417" i="1"/>
  <c r="F1425" i="1"/>
  <c r="F1433" i="1"/>
  <c r="F1441" i="1"/>
  <c r="F1449" i="1"/>
  <c r="F1457" i="1"/>
  <c r="F1465" i="1"/>
  <c r="F1473" i="1"/>
  <c r="F1481" i="1"/>
  <c r="F1489" i="1"/>
  <c r="F1497" i="1"/>
  <c r="F1505" i="1"/>
  <c r="F1513" i="1"/>
  <c r="F1521" i="1"/>
  <c r="F1529" i="1"/>
  <c r="F1537" i="1"/>
  <c r="F1545" i="1"/>
  <c r="F1553" i="1"/>
  <c r="F1561" i="1"/>
  <c r="F1569" i="1"/>
  <c r="F1577" i="1"/>
  <c r="F1585" i="1"/>
  <c r="F1593" i="1"/>
  <c r="F1601" i="1"/>
  <c r="F1609" i="1"/>
  <c r="F1617" i="1"/>
  <c r="E1870" i="1"/>
  <c r="E2450" i="1"/>
  <c r="E2623" i="1"/>
  <c r="E2751" i="1"/>
  <c r="E2842" i="1"/>
  <c r="E2906" i="1"/>
  <c r="E2962" i="1"/>
  <c r="E3004" i="1"/>
  <c r="E3041" i="1"/>
  <c r="E3073" i="1"/>
  <c r="E3105" i="1"/>
  <c r="E3137" i="1"/>
  <c r="E3169" i="1"/>
  <c r="E3201" i="1"/>
  <c r="E3233" i="1"/>
  <c r="E3265" i="1"/>
  <c r="E3297" i="1"/>
  <c r="E3329" i="1"/>
  <c r="E3361" i="1"/>
  <c r="E3393" i="1"/>
  <c r="F24" i="1"/>
  <c r="F56" i="1"/>
  <c r="F88" i="1"/>
  <c r="F120" i="1"/>
  <c r="F152" i="1"/>
  <c r="F184" i="1"/>
  <c r="F216" i="1"/>
  <c r="F248" i="1"/>
  <c r="F280" i="1"/>
  <c r="F312" i="1"/>
  <c r="F344" i="1"/>
  <c r="F376" i="1"/>
  <c r="F408" i="1"/>
  <c r="F439" i="1"/>
  <c r="F461" i="1"/>
  <c r="F477" i="1"/>
  <c r="F492" i="1"/>
  <c r="F504" i="1"/>
  <c r="F515" i="1"/>
  <c r="F525" i="1"/>
  <c r="F536" i="1"/>
  <c r="F547" i="1"/>
  <c r="F557" i="1"/>
  <c r="F568" i="1"/>
  <c r="F579" i="1"/>
  <c r="F589" i="1"/>
  <c r="F600" i="1"/>
  <c r="F611" i="1"/>
  <c r="F621" i="1"/>
  <c r="F632" i="1"/>
  <c r="F643" i="1"/>
  <c r="F653" i="1"/>
  <c r="F664" i="1"/>
  <c r="F675" i="1"/>
  <c r="F685" i="1"/>
  <c r="F696" i="1"/>
  <c r="F707" i="1"/>
  <c r="F717" i="1"/>
  <c r="F728" i="1"/>
  <c r="F738" i="1"/>
  <c r="F746" i="1"/>
  <c r="F754" i="1"/>
  <c r="F762" i="1"/>
  <c r="F770" i="1"/>
  <c r="F778" i="1"/>
  <c r="F786" i="1"/>
  <c r="F794" i="1"/>
  <c r="F802" i="1"/>
  <c r="F810" i="1"/>
  <c r="F818" i="1"/>
  <c r="F826" i="1"/>
  <c r="F834" i="1"/>
  <c r="F842" i="1"/>
  <c r="F850" i="1"/>
  <c r="F858" i="1"/>
  <c r="F866" i="1"/>
  <c r="F874" i="1"/>
  <c r="F882" i="1"/>
  <c r="F890" i="1"/>
  <c r="F898" i="1"/>
  <c r="F906" i="1"/>
  <c r="F914" i="1"/>
  <c r="F922" i="1"/>
  <c r="F930" i="1"/>
  <c r="F938" i="1"/>
  <c r="F946" i="1"/>
  <c r="F954" i="1"/>
  <c r="F962" i="1"/>
  <c r="F970" i="1"/>
  <c r="F978" i="1"/>
  <c r="F986" i="1"/>
  <c r="F994" i="1"/>
  <c r="F1002" i="1"/>
  <c r="F1010" i="1"/>
  <c r="F1018" i="1"/>
  <c r="F1026" i="1"/>
  <c r="F1034" i="1"/>
  <c r="F1042" i="1"/>
  <c r="F1050" i="1"/>
  <c r="F1058" i="1"/>
  <c r="F1066" i="1"/>
  <c r="F1074" i="1"/>
  <c r="F1082" i="1"/>
  <c r="F1090" i="1"/>
  <c r="F1098" i="1"/>
  <c r="F1106" i="1"/>
  <c r="F1114" i="1"/>
  <c r="F1122" i="1"/>
  <c r="F1130" i="1"/>
  <c r="F1138" i="1"/>
  <c r="F1146" i="1"/>
  <c r="F1154" i="1"/>
  <c r="F1162" i="1"/>
  <c r="F1170" i="1"/>
  <c r="F1178" i="1"/>
  <c r="F1186" i="1"/>
  <c r="F1194" i="1"/>
  <c r="F1202" i="1"/>
  <c r="F1210" i="1"/>
  <c r="F1218" i="1"/>
  <c r="F1226" i="1"/>
  <c r="F1234" i="1"/>
  <c r="F1242" i="1"/>
  <c r="F1250" i="1"/>
  <c r="F1258" i="1"/>
  <c r="F1266" i="1"/>
  <c r="F1274" i="1"/>
  <c r="F1282" i="1"/>
  <c r="F1290" i="1"/>
  <c r="F1298" i="1"/>
  <c r="F1306" i="1"/>
  <c r="F1314" i="1"/>
  <c r="F1322" i="1"/>
  <c r="F1330" i="1"/>
  <c r="F1338" i="1"/>
  <c r="F1346" i="1"/>
  <c r="F1354" i="1"/>
  <c r="F1362" i="1"/>
  <c r="F1370" i="1"/>
  <c r="F1378" i="1"/>
  <c r="F1386" i="1"/>
  <c r="F1394" i="1"/>
  <c r="F1402" i="1"/>
  <c r="F1410" i="1"/>
  <c r="F1418" i="1"/>
  <c r="F1426" i="1"/>
  <c r="F1434" i="1"/>
  <c r="F1442" i="1"/>
  <c r="F1450" i="1"/>
  <c r="F1458" i="1"/>
  <c r="F1466" i="1"/>
  <c r="F1474" i="1"/>
  <c r="F1482" i="1"/>
  <c r="F1490" i="1"/>
  <c r="F1498" i="1"/>
  <c r="F1506" i="1"/>
  <c r="F1514" i="1"/>
  <c r="F1522" i="1"/>
  <c r="F1530" i="1"/>
  <c r="F1538" i="1"/>
  <c r="F1546" i="1"/>
  <c r="F1554" i="1"/>
  <c r="F1562" i="1"/>
  <c r="F1570" i="1"/>
  <c r="F1578" i="1"/>
  <c r="F1586" i="1"/>
  <c r="F1594" i="1"/>
  <c r="F1602" i="1"/>
  <c r="F1610" i="1"/>
  <c r="F1618" i="1"/>
  <c r="E2144" i="1"/>
  <c r="E2509" i="1"/>
  <c r="E2654" i="1"/>
  <c r="E2782" i="1"/>
  <c r="E2856" i="1"/>
  <c r="E2920" i="1"/>
  <c r="E2971" i="1"/>
  <c r="E3014" i="1"/>
  <c r="E3048" i="1"/>
  <c r="E3080" i="1"/>
  <c r="E3112" i="1"/>
  <c r="E3144" i="1"/>
  <c r="E3176" i="1"/>
  <c r="E3208" i="1"/>
  <c r="E3240" i="1"/>
  <c r="E3272" i="1"/>
  <c r="E3304" i="1"/>
  <c r="E3336" i="1"/>
  <c r="E3368" i="1"/>
  <c r="E3400" i="1"/>
  <c r="F31" i="1"/>
  <c r="F63" i="1"/>
  <c r="F95" i="1"/>
  <c r="F127" i="1"/>
  <c r="F159" i="1"/>
  <c r="F191" i="1"/>
  <c r="F223" i="1"/>
  <c r="F255" i="1"/>
  <c r="F287" i="1"/>
  <c r="F319" i="1"/>
  <c r="F351" i="1"/>
  <c r="F383" i="1"/>
  <c r="F415" i="1"/>
  <c r="F440" i="1"/>
  <c r="F463" i="1"/>
  <c r="F479" i="1"/>
  <c r="F493" i="1"/>
  <c r="F505" i="1"/>
  <c r="F516" i="1"/>
  <c r="F527" i="1"/>
  <c r="F537" i="1"/>
  <c r="F548" i="1"/>
  <c r="F559" i="1"/>
  <c r="F569" i="1"/>
  <c r="F580" i="1"/>
  <c r="F591" i="1"/>
  <c r="F601" i="1"/>
  <c r="F612" i="1"/>
  <c r="F623" i="1"/>
  <c r="F633" i="1"/>
  <c r="F644" i="1"/>
  <c r="F655" i="1"/>
  <c r="F665" i="1"/>
  <c r="F676" i="1"/>
  <c r="F687" i="1"/>
  <c r="F697" i="1"/>
  <c r="F708" i="1"/>
  <c r="F719" i="1"/>
  <c r="F729" i="1"/>
  <c r="F739" i="1"/>
  <c r="F747" i="1"/>
  <c r="F755" i="1"/>
  <c r="F763" i="1"/>
  <c r="F771" i="1"/>
  <c r="F779" i="1"/>
  <c r="F787" i="1"/>
  <c r="F795" i="1"/>
  <c r="F803" i="1"/>
  <c r="F811" i="1"/>
  <c r="F819" i="1"/>
  <c r="F827" i="1"/>
  <c r="F835" i="1"/>
  <c r="F843" i="1"/>
  <c r="F851" i="1"/>
  <c r="F859" i="1"/>
  <c r="F867" i="1"/>
  <c r="F875" i="1"/>
  <c r="F883" i="1"/>
  <c r="F891" i="1"/>
  <c r="F899" i="1"/>
  <c r="F907" i="1"/>
  <c r="F915" i="1"/>
  <c r="F923" i="1"/>
  <c r="F931" i="1"/>
  <c r="F939" i="1"/>
  <c r="F947" i="1"/>
  <c r="F955" i="1"/>
  <c r="F963" i="1"/>
  <c r="F971" i="1"/>
  <c r="F979" i="1"/>
  <c r="F987" i="1"/>
  <c r="F995" i="1"/>
  <c r="F1003" i="1"/>
  <c r="F1011" i="1"/>
  <c r="F1019" i="1"/>
  <c r="F1027" i="1"/>
  <c r="F1035" i="1"/>
  <c r="F1043" i="1"/>
  <c r="F1051" i="1"/>
  <c r="F1059" i="1"/>
  <c r="F1067" i="1"/>
  <c r="F1075" i="1"/>
  <c r="F1083" i="1"/>
  <c r="F1091" i="1"/>
  <c r="F1099" i="1"/>
  <c r="F1107" i="1"/>
  <c r="F1115" i="1"/>
  <c r="F1123" i="1"/>
  <c r="F1131" i="1"/>
  <c r="F1139" i="1"/>
  <c r="F1147" i="1"/>
  <c r="F1155" i="1"/>
  <c r="F1163" i="1"/>
  <c r="F1171" i="1"/>
  <c r="F1179" i="1"/>
  <c r="F1187" i="1"/>
  <c r="F1195" i="1"/>
  <c r="F1203" i="1"/>
  <c r="F1211" i="1"/>
  <c r="F1219" i="1"/>
  <c r="F1227" i="1"/>
  <c r="E2146" i="1"/>
  <c r="E2511" i="1"/>
  <c r="E2655" i="1"/>
  <c r="E2783" i="1"/>
  <c r="E2858" i="1"/>
  <c r="E2922" i="1"/>
  <c r="E2972" i="1"/>
  <c r="E3015" i="1"/>
  <c r="E3049" i="1"/>
  <c r="E3081" i="1"/>
  <c r="E3113" i="1"/>
  <c r="E3145" i="1"/>
  <c r="E3177" i="1"/>
  <c r="E3209" i="1"/>
  <c r="E3241" i="1"/>
  <c r="E3273" i="1"/>
  <c r="E3305" i="1"/>
  <c r="E3337" i="1"/>
  <c r="E3369" i="1"/>
  <c r="E3401" i="1"/>
  <c r="F32" i="1"/>
  <c r="F64" i="1"/>
  <c r="F96" i="1"/>
  <c r="F128" i="1"/>
  <c r="F160" i="1"/>
  <c r="F192" i="1"/>
  <c r="F224" i="1"/>
  <c r="F256" i="1"/>
  <c r="F288" i="1"/>
  <c r="F320" i="1"/>
  <c r="F352" i="1"/>
  <c r="F384" i="1"/>
  <c r="F416" i="1"/>
  <c r="F445" i="1"/>
  <c r="F464" i="1"/>
  <c r="F480" i="1"/>
  <c r="F495" i="1"/>
  <c r="F507" i="1"/>
  <c r="F517" i="1"/>
  <c r="F528" i="1"/>
  <c r="F539" i="1"/>
  <c r="F549" i="1"/>
  <c r="F560" i="1"/>
  <c r="F571" i="1"/>
  <c r="F581" i="1"/>
  <c r="F592" i="1"/>
  <c r="F603" i="1"/>
  <c r="F613" i="1"/>
  <c r="F624" i="1"/>
  <c r="F635" i="1"/>
  <c r="F645" i="1"/>
  <c r="F656" i="1"/>
  <c r="F667" i="1"/>
  <c r="F677" i="1"/>
  <c r="F688" i="1"/>
  <c r="F699" i="1"/>
  <c r="F709" i="1"/>
  <c r="F720" i="1"/>
  <c r="F731" i="1"/>
  <c r="F740" i="1"/>
  <c r="F748" i="1"/>
  <c r="F756" i="1"/>
  <c r="F764" i="1"/>
  <c r="F772" i="1"/>
  <c r="F780" i="1"/>
  <c r="F788" i="1"/>
  <c r="F796" i="1"/>
  <c r="F804" i="1"/>
  <c r="F812" i="1"/>
  <c r="F820" i="1"/>
  <c r="F828" i="1"/>
  <c r="F836" i="1"/>
  <c r="F844" i="1"/>
  <c r="F852" i="1"/>
  <c r="F860" i="1"/>
  <c r="F868" i="1"/>
  <c r="F876" i="1"/>
  <c r="F884" i="1"/>
  <c r="F892" i="1"/>
  <c r="F900" i="1"/>
  <c r="F908" i="1"/>
  <c r="F916" i="1"/>
  <c r="F924" i="1"/>
  <c r="F932" i="1"/>
  <c r="F940" i="1"/>
  <c r="F948" i="1"/>
  <c r="F956" i="1"/>
  <c r="F964" i="1"/>
  <c r="F972" i="1"/>
  <c r="F980" i="1"/>
  <c r="F988" i="1"/>
  <c r="F996" i="1"/>
  <c r="F1004" i="1"/>
  <c r="F1012" i="1"/>
  <c r="F1020" i="1"/>
  <c r="F1028" i="1"/>
  <c r="F1036" i="1"/>
  <c r="F1044" i="1"/>
  <c r="F1052" i="1"/>
  <c r="F1060" i="1"/>
  <c r="F1068" i="1"/>
  <c r="F1076" i="1"/>
  <c r="F1084" i="1"/>
  <c r="F1092" i="1"/>
  <c r="F1100" i="1"/>
  <c r="F1108" i="1"/>
  <c r="F1116" i="1"/>
  <c r="F1124" i="1"/>
  <c r="F1132" i="1"/>
  <c r="F1140" i="1"/>
  <c r="F1148" i="1"/>
  <c r="F1156" i="1"/>
  <c r="F1164" i="1"/>
  <c r="F1172" i="1"/>
  <c r="F1180" i="1"/>
  <c r="F1188" i="1"/>
  <c r="F1196" i="1"/>
  <c r="F1204" i="1"/>
  <c r="F1212" i="1"/>
  <c r="F1220" i="1"/>
  <c r="F1228" i="1"/>
  <c r="F1236" i="1"/>
  <c r="F1244" i="1"/>
  <c r="F1252" i="1"/>
  <c r="F1260" i="1"/>
  <c r="F1268" i="1"/>
  <c r="F1276" i="1"/>
  <c r="F1284" i="1"/>
  <c r="F1292" i="1"/>
  <c r="F1300" i="1"/>
  <c r="F1308" i="1"/>
  <c r="F1316" i="1"/>
  <c r="F1324" i="1"/>
  <c r="F1332" i="1"/>
  <c r="E2272" i="1"/>
  <c r="E2552" i="1"/>
  <c r="E2686" i="1"/>
  <c r="E2808" i="1"/>
  <c r="E2872" i="1"/>
  <c r="E2936" i="1"/>
  <c r="E2982" i="1"/>
  <c r="E3023" i="1"/>
  <c r="E3056" i="1"/>
  <c r="E3088" i="1"/>
  <c r="E3120" i="1"/>
  <c r="E3152" i="1"/>
  <c r="E3184" i="1"/>
  <c r="E3216" i="1"/>
  <c r="E3248" i="1"/>
  <c r="E3280" i="1"/>
  <c r="E3312" i="1"/>
  <c r="E3344" i="1"/>
  <c r="E3376" i="1"/>
  <c r="F7" i="1"/>
  <c r="F39" i="1"/>
  <c r="F71" i="1"/>
  <c r="F103" i="1"/>
  <c r="F135" i="1"/>
  <c r="F167" i="1"/>
  <c r="F199" i="1"/>
  <c r="F231" i="1"/>
  <c r="F263" i="1"/>
  <c r="F295" i="1"/>
  <c r="F327" i="1"/>
  <c r="F359" i="1"/>
  <c r="F391" i="1"/>
  <c r="F423" i="1"/>
  <c r="F447" i="1"/>
  <c r="F467" i="1"/>
  <c r="F483" i="1"/>
  <c r="F496" i="1"/>
  <c r="F508" i="1"/>
  <c r="F519" i="1"/>
  <c r="F529" i="1"/>
  <c r="F540" i="1"/>
  <c r="F551" i="1"/>
  <c r="F561" i="1"/>
  <c r="F572" i="1"/>
  <c r="F583" i="1"/>
  <c r="F593" i="1"/>
  <c r="F604" i="1"/>
  <c r="F615" i="1"/>
  <c r="F625" i="1"/>
  <c r="F636" i="1"/>
  <c r="F647" i="1"/>
  <c r="F657" i="1"/>
  <c r="F668" i="1"/>
  <c r="F679" i="1"/>
  <c r="F689" i="1"/>
  <c r="F700" i="1"/>
  <c r="F711" i="1"/>
  <c r="F721" i="1"/>
  <c r="F732" i="1"/>
  <c r="F741" i="1"/>
  <c r="F749" i="1"/>
  <c r="F757" i="1"/>
  <c r="F765" i="1"/>
  <c r="F773" i="1"/>
  <c r="F781" i="1"/>
  <c r="F789" i="1"/>
  <c r="F797" i="1"/>
  <c r="F805" i="1"/>
  <c r="F813" i="1"/>
  <c r="F821" i="1"/>
  <c r="F829" i="1"/>
  <c r="F837" i="1"/>
  <c r="F845" i="1"/>
  <c r="F853" i="1"/>
  <c r="F861" i="1"/>
  <c r="F869" i="1"/>
  <c r="F877" i="1"/>
  <c r="F885" i="1"/>
  <c r="F893" i="1"/>
  <c r="F901" i="1"/>
  <c r="F909" i="1"/>
  <c r="F917" i="1"/>
  <c r="F925" i="1"/>
  <c r="F933" i="1"/>
  <c r="F941" i="1"/>
  <c r="F949" i="1"/>
  <c r="F957" i="1"/>
  <c r="F965" i="1"/>
  <c r="F973" i="1"/>
  <c r="F981" i="1"/>
  <c r="F989" i="1"/>
  <c r="F997" i="1"/>
  <c r="F1005" i="1"/>
  <c r="F1013" i="1"/>
  <c r="F1021" i="1"/>
  <c r="F1029" i="1"/>
  <c r="F1037" i="1"/>
  <c r="F1045" i="1"/>
  <c r="F1053" i="1"/>
  <c r="F1061" i="1"/>
  <c r="F1069" i="1"/>
  <c r="F1077" i="1"/>
  <c r="F1085" i="1"/>
  <c r="F1093" i="1"/>
  <c r="F1101" i="1"/>
  <c r="F1109" i="1"/>
  <c r="F1117" i="1"/>
  <c r="F1125" i="1"/>
  <c r="F1133" i="1"/>
  <c r="F1141" i="1"/>
  <c r="F1149" i="1"/>
  <c r="F1157" i="1"/>
  <c r="F1165" i="1"/>
  <c r="F1173" i="1"/>
  <c r="F1181" i="1"/>
  <c r="F1189" i="1"/>
  <c r="F1197" i="1"/>
  <c r="F1205" i="1"/>
  <c r="F1213" i="1"/>
  <c r="F1221" i="1"/>
  <c r="F1229" i="1"/>
  <c r="F1237" i="1"/>
  <c r="F1245" i="1"/>
  <c r="F1253" i="1"/>
  <c r="F1261" i="1"/>
  <c r="F1269" i="1"/>
  <c r="F1277" i="1"/>
  <c r="F1285" i="1"/>
  <c r="F1293" i="1"/>
  <c r="F1301" i="1"/>
  <c r="F1309" i="1"/>
  <c r="F1317" i="1"/>
  <c r="F1325" i="1"/>
  <c r="F1333" i="1"/>
  <c r="E2274" i="1"/>
  <c r="E2554" i="1"/>
  <c r="E2687" i="1"/>
  <c r="E2810" i="1"/>
  <c r="E2874" i="1"/>
  <c r="E2938" i="1"/>
  <c r="E2983" i="1"/>
  <c r="E3024" i="1"/>
  <c r="E3057" i="1"/>
  <c r="E3089" i="1"/>
  <c r="E3121" i="1"/>
  <c r="E3153" i="1"/>
  <c r="E3185" i="1"/>
  <c r="E3217" i="1"/>
  <c r="E3249" i="1"/>
  <c r="E3281" i="1"/>
  <c r="E3313" i="1"/>
  <c r="E3345" i="1"/>
  <c r="E3377" i="1"/>
  <c r="E2384" i="1"/>
  <c r="E2888" i="1"/>
  <c r="E3064" i="1"/>
  <c r="E3192" i="1"/>
  <c r="E3320" i="1"/>
  <c r="F16" i="1"/>
  <c r="F111" i="1"/>
  <c r="F200" i="1"/>
  <c r="F272" i="1"/>
  <c r="F367" i="1"/>
  <c r="F448" i="1"/>
  <c r="F488" i="1"/>
  <c r="F521" i="1"/>
  <c r="F552" i="1"/>
  <c r="F576" i="1"/>
  <c r="F607" i="1"/>
  <c r="F637" i="1"/>
  <c r="F661" i="1"/>
  <c r="F692" i="1"/>
  <c r="F723" i="1"/>
  <c r="F744" i="1"/>
  <c r="F767" i="1"/>
  <c r="F790" i="1"/>
  <c r="F808" i="1"/>
  <c r="F831" i="1"/>
  <c r="F854" i="1"/>
  <c r="F872" i="1"/>
  <c r="F895" i="1"/>
  <c r="F918" i="1"/>
  <c r="F936" i="1"/>
  <c r="F959" i="1"/>
  <c r="F982" i="1"/>
  <c r="F1000" i="1"/>
  <c r="F1023" i="1"/>
  <c r="F1046" i="1"/>
  <c r="F1064" i="1"/>
  <c r="F1087" i="1"/>
  <c r="F1110" i="1"/>
  <c r="F1128" i="1"/>
  <c r="F1151" i="1"/>
  <c r="F1174" i="1"/>
  <c r="F1192" i="1"/>
  <c r="F1215" i="1"/>
  <c r="F1235" i="1"/>
  <c r="F1251" i="1"/>
  <c r="F1267" i="1"/>
  <c r="F1283" i="1"/>
  <c r="F1299" i="1"/>
  <c r="F1315" i="1"/>
  <c r="F1331" i="1"/>
  <c r="F1343" i="1"/>
  <c r="F1355" i="1"/>
  <c r="F1365" i="1"/>
  <c r="F1375" i="1"/>
  <c r="F1387" i="1"/>
  <c r="F1397" i="1"/>
  <c r="F1407" i="1"/>
  <c r="F1419" i="1"/>
  <c r="F1429" i="1"/>
  <c r="F1439" i="1"/>
  <c r="F1451" i="1"/>
  <c r="F1461" i="1"/>
  <c r="F1471" i="1"/>
  <c r="F1483" i="1"/>
  <c r="F1493" i="1"/>
  <c r="F1503" i="1"/>
  <c r="F1515" i="1"/>
  <c r="F1525" i="1"/>
  <c r="F1535" i="1"/>
  <c r="F1547" i="1"/>
  <c r="F1557" i="1"/>
  <c r="F1567" i="1"/>
  <c r="F1579" i="1"/>
  <c r="F1589" i="1"/>
  <c r="F1599" i="1"/>
  <c r="F1611" i="1"/>
  <c r="F1621" i="1"/>
  <c r="F1629" i="1"/>
  <c r="F1637" i="1"/>
  <c r="F1645" i="1"/>
  <c r="F1653" i="1"/>
  <c r="F1661" i="1"/>
  <c r="F1669" i="1"/>
  <c r="E2386" i="1"/>
  <c r="E2890" i="1"/>
  <c r="E3065" i="1"/>
  <c r="E3193" i="1"/>
  <c r="E3321" i="1"/>
  <c r="F40" i="1"/>
  <c r="F112" i="1"/>
  <c r="F207" i="1"/>
  <c r="F296" i="1"/>
  <c r="F368" i="1"/>
  <c r="F453" i="1"/>
  <c r="F499" i="1"/>
  <c r="F523" i="1"/>
  <c r="F553" i="1"/>
  <c r="F584" i="1"/>
  <c r="F608" i="1"/>
  <c r="F639" i="1"/>
  <c r="F669" i="1"/>
  <c r="F693" i="1"/>
  <c r="F724" i="1"/>
  <c r="F750" i="1"/>
  <c r="F768" i="1"/>
  <c r="F791" i="1"/>
  <c r="F814" i="1"/>
  <c r="F832" i="1"/>
  <c r="F855" i="1"/>
  <c r="F878" i="1"/>
  <c r="F896" i="1"/>
  <c r="F919" i="1"/>
  <c r="F942" i="1"/>
  <c r="F960" i="1"/>
  <c r="F983" i="1"/>
  <c r="F1006" i="1"/>
  <c r="F1024" i="1"/>
  <c r="F1047" i="1"/>
  <c r="F1070" i="1"/>
  <c r="F1088" i="1"/>
  <c r="F1111" i="1"/>
  <c r="F1134" i="1"/>
  <c r="F1152" i="1"/>
  <c r="F1175" i="1"/>
  <c r="F1198" i="1"/>
  <c r="F1216" i="1"/>
  <c r="F1238" i="1"/>
  <c r="F1254" i="1"/>
  <c r="F1270" i="1"/>
  <c r="F1286" i="1"/>
  <c r="F1302" i="1"/>
  <c r="F1318" i="1"/>
  <c r="F1334" i="1"/>
  <c r="F1344" i="1"/>
  <c r="F1356" i="1"/>
  <c r="F1366" i="1"/>
  <c r="F1376" i="1"/>
  <c r="F1388" i="1"/>
  <c r="F1398" i="1"/>
  <c r="F1408" i="1"/>
  <c r="F1420" i="1"/>
  <c r="F1430" i="1"/>
  <c r="F1440" i="1"/>
  <c r="F1452" i="1"/>
  <c r="F1462" i="1"/>
  <c r="F1472" i="1"/>
  <c r="F1484" i="1"/>
  <c r="F1494" i="1"/>
  <c r="F1504" i="1"/>
  <c r="F1516" i="1"/>
  <c r="F1526" i="1"/>
  <c r="F1536" i="1"/>
  <c r="F1548" i="1"/>
  <c r="F1558" i="1"/>
  <c r="F1568" i="1"/>
  <c r="F1580" i="1"/>
  <c r="F1590" i="1"/>
  <c r="F1600" i="1"/>
  <c r="F1612" i="1"/>
  <c r="F1622" i="1"/>
  <c r="F1630" i="1"/>
  <c r="F1638" i="1"/>
  <c r="F1646" i="1"/>
  <c r="F1654" i="1"/>
  <c r="F1662" i="1"/>
  <c r="F1670" i="1"/>
  <c r="F1678" i="1"/>
  <c r="F1686" i="1"/>
  <c r="F1694" i="1"/>
  <c r="F1702" i="1"/>
  <c r="F1710" i="1"/>
  <c r="F1718" i="1"/>
  <c r="F1726" i="1"/>
  <c r="F1734" i="1"/>
  <c r="F1742" i="1"/>
  <c r="F1750" i="1"/>
  <c r="F1758" i="1"/>
  <c r="F1766" i="1"/>
  <c r="F1774" i="1"/>
  <c r="F1782" i="1"/>
  <c r="F1790" i="1"/>
  <c r="F1798" i="1"/>
  <c r="F1806" i="1"/>
  <c r="F1814" i="1"/>
  <c r="F1822" i="1"/>
  <c r="F1830" i="1"/>
  <c r="F1838" i="1"/>
  <c r="F1846" i="1"/>
  <c r="F1854" i="1"/>
  <c r="F1862" i="1"/>
  <c r="F1870" i="1"/>
  <c r="F1878" i="1"/>
  <c r="F1886" i="1"/>
  <c r="F1894" i="1"/>
  <c r="F1902" i="1"/>
  <c r="F1910" i="1"/>
  <c r="F1918" i="1"/>
  <c r="F1926" i="1"/>
  <c r="F1934" i="1"/>
  <c r="F1942" i="1"/>
  <c r="F1950" i="1"/>
  <c r="F1958" i="1"/>
  <c r="F1966" i="1"/>
  <c r="F1974" i="1"/>
  <c r="F1982" i="1"/>
  <c r="F1990" i="1"/>
  <c r="F1998" i="1"/>
  <c r="F2006" i="1"/>
  <c r="F2014" i="1"/>
  <c r="F2022" i="1"/>
  <c r="F2030" i="1"/>
  <c r="F2038" i="1"/>
  <c r="F2046" i="1"/>
  <c r="F2054" i="1"/>
  <c r="F2062" i="1"/>
  <c r="F2070" i="1"/>
  <c r="F2078" i="1"/>
  <c r="F2086" i="1"/>
  <c r="F2094" i="1"/>
  <c r="F2102" i="1"/>
  <c r="F2110" i="1"/>
  <c r="F2118" i="1"/>
  <c r="F2126" i="1"/>
  <c r="F2134" i="1"/>
  <c r="F2142" i="1"/>
  <c r="F2150" i="1"/>
  <c r="F2158" i="1"/>
  <c r="F2166" i="1"/>
  <c r="F2174" i="1"/>
  <c r="F2182" i="1"/>
  <c r="F2190" i="1"/>
  <c r="F2198" i="1"/>
  <c r="F2206" i="1"/>
  <c r="F2214" i="1"/>
  <c r="F2222" i="1"/>
  <c r="F2230" i="1"/>
  <c r="F2238" i="1"/>
  <c r="F2246" i="1"/>
  <c r="F2254" i="1"/>
  <c r="F2262" i="1"/>
  <c r="F2270" i="1"/>
  <c r="F2278" i="1"/>
  <c r="F2286" i="1"/>
  <c r="F2294" i="1"/>
  <c r="F2302" i="1"/>
  <c r="F2310" i="1"/>
  <c r="F2318" i="1"/>
  <c r="F2326" i="1"/>
  <c r="F2334" i="1"/>
  <c r="F2342" i="1"/>
  <c r="F2350" i="1"/>
  <c r="F2358" i="1"/>
  <c r="F2366" i="1"/>
  <c r="F2374" i="1"/>
  <c r="F2382" i="1"/>
  <c r="F2390" i="1"/>
  <c r="F2398" i="1"/>
  <c r="F2406" i="1"/>
  <c r="F2414" i="1"/>
  <c r="F2422" i="1"/>
  <c r="F2430" i="1"/>
  <c r="F2438" i="1"/>
  <c r="F2446" i="1"/>
  <c r="F2454" i="1"/>
  <c r="F2462" i="1"/>
  <c r="F2470" i="1"/>
  <c r="F2478" i="1"/>
  <c r="F2486" i="1"/>
  <c r="F2494" i="1"/>
  <c r="F2502" i="1"/>
  <c r="F2510" i="1"/>
  <c r="F2518" i="1"/>
  <c r="F2526" i="1"/>
  <c r="F2534" i="1"/>
  <c r="E2590" i="1"/>
  <c r="E2950" i="1"/>
  <c r="E3096" i="1"/>
  <c r="E3224" i="1"/>
  <c r="E3352" i="1"/>
  <c r="F47" i="1"/>
  <c r="F136" i="1"/>
  <c r="F208" i="1"/>
  <c r="F303" i="1"/>
  <c r="F392" i="1"/>
  <c r="F455" i="1"/>
  <c r="F500" i="1"/>
  <c r="F531" i="1"/>
  <c r="F555" i="1"/>
  <c r="F585" i="1"/>
  <c r="F616" i="1"/>
  <c r="F640" i="1"/>
  <c r="F671" i="1"/>
  <c r="F701" i="1"/>
  <c r="F725" i="1"/>
  <c r="F751" i="1"/>
  <c r="F774" i="1"/>
  <c r="F792" i="1"/>
  <c r="F815" i="1"/>
  <c r="F838" i="1"/>
  <c r="F856" i="1"/>
  <c r="F879" i="1"/>
  <c r="F902" i="1"/>
  <c r="F920" i="1"/>
  <c r="F943" i="1"/>
  <c r="F966" i="1"/>
  <c r="F984" i="1"/>
  <c r="F1007" i="1"/>
  <c r="F1030" i="1"/>
  <c r="F1048" i="1"/>
  <c r="F1071" i="1"/>
  <c r="F1094" i="1"/>
  <c r="F1112" i="1"/>
  <c r="F1135" i="1"/>
  <c r="F1158" i="1"/>
  <c r="F1176" i="1"/>
  <c r="F1199" i="1"/>
  <c r="F1222" i="1"/>
  <c r="F1239" i="1"/>
  <c r="F1255" i="1"/>
  <c r="F1271" i="1"/>
  <c r="F1287" i="1"/>
  <c r="F1303" i="1"/>
  <c r="F1319" i="1"/>
  <c r="F1335" i="1"/>
  <c r="F1347" i="1"/>
  <c r="F1357" i="1"/>
  <c r="F1367" i="1"/>
  <c r="F1379" i="1"/>
  <c r="F1389" i="1"/>
  <c r="F1399" i="1"/>
  <c r="F1411" i="1"/>
  <c r="F1421" i="1"/>
  <c r="F1431" i="1"/>
  <c r="F1443" i="1"/>
  <c r="F1453" i="1"/>
  <c r="F1463" i="1"/>
  <c r="F1475" i="1"/>
  <c r="F1485" i="1"/>
  <c r="F1495" i="1"/>
  <c r="F1507" i="1"/>
  <c r="F1517" i="1"/>
  <c r="F1527" i="1"/>
  <c r="F1539" i="1"/>
  <c r="F1549" i="1"/>
  <c r="F1559" i="1"/>
  <c r="F1571" i="1"/>
  <c r="F1581" i="1"/>
  <c r="F1591" i="1"/>
  <c r="F1603" i="1"/>
  <c r="F1613" i="1"/>
  <c r="F1623" i="1"/>
  <c r="F1631" i="1"/>
  <c r="F1639" i="1"/>
  <c r="F1647" i="1"/>
  <c r="F1655" i="1"/>
  <c r="F1663" i="1"/>
  <c r="F1671" i="1"/>
  <c r="F1679" i="1"/>
  <c r="F1687" i="1"/>
  <c r="F1695" i="1"/>
  <c r="F1703" i="1"/>
  <c r="F1711" i="1"/>
  <c r="F1719" i="1"/>
  <c r="F1727" i="1"/>
  <c r="F1735" i="1"/>
  <c r="F1743" i="1"/>
  <c r="F1751" i="1"/>
  <c r="F1759" i="1"/>
  <c r="F1767" i="1"/>
  <c r="F1775" i="1"/>
  <c r="F1783" i="1"/>
  <c r="F1791" i="1"/>
  <c r="F1799" i="1"/>
  <c r="F1807" i="1"/>
  <c r="F1815" i="1"/>
  <c r="F1823" i="1"/>
  <c r="F1831" i="1"/>
  <c r="F1839" i="1"/>
  <c r="F1847" i="1"/>
  <c r="F1855" i="1"/>
  <c r="F1863" i="1"/>
  <c r="F1871" i="1"/>
  <c r="F1879" i="1"/>
  <c r="F1887" i="1"/>
  <c r="F1895" i="1"/>
  <c r="F1903" i="1"/>
  <c r="F1911" i="1"/>
  <c r="F1919" i="1"/>
  <c r="F1927" i="1"/>
  <c r="F1935" i="1"/>
  <c r="F1943" i="1"/>
  <c r="F1951" i="1"/>
  <c r="F1959" i="1"/>
  <c r="F1967" i="1"/>
  <c r="F1975" i="1"/>
  <c r="F1983" i="1"/>
  <c r="F1991" i="1"/>
  <c r="F1999" i="1"/>
  <c r="F2007" i="1"/>
  <c r="F2015" i="1"/>
  <c r="F2023" i="1"/>
  <c r="F2031" i="1"/>
  <c r="F2039" i="1"/>
  <c r="F2047" i="1"/>
  <c r="F2055" i="1"/>
  <c r="F2063" i="1"/>
  <c r="F2071" i="1"/>
  <c r="F2079" i="1"/>
  <c r="F2087" i="1"/>
  <c r="F2095" i="1"/>
  <c r="F2103" i="1"/>
  <c r="F2111" i="1"/>
  <c r="F2119" i="1"/>
  <c r="F2127" i="1"/>
  <c r="F2135" i="1"/>
  <c r="F2143" i="1"/>
  <c r="F2151" i="1"/>
  <c r="F2159" i="1"/>
  <c r="F2167" i="1"/>
  <c r="F2175" i="1"/>
  <c r="F2183" i="1"/>
  <c r="F2191" i="1"/>
  <c r="F2199" i="1"/>
  <c r="F2207" i="1"/>
  <c r="F2215" i="1"/>
  <c r="F2223" i="1"/>
  <c r="F2231" i="1"/>
  <c r="F2239" i="1"/>
  <c r="F2247" i="1"/>
  <c r="F2255" i="1"/>
  <c r="F2263" i="1"/>
  <c r="F2271" i="1"/>
  <c r="F2279" i="1"/>
  <c r="F2287" i="1"/>
  <c r="F2295" i="1"/>
  <c r="F2303" i="1"/>
  <c r="F2311" i="1"/>
  <c r="F2319" i="1"/>
  <c r="F2327" i="1"/>
  <c r="F2335" i="1"/>
  <c r="F2343" i="1"/>
  <c r="F2351" i="1"/>
  <c r="E2591" i="1"/>
  <c r="E2951" i="1"/>
  <c r="E3097" i="1"/>
  <c r="E3225" i="1"/>
  <c r="E3353" i="1"/>
  <c r="F48" i="1"/>
  <c r="F143" i="1"/>
  <c r="F232" i="1"/>
  <c r="F304" i="1"/>
  <c r="F399" i="1"/>
  <c r="F469" i="1"/>
  <c r="F501" i="1"/>
  <c r="F532" i="1"/>
  <c r="F563" i="1"/>
  <c r="F587" i="1"/>
  <c r="F617" i="1"/>
  <c r="F648" i="1"/>
  <c r="F672" i="1"/>
  <c r="F703" i="1"/>
  <c r="F733" i="1"/>
  <c r="F752" i="1"/>
  <c r="F775" i="1"/>
  <c r="F798" i="1"/>
  <c r="F816" i="1"/>
  <c r="F839" i="1"/>
  <c r="F862" i="1"/>
  <c r="F880" i="1"/>
  <c r="F903" i="1"/>
  <c r="F926" i="1"/>
  <c r="F944" i="1"/>
  <c r="F967" i="1"/>
  <c r="F990" i="1"/>
  <c r="F1008" i="1"/>
  <c r="F1031" i="1"/>
  <c r="F1054" i="1"/>
  <c r="F1072" i="1"/>
  <c r="F1095" i="1"/>
  <c r="F1118" i="1"/>
  <c r="F1136" i="1"/>
  <c r="F1159" i="1"/>
  <c r="F1182" i="1"/>
  <c r="F1200" i="1"/>
  <c r="F1223" i="1"/>
  <c r="F1240" i="1"/>
  <c r="F1256" i="1"/>
  <c r="F1272" i="1"/>
  <c r="F1288" i="1"/>
  <c r="F1304" i="1"/>
  <c r="F1320" i="1"/>
  <c r="F1336" i="1"/>
  <c r="F1348" i="1"/>
  <c r="F1358" i="1"/>
  <c r="F1368" i="1"/>
  <c r="F1380" i="1"/>
  <c r="F1390" i="1"/>
  <c r="F1400" i="1"/>
  <c r="F1412" i="1"/>
  <c r="F1422" i="1"/>
  <c r="F1432" i="1"/>
  <c r="F1444" i="1"/>
  <c r="F1454" i="1"/>
  <c r="F1464" i="1"/>
  <c r="F1476" i="1"/>
  <c r="F1486" i="1"/>
  <c r="F1496" i="1"/>
  <c r="F1508" i="1"/>
  <c r="F1518" i="1"/>
  <c r="F1528" i="1"/>
  <c r="F1540" i="1"/>
  <c r="F1550" i="1"/>
  <c r="F1560" i="1"/>
  <c r="F1572" i="1"/>
  <c r="F1582" i="1"/>
  <c r="F1592" i="1"/>
  <c r="F1604" i="1"/>
  <c r="F1614" i="1"/>
  <c r="F1624" i="1"/>
  <c r="F1632" i="1"/>
  <c r="F1640" i="1"/>
  <c r="F1648" i="1"/>
  <c r="F1656" i="1"/>
  <c r="F1664" i="1"/>
  <c r="F1672" i="1"/>
  <c r="F1680" i="1"/>
  <c r="F1688" i="1"/>
  <c r="F1696" i="1"/>
  <c r="F1704" i="1"/>
  <c r="F1712" i="1"/>
  <c r="F1720" i="1"/>
  <c r="F1728" i="1"/>
  <c r="F1736" i="1"/>
  <c r="F1744" i="1"/>
  <c r="F1752" i="1"/>
  <c r="F1760" i="1"/>
  <c r="F1768" i="1"/>
  <c r="F1776" i="1"/>
  <c r="F1784" i="1"/>
  <c r="F1792" i="1"/>
  <c r="F1800" i="1"/>
  <c r="F1808" i="1"/>
  <c r="F1816" i="1"/>
  <c r="F1824" i="1"/>
  <c r="F1832" i="1"/>
  <c r="F1840" i="1"/>
  <c r="F1848" i="1"/>
  <c r="F1856" i="1"/>
  <c r="F1864" i="1"/>
  <c r="F1872" i="1"/>
  <c r="F1880" i="1"/>
  <c r="F1888" i="1"/>
  <c r="F1896" i="1"/>
  <c r="F1904" i="1"/>
  <c r="F1912" i="1"/>
  <c r="F1920" i="1"/>
  <c r="F1928" i="1"/>
  <c r="F1936" i="1"/>
  <c r="F1944" i="1"/>
  <c r="F1952" i="1"/>
  <c r="F1960" i="1"/>
  <c r="F1968" i="1"/>
  <c r="F1976" i="1"/>
  <c r="F1984" i="1"/>
  <c r="F1992" i="1"/>
  <c r="F2000" i="1"/>
  <c r="F2008" i="1"/>
  <c r="F2016" i="1"/>
  <c r="F2024" i="1"/>
  <c r="F2032" i="1"/>
  <c r="F2040" i="1"/>
  <c r="F2048" i="1"/>
  <c r="F2056" i="1"/>
  <c r="F2064" i="1"/>
  <c r="F2072" i="1"/>
  <c r="F2080" i="1"/>
  <c r="F2088" i="1"/>
  <c r="F2096" i="1"/>
  <c r="F2104" i="1"/>
  <c r="F2112" i="1"/>
  <c r="F2120" i="1"/>
  <c r="F2128" i="1"/>
  <c r="F2136" i="1"/>
  <c r="F2144" i="1"/>
  <c r="F2152" i="1"/>
  <c r="F2160" i="1"/>
  <c r="F2168" i="1"/>
  <c r="F2176" i="1"/>
  <c r="F2184" i="1"/>
  <c r="F2192" i="1"/>
  <c r="F2200" i="1"/>
  <c r="F2208" i="1"/>
  <c r="F2216" i="1"/>
  <c r="F2224" i="1"/>
  <c r="F2232" i="1"/>
  <c r="F2240" i="1"/>
  <c r="F2248" i="1"/>
  <c r="F2256" i="1"/>
  <c r="F2264" i="1"/>
  <c r="F2272" i="1"/>
  <c r="F2280" i="1"/>
  <c r="F2288" i="1"/>
  <c r="F2296" i="1"/>
  <c r="F2304" i="1"/>
  <c r="F2312" i="1"/>
  <c r="F2320" i="1"/>
  <c r="F2328" i="1"/>
  <c r="F2336" i="1"/>
  <c r="F2344" i="1"/>
  <c r="F2352" i="1"/>
  <c r="F2360" i="1"/>
  <c r="F2368" i="1"/>
  <c r="E2718" i="1"/>
  <c r="E2992" i="1"/>
  <c r="E3128" i="1"/>
  <c r="E3256" i="1"/>
  <c r="E3384" i="1"/>
  <c r="F72" i="1"/>
  <c r="F144" i="1"/>
  <c r="F239" i="1"/>
  <c r="F328" i="1"/>
  <c r="F400" i="1"/>
  <c r="F471" i="1"/>
  <c r="F509" i="1"/>
  <c r="F533" i="1"/>
  <c r="F564" i="1"/>
  <c r="F595" i="1"/>
  <c r="F619" i="1"/>
  <c r="F649" i="1"/>
  <c r="F680" i="1"/>
  <c r="F704" i="1"/>
  <c r="F735" i="1"/>
  <c r="F758" i="1"/>
  <c r="F776" i="1"/>
  <c r="F799" i="1"/>
  <c r="F822" i="1"/>
  <c r="F840" i="1"/>
  <c r="F863" i="1"/>
  <c r="F886" i="1"/>
  <c r="F904" i="1"/>
  <c r="F927" i="1"/>
  <c r="F950" i="1"/>
  <c r="F968" i="1"/>
  <c r="F991" i="1"/>
  <c r="F1014" i="1"/>
  <c r="F1032" i="1"/>
  <c r="F1055" i="1"/>
  <c r="F1078" i="1"/>
  <c r="F1096" i="1"/>
  <c r="F1119" i="1"/>
  <c r="F1142" i="1"/>
  <c r="F1160" i="1"/>
  <c r="F1183" i="1"/>
  <c r="F1206" i="1"/>
  <c r="F1224" i="1"/>
  <c r="F1243" i="1"/>
  <c r="F1259" i="1"/>
  <c r="F1275" i="1"/>
  <c r="F1291" i="1"/>
  <c r="F1307" i="1"/>
  <c r="F1323" i="1"/>
  <c r="F1339" i="1"/>
  <c r="F1349" i="1"/>
  <c r="F1359" i="1"/>
  <c r="F1371" i="1"/>
  <c r="F1381" i="1"/>
  <c r="F1391" i="1"/>
  <c r="F1403" i="1"/>
  <c r="F1413" i="1"/>
  <c r="F1423" i="1"/>
  <c r="F1435" i="1"/>
  <c r="F1445" i="1"/>
  <c r="F1455" i="1"/>
  <c r="F1467" i="1"/>
  <c r="F1477" i="1"/>
  <c r="F1487" i="1"/>
  <c r="F1499" i="1"/>
  <c r="F1509" i="1"/>
  <c r="F1519" i="1"/>
  <c r="F1531" i="1"/>
  <c r="F1541" i="1"/>
  <c r="F1551" i="1"/>
  <c r="F1563" i="1"/>
  <c r="F1573" i="1"/>
  <c r="F1583" i="1"/>
  <c r="F1595" i="1"/>
  <c r="F1605" i="1"/>
  <c r="F1615" i="1"/>
  <c r="F1625" i="1"/>
  <c r="F1633" i="1"/>
  <c r="F1641" i="1"/>
  <c r="F1649" i="1"/>
  <c r="F1657" i="1"/>
  <c r="F1665" i="1"/>
  <c r="F1673" i="1"/>
  <c r="F1681" i="1"/>
  <c r="F1689" i="1"/>
  <c r="F1697" i="1"/>
  <c r="F1705" i="1"/>
  <c r="F1713" i="1"/>
  <c r="F1721" i="1"/>
  <c r="F1729" i="1"/>
  <c r="F1737" i="1"/>
  <c r="F1745" i="1"/>
  <c r="F1753" i="1"/>
  <c r="F1761" i="1"/>
  <c r="F1769" i="1"/>
  <c r="F1777" i="1"/>
  <c r="F1785" i="1"/>
  <c r="F1793" i="1"/>
  <c r="F1801" i="1"/>
  <c r="F1809" i="1"/>
  <c r="F1817" i="1"/>
  <c r="F1825" i="1"/>
  <c r="F1833" i="1"/>
  <c r="F1841" i="1"/>
  <c r="F1849" i="1"/>
  <c r="F1857" i="1"/>
  <c r="F1865" i="1"/>
  <c r="F1873" i="1"/>
  <c r="F1881" i="1"/>
  <c r="F1889" i="1"/>
  <c r="F1897" i="1"/>
  <c r="F1905" i="1"/>
  <c r="F1913" i="1"/>
  <c r="F1921" i="1"/>
  <c r="F1929" i="1"/>
  <c r="F1937" i="1"/>
  <c r="F1945" i="1"/>
  <c r="F1953" i="1"/>
  <c r="F1961" i="1"/>
  <c r="F1969" i="1"/>
  <c r="F1977" i="1"/>
  <c r="F1985" i="1"/>
  <c r="F1993" i="1"/>
  <c r="F2001" i="1"/>
  <c r="F2009" i="1"/>
  <c r="F2017" i="1"/>
  <c r="F2025" i="1"/>
  <c r="F2033" i="1"/>
  <c r="F2041" i="1"/>
  <c r="F2049" i="1"/>
  <c r="F2057" i="1"/>
  <c r="F2065" i="1"/>
  <c r="F2073" i="1"/>
  <c r="F2081" i="1"/>
  <c r="F2089" i="1"/>
  <c r="F2097" i="1"/>
  <c r="F2105" i="1"/>
  <c r="F2113" i="1"/>
  <c r="F2121" i="1"/>
  <c r="F2129" i="1"/>
  <c r="F2137" i="1"/>
  <c r="F2145" i="1"/>
  <c r="F2153" i="1"/>
  <c r="F2161" i="1"/>
  <c r="F2169" i="1"/>
  <c r="F2177" i="1"/>
  <c r="F2185" i="1"/>
  <c r="F2193" i="1"/>
  <c r="F2201" i="1"/>
  <c r="F2209" i="1"/>
  <c r="F2217" i="1"/>
  <c r="F2225" i="1"/>
  <c r="F2233" i="1"/>
  <c r="F2241" i="1"/>
  <c r="F2249" i="1"/>
  <c r="F2257" i="1"/>
  <c r="F2265" i="1"/>
  <c r="F2273" i="1"/>
  <c r="F2281" i="1"/>
  <c r="F2289" i="1"/>
  <c r="F2297" i="1"/>
  <c r="F2305" i="1"/>
  <c r="F2313" i="1"/>
  <c r="F2321" i="1"/>
  <c r="F2329" i="1"/>
  <c r="F2337" i="1"/>
  <c r="F2345" i="1"/>
  <c r="F2353" i="1"/>
  <c r="F2361" i="1"/>
  <c r="E2719" i="1"/>
  <c r="E2994" i="1"/>
  <c r="E3129" i="1"/>
  <c r="E3257" i="1"/>
  <c r="E3385" i="1"/>
  <c r="F79" i="1"/>
  <c r="F168" i="1"/>
  <c r="F240" i="1"/>
  <c r="F335" i="1"/>
  <c r="F424" i="1"/>
  <c r="F472" i="1"/>
  <c r="F511" i="1"/>
  <c r="F541" i="1"/>
  <c r="F565" i="1"/>
  <c r="F596" i="1"/>
  <c r="F627" i="1"/>
  <c r="F651" i="1"/>
  <c r="F681" i="1"/>
  <c r="F712" i="1"/>
  <c r="F736" i="1"/>
  <c r="F759" i="1"/>
  <c r="F782" i="1"/>
  <c r="F800" i="1"/>
  <c r="F823" i="1"/>
  <c r="F846" i="1"/>
  <c r="F864" i="1"/>
  <c r="F887" i="1"/>
  <c r="F910" i="1"/>
  <c r="F928" i="1"/>
  <c r="F951" i="1"/>
  <c r="F974" i="1"/>
  <c r="F992" i="1"/>
  <c r="F1015" i="1"/>
  <c r="F1038" i="1"/>
  <c r="F1056" i="1"/>
  <c r="F1079" i="1"/>
  <c r="F1102" i="1"/>
  <c r="F1120" i="1"/>
  <c r="F1143" i="1"/>
  <c r="F1166" i="1"/>
  <c r="F1184" i="1"/>
  <c r="F1207" i="1"/>
  <c r="F1230" i="1"/>
  <c r="F1246" i="1"/>
  <c r="F1262" i="1"/>
  <c r="F1278" i="1"/>
  <c r="F1294" i="1"/>
  <c r="F1310" i="1"/>
  <c r="F1326" i="1"/>
  <c r="F1340" i="1"/>
  <c r="F1350" i="1"/>
  <c r="F1360" i="1"/>
  <c r="F1372" i="1"/>
  <c r="F1382" i="1"/>
  <c r="F1392" i="1"/>
  <c r="F1404" i="1"/>
  <c r="F1414" i="1"/>
  <c r="F1424" i="1"/>
  <c r="F1436" i="1"/>
  <c r="F1446" i="1"/>
  <c r="F1456" i="1"/>
  <c r="F1468" i="1"/>
  <c r="F1478" i="1"/>
  <c r="F1488" i="1"/>
  <c r="F1500" i="1"/>
  <c r="F1510" i="1"/>
  <c r="F1520" i="1"/>
  <c r="F1532" i="1"/>
  <c r="F1542" i="1"/>
  <c r="F1552" i="1"/>
  <c r="F1564" i="1"/>
  <c r="F1574" i="1"/>
  <c r="F1584" i="1"/>
  <c r="F1596" i="1"/>
  <c r="F1606" i="1"/>
  <c r="F1616" i="1"/>
  <c r="F1626" i="1"/>
  <c r="F1634" i="1"/>
  <c r="F1642" i="1"/>
  <c r="F1650" i="1"/>
  <c r="F1658" i="1"/>
  <c r="F1666" i="1"/>
  <c r="F1674" i="1"/>
  <c r="F1682" i="1"/>
  <c r="F1690" i="1"/>
  <c r="F1698" i="1"/>
  <c r="F1706" i="1"/>
  <c r="F1714" i="1"/>
  <c r="F1722" i="1"/>
  <c r="F1730" i="1"/>
  <c r="F1738" i="1"/>
  <c r="F1746" i="1"/>
  <c r="F1754" i="1"/>
  <c r="F1762" i="1"/>
  <c r="F1770" i="1"/>
  <c r="F1778" i="1"/>
  <c r="F1786" i="1"/>
  <c r="F1794" i="1"/>
  <c r="F1802" i="1"/>
  <c r="F1810" i="1"/>
  <c r="F1818" i="1"/>
  <c r="F1826" i="1"/>
  <c r="F1834" i="1"/>
  <c r="F1842" i="1"/>
  <c r="F1850" i="1"/>
  <c r="F1858" i="1"/>
  <c r="F1866" i="1"/>
  <c r="F1874" i="1"/>
  <c r="F1882" i="1"/>
  <c r="F1890" i="1"/>
  <c r="F1898" i="1"/>
  <c r="F1906" i="1"/>
  <c r="F1914" i="1"/>
  <c r="F1922" i="1"/>
  <c r="F1930" i="1"/>
  <c r="F1938" i="1"/>
  <c r="F1946" i="1"/>
  <c r="F1954" i="1"/>
  <c r="F1962" i="1"/>
  <c r="F1970" i="1"/>
  <c r="F1978" i="1"/>
  <c r="F1986" i="1"/>
  <c r="F1994" i="1"/>
  <c r="F2002" i="1"/>
  <c r="F2010" i="1"/>
  <c r="F2018" i="1"/>
  <c r="F2026" i="1"/>
  <c r="F2034" i="1"/>
  <c r="F2042" i="1"/>
  <c r="F2050" i="1"/>
  <c r="F2058" i="1"/>
  <c r="F2066" i="1"/>
  <c r="F2074" i="1"/>
  <c r="F2082" i="1"/>
  <c r="F2090" i="1"/>
  <c r="F2098" i="1"/>
  <c r="F2106" i="1"/>
  <c r="F2114" i="1"/>
  <c r="F2122" i="1"/>
  <c r="F2130" i="1"/>
  <c r="F2138" i="1"/>
  <c r="F2146" i="1"/>
  <c r="F2154" i="1"/>
  <c r="F2162" i="1"/>
  <c r="F2170" i="1"/>
  <c r="F2178" i="1"/>
  <c r="F2186" i="1"/>
  <c r="F2194" i="1"/>
  <c r="F2202" i="1"/>
  <c r="F2210" i="1"/>
  <c r="F2218" i="1"/>
  <c r="F2226" i="1"/>
  <c r="F2234" i="1"/>
  <c r="F2242" i="1"/>
  <c r="F2250" i="1"/>
  <c r="F2258" i="1"/>
  <c r="F2266" i="1"/>
  <c r="F2274" i="1"/>
  <c r="F2282" i="1"/>
  <c r="F2290" i="1"/>
  <c r="F2298" i="1"/>
  <c r="F2306" i="1"/>
  <c r="F2314" i="1"/>
  <c r="F2322" i="1"/>
  <c r="F2330" i="1"/>
  <c r="F2338" i="1"/>
  <c r="F2346" i="1"/>
  <c r="E2824" i="1"/>
  <c r="F8" i="1"/>
  <c r="F336" i="1"/>
  <c r="F543" i="1"/>
  <c r="F659" i="1"/>
  <c r="F760" i="1"/>
  <c r="F847" i="1"/>
  <c r="F934" i="1"/>
  <c r="F1016" i="1"/>
  <c r="F1103" i="1"/>
  <c r="F1190" i="1"/>
  <c r="F1263" i="1"/>
  <c r="F1327" i="1"/>
  <c r="F1373" i="1"/>
  <c r="F1415" i="1"/>
  <c r="F1459" i="1"/>
  <c r="F1501" i="1"/>
  <c r="F1543" i="1"/>
  <c r="F1587" i="1"/>
  <c r="F1627" i="1"/>
  <c r="F1659" i="1"/>
  <c r="F1684" i="1"/>
  <c r="F1707" i="1"/>
  <c r="F1725" i="1"/>
  <c r="F1748" i="1"/>
  <c r="F1771" i="1"/>
  <c r="F1789" i="1"/>
  <c r="F1812" i="1"/>
  <c r="F1835" i="1"/>
  <c r="F1853" i="1"/>
  <c r="F1876" i="1"/>
  <c r="F1899" i="1"/>
  <c r="F1917" i="1"/>
  <c r="F1940" i="1"/>
  <c r="F1963" i="1"/>
  <c r="F1981" i="1"/>
  <c r="F2004" i="1"/>
  <c r="F2027" i="1"/>
  <c r="F2045" i="1"/>
  <c r="F2068" i="1"/>
  <c r="F2091" i="1"/>
  <c r="F2109" i="1"/>
  <c r="F2132" i="1"/>
  <c r="F2155" i="1"/>
  <c r="F2173" i="1"/>
  <c r="F2196" i="1"/>
  <c r="F2219" i="1"/>
  <c r="F2237" i="1"/>
  <c r="F2260" i="1"/>
  <c r="F2283" i="1"/>
  <c r="F2301" i="1"/>
  <c r="F2324" i="1"/>
  <c r="F2347" i="1"/>
  <c r="F2362" i="1"/>
  <c r="F2372" i="1"/>
  <c r="F2381" i="1"/>
  <c r="F2391" i="1"/>
  <c r="F2400" i="1"/>
  <c r="F2409" i="1"/>
  <c r="F2418" i="1"/>
  <c r="F2427" i="1"/>
  <c r="F2436" i="1"/>
  <c r="F2445" i="1"/>
  <c r="F2455" i="1"/>
  <c r="F2464" i="1"/>
  <c r="F2473" i="1"/>
  <c r="F2482" i="1"/>
  <c r="F2491" i="1"/>
  <c r="F2500" i="1"/>
  <c r="F2509" i="1"/>
  <c r="F2519" i="1"/>
  <c r="F2528" i="1"/>
  <c r="F2537" i="1"/>
  <c r="F2545" i="1"/>
  <c r="F2553" i="1"/>
  <c r="F2561" i="1"/>
  <c r="F2569" i="1"/>
  <c r="F2577" i="1"/>
  <c r="F2585" i="1"/>
  <c r="F2593" i="1"/>
  <c r="F2601" i="1"/>
  <c r="F2609" i="1"/>
  <c r="F2617" i="1"/>
  <c r="F2625" i="1"/>
  <c r="F2633" i="1"/>
  <c r="F2641" i="1"/>
  <c r="F2649" i="1"/>
  <c r="F2657" i="1"/>
  <c r="F2665" i="1"/>
  <c r="F2673" i="1"/>
  <c r="F2681" i="1"/>
  <c r="F2689" i="1"/>
  <c r="F2697" i="1"/>
  <c r="F2705" i="1"/>
  <c r="F2713" i="1"/>
  <c r="F2721" i="1"/>
  <c r="F2729" i="1"/>
  <c r="F2737" i="1"/>
  <c r="F2745" i="1"/>
  <c r="F2753" i="1"/>
  <c r="F2761" i="1"/>
  <c r="F2769" i="1"/>
  <c r="F2777" i="1"/>
  <c r="F2785" i="1"/>
  <c r="F2793" i="1"/>
  <c r="F2801" i="1"/>
  <c r="F2809" i="1"/>
  <c r="F2817" i="1"/>
  <c r="F2825" i="1"/>
  <c r="F2833" i="1"/>
  <c r="F2841" i="1"/>
  <c r="F2849" i="1"/>
  <c r="F2857" i="1"/>
  <c r="F2865" i="1"/>
  <c r="F2873" i="1"/>
  <c r="F2881" i="1"/>
  <c r="F2889" i="1"/>
  <c r="F2897" i="1"/>
  <c r="F2905" i="1"/>
  <c r="F2913" i="1"/>
  <c r="F2921" i="1"/>
  <c r="F2929" i="1"/>
  <c r="F2937" i="1"/>
  <c r="F2945" i="1"/>
  <c r="F2953" i="1"/>
  <c r="F2961" i="1"/>
  <c r="F2969" i="1"/>
  <c r="F2977" i="1"/>
  <c r="F2985" i="1"/>
  <c r="F2993" i="1"/>
  <c r="F3001" i="1"/>
  <c r="F3009" i="1"/>
  <c r="F3017" i="1"/>
  <c r="F3025" i="1"/>
  <c r="F3033" i="1"/>
  <c r="F3041" i="1"/>
  <c r="F3049" i="1"/>
  <c r="F3057" i="1"/>
  <c r="F3065" i="1"/>
  <c r="F3073" i="1"/>
  <c r="F3081" i="1"/>
  <c r="F3089" i="1"/>
  <c r="F3097" i="1"/>
  <c r="F3105" i="1"/>
  <c r="F3113" i="1"/>
  <c r="F3121" i="1"/>
  <c r="F3129" i="1"/>
  <c r="F3137" i="1"/>
  <c r="F3145" i="1"/>
  <c r="F3153" i="1"/>
  <c r="F3161" i="1"/>
  <c r="F3169" i="1"/>
  <c r="F3177" i="1"/>
  <c r="F3185" i="1"/>
  <c r="F3193" i="1"/>
  <c r="F3201" i="1"/>
  <c r="F3209" i="1"/>
  <c r="F3217" i="1"/>
  <c r="F3225" i="1"/>
  <c r="F3233" i="1"/>
  <c r="F3241" i="1"/>
  <c r="F3249" i="1"/>
  <c r="F3257" i="1"/>
  <c r="F3265" i="1"/>
  <c r="F3273" i="1"/>
  <c r="F3281" i="1"/>
  <c r="F3289" i="1"/>
  <c r="F3297" i="1"/>
  <c r="F3305" i="1"/>
  <c r="F3313" i="1"/>
  <c r="F3321" i="1"/>
  <c r="F3329" i="1"/>
  <c r="F3337" i="1"/>
  <c r="F3345" i="1"/>
  <c r="F3353" i="1"/>
  <c r="F3361" i="1"/>
  <c r="F3369" i="1"/>
  <c r="F3377" i="1"/>
  <c r="F3385" i="1"/>
  <c r="F3393" i="1"/>
  <c r="F3401" i="1"/>
  <c r="E2826" i="1"/>
  <c r="F15" i="1"/>
  <c r="F360" i="1"/>
  <c r="F544" i="1"/>
  <c r="F660" i="1"/>
  <c r="F766" i="1"/>
  <c r="F848" i="1"/>
  <c r="F935" i="1"/>
  <c r="F1022" i="1"/>
  <c r="F1104" i="1"/>
  <c r="F1191" i="1"/>
  <c r="F1264" i="1"/>
  <c r="F1328" i="1"/>
  <c r="F1374" i="1"/>
  <c r="F1416" i="1"/>
  <c r="F1460" i="1"/>
  <c r="F1502" i="1"/>
  <c r="F1544" i="1"/>
  <c r="F1588" i="1"/>
  <c r="F1628" i="1"/>
  <c r="F1660" i="1"/>
  <c r="F1685" i="1"/>
  <c r="F1708" i="1"/>
  <c r="F1731" i="1"/>
  <c r="F1749" i="1"/>
  <c r="F1772" i="1"/>
  <c r="F1795" i="1"/>
  <c r="F1813" i="1"/>
  <c r="F1836" i="1"/>
  <c r="F1859" i="1"/>
  <c r="F1877" i="1"/>
  <c r="F1900" i="1"/>
  <c r="F1923" i="1"/>
  <c r="F1941" i="1"/>
  <c r="F1964" i="1"/>
  <c r="F1987" i="1"/>
  <c r="F2005" i="1"/>
  <c r="F2028" i="1"/>
  <c r="F2051" i="1"/>
  <c r="F2069" i="1"/>
  <c r="F2092" i="1"/>
  <c r="F2115" i="1"/>
  <c r="F2133" i="1"/>
  <c r="F2156" i="1"/>
  <c r="F2179" i="1"/>
  <c r="F2197" i="1"/>
  <c r="F2220" i="1"/>
  <c r="F2243" i="1"/>
  <c r="F2261" i="1"/>
  <c r="F2284" i="1"/>
  <c r="F2307" i="1"/>
  <c r="F2325" i="1"/>
  <c r="F2348" i="1"/>
  <c r="F2363" i="1"/>
  <c r="F2373" i="1"/>
  <c r="F2383" i="1"/>
  <c r="F2392" i="1"/>
  <c r="F2401" i="1"/>
  <c r="F2410" i="1"/>
  <c r="F2419" i="1"/>
  <c r="F2428" i="1"/>
  <c r="F2437" i="1"/>
  <c r="F2447" i="1"/>
  <c r="F2456" i="1"/>
  <c r="F2465" i="1"/>
  <c r="F2474" i="1"/>
  <c r="F2483" i="1"/>
  <c r="F2492" i="1"/>
  <c r="F2501" i="1"/>
  <c r="F2511" i="1"/>
  <c r="F2520" i="1"/>
  <c r="F2529" i="1"/>
  <c r="F2538" i="1"/>
  <c r="F2546" i="1"/>
  <c r="F2554" i="1"/>
  <c r="F2562" i="1"/>
  <c r="F2570" i="1"/>
  <c r="F2578" i="1"/>
  <c r="F2586" i="1"/>
  <c r="F2594" i="1"/>
  <c r="F2602" i="1"/>
  <c r="F2610" i="1"/>
  <c r="F2618" i="1"/>
  <c r="F2626" i="1"/>
  <c r="F2634" i="1"/>
  <c r="F2642" i="1"/>
  <c r="F2650" i="1"/>
  <c r="F2658" i="1"/>
  <c r="F2666" i="1"/>
  <c r="F2674" i="1"/>
  <c r="F2682" i="1"/>
  <c r="F2690" i="1"/>
  <c r="F2698" i="1"/>
  <c r="F2706" i="1"/>
  <c r="F2714" i="1"/>
  <c r="F2722" i="1"/>
  <c r="F2730" i="1"/>
  <c r="F2738" i="1"/>
  <c r="F2746" i="1"/>
  <c r="F2754" i="1"/>
  <c r="F2762" i="1"/>
  <c r="F2770" i="1"/>
  <c r="F2778" i="1"/>
  <c r="F2786" i="1"/>
  <c r="F2794" i="1"/>
  <c r="F2802" i="1"/>
  <c r="F2810" i="1"/>
  <c r="F2818" i="1"/>
  <c r="F2826" i="1"/>
  <c r="F2834" i="1"/>
  <c r="F2842" i="1"/>
  <c r="F2850" i="1"/>
  <c r="F2858" i="1"/>
  <c r="F2866" i="1"/>
  <c r="F2874" i="1"/>
  <c r="F2882" i="1"/>
  <c r="F2890" i="1"/>
  <c r="F2898" i="1"/>
  <c r="F2906" i="1"/>
  <c r="F2914" i="1"/>
  <c r="F2922" i="1"/>
  <c r="F2930" i="1"/>
  <c r="F2938" i="1"/>
  <c r="F2946" i="1"/>
  <c r="F2954" i="1"/>
  <c r="F2962" i="1"/>
  <c r="F2970" i="1"/>
  <c r="F2978" i="1"/>
  <c r="F2986" i="1"/>
  <c r="F2994" i="1"/>
  <c r="F3002" i="1"/>
  <c r="F3010" i="1"/>
  <c r="F3018" i="1"/>
  <c r="F3026" i="1"/>
  <c r="F3034" i="1"/>
  <c r="F3042" i="1"/>
  <c r="F3050" i="1"/>
  <c r="F3058" i="1"/>
  <c r="F3066" i="1"/>
  <c r="F3074" i="1"/>
  <c r="F3082" i="1"/>
  <c r="F3090" i="1"/>
  <c r="F3098" i="1"/>
  <c r="F3106" i="1"/>
  <c r="F3114" i="1"/>
  <c r="F3122" i="1"/>
  <c r="F3130" i="1"/>
  <c r="F3138" i="1"/>
  <c r="F3146" i="1"/>
  <c r="F3154" i="1"/>
  <c r="F3162" i="1"/>
  <c r="F3170" i="1"/>
  <c r="F3178" i="1"/>
  <c r="F3186" i="1"/>
  <c r="F3194" i="1"/>
  <c r="F3202" i="1"/>
  <c r="F3210" i="1"/>
  <c r="F3218" i="1"/>
  <c r="F3226" i="1"/>
  <c r="F3234" i="1"/>
  <c r="F3242" i="1"/>
  <c r="F3250" i="1"/>
  <c r="F3258" i="1"/>
  <c r="F3266" i="1"/>
  <c r="F3274" i="1"/>
  <c r="F3282" i="1"/>
  <c r="F3290" i="1"/>
  <c r="F3298" i="1"/>
  <c r="F3306" i="1"/>
  <c r="F3314" i="1"/>
  <c r="F3322" i="1"/>
  <c r="F3330" i="1"/>
  <c r="F3338" i="1"/>
  <c r="F3346" i="1"/>
  <c r="F3354" i="1"/>
  <c r="F3362" i="1"/>
  <c r="F3370" i="1"/>
  <c r="F3378" i="1"/>
  <c r="F3386" i="1"/>
  <c r="F3394" i="1"/>
  <c r="F3402" i="1"/>
  <c r="E3032" i="1"/>
  <c r="F80" i="1"/>
  <c r="F431" i="1"/>
  <c r="F573" i="1"/>
  <c r="F683" i="1"/>
  <c r="F783" i="1"/>
  <c r="F870" i="1"/>
  <c r="F952" i="1"/>
  <c r="F1039" i="1"/>
  <c r="F1126" i="1"/>
  <c r="F1208" i="1"/>
  <c r="F1279" i="1"/>
  <c r="F1341" i="1"/>
  <c r="F1383" i="1"/>
  <c r="F1427" i="1"/>
  <c r="F1469" i="1"/>
  <c r="F1511" i="1"/>
  <c r="F1555" i="1"/>
  <c r="F1597" i="1"/>
  <c r="F1635" i="1"/>
  <c r="F1667" i="1"/>
  <c r="F1691" i="1"/>
  <c r="F1709" i="1"/>
  <c r="F1732" i="1"/>
  <c r="F1755" i="1"/>
  <c r="F1773" i="1"/>
  <c r="F1796" i="1"/>
  <c r="F1819" i="1"/>
  <c r="F1837" i="1"/>
  <c r="F1860" i="1"/>
  <c r="F1883" i="1"/>
  <c r="F1901" i="1"/>
  <c r="F1924" i="1"/>
  <c r="F1947" i="1"/>
  <c r="F1965" i="1"/>
  <c r="F1988" i="1"/>
  <c r="F2011" i="1"/>
  <c r="F2029" i="1"/>
  <c r="F2052" i="1"/>
  <c r="F2075" i="1"/>
  <c r="F2093" i="1"/>
  <c r="F2116" i="1"/>
  <c r="F2139" i="1"/>
  <c r="F2157" i="1"/>
  <c r="F2180" i="1"/>
  <c r="F2203" i="1"/>
  <c r="F2221" i="1"/>
  <c r="F2244" i="1"/>
  <c r="F2267" i="1"/>
  <c r="F2285" i="1"/>
  <c r="F2308" i="1"/>
  <c r="F2331" i="1"/>
  <c r="F2349" i="1"/>
  <c r="F2364" i="1"/>
  <c r="F2375" i="1"/>
  <c r="F2384" i="1"/>
  <c r="F2393" i="1"/>
  <c r="F2402" i="1"/>
  <c r="F2411" i="1"/>
  <c r="F2420" i="1"/>
  <c r="F2429" i="1"/>
  <c r="F2439" i="1"/>
  <c r="F2448" i="1"/>
  <c r="F2457" i="1"/>
  <c r="F2466" i="1"/>
  <c r="F2475" i="1"/>
  <c r="F2484" i="1"/>
  <c r="F2493" i="1"/>
  <c r="F2503" i="1"/>
  <c r="F2512" i="1"/>
  <c r="F2521" i="1"/>
  <c r="F2530" i="1"/>
  <c r="F2539" i="1"/>
  <c r="F2547" i="1"/>
  <c r="F2555" i="1"/>
  <c r="F2563" i="1"/>
  <c r="F2571" i="1"/>
  <c r="F2579" i="1"/>
  <c r="F2587" i="1"/>
  <c r="F2595" i="1"/>
  <c r="F2603" i="1"/>
  <c r="F2611" i="1"/>
  <c r="F2619" i="1"/>
  <c r="F2627" i="1"/>
  <c r="F2635" i="1"/>
  <c r="F2643" i="1"/>
  <c r="F2651" i="1"/>
  <c r="F2659" i="1"/>
  <c r="F2667" i="1"/>
  <c r="F2675" i="1"/>
  <c r="F2683" i="1"/>
  <c r="F2691" i="1"/>
  <c r="F2699" i="1"/>
  <c r="F2707" i="1"/>
  <c r="F2715" i="1"/>
  <c r="F2723" i="1"/>
  <c r="F2731" i="1"/>
  <c r="F2739" i="1"/>
  <c r="F2747" i="1"/>
  <c r="F2755" i="1"/>
  <c r="F2763" i="1"/>
  <c r="F2771" i="1"/>
  <c r="F2779" i="1"/>
  <c r="F2787" i="1"/>
  <c r="F2795" i="1"/>
  <c r="F2803" i="1"/>
  <c r="F2811" i="1"/>
  <c r="F2819" i="1"/>
  <c r="F2827" i="1"/>
  <c r="F2835" i="1"/>
  <c r="F2843" i="1"/>
  <c r="F2851" i="1"/>
  <c r="F2859" i="1"/>
  <c r="F2867" i="1"/>
  <c r="F2875" i="1"/>
  <c r="F2883" i="1"/>
  <c r="F2891" i="1"/>
  <c r="F2899" i="1"/>
  <c r="F2907" i="1"/>
  <c r="F2915" i="1"/>
  <c r="F2923" i="1"/>
  <c r="F2931" i="1"/>
  <c r="F2939" i="1"/>
  <c r="F2947" i="1"/>
  <c r="F2955" i="1"/>
  <c r="F2963" i="1"/>
  <c r="F2971" i="1"/>
  <c r="F2979" i="1"/>
  <c r="F2987" i="1"/>
  <c r="F2995" i="1"/>
  <c r="F3003" i="1"/>
  <c r="F3011" i="1"/>
  <c r="F3019" i="1"/>
  <c r="F3027" i="1"/>
  <c r="F3035" i="1"/>
  <c r="F3043" i="1"/>
  <c r="F3051" i="1"/>
  <c r="F3059" i="1"/>
  <c r="F3067" i="1"/>
  <c r="F3075" i="1"/>
  <c r="F3083" i="1"/>
  <c r="F3091" i="1"/>
  <c r="F3099" i="1"/>
  <c r="F3107" i="1"/>
  <c r="F3115" i="1"/>
  <c r="F3123" i="1"/>
  <c r="F3131" i="1"/>
  <c r="F3139" i="1"/>
  <c r="F3147" i="1"/>
  <c r="F3155" i="1"/>
  <c r="F3163" i="1"/>
  <c r="F3171" i="1"/>
  <c r="F3179" i="1"/>
  <c r="F3187" i="1"/>
  <c r="F3195" i="1"/>
  <c r="F3203" i="1"/>
  <c r="F3211" i="1"/>
  <c r="F3219" i="1"/>
  <c r="F3227" i="1"/>
  <c r="F3235" i="1"/>
  <c r="F3243" i="1"/>
  <c r="F3251" i="1"/>
  <c r="F3259" i="1"/>
  <c r="F3267" i="1"/>
  <c r="F3275" i="1"/>
  <c r="F3283" i="1"/>
  <c r="F3291" i="1"/>
  <c r="F3299" i="1"/>
  <c r="F3307" i="1"/>
  <c r="E3033" i="1"/>
  <c r="F104" i="1"/>
  <c r="F432" i="1"/>
  <c r="F575" i="1"/>
  <c r="F691" i="1"/>
  <c r="F784" i="1"/>
  <c r="F871" i="1"/>
  <c r="F958" i="1"/>
  <c r="F1040" i="1"/>
  <c r="F1127" i="1"/>
  <c r="F1214" i="1"/>
  <c r="F1280" i="1"/>
  <c r="F1342" i="1"/>
  <c r="F1384" i="1"/>
  <c r="F1428" i="1"/>
  <c r="F1470" i="1"/>
  <c r="F1512" i="1"/>
  <c r="F1556" i="1"/>
  <c r="F1598" i="1"/>
  <c r="F1636" i="1"/>
  <c r="F1668" i="1"/>
  <c r="F1692" i="1"/>
  <c r="F1715" i="1"/>
  <c r="F1733" i="1"/>
  <c r="F1756" i="1"/>
  <c r="F1779" i="1"/>
  <c r="F1797" i="1"/>
  <c r="F1820" i="1"/>
  <c r="F1843" i="1"/>
  <c r="F1861" i="1"/>
  <c r="F1884" i="1"/>
  <c r="F1907" i="1"/>
  <c r="F1925" i="1"/>
  <c r="F1948" i="1"/>
  <c r="F1971" i="1"/>
  <c r="F1989" i="1"/>
  <c r="F2012" i="1"/>
  <c r="F2035" i="1"/>
  <c r="F2053" i="1"/>
  <c r="F2076" i="1"/>
  <c r="F2099" i="1"/>
  <c r="F2117" i="1"/>
  <c r="F2140" i="1"/>
  <c r="F2163" i="1"/>
  <c r="F2181" i="1"/>
  <c r="F2204" i="1"/>
  <c r="F2227" i="1"/>
  <c r="F2245" i="1"/>
  <c r="F2268" i="1"/>
  <c r="F2291" i="1"/>
  <c r="F2309" i="1"/>
  <c r="F2332" i="1"/>
  <c r="F2354" i="1"/>
  <c r="F2365" i="1"/>
  <c r="F2376" i="1"/>
  <c r="F2385" i="1"/>
  <c r="F2394" i="1"/>
  <c r="F2403" i="1"/>
  <c r="F2412" i="1"/>
  <c r="F2421" i="1"/>
  <c r="F2431" i="1"/>
  <c r="F2440" i="1"/>
  <c r="F2449" i="1"/>
  <c r="F2458" i="1"/>
  <c r="F2467" i="1"/>
  <c r="F2476" i="1"/>
  <c r="F2485" i="1"/>
  <c r="F2495" i="1"/>
  <c r="F2504" i="1"/>
  <c r="F2513" i="1"/>
  <c r="F2522" i="1"/>
  <c r="F2531" i="1"/>
  <c r="F2540" i="1"/>
  <c r="F2548" i="1"/>
  <c r="F2556" i="1"/>
  <c r="F2564" i="1"/>
  <c r="F2572" i="1"/>
  <c r="F2580" i="1"/>
  <c r="F2588" i="1"/>
  <c r="F2596" i="1"/>
  <c r="F2604" i="1"/>
  <c r="F2612" i="1"/>
  <c r="F2620" i="1"/>
  <c r="F2628" i="1"/>
  <c r="F2636" i="1"/>
  <c r="F2644" i="1"/>
  <c r="F2652" i="1"/>
  <c r="F2660" i="1"/>
  <c r="F2668" i="1"/>
  <c r="F2676" i="1"/>
  <c r="F2684" i="1"/>
  <c r="F2692" i="1"/>
  <c r="F2700" i="1"/>
  <c r="F2708" i="1"/>
  <c r="F2716" i="1"/>
  <c r="F2724" i="1"/>
  <c r="F2732" i="1"/>
  <c r="F2740" i="1"/>
  <c r="F2748" i="1"/>
  <c r="F2756" i="1"/>
  <c r="F2764" i="1"/>
  <c r="F2772" i="1"/>
  <c r="F2780" i="1"/>
  <c r="F2788" i="1"/>
  <c r="F2796" i="1"/>
  <c r="F2804" i="1"/>
  <c r="F2812" i="1"/>
  <c r="F2820" i="1"/>
  <c r="F2828" i="1"/>
  <c r="F2836" i="1"/>
  <c r="F2844" i="1"/>
  <c r="F2852" i="1"/>
  <c r="F2860" i="1"/>
  <c r="F2868" i="1"/>
  <c r="F2876" i="1"/>
  <c r="F2884" i="1"/>
  <c r="F2892" i="1"/>
  <c r="F2900" i="1"/>
  <c r="F2908" i="1"/>
  <c r="F2916" i="1"/>
  <c r="F2924" i="1"/>
  <c r="F2932" i="1"/>
  <c r="F2940" i="1"/>
  <c r="F2948" i="1"/>
  <c r="F2956" i="1"/>
  <c r="F2964" i="1"/>
  <c r="F2972" i="1"/>
  <c r="F2980" i="1"/>
  <c r="F2988" i="1"/>
  <c r="F2996" i="1"/>
  <c r="F3004" i="1"/>
  <c r="F3012" i="1"/>
  <c r="F3020" i="1"/>
  <c r="F3028" i="1"/>
  <c r="F3036" i="1"/>
  <c r="F3044" i="1"/>
  <c r="F3052" i="1"/>
  <c r="F3060" i="1"/>
  <c r="F3068" i="1"/>
  <c r="F3076" i="1"/>
  <c r="F3084" i="1"/>
  <c r="F3092" i="1"/>
  <c r="F3100" i="1"/>
  <c r="F3108" i="1"/>
  <c r="F3116" i="1"/>
  <c r="F3124" i="1"/>
  <c r="F3132" i="1"/>
  <c r="F3140" i="1"/>
  <c r="F3148" i="1"/>
  <c r="F3156" i="1"/>
  <c r="F3164" i="1"/>
  <c r="F3172" i="1"/>
  <c r="F3180" i="1"/>
  <c r="F3188" i="1"/>
  <c r="F3196" i="1"/>
  <c r="F3204" i="1"/>
  <c r="F3212" i="1"/>
  <c r="F3220" i="1"/>
  <c r="F3228" i="1"/>
  <c r="F3236" i="1"/>
  <c r="F3244" i="1"/>
  <c r="F3252" i="1"/>
  <c r="F3260" i="1"/>
  <c r="F3268" i="1"/>
  <c r="F3276" i="1"/>
  <c r="F3284" i="1"/>
  <c r="F3292" i="1"/>
  <c r="F3300" i="1"/>
  <c r="F3308" i="1"/>
  <c r="F3316" i="1"/>
  <c r="F3324" i="1"/>
  <c r="E3160" i="1"/>
  <c r="F175" i="1"/>
  <c r="F485" i="1"/>
  <c r="F597" i="1"/>
  <c r="F713" i="1"/>
  <c r="F806" i="1"/>
  <c r="F888" i="1"/>
  <c r="F975" i="1"/>
  <c r="F1062" i="1"/>
  <c r="F1144" i="1"/>
  <c r="F1231" i="1"/>
  <c r="F1295" i="1"/>
  <c r="F1351" i="1"/>
  <c r="F1395" i="1"/>
  <c r="F1437" i="1"/>
  <c r="F1479" i="1"/>
  <c r="F1523" i="1"/>
  <c r="F1565" i="1"/>
  <c r="F1607" i="1"/>
  <c r="F1643" i="1"/>
  <c r="F1675" i="1"/>
  <c r="F1693" i="1"/>
  <c r="F1716" i="1"/>
  <c r="F1739" i="1"/>
  <c r="F1757" i="1"/>
  <c r="F1780" i="1"/>
  <c r="F1803" i="1"/>
  <c r="F1821" i="1"/>
  <c r="F1844" i="1"/>
  <c r="F1867" i="1"/>
  <c r="F1885" i="1"/>
  <c r="F1908" i="1"/>
  <c r="F1931" i="1"/>
  <c r="F1949" i="1"/>
  <c r="F1972" i="1"/>
  <c r="F1995" i="1"/>
  <c r="F2013" i="1"/>
  <c r="F2036" i="1"/>
  <c r="F2059" i="1"/>
  <c r="F2077" i="1"/>
  <c r="F2100" i="1"/>
  <c r="F2123" i="1"/>
  <c r="F2141" i="1"/>
  <c r="F2164" i="1"/>
  <c r="F2187" i="1"/>
  <c r="F2205" i="1"/>
  <c r="F2228" i="1"/>
  <c r="F2251" i="1"/>
  <c r="F2269" i="1"/>
  <c r="F2292" i="1"/>
  <c r="F2315" i="1"/>
  <c r="F2333" i="1"/>
  <c r="F2355" i="1"/>
  <c r="F2367" i="1"/>
  <c r="F2377" i="1"/>
  <c r="F2386" i="1"/>
  <c r="F2395" i="1"/>
  <c r="F2404" i="1"/>
  <c r="F2413" i="1"/>
  <c r="F2423" i="1"/>
  <c r="F2432" i="1"/>
  <c r="F2441" i="1"/>
  <c r="F2450" i="1"/>
  <c r="F2459" i="1"/>
  <c r="F2468" i="1"/>
  <c r="F2477" i="1"/>
  <c r="F2487" i="1"/>
  <c r="F2496" i="1"/>
  <c r="F2505" i="1"/>
  <c r="F2514" i="1"/>
  <c r="F2523" i="1"/>
  <c r="F2532" i="1"/>
  <c r="F2541" i="1"/>
  <c r="F2549" i="1"/>
  <c r="F2557" i="1"/>
  <c r="F2565" i="1"/>
  <c r="F2573" i="1"/>
  <c r="F2581" i="1"/>
  <c r="F2589" i="1"/>
  <c r="F2597" i="1"/>
  <c r="F2605" i="1"/>
  <c r="F2613" i="1"/>
  <c r="F2621" i="1"/>
  <c r="F2629" i="1"/>
  <c r="F2637" i="1"/>
  <c r="F2645" i="1"/>
  <c r="F2653" i="1"/>
  <c r="F2661" i="1"/>
  <c r="F2669" i="1"/>
  <c r="F2677" i="1"/>
  <c r="F2685" i="1"/>
  <c r="F2693" i="1"/>
  <c r="F2701" i="1"/>
  <c r="F2709" i="1"/>
  <c r="F2717" i="1"/>
  <c r="F2725" i="1"/>
  <c r="F2733" i="1"/>
  <c r="F2741" i="1"/>
  <c r="F2749" i="1"/>
  <c r="F2757" i="1"/>
  <c r="F2765" i="1"/>
  <c r="F2773" i="1"/>
  <c r="F2781" i="1"/>
  <c r="F2789" i="1"/>
  <c r="F2797" i="1"/>
  <c r="F2805" i="1"/>
  <c r="F2813" i="1"/>
  <c r="F2821" i="1"/>
  <c r="F2829" i="1"/>
  <c r="F2837" i="1"/>
  <c r="F2845" i="1"/>
  <c r="F2853" i="1"/>
  <c r="F2861" i="1"/>
  <c r="F2869" i="1"/>
  <c r="F2877" i="1"/>
  <c r="F2885" i="1"/>
  <c r="F2893" i="1"/>
  <c r="F2901" i="1"/>
  <c r="F2909" i="1"/>
  <c r="F2917" i="1"/>
  <c r="F2925" i="1"/>
  <c r="F2933" i="1"/>
  <c r="F2941" i="1"/>
  <c r="F2949" i="1"/>
  <c r="F2957" i="1"/>
  <c r="F2965" i="1"/>
  <c r="F2973" i="1"/>
  <c r="F2981" i="1"/>
  <c r="F2989" i="1"/>
  <c r="F2997" i="1"/>
  <c r="F3005" i="1"/>
  <c r="F3013" i="1"/>
  <c r="F3021" i="1"/>
  <c r="F3029" i="1"/>
  <c r="F3037" i="1"/>
  <c r="F3045" i="1"/>
  <c r="F3053" i="1"/>
  <c r="F3061" i="1"/>
  <c r="F3069" i="1"/>
  <c r="F3077" i="1"/>
  <c r="F3085" i="1"/>
  <c r="F3093" i="1"/>
  <c r="F3101" i="1"/>
  <c r="F3109" i="1"/>
  <c r="F3117" i="1"/>
  <c r="F3125" i="1"/>
  <c r="F3133" i="1"/>
  <c r="F3141" i="1"/>
  <c r="F3149" i="1"/>
  <c r="F3157" i="1"/>
  <c r="F3165" i="1"/>
  <c r="F3173" i="1"/>
  <c r="F3181" i="1"/>
  <c r="F3189" i="1"/>
  <c r="F3197" i="1"/>
  <c r="F3205" i="1"/>
  <c r="F3213" i="1"/>
  <c r="F3221" i="1"/>
  <c r="F3229" i="1"/>
  <c r="F3237" i="1"/>
  <c r="F3245" i="1"/>
  <c r="F3253" i="1"/>
  <c r="F3261" i="1"/>
  <c r="F3269" i="1"/>
  <c r="F3277" i="1"/>
  <c r="F3285" i="1"/>
  <c r="F3293" i="1"/>
  <c r="F3301" i="1"/>
  <c r="F3309" i="1"/>
  <c r="F3317" i="1"/>
  <c r="E3161" i="1"/>
  <c r="F176" i="1"/>
  <c r="F487" i="1"/>
  <c r="F605" i="1"/>
  <c r="F715" i="1"/>
  <c r="F807" i="1"/>
  <c r="F894" i="1"/>
  <c r="F976" i="1"/>
  <c r="F1063" i="1"/>
  <c r="F1150" i="1"/>
  <c r="F1232" i="1"/>
  <c r="F1296" i="1"/>
  <c r="F1352" i="1"/>
  <c r="F1396" i="1"/>
  <c r="F1438" i="1"/>
  <c r="F1480" i="1"/>
  <c r="F1524" i="1"/>
  <c r="F1566" i="1"/>
  <c r="F1608" i="1"/>
  <c r="F1644" i="1"/>
  <c r="F1676" i="1"/>
  <c r="F1699" i="1"/>
  <c r="F1717" i="1"/>
  <c r="F1740" i="1"/>
  <c r="F1763" i="1"/>
  <c r="F1781" i="1"/>
  <c r="F1804" i="1"/>
  <c r="F1827" i="1"/>
  <c r="F1845" i="1"/>
  <c r="F1868" i="1"/>
  <c r="F1891" i="1"/>
  <c r="F1909" i="1"/>
  <c r="F1932" i="1"/>
  <c r="F1955" i="1"/>
  <c r="F1973" i="1"/>
  <c r="F1996" i="1"/>
  <c r="F2019" i="1"/>
  <c r="F2037" i="1"/>
  <c r="F2060" i="1"/>
  <c r="F2083" i="1"/>
  <c r="F2101" i="1"/>
  <c r="F2124" i="1"/>
  <c r="F2147" i="1"/>
  <c r="F2165" i="1"/>
  <c r="F2188" i="1"/>
  <c r="F2211" i="1"/>
  <c r="F2229" i="1"/>
  <c r="F2252" i="1"/>
  <c r="F2275" i="1"/>
  <c r="F2293" i="1"/>
  <c r="F2316" i="1"/>
  <c r="F2339" i="1"/>
  <c r="F2356" i="1"/>
  <c r="F2369" i="1"/>
  <c r="F2378" i="1"/>
  <c r="F2387" i="1"/>
  <c r="F2396" i="1"/>
  <c r="F2405" i="1"/>
  <c r="F2415" i="1"/>
  <c r="F2424" i="1"/>
  <c r="F2433" i="1"/>
  <c r="F2442" i="1"/>
  <c r="F2451" i="1"/>
  <c r="F2460" i="1"/>
  <c r="F2469" i="1"/>
  <c r="F2479" i="1"/>
  <c r="F2488" i="1"/>
  <c r="F2497" i="1"/>
  <c r="F2506" i="1"/>
  <c r="F2515" i="1"/>
  <c r="F2524" i="1"/>
  <c r="F2533" i="1"/>
  <c r="F2542" i="1"/>
  <c r="F2550" i="1"/>
  <c r="F2558" i="1"/>
  <c r="F2566" i="1"/>
  <c r="F2574" i="1"/>
  <c r="F2582" i="1"/>
  <c r="F2590" i="1"/>
  <c r="F2598" i="1"/>
  <c r="F2606" i="1"/>
  <c r="F2614" i="1"/>
  <c r="F2622" i="1"/>
  <c r="F2630" i="1"/>
  <c r="F2638" i="1"/>
  <c r="F2646" i="1"/>
  <c r="F2654" i="1"/>
  <c r="F2662" i="1"/>
  <c r="F2670" i="1"/>
  <c r="F2678" i="1"/>
  <c r="F2686" i="1"/>
  <c r="F2694" i="1"/>
  <c r="F2702" i="1"/>
  <c r="F2710" i="1"/>
  <c r="F2718" i="1"/>
  <c r="F2726" i="1"/>
  <c r="F2734" i="1"/>
  <c r="F2742" i="1"/>
  <c r="F2750" i="1"/>
  <c r="F2758" i="1"/>
  <c r="F2766" i="1"/>
  <c r="F2774" i="1"/>
  <c r="F2782" i="1"/>
  <c r="F2790" i="1"/>
  <c r="F2798" i="1"/>
  <c r="F2806" i="1"/>
  <c r="F2814" i="1"/>
  <c r="F2822" i="1"/>
  <c r="F2830" i="1"/>
  <c r="F2838" i="1"/>
  <c r="F2846" i="1"/>
  <c r="F2854" i="1"/>
  <c r="F2862" i="1"/>
  <c r="F2870" i="1"/>
  <c r="F2878" i="1"/>
  <c r="F2886" i="1"/>
  <c r="F2894" i="1"/>
  <c r="F2902" i="1"/>
  <c r="F2910" i="1"/>
  <c r="F2918" i="1"/>
  <c r="F2926" i="1"/>
  <c r="F2934" i="1"/>
  <c r="F2942" i="1"/>
  <c r="F2950" i="1"/>
  <c r="F2958" i="1"/>
  <c r="F2966" i="1"/>
  <c r="F2974" i="1"/>
  <c r="F2982" i="1"/>
  <c r="F2990" i="1"/>
  <c r="F2998" i="1"/>
  <c r="F3006" i="1"/>
  <c r="F3014" i="1"/>
  <c r="F3022" i="1"/>
  <c r="F3030" i="1"/>
  <c r="F3038" i="1"/>
  <c r="F3046" i="1"/>
  <c r="F3054" i="1"/>
  <c r="F3062" i="1"/>
  <c r="F3070" i="1"/>
  <c r="F3078" i="1"/>
  <c r="F3086" i="1"/>
  <c r="F3094" i="1"/>
  <c r="F3102" i="1"/>
  <c r="F3110" i="1"/>
  <c r="F3118" i="1"/>
  <c r="F3126" i="1"/>
  <c r="F3134" i="1"/>
  <c r="F3142" i="1"/>
  <c r="F3150" i="1"/>
  <c r="F3158" i="1"/>
  <c r="F3166" i="1"/>
  <c r="F3174" i="1"/>
  <c r="F3182" i="1"/>
  <c r="F3190" i="1"/>
  <c r="F3198" i="1"/>
  <c r="F3206" i="1"/>
  <c r="F3214" i="1"/>
  <c r="F3222" i="1"/>
  <c r="F3230" i="1"/>
  <c r="F3238" i="1"/>
  <c r="F3246" i="1"/>
  <c r="F3254" i="1"/>
  <c r="F3262" i="1"/>
  <c r="F3270" i="1"/>
  <c r="F3278" i="1"/>
  <c r="F3286" i="1"/>
  <c r="F3294" i="1"/>
  <c r="F3302" i="1"/>
  <c r="E3288" i="1"/>
  <c r="F742" i="1"/>
  <c r="F1080" i="1"/>
  <c r="F1363" i="1"/>
  <c r="F1533" i="1"/>
  <c r="F1677" i="1"/>
  <c r="F1764" i="1"/>
  <c r="F1851" i="1"/>
  <c r="F1933" i="1"/>
  <c r="F2020" i="1"/>
  <c r="F2107" i="1"/>
  <c r="F2189" i="1"/>
  <c r="F2276" i="1"/>
  <c r="F2357" i="1"/>
  <c r="F2397" i="1"/>
  <c r="F2434" i="1"/>
  <c r="F2471" i="1"/>
  <c r="F2507" i="1"/>
  <c r="F2543" i="1"/>
  <c r="F2575" i="1"/>
  <c r="F2607" i="1"/>
  <c r="F2639" i="1"/>
  <c r="F2671" i="1"/>
  <c r="F2703" i="1"/>
  <c r="F2735" i="1"/>
  <c r="F2767" i="1"/>
  <c r="F2799" i="1"/>
  <c r="F2831" i="1"/>
  <c r="F2863" i="1"/>
  <c r="F2895" i="1"/>
  <c r="F2927" i="1"/>
  <c r="F2959" i="1"/>
  <c r="F2991" i="1"/>
  <c r="F3023" i="1"/>
  <c r="F3055" i="1"/>
  <c r="F3087" i="1"/>
  <c r="F3119" i="1"/>
  <c r="F3151" i="1"/>
  <c r="F3183" i="1"/>
  <c r="F3215" i="1"/>
  <c r="F3247" i="1"/>
  <c r="F3279" i="1"/>
  <c r="F3310" i="1"/>
  <c r="F3325" i="1"/>
  <c r="F3335" i="1"/>
  <c r="F3347" i="1"/>
  <c r="F3357" i="1"/>
  <c r="F3367" i="1"/>
  <c r="F3379" i="1"/>
  <c r="F3389" i="1"/>
  <c r="F3399" i="1"/>
  <c r="F998" i="1"/>
  <c r="F1915" i="1"/>
  <c r="F2388" i="1"/>
  <c r="F2599" i="1"/>
  <c r="F2727" i="1"/>
  <c r="F2887" i="1"/>
  <c r="F3015" i="1"/>
  <c r="F3207" i="1"/>
  <c r="F3333" i="1"/>
  <c r="F3397" i="1"/>
  <c r="F999" i="1"/>
  <c r="F1916" i="1"/>
  <c r="F2389" i="1"/>
  <c r="F2568" i="1"/>
  <c r="F2728" i="1"/>
  <c r="F2824" i="1"/>
  <c r="F2984" i="1"/>
  <c r="F3176" i="1"/>
  <c r="F3323" i="1"/>
  <c r="F3366" i="1"/>
  <c r="E3289" i="1"/>
  <c r="F743" i="1"/>
  <c r="F1086" i="1"/>
  <c r="F1364" i="1"/>
  <c r="F1534" i="1"/>
  <c r="F1683" i="1"/>
  <c r="F1765" i="1"/>
  <c r="F1852" i="1"/>
  <c r="F1939" i="1"/>
  <c r="F2021" i="1"/>
  <c r="F2108" i="1"/>
  <c r="F2195" i="1"/>
  <c r="F2277" i="1"/>
  <c r="F2359" i="1"/>
  <c r="F2399" i="1"/>
  <c r="F2435" i="1"/>
  <c r="F2472" i="1"/>
  <c r="F2508" i="1"/>
  <c r="F2544" i="1"/>
  <c r="F2576" i="1"/>
  <c r="F2608" i="1"/>
  <c r="F2640" i="1"/>
  <c r="F2672" i="1"/>
  <c r="F2704" i="1"/>
  <c r="F2736" i="1"/>
  <c r="F2768" i="1"/>
  <c r="F2800" i="1"/>
  <c r="F2832" i="1"/>
  <c r="F2864" i="1"/>
  <c r="F2896" i="1"/>
  <c r="F2928" i="1"/>
  <c r="F2960" i="1"/>
  <c r="F2992" i="1"/>
  <c r="F3024" i="1"/>
  <c r="F3056" i="1"/>
  <c r="F3088" i="1"/>
  <c r="F3120" i="1"/>
  <c r="F3152" i="1"/>
  <c r="F3184" i="1"/>
  <c r="F3216" i="1"/>
  <c r="F3248" i="1"/>
  <c r="F3280" i="1"/>
  <c r="F3311" i="1"/>
  <c r="F3326" i="1"/>
  <c r="F3336" i="1"/>
  <c r="F3348" i="1"/>
  <c r="F3358" i="1"/>
  <c r="F3368" i="1"/>
  <c r="F3380" i="1"/>
  <c r="F3390" i="1"/>
  <c r="F3400" i="1"/>
  <c r="F1491" i="1"/>
  <c r="F1997" i="1"/>
  <c r="F2461" i="1"/>
  <c r="F2631" i="1"/>
  <c r="F2823" i="1"/>
  <c r="F3047" i="1"/>
  <c r="F3303" i="1"/>
  <c r="F3375" i="1"/>
  <c r="F1747" i="1"/>
  <c r="F2172" i="1"/>
  <c r="F2499" i="1"/>
  <c r="F2760" i="1"/>
  <c r="F2952" i="1"/>
  <c r="F3144" i="1"/>
  <c r="F3304" i="1"/>
  <c r="F3388" i="1"/>
  <c r="F264" i="1"/>
  <c r="F824" i="1"/>
  <c r="F1167" i="1"/>
  <c r="F1405" i="1"/>
  <c r="F1575" i="1"/>
  <c r="F1700" i="1"/>
  <c r="F1787" i="1"/>
  <c r="F1869" i="1"/>
  <c r="F1956" i="1"/>
  <c r="F2043" i="1"/>
  <c r="F2125" i="1"/>
  <c r="F2212" i="1"/>
  <c r="F2299" i="1"/>
  <c r="F2370" i="1"/>
  <c r="F2407" i="1"/>
  <c r="F2443" i="1"/>
  <c r="F2480" i="1"/>
  <c r="F2516" i="1"/>
  <c r="F2551" i="1"/>
  <c r="F2583" i="1"/>
  <c r="F2615" i="1"/>
  <c r="F2647" i="1"/>
  <c r="F2679" i="1"/>
  <c r="F2711" i="1"/>
  <c r="F2743" i="1"/>
  <c r="F2775" i="1"/>
  <c r="F2807" i="1"/>
  <c r="F2839" i="1"/>
  <c r="F2871" i="1"/>
  <c r="F2903" i="1"/>
  <c r="F2935" i="1"/>
  <c r="F2967" i="1"/>
  <c r="F2999" i="1"/>
  <c r="F3031" i="1"/>
  <c r="F3063" i="1"/>
  <c r="F3095" i="1"/>
  <c r="F3127" i="1"/>
  <c r="F3159" i="1"/>
  <c r="F3191" i="1"/>
  <c r="F3223" i="1"/>
  <c r="F3255" i="1"/>
  <c r="F3287" i="1"/>
  <c r="F3312" i="1"/>
  <c r="F3327" i="1"/>
  <c r="F3339" i="1"/>
  <c r="F3349" i="1"/>
  <c r="F3359" i="1"/>
  <c r="F3371" i="1"/>
  <c r="F3381" i="1"/>
  <c r="F3391" i="1"/>
  <c r="F3403" i="1"/>
  <c r="F628" i="1"/>
  <c r="F1828" i="1"/>
  <c r="F2340" i="1"/>
  <c r="F2498" i="1"/>
  <c r="F2695" i="1"/>
  <c r="F2919" i="1"/>
  <c r="F3111" i="1"/>
  <c r="F3239" i="1"/>
  <c r="F3320" i="1"/>
  <c r="F3387" i="1"/>
  <c r="F629" i="1"/>
  <c r="F1829" i="1"/>
  <c r="F2341" i="1"/>
  <c r="F2536" i="1"/>
  <c r="F2696" i="1"/>
  <c r="F2856" i="1"/>
  <c r="F3048" i="1"/>
  <c r="F3208" i="1"/>
  <c r="F3344" i="1"/>
  <c r="F3398" i="1"/>
  <c r="F271" i="1"/>
  <c r="F830" i="1"/>
  <c r="F1168" i="1"/>
  <c r="F1406" i="1"/>
  <c r="F1576" i="1"/>
  <c r="F1701" i="1"/>
  <c r="F1788" i="1"/>
  <c r="F1875" i="1"/>
  <c r="F1957" i="1"/>
  <c r="F2044" i="1"/>
  <c r="F2131" i="1"/>
  <c r="F2213" i="1"/>
  <c r="F2300" i="1"/>
  <c r="F2371" i="1"/>
  <c r="F2408" i="1"/>
  <c r="F2444" i="1"/>
  <c r="F2481" i="1"/>
  <c r="F2517" i="1"/>
  <c r="F2552" i="1"/>
  <c r="F2584" i="1"/>
  <c r="F2616" i="1"/>
  <c r="F2648" i="1"/>
  <c r="F2680" i="1"/>
  <c r="F2712" i="1"/>
  <c r="F2744" i="1"/>
  <c r="F2776" i="1"/>
  <c r="F2808" i="1"/>
  <c r="F2840" i="1"/>
  <c r="F2872" i="1"/>
  <c r="F2904" i="1"/>
  <c r="F2936" i="1"/>
  <c r="F2968" i="1"/>
  <c r="F3000" i="1"/>
  <c r="F3032" i="1"/>
  <c r="F3064" i="1"/>
  <c r="F3096" i="1"/>
  <c r="F3128" i="1"/>
  <c r="F3160" i="1"/>
  <c r="F3192" i="1"/>
  <c r="F3224" i="1"/>
  <c r="F3256" i="1"/>
  <c r="F3288" i="1"/>
  <c r="F3315" i="1"/>
  <c r="F3328" i="1"/>
  <c r="F3340" i="1"/>
  <c r="F3350" i="1"/>
  <c r="F3360" i="1"/>
  <c r="F3372" i="1"/>
  <c r="F3382" i="1"/>
  <c r="F3392" i="1"/>
  <c r="F3404" i="1"/>
  <c r="F1741" i="1"/>
  <c r="F2253" i="1"/>
  <c r="F2535" i="1"/>
  <c r="F2759" i="1"/>
  <c r="F2951" i="1"/>
  <c r="F3143" i="1"/>
  <c r="F3343" i="1"/>
  <c r="F1492" i="1"/>
  <c r="F2003" i="1"/>
  <c r="F2426" i="1"/>
  <c r="F2632" i="1"/>
  <c r="F2888" i="1"/>
  <c r="F3112" i="1"/>
  <c r="F3334" i="1"/>
  <c r="F512" i="1"/>
  <c r="F911" i="1"/>
  <c r="F1247" i="1"/>
  <c r="F1447" i="1"/>
  <c r="F1619" i="1"/>
  <c r="F1723" i="1"/>
  <c r="F1805" i="1"/>
  <c r="F1892" i="1"/>
  <c r="F1979" i="1"/>
  <c r="F2061" i="1"/>
  <c r="F2148" i="1"/>
  <c r="F2235" i="1"/>
  <c r="F2317" i="1"/>
  <c r="F2379" i="1"/>
  <c r="F2416" i="1"/>
  <c r="F2452" i="1"/>
  <c r="F2489" i="1"/>
  <c r="F2525" i="1"/>
  <c r="F2559" i="1"/>
  <c r="F2591" i="1"/>
  <c r="F2623" i="1"/>
  <c r="F2655" i="1"/>
  <c r="F2687" i="1"/>
  <c r="F2719" i="1"/>
  <c r="F2751" i="1"/>
  <c r="F2783" i="1"/>
  <c r="F2815" i="1"/>
  <c r="F2847" i="1"/>
  <c r="F2879" i="1"/>
  <c r="F2911" i="1"/>
  <c r="F2943" i="1"/>
  <c r="F2975" i="1"/>
  <c r="F3007" i="1"/>
  <c r="F3039" i="1"/>
  <c r="F3071" i="1"/>
  <c r="F3103" i="1"/>
  <c r="F3135" i="1"/>
  <c r="F3167" i="1"/>
  <c r="F3199" i="1"/>
  <c r="F3231" i="1"/>
  <c r="F3263" i="1"/>
  <c r="F3295" i="1"/>
  <c r="F3318" i="1"/>
  <c r="F3331" i="1"/>
  <c r="F3341" i="1"/>
  <c r="F3351" i="1"/>
  <c r="F3363" i="1"/>
  <c r="F3373" i="1"/>
  <c r="F3383" i="1"/>
  <c r="F3395" i="1"/>
  <c r="F3405" i="1"/>
  <c r="F1651" i="1"/>
  <c r="F2171" i="1"/>
  <c r="F2567" i="1"/>
  <c r="F2791" i="1"/>
  <c r="F2983" i="1"/>
  <c r="F3175" i="1"/>
  <c r="F3355" i="1"/>
  <c r="F1652" i="1"/>
  <c r="F2259" i="1"/>
  <c r="F2600" i="1"/>
  <c r="F2792" i="1"/>
  <c r="F3016" i="1"/>
  <c r="F3240" i="1"/>
  <c r="F3356" i="1"/>
  <c r="F520" i="1"/>
  <c r="F912" i="1"/>
  <c r="F1248" i="1"/>
  <c r="F1448" i="1"/>
  <c r="F1620" i="1"/>
  <c r="F1724" i="1"/>
  <c r="F1811" i="1"/>
  <c r="F1893" i="1"/>
  <c r="F1980" i="1"/>
  <c r="F2067" i="1"/>
  <c r="F2149" i="1"/>
  <c r="F2236" i="1"/>
  <c r="F2323" i="1"/>
  <c r="F2380" i="1"/>
  <c r="F2417" i="1"/>
  <c r="F2453" i="1"/>
  <c r="F2490" i="1"/>
  <c r="F2527" i="1"/>
  <c r="F2560" i="1"/>
  <c r="F2592" i="1"/>
  <c r="F2624" i="1"/>
  <c r="F2656" i="1"/>
  <c r="F2688" i="1"/>
  <c r="F2720" i="1"/>
  <c r="F2752" i="1"/>
  <c r="F2784" i="1"/>
  <c r="F2816" i="1"/>
  <c r="F2848" i="1"/>
  <c r="F2880" i="1"/>
  <c r="F2912" i="1"/>
  <c r="F2944" i="1"/>
  <c r="F2976" i="1"/>
  <c r="F3008" i="1"/>
  <c r="F3040" i="1"/>
  <c r="F3072" i="1"/>
  <c r="F3104" i="1"/>
  <c r="F3136" i="1"/>
  <c r="F3168" i="1"/>
  <c r="F3200" i="1"/>
  <c r="F3232" i="1"/>
  <c r="F3264" i="1"/>
  <c r="F3296" i="1"/>
  <c r="F3319" i="1"/>
  <c r="F3332" i="1"/>
  <c r="F3342" i="1"/>
  <c r="F3352" i="1"/>
  <c r="F3364" i="1"/>
  <c r="F3374" i="1"/>
  <c r="F3384" i="1"/>
  <c r="F3396" i="1"/>
  <c r="F3406" i="1"/>
  <c r="F1311" i="1"/>
  <c r="F2084" i="1"/>
  <c r="F2425" i="1"/>
  <c r="F2663" i="1"/>
  <c r="F2855" i="1"/>
  <c r="F3079" i="1"/>
  <c r="F3271" i="1"/>
  <c r="F3365" i="1"/>
  <c r="F1312" i="1"/>
  <c r="F2085" i="1"/>
  <c r="F2463" i="1"/>
  <c r="F2664" i="1"/>
  <c r="F2920" i="1"/>
  <c r="F3080" i="1"/>
  <c r="F3272" i="1"/>
  <c r="F3376" i="1"/>
  <c r="F5" i="1"/>
  <c r="E5" i="1"/>
  <c r="B346" i="7"/>
  <c r="C346" i="7" s="1"/>
  <c r="B350" i="7"/>
  <c r="C350" i="7" s="1"/>
  <c r="B69" i="7"/>
  <c r="B416" i="7"/>
  <c r="B299" i="7"/>
  <c r="B340" i="7"/>
  <c r="C340" i="7" s="1"/>
  <c r="B202" i="7"/>
  <c r="B249" i="7"/>
  <c r="B250" i="7"/>
  <c r="B397" i="7"/>
  <c r="C397" i="7" s="1"/>
  <c r="B372" i="7"/>
  <c r="C372" i="7" s="1"/>
  <c r="B302" i="7"/>
  <c r="B291" i="7"/>
  <c r="B279" i="7"/>
  <c r="B178" i="7"/>
  <c r="B179" i="7"/>
  <c r="B134" i="7"/>
  <c r="B13" i="7"/>
  <c r="B235" i="7"/>
  <c r="B234" i="7"/>
  <c r="B201" i="7"/>
  <c r="B212" i="7"/>
  <c r="B369" i="7"/>
  <c r="C369" i="7" s="1"/>
  <c r="B443" i="7"/>
  <c r="C443" i="7" s="1"/>
  <c r="B358" i="7"/>
  <c r="C358" i="7" s="1"/>
  <c r="B290" i="7"/>
  <c r="B293" i="7"/>
  <c r="B209" i="7"/>
  <c r="B195" i="7"/>
  <c r="B196" i="7"/>
  <c r="B149" i="7"/>
  <c r="B96" i="7"/>
  <c r="B221" i="7"/>
  <c r="B192" i="7"/>
  <c r="B193" i="7"/>
  <c r="B394" i="7"/>
  <c r="C394" i="7" s="1"/>
  <c r="B356" i="7"/>
  <c r="C356" i="7" s="1"/>
  <c r="B361" i="7"/>
  <c r="C361" i="7" s="1"/>
  <c r="B271" i="7"/>
  <c r="B273" i="7"/>
  <c r="B454" i="7"/>
  <c r="A454" i="7" s="1"/>
  <c r="B442" i="7"/>
  <c r="A442" i="7" s="1"/>
  <c r="B440" i="7"/>
  <c r="A440" i="7" s="1"/>
  <c r="B300" i="7"/>
  <c r="B255" i="7"/>
  <c r="B254" i="7"/>
  <c r="B229" i="7"/>
  <c r="B218" i="7"/>
  <c r="B213" i="7"/>
  <c r="B124" i="7"/>
  <c r="B452" i="7"/>
  <c r="C452" i="7" s="1"/>
  <c r="B453" i="7"/>
  <c r="A453" i="7" s="1"/>
  <c r="B274" i="7"/>
  <c r="B371" i="7"/>
  <c r="C371" i="7" s="1"/>
  <c r="B364" i="7"/>
  <c r="C364" i="7" s="1"/>
  <c r="B355" i="7"/>
  <c r="C355" i="7" s="1"/>
  <c r="B339" i="7"/>
  <c r="C339" i="7" s="1"/>
  <c r="B252" i="7"/>
  <c r="B184" i="7"/>
  <c r="B141" i="7"/>
  <c r="B434" i="7"/>
  <c r="B433" i="7"/>
  <c r="A433" i="7" s="1"/>
  <c r="B352" i="7"/>
  <c r="C352" i="7" s="1"/>
  <c r="B447" i="7"/>
  <c r="A447" i="7" s="1"/>
  <c r="B446" i="7"/>
  <c r="A446" i="7" s="1"/>
  <c r="B338" i="7"/>
  <c r="C338" i="7" s="1"/>
  <c r="B342" i="7"/>
  <c r="C342" i="7" s="1"/>
  <c r="B251" i="7"/>
  <c r="B258" i="7"/>
  <c r="B183" i="7"/>
  <c r="B181" i="7"/>
  <c r="B389" i="7"/>
  <c r="C389" i="7" s="1"/>
  <c r="B111" i="7"/>
  <c r="B335" i="7"/>
  <c r="C335" i="7" s="1"/>
  <c r="B405" i="7"/>
  <c r="C405" i="7" s="1"/>
  <c r="B78" i="7"/>
  <c r="B74" i="7"/>
  <c r="B396" i="7"/>
  <c r="C396" i="7" s="1"/>
  <c r="B112" i="7"/>
  <c r="B87" i="7"/>
  <c r="B76" i="7"/>
  <c r="B332" i="7"/>
  <c r="C332" i="7" s="1"/>
  <c r="B421" i="7"/>
  <c r="A421" i="7" s="1"/>
  <c r="B311" i="7"/>
  <c r="B130" i="7"/>
  <c r="B289" i="7"/>
  <c r="B36" i="7"/>
  <c r="B257" i="7"/>
  <c r="B98" i="7"/>
  <c r="B208" i="7"/>
  <c r="B138" i="7"/>
  <c r="B163" i="7"/>
  <c r="B147" i="7"/>
  <c r="B82" i="7"/>
  <c r="B128" i="7"/>
  <c r="B415" i="7"/>
  <c r="A415" i="7" s="1"/>
  <c r="B108" i="7"/>
  <c r="B94" i="7"/>
  <c r="B22" i="7"/>
  <c r="B83" i="7"/>
  <c r="B75" i="7"/>
  <c r="B60" i="7"/>
  <c r="B47" i="7"/>
  <c r="B34" i="7"/>
  <c r="B21" i="7"/>
  <c r="B168" i="7"/>
  <c r="B8" i="7"/>
  <c r="B260" i="7"/>
  <c r="B35" i="7"/>
  <c r="B388" i="7"/>
  <c r="C388" i="7" s="1"/>
  <c r="B67" i="7"/>
  <c r="B370" i="7"/>
  <c r="C370" i="7" s="1"/>
  <c r="B132" i="7"/>
  <c r="B301" i="7"/>
  <c r="B139" i="7"/>
  <c r="B247" i="7"/>
  <c r="B158" i="7"/>
  <c r="B61" i="7"/>
  <c r="B127" i="7"/>
  <c r="B395" i="7"/>
  <c r="C395" i="7" s="1"/>
  <c r="B46" i="7"/>
  <c r="B441" i="7"/>
  <c r="C441" i="7" s="1"/>
  <c r="B366" i="7"/>
  <c r="C366" i="7" s="1"/>
  <c r="B107" i="7"/>
  <c r="B330" i="7"/>
  <c r="C330" i="7" s="1"/>
  <c r="B40" i="7"/>
  <c r="B219" i="7"/>
  <c r="B143" i="7"/>
  <c r="B175" i="7"/>
  <c r="B29" i="7"/>
  <c r="B162" i="7"/>
  <c r="B146" i="7"/>
  <c r="B223" i="7"/>
  <c r="B125" i="7"/>
  <c r="B105" i="7"/>
  <c r="B93" i="7"/>
  <c r="B86" i="7"/>
  <c r="B71" i="7"/>
  <c r="B157" i="7"/>
  <c r="B57" i="7"/>
  <c r="B15" i="7"/>
  <c r="B45" i="7"/>
  <c r="B9" i="7"/>
  <c r="B32" i="7"/>
  <c r="B411" i="7"/>
  <c r="A411" i="7" s="1"/>
  <c r="B20" i="7"/>
  <c r="B417" i="7"/>
  <c r="B113" i="7"/>
  <c r="B359" i="7"/>
  <c r="C359" i="7" s="1"/>
  <c r="B156" i="7"/>
  <c r="B248" i="7"/>
  <c r="B95" i="7"/>
  <c r="B200" i="7"/>
  <c r="B173" i="7"/>
  <c r="B23" i="7"/>
  <c r="B423" i="7"/>
  <c r="B115" i="7"/>
  <c r="B413" i="7"/>
  <c r="B49" i="7"/>
  <c r="B381" i="7"/>
  <c r="C381" i="7" s="1"/>
  <c r="B365" i="7"/>
  <c r="C365" i="7" s="1"/>
  <c r="B357" i="7"/>
  <c r="C357" i="7" s="1"/>
  <c r="B269" i="7"/>
  <c r="B155" i="7"/>
  <c r="B185" i="7"/>
  <c r="B409" i="7"/>
  <c r="C409" i="7" s="1"/>
  <c r="B174" i="7"/>
  <c r="B161" i="7"/>
  <c r="B408" i="7"/>
  <c r="C408" i="7" s="1"/>
  <c r="B104" i="7"/>
  <c r="B24" i="7"/>
  <c r="B92" i="7"/>
  <c r="B85" i="7"/>
  <c r="B55" i="7"/>
  <c r="B43" i="7"/>
  <c r="B30" i="7"/>
  <c r="B19" i="7"/>
  <c r="B123" i="7"/>
  <c r="B386" i="7"/>
  <c r="C386" i="7" s="1"/>
  <c r="B210" i="7"/>
  <c r="B31" i="7"/>
  <c r="B50" i="7"/>
  <c r="B12" i="7"/>
  <c r="B166" i="7"/>
  <c r="B37" i="7"/>
  <c r="B295" i="7"/>
  <c r="B159" i="7"/>
  <c r="B267" i="7"/>
  <c r="B449" i="7"/>
  <c r="A449" i="7" s="1"/>
  <c r="B217" i="7"/>
  <c r="B129" i="7"/>
  <c r="B203" i="7"/>
  <c r="B387" i="7"/>
  <c r="C387" i="7" s="1"/>
  <c r="B172" i="7"/>
  <c r="B160" i="7"/>
  <c r="B121" i="7"/>
  <c r="B103" i="7"/>
  <c r="B91" i="7"/>
  <c r="B84" i="7"/>
  <c r="B54" i="7"/>
  <c r="B41" i="7"/>
  <c r="B407" i="7"/>
  <c r="C407" i="7" s="1"/>
  <c r="B33" i="7"/>
  <c r="B18" i="7"/>
  <c r="B225" i="7"/>
  <c r="B412" i="7"/>
  <c r="A412" i="7" s="1"/>
  <c r="B64" i="7"/>
  <c r="B72" i="7"/>
  <c r="B418" i="7"/>
  <c r="B275" i="7"/>
  <c r="B410" i="7"/>
  <c r="A410" i="7" s="1"/>
  <c r="B77" i="7"/>
  <c r="B406" i="7"/>
  <c r="C406" i="7" s="1"/>
  <c r="B145" i="7"/>
  <c r="B436" i="7"/>
  <c r="B116" i="7"/>
  <c r="B402" i="7"/>
  <c r="C402" i="7" s="1"/>
  <c r="B375" i="7"/>
  <c r="C375" i="7" s="1"/>
  <c r="B363" i="7"/>
  <c r="C363" i="7" s="1"/>
  <c r="B165" i="7"/>
  <c r="B327" i="7"/>
  <c r="C327" i="7" s="1"/>
  <c r="B102" i="7"/>
  <c r="B316" i="7"/>
  <c r="B385" i="7"/>
  <c r="C385" i="7" s="1"/>
  <c r="B304" i="7"/>
  <c r="B144" i="7"/>
  <c r="B266" i="7"/>
  <c r="B126" i="7"/>
  <c r="B171" i="7"/>
  <c r="B140" i="7"/>
  <c r="B120" i="7"/>
  <c r="B80" i="7"/>
  <c r="B89" i="7"/>
  <c r="B66" i="7"/>
  <c r="B53" i="7"/>
  <c r="B42" i="7"/>
  <c r="B28" i="7"/>
  <c r="B17" i="7"/>
  <c r="B131" i="7"/>
  <c r="B216" i="7"/>
  <c r="B48" i="7"/>
  <c r="B11" i="7"/>
  <c r="B422" i="7"/>
  <c r="B51" i="7"/>
  <c r="B419" i="7"/>
  <c r="B398" i="7"/>
  <c r="C398" i="7" s="1"/>
  <c r="B373" i="7"/>
  <c r="C373" i="7" s="1"/>
  <c r="B44" i="7"/>
  <c r="B362" i="7"/>
  <c r="C362" i="7" s="1"/>
  <c r="B106" i="7"/>
  <c r="B349" i="7"/>
  <c r="C349" i="7" s="1"/>
  <c r="B315" i="7"/>
  <c r="B164" i="7"/>
  <c r="B280" i="7"/>
  <c r="B99" i="7"/>
  <c r="B261" i="7"/>
  <c r="B151" i="7"/>
  <c r="B152" i="7"/>
  <c r="B224" i="7"/>
  <c r="B114" i="7"/>
  <c r="B100" i="7"/>
  <c r="B90" i="7"/>
  <c r="B79" i="7"/>
  <c r="B52" i="7"/>
  <c r="B27" i="7"/>
  <c r="B70" i="7"/>
  <c r="B14" i="7"/>
  <c r="B16" i="7"/>
  <c r="B292" i="7"/>
  <c r="C344" i="7"/>
  <c r="C393" i="7"/>
  <c r="C325" i="7"/>
  <c r="C403" i="7"/>
  <c r="C391" i="7"/>
  <c r="C334" i="7"/>
  <c r="A439" i="7"/>
  <c r="C439" i="7"/>
  <c r="C368" i="7"/>
  <c r="C331" i="7"/>
  <c r="A450" i="7"/>
  <c r="A438" i="7"/>
  <c r="C438" i="7"/>
  <c r="C367" i="7"/>
  <c r="C353" i="7"/>
  <c r="C329" i="7"/>
  <c r="C337" i="7"/>
  <c r="A451" i="7"/>
  <c r="C451" i="7"/>
  <c r="C399" i="7"/>
  <c r="C376" i="7"/>
  <c r="C380" i="7"/>
  <c r="C374" i="7"/>
  <c r="C341" i="7"/>
  <c r="C382" i="7"/>
  <c r="C326" i="7"/>
  <c r="C378" i="7"/>
  <c r="C384" i="7"/>
  <c r="C383" i="7"/>
  <c r="C437" i="7"/>
  <c r="C343" i="7"/>
  <c r="C345" i="7"/>
  <c r="C328" i="7"/>
  <c r="C321" i="7"/>
  <c r="C435" i="7"/>
  <c r="C404" i="7"/>
  <c r="C401" i="7"/>
  <c r="C426" i="7"/>
  <c r="C348" i="7"/>
  <c r="C429" i="7"/>
  <c r="C390" i="7"/>
  <c r="C425" i="7"/>
  <c r="C427" i="7"/>
  <c r="C400" i="7"/>
  <c r="C432" i="7"/>
  <c r="C377" i="7"/>
  <c r="A445" i="7"/>
  <c r="C445" i="7"/>
  <c r="C347" i="7"/>
  <c r="C336" i="7"/>
  <c r="C379" i="7"/>
  <c r="A444" i="7"/>
  <c r="C444" i="7"/>
  <c r="C392" i="7"/>
  <c r="C333" i="7"/>
  <c r="C324" i="7"/>
  <c r="M2" i="3"/>
  <c r="C448" i="7" l="1"/>
  <c r="A3608" i="1"/>
  <c r="A3609" i="1" s="1"/>
  <c r="A3610" i="1" s="1"/>
  <c r="A3611" i="1" s="1"/>
  <c r="A3612" i="1" s="1"/>
  <c r="A3613" i="1" s="1"/>
  <c r="A3614" i="1" s="1"/>
  <c r="A3615" i="1" s="1"/>
  <c r="A3616" i="1" s="1"/>
  <c r="C453" i="7"/>
  <c r="C421" i="7"/>
  <c r="A452" i="7"/>
  <c r="A441" i="7"/>
  <c r="C442" i="7"/>
  <c r="C411" i="7"/>
  <c r="C412" i="7"/>
  <c r="A443" i="7"/>
  <c r="C454" i="7"/>
  <c r="C447" i="7"/>
  <c r="C440" i="7"/>
  <c r="C415" i="7"/>
  <c r="C433" i="7"/>
  <c r="C410" i="7"/>
  <c r="C446" i="7"/>
  <c r="C449" i="7"/>
  <c r="A422" i="7"/>
  <c r="C422" i="7"/>
  <c r="A423" i="7"/>
  <c r="C423" i="7"/>
  <c r="A416" i="7"/>
  <c r="C416" i="7"/>
  <c r="A417" i="7"/>
  <c r="C417" i="7"/>
  <c r="C428" i="7"/>
  <c r="A428" i="7"/>
  <c r="A431" i="7"/>
  <c r="C431" i="7"/>
  <c r="A419" i="7"/>
  <c r="C419" i="7"/>
  <c r="C436" i="7"/>
  <c r="A436" i="7"/>
  <c r="A418" i="7"/>
  <c r="C418" i="7"/>
  <c r="A414" i="7"/>
  <c r="C414" i="7"/>
  <c r="A413" i="7"/>
  <c r="C413" i="7"/>
  <c r="A434" i="7"/>
  <c r="C434" i="7"/>
  <c r="A424" i="7"/>
  <c r="C424" i="7"/>
  <c r="A420" i="7"/>
  <c r="C420" i="7"/>
  <c r="A430" i="7"/>
  <c r="C430" i="7"/>
  <c r="A2750" i="1"/>
  <c r="A2751" i="1" s="1"/>
  <c r="A2752" i="1" s="1"/>
  <c r="A2753" i="1" s="1"/>
  <c r="A2754" i="1" s="1"/>
  <c r="A2755" i="1" s="1"/>
  <c r="A2756" i="1" s="1"/>
  <c r="A3617" i="1" l="1"/>
  <c r="A3618" i="1" s="1"/>
  <c r="A3619" i="1" s="1"/>
  <c r="A3620" i="1" s="1"/>
  <c r="C309" i="7"/>
  <c r="A3622" i="1" l="1"/>
  <c r="A3623" i="1" s="1"/>
  <c r="C312" i="7"/>
  <c r="A3626" i="1" l="1"/>
  <c r="A3627" i="1" s="1"/>
  <c r="A3629" i="1" s="1"/>
  <c r="A3630" i="1" s="1"/>
  <c r="A3632" i="1" s="1"/>
  <c r="A3633" i="1" s="1"/>
  <c r="A3634" i="1" s="1"/>
  <c r="A3636" i="1" s="1"/>
  <c r="A3638" i="1" s="1"/>
  <c r="A3639" i="1" s="1"/>
  <c r="A3643" i="1" s="1"/>
  <c r="A3644" i="1" s="1"/>
  <c r="A3645" i="1" s="1"/>
  <c r="A3646" i="1" s="1"/>
  <c r="A3647" i="1" s="1"/>
  <c r="A3648" i="1" s="1"/>
  <c r="A3650" i="1" s="1"/>
  <c r="A3651" i="1" s="1"/>
  <c r="A3652" i="1" s="1"/>
  <c r="A3653" i="1" s="1"/>
  <c r="A3654" i="1" s="1"/>
  <c r="A3656" i="1" s="1"/>
  <c r="A3658" i="1" s="1"/>
  <c r="A3659" i="1" s="1"/>
  <c r="C293" i="7"/>
  <c r="C318" i="7"/>
  <c r="C7" i="7" l="1"/>
  <c r="C303" i="7" l="1"/>
  <c r="AM21" i="3"/>
  <c r="AM22" i="3" s="1"/>
  <c r="C300" i="7"/>
  <c r="C294" i="7"/>
  <c r="J3" i="1"/>
  <c r="C201" i="7" l="1"/>
  <c r="A2430" i="1"/>
  <c r="C236" i="7"/>
  <c r="A2373" i="1"/>
  <c r="A2375" i="1" l="1"/>
  <c r="A2376" i="1" s="1"/>
  <c r="A2377" i="1" s="1"/>
  <c r="A2378" i="1" s="1"/>
  <c r="A2379" i="1" s="1"/>
  <c r="A2380" i="1" s="1"/>
  <c r="A2381" i="1" s="1"/>
  <c r="A2382" i="1" s="1"/>
  <c r="A2383" i="1" s="1"/>
  <c r="A2384" i="1" s="1"/>
  <c r="A2385" i="1" s="1"/>
  <c r="A2386" i="1" s="1"/>
  <c r="A2387" i="1" s="1"/>
  <c r="A2388" i="1" s="1"/>
  <c r="A2389" i="1" s="1"/>
  <c r="A2390" i="1" s="1"/>
  <c r="A2391" i="1" s="1"/>
  <c r="A2392" i="1" s="1"/>
  <c r="A2394" i="1" s="1"/>
  <c r="A2395" i="1" s="1"/>
  <c r="A2396" i="1" s="1"/>
  <c r="A2397" i="1" s="1"/>
  <c r="C290" i="7"/>
  <c r="C200" i="7" l="1"/>
  <c r="C41" i="7"/>
  <c r="C53" i="7"/>
  <c r="A2398" i="1"/>
  <c r="A2399" i="1" s="1"/>
  <c r="A2401" i="1" s="1"/>
  <c r="A2402" i="1" s="1"/>
  <c r="A2403" i="1" s="1"/>
  <c r="A2405" i="1" s="1"/>
  <c r="A2406" i="1" s="1"/>
  <c r="A2407" i="1" s="1"/>
  <c r="A2408" i="1" s="1"/>
  <c r="A2409" i="1" s="1"/>
  <c r="A2410" i="1" s="1"/>
  <c r="A2411" i="1" s="1"/>
  <c r="A2412" i="1" s="1"/>
  <c r="A2413" i="1" s="1"/>
  <c r="A2415" i="1" s="1"/>
  <c r="A2417" i="1" s="1"/>
  <c r="A2418" i="1" s="1"/>
  <c r="A2419" i="1" s="1"/>
  <c r="A2421" i="1" s="1"/>
  <c r="A2422" i="1" s="1"/>
  <c r="A2423" i="1" s="1"/>
  <c r="A2424" i="1" s="1"/>
  <c r="A2425" i="1" s="1"/>
  <c r="A2426" i="1" s="1"/>
  <c r="A2427" i="1" s="1"/>
  <c r="A2428" i="1" s="1"/>
  <c r="A2435" i="1" s="1"/>
  <c r="A2437" i="1" s="1"/>
  <c r="A2438" i="1" s="1"/>
  <c r="A2439" i="1" s="1"/>
  <c r="A2440" i="1" s="1"/>
  <c r="A2441" i="1" s="1"/>
  <c r="A2442" i="1" s="1"/>
  <c r="A2443" i="1" s="1"/>
  <c r="A2444" i="1" s="1"/>
  <c r="A2445" i="1" s="1"/>
  <c r="A2446" i="1" s="1"/>
  <c r="A2447" i="1" s="1"/>
  <c r="A2448" i="1" s="1"/>
  <c r="A2449" i="1" s="1"/>
  <c r="A2450" i="1" s="1"/>
  <c r="A2452" i="1" s="1"/>
  <c r="A2453" i="1" s="1"/>
  <c r="A2454" i="1" s="1"/>
  <c r="A2455" i="1" s="1"/>
  <c r="A2456" i="1" s="1"/>
  <c r="A2457" i="1" s="1"/>
  <c r="A2458" i="1" s="1"/>
  <c r="A2459" i="1" s="1"/>
  <c r="A2460" i="1" s="1"/>
  <c r="A2461" i="1" s="1"/>
  <c r="A2462" i="1" s="1"/>
  <c r="A2464" i="1" s="1"/>
  <c r="A2465" i="1" s="1"/>
  <c r="A2466" i="1" s="1"/>
  <c r="A2467" i="1" s="1"/>
  <c r="A2468" i="1" s="1"/>
  <c r="A2469" i="1" s="1"/>
  <c r="A2470" i="1" s="1"/>
  <c r="A2471" i="1" s="1"/>
  <c r="A2472" i="1" s="1"/>
  <c r="A2473" i="1" s="1"/>
  <c r="A2474" i="1" s="1"/>
  <c r="A2475" i="1" s="1"/>
  <c r="A2476" i="1" s="1"/>
  <c r="A2477" i="1" s="1"/>
  <c r="A2479" i="1" s="1"/>
  <c r="A2480" i="1" s="1"/>
  <c r="A2481" i="1" s="1"/>
  <c r="A2482" i="1" s="1"/>
  <c r="A2483" i="1" s="1"/>
  <c r="A2484" i="1" s="1"/>
  <c r="A2485" i="1" s="1"/>
  <c r="A2486" i="1" s="1"/>
  <c r="A2487" i="1" s="1"/>
  <c r="A2488" i="1" s="1"/>
  <c r="A2489" i="1" s="1"/>
  <c r="A2490" i="1" s="1"/>
  <c r="A2491" i="1" s="1"/>
  <c r="A2492" i="1" s="1"/>
  <c r="A2494" i="1" s="1"/>
  <c r="A2495" i="1" s="1"/>
  <c r="A2496" i="1" s="1"/>
  <c r="A2498" i="1" s="1"/>
  <c r="A2499" i="1" s="1"/>
  <c r="A2500" i="1" s="1"/>
  <c r="A2501"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1" i="1" s="1"/>
  <c r="A2552" i="1" s="1"/>
  <c r="A2553" i="1" s="1"/>
  <c r="A2554" i="1" s="1"/>
  <c r="A2555" i="1" s="1"/>
  <c r="A2556" i="1" s="1"/>
  <c r="A2557" i="1" s="1"/>
  <c r="A2558" i="1" s="1"/>
  <c r="A2559" i="1" s="1"/>
  <c r="A2560" i="1" s="1"/>
  <c r="A2561"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6" i="1" s="1"/>
  <c r="A2587" i="1" s="1"/>
  <c r="A2588" i="1" s="1"/>
  <c r="A2589" i="1" s="1"/>
  <c r="A2590" i="1" s="1"/>
  <c r="A2591" i="1" s="1"/>
  <c r="A2592" i="1" s="1"/>
  <c r="A2593" i="1" s="1"/>
  <c r="A2594" i="1" s="1"/>
  <c r="A2595" i="1" s="1"/>
  <c r="A2596" i="1" s="1"/>
  <c r="A2598" i="1" s="1"/>
  <c r="A2599" i="1" s="1"/>
  <c r="A2600" i="1" s="1"/>
  <c r="A2601" i="1" s="1"/>
  <c r="A2602" i="1" s="1"/>
  <c r="A2603" i="1" s="1"/>
  <c r="A2604" i="1" s="1"/>
  <c r="A2606" i="1" s="1"/>
  <c r="A2607" i="1" s="1"/>
  <c r="A2608" i="1" s="1"/>
  <c r="A2611" i="1" s="1"/>
  <c r="A2612" i="1" s="1"/>
  <c r="A2614" i="1" s="1"/>
  <c r="A2617" i="1" s="1"/>
  <c r="A2618" i="1" s="1"/>
  <c r="A2619" i="1" s="1"/>
  <c r="A2620" i="1" s="1"/>
  <c r="A2621" i="1" s="1"/>
  <c r="A2622" i="1" s="1"/>
  <c r="A2624" i="1" s="1"/>
  <c r="A2625" i="1" s="1"/>
  <c r="A2626" i="1" s="1"/>
  <c r="A2627" i="1" s="1"/>
  <c r="A2628" i="1" s="1"/>
  <c r="A2629" i="1" s="1"/>
  <c r="A2630" i="1" s="1"/>
  <c r="A2631" i="1" s="1"/>
  <c r="A2632" i="1" s="1"/>
  <c r="A2635" i="1" s="1"/>
  <c r="A2636" i="1" s="1"/>
  <c r="A2638" i="1" s="1"/>
  <c r="A2639" i="1" s="1"/>
  <c r="A2640" i="1" s="1"/>
  <c r="A2641" i="1" s="1"/>
  <c r="A2643" i="1" s="1"/>
  <c r="A2644" i="1" s="1"/>
  <c r="A2645" i="1" s="1"/>
  <c r="A2646" i="1" s="1"/>
  <c r="A2647" i="1" s="1"/>
  <c r="A2648" i="1" s="1"/>
  <c r="A2649" i="1" s="1"/>
  <c r="A2650" i="1" s="1"/>
  <c r="A2651" i="1" s="1"/>
  <c r="A2652" i="1" s="1"/>
  <c r="A2653" i="1" s="1"/>
  <c r="A2655" i="1" s="1"/>
  <c r="A2656" i="1" s="1"/>
  <c r="A2657" i="1" s="1"/>
  <c r="A2658" i="1" s="1"/>
  <c r="A2660" i="1" s="1"/>
  <c r="A2661" i="1" s="1"/>
  <c r="A2662" i="1" s="1"/>
  <c r="A2663" i="1" s="1"/>
  <c r="A2665" i="1" s="1"/>
  <c r="A2666" i="1" s="1"/>
  <c r="A2667" i="1" s="1"/>
  <c r="A2668" i="1" s="1"/>
  <c r="A2669" i="1" s="1"/>
  <c r="A2670" i="1" s="1"/>
  <c r="A2671" i="1" s="1"/>
  <c r="A2672" i="1" s="1"/>
  <c r="A2673" i="1" s="1"/>
  <c r="A2674" i="1" s="1"/>
  <c r="A2675" i="1" s="1"/>
  <c r="A2676" i="1" s="1"/>
  <c r="A2678" i="1" s="1"/>
  <c r="A2679" i="1" s="1"/>
  <c r="A2680" i="1" s="1"/>
  <c r="A2681" i="1" s="1"/>
  <c r="A2682" i="1" s="1"/>
  <c r="A2683" i="1" s="1"/>
  <c r="A2684" i="1" s="1"/>
  <c r="A2685" i="1" s="1"/>
  <c r="A2686" i="1" s="1"/>
  <c r="A2687" i="1" s="1"/>
  <c r="A2688" i="1" s="1"/>
  <c r="A2690" i="1" s="1"/>
  <c r="A2692" i="1" s="1"/>
  <c r="A2693" i="1" s="1"/>
  <c r="A2694" i="1" s="1"/>
  <c r="A2695" i="1" s="1"/>
  <c r="A2697" i="1" s="1"/>
  <c r="A2698" i="1" s="1"/>
  <c r="A2699" i="1" s="1"/>
  <c r="A290" i="7"/>
  <c r="A293" i="7"/>
  <c r="A294" i="7"/>
  <c r="A300" i="7"/>
  <c r="A303" i="7"/>
  <c r="A309" i="7"/>
  <c r="A312" i="7"/>
  <c r="A318" i="7"/>
  <c r="A319" i="7"/>
  <c r="A320" i="7"/>
  <c r="A321" i="7"/>
  <c r="A322" i="7"/>
  <c r="A323" i="7"/>
  <c r="A324" i="7"/>
  <c r="A325" i="7"/>
  <c r="A326" i="7"/>
  <c r="A327" i="7"/>
  <c r="A328" i="7"/>
  <c r="A329" i="7"/>
  <c r="A330" i="7"/>
  <c r="A331" i="7"/>
  <c r="A332" i="7"/>
  <c r="A333" i="7"/>
  <c r="A334" i="7"/>
  <c r="A335" i="7"/>
  <c r="A336" i="7"/>
  <c r="A337" i="7"/>
  <c r="A338" i="7"/>
  <c r="A339" i="7"/>
  <c r="A340" i="7"/>
  <c r="A341" i="7"/>
  <c r="A342" i="7"/>
  <c r="A343" i="7"/>
  <c r="A344" i="7"/>
  <c r="A345" i="7"/>
  <c r="A346" i="7"/>
  <c r="A347" i="7"/>
  <c r="A348" i="7"/>
  <c r="A349" i="7"/>
  <c r="A350" i="7"/>
  <c r="A351" i="7"/>
  <c r="A352" i="7"/>
  <c r="A353" i="7"/>
  <c r="A354" i="7"/>
  <c r="A355" i="7"/>
  <c r="A356" i="7"/>
  <c r="A357" i="7"/>
  <c r="A358" i="7"/>
  <c r="A359" i="7"/>
  <c r="A360" i="7"/>
  <c r="A361" i="7"/>
  <c r="A362" i="7"/>
  <c r="A363" i="7"/>
  <c r="A364" i="7"/>
  <c r="A365" i="7"/>
  <c r="A366" i="7"/>
  <c r="A367" i="7"/>
  <c r="A368" i="7"/>
  <c r="A369" i="7"/>
  <c r="A370" i="7"/>
  <c r="A371" i="7"/>
  <c r="A372" i="7"/>
  <c r="A373" i="7"/>
  <c r="A374" i="7"/>
  <c r="A375" i="7"/>
  <c r="A376" i="7"/>
  <c r="A377" i="7"/>
  <c r="A378" i="7"/>
  <c r="A379" i="7"/>
  <c r="A380" i="7"/>
  <c r="A381" i="7"/>
  <c r="A382" i="7"/>
  <c r="A383" i="7"/>
  <c r="A384" i="7"/>
  <c r="A385" i="7"/>
  <c r="A386" i="7"/>
  <c r="A387" i="7"/>
  <c r="A388" i="7"/>
  <c r="A389" i="7"/>
  <c r="A390" i="7"/>
  <c r="A391" i="7"/>
  <c r="A392" i="7"/>
  <c r="A393" i="7"/>
  <c r="A394" i="7"/>
  <c r="A395" i="7"/>
  <c r="A396" i="7"/>
  <c r="A397" i="7"/>
  <c r="A398" i="7"/>
  <c r="A399" i="7"/>
  <c r="A400" i="7"/>
  <c r="A401" i="7"/>
  <c r="A402" i="7"/>
  <c r="A403" i="7"/>
  <c r="A404" i="7"/>
  <c r="A405" i="7"/>
  <c r="A406" i="7"/>
  <c r="A407" i="7"/>
  <c r="A408" i="7"/>
  <c r="A409" i="7"/>
  <c r="A2700" i="1" l="1"/>
  <c r="A2701" i="1" s="1"/>
  <c r="A2702" i="1" s="1"/>
  <c r="A2703" i="1" s="1"/>
  <c r="A2704" i="1" s="1"/>
  <c r="A2707" i="1" s="1"/>
  <c r="A2709" i="1" s="1"/>
  <c r="A2710" i="1" s="1"/>
  <c r="A2711" i="1" s="1"/>
  <c r="C306" i="7"/>
  <c r="C288" i="7"/>
  <c r="C205" i="7"/>
  <c r="C128" i="7" l="1"/>
  <c r="A2714" i="1"/>
  <c r="A2715" i="1" s="1"/>
  <c r="A2716" i="1" s="1"/>
  <c r="A2717" i="1" s="1"/>
  <c r="A2718" i="1" s="1"/>
  <c r="A2719" i="1" s="1"/>
  <c r="A2720" i="1" s="1"/>
  <c r="A2721" i="1" s="1"/>
  <c r="A2722" i="1" s="1"/>
  <c r="A2724" i="1" s="1"/>
  <c r="A2725" i="1" s="1"/>
  <c r="A2726" i="1" s="1"/>
  <c r="A2728" i="1" s="1"/>
  <c r="A2729" i="1" s="1"/>
  <c r="A2730" i="1" s="1"/>
  <c r="A2731" i="1" s="1"/>
  <c r="A2732" i="1" s="1"/>
  <c r="A2735" i="1" s="1"/>
  <c r="A2736" i="1" s="1"/>
  <c r="A2739" i="1" s="1"/>
  <c r="A2740" i="1" s="1"/>
  <c r="A2741" i="1" s="1"/>
  <c r="A2742" i="1" s="1"/>
  <c r="A2744" i="1" s="1"/>
  <c r="A2745" i="1" s="1"/>
  <c r="A2746" i="1" s="1"/>
  <c r="A2747" i="1" s="1"/>
  <c r="A2748" i="1" s="1"/>
  <c r="A2712" i="1"/>
  <c r="A306" i="7"/>
  <c r="A288" i="7"/>
  <c r="C37" i="7"/>
  <c r="C222" i="7"/>
  <c r="C104" i="7" l="1"/>
  <c r="C270" i="7"/>
  <c r="C127" i="7" l="1"/>
  <c r="C304" i="7"/>
  <c r="A304" i="7" l="1"/>
  <c r="C299" i="7"/>
  <c r="C287" i="7"/>
  <c r="C310" i="7"/>
  <c r="C8" i="7"/>
  <c r="C14" i="7"/>
  <c r="C15" i="7"/>
  <c r="C36" i="7"/>
  <c r="C40" i="7"/>
  <c r="C42" i="7"/>
  <c r="C45" i="7"/>
  <c r="C50" i="7"/>
  <c r="C292" i="7"/>
  <c r="C62" i="7"/>
  <c r="C69" i="7"/>
  <c r="C73" i="7"/>
  <c r="C137" i="7"/>
  <c r="C126" i="7"/>
  <c r="C138" i="7"/>
  <c r="C193" i="7"/>
  <c r="C194" i="7"/>
  <c r="C197" i="7"/>
  <c r="C206" i="7"/>
  <c r="C204" i="7"/>
  <c r="C213" i="7"/>
  <c r="C219" i="7"/>
  <c r="C225" i="7"/>
  <c r="C233" i="7"/>
  <c r="C237" i="7"/>
  <c r="C239" i="7"/>
  <c r="C241" i="7"/>
  <c r="C258" i="7"/>
  <c r="C265" i="7"/>
  <c r="C269" i="7"/>
  <c r="C277" i="7"/>
  <c r="C282" i="7"/>
  <c r="C289" i="7"/>
  <c r="C291" i="7"/>
  <c r="C295" i="7"/>
  <c r="C296" i="7"/>
  <c r="C297" i="7"/>
  <c r="C298" i="7"/>
  <c r="C301" i="7"/>
  <c r="C302" i="7"/>
  <c r="C308" i="7"/>
  <c r="C311" i="7"/>
  <c r="C313" i="7"/>
  <c r="C317" i="7"/>
  <c r="C316" i="7"/>
  <c r="C250" i="7" l="1"/>
  <c r="C231" i="7"/>
  <c r="C224" i="7"/>
  <c r="C228" i="7"/>
  <c r="C230" i="7"/>
  <c r="C217" i="7"/>
  <c r="C235" i="7"/>
  <c r="C223" i="7"/>
  <c r="C221" i="7"/>
  <c r="C232" i="7"/>
  <c r="C215" i="7"/>
  <c r="C255" i="7"/>
  <c r="C218" i="7"/>
  <c r="C227" i="7"/>
  <c r="C253" i="7"/>
  <c r="C216" i="7"/>
  <c r="C31" i="7"/>
  <c r="C25" i="7"/>
  <c r="C80" i="7"/>
  <c r="C82" i="7"/>
  <c r="C274" i="7"/>
  <c r="C92" i="7"/>
  <c r="C93" i="7"/>
  <c r="C77" i="7"/>
  <c r="C102" i="7"/>
  <c r="C86" i="7"/>
  <c r="C20" i="7"/>
  <c r="C112" i="7"/>
  <c r="C182" i="7"/>
  <c r="C210" i="7"/>
  <c r="C198" i="7"/>
  <c r="C199" i="7"/>
  <c r="C207" i="7"/>
  <c r="C191" i="7"/>
  <c r="C208" i="7"/>
  <c r="C141" i="7"/>
  <c r="C117" i="7"/>
  <c r="C124" i="7"/>
  <c r="C125" i="7"/>
  <c r="C158" i="7"/>
  <c r="C136" i="7"/>
  <c r="C16" i="7"/>
  <c r="C33" i="7"/>
  <c r="C11" i="7"/>
  <c r="C18" i="7"/>
  <c r="C268" i="7"/>
  <c r="C276" i="7"/>
  <c r="C264" i="7"/>
  <c r="C132" i="7"/>
  <c r="C172" i="7"/>
  <c r="C135" i="7"/>
  <c r="C131" i="7"/>
  <c r="C9" i="7"/>
  <c r="C192" i="7"/>
  <c r="C39" i="7"/>
  <c r="C12" i="7"/>
  <c r="C29" i="7"/>
  <c r="C23" i="7"/>
  <c r="C24" i="7"/>
  <c r="C263" i="7"/>
  <c r="C267" i="7"/>
  <c r="C130" i="7"/>
  <c r="C34" i="7"/>
  <c r="C35" i="7"/>
  <c r="C21" i="7"/>
  <c r="C22" i="7"/>
  <c r="C10" i="7"/>
  <c r="C273" i="7"/>
  <c r="C260" i="7"/>
  <c r="C259" i="7"/>
  <c r="C134" i="7"/>
  <c r="C44" i="7"/>
  <c r="C13" i="7"/>
  <c r="C261" i="7"/>
  <c r="C272" i="7"/>
  <c r="C271" i="7"/>
  <c r="C26" i="7"/>
  <c r="C27" i="7"/>
  <c r="C279" i="7"/>
  <c r="C278" i="7"/>
  <c r="C285" i="7"/>
  <c r="C185" i="7"/>
  <c r="C96" i="7"/>
  <c r="C121" i="7"/>
  <c r="C56" i="7"/>
  <c r="A299" i="7"/>
  <c r="A308" i="7"/>
  <c r="A295" i="7"/>
  <c r="C187" i="7"/>
  <c r="C159" i="7"/>
  <c r="C149" i="7"/>
  <c r="C116" i="7"/>
  <c r="C97" i="7"/>
  <c r="C71" i="7"/>
  <c r="A287" i="7"/>
  <c r="C251" i="7"/>
  <c r="A296" i="7"/>
  <c r="A291" i="7"/>
  <c r="A289" i="7"/>
  <c r="C186" i="7"/>
  <c r="C122" i="7"/>
  <c r="C110" i="7"/>
  <c r="C68" i="7"/>
  <c r="C61" i="7"/>
  <c r="A292" i="7"/>
  <c r="A311" i="7"/>
  <c r="A316" i="7"/>
  <c r="A301" i="7"/>
  <c r="A282" i="7"/>
  <c r="C248" i="7"/>
  <c r="C91" i="7"/>
  <c r="C57" i="7"/>
  <c r="C108" i="7"/>
  <c r="C90" i="7"/>
  <c r="A310" i="7"/>
  <c r="A302" i="7"/>
  <c r="A317" i="7"/>
  <c r="A298" i="7"/>
  <c r="A313" i="7"/>
  <c r="A297" i="7"/>
  <c r="C256" i="7"/>
  <c r="C244" i="7"/>
  <c r="C164" i="7"/>
  <c r="C142" i="7"/>
  <c r="C99" i="7"/>
  <c r="C106" i="7"/>
  <c r="C105" i="7"/>
  <c r="C79" i="7"/>
  <c r="C78" i="7"/>
  <c r="C245" i="7"/>
  <c r="C243" i="7"/>
  <c r="C152" i="7"/>
  <c r="C153" i="7"/>
  <c r="C249" i="7"/>
  <c r="C247" i="7"/>
  <c r="C184" i="7"/>
  <c r="C165" i="7"/>
  <c r="C160" i="7"/>
  <c r="C146" i="7"/>
  <c r="C147" i="7"/>
  <c r="C115" i="7"/>
  <c r="C100" i="7"/>
  <c r="C66" i="7"/>
  <c r="C65" i="7"/>
  <c r="C81" i="7"/>
  <c r="C168" i="7"/>
  <c r="C169" i="7"/>
  <c r="C156" i="7"/>
  <c r="C157" i="7"/>
  <c r="C101" i="7"/>
  <c r="C67" i="7"/>
  <c r="C246" i="7"/>
  <c r="C166" i="7"/>
  <c r="C167" i="7"/>
  <c r="C139" i="7"/>
  <c r="C140" i="7"/>
  <c r="C119" i="7"/>
  <c r="C118" i="7"/>
  <c r="C75" i="7"/>
  <c r="C74" i="7"/>
  <c r="C64" i="7"/>
  <c r="C63" i="7"/>
  <c r="C143" i="7"/>
  <c r="C144" i="7"/>
  <c r="C179" i="7"/>
  <c r="C180" i="7"/>
  <c r="C120" i="7"/>
  <c r="C114" i="7"/>
  <c r="C113" i="7"/>
  <c r="C89" i="7"/>
  <c r="C88" i="7"/>
  <c r="C60" i="7"/>
  <c r="C55" i="7"/>
  <c r="C54" i="7"/>
  <c r="C242" i="7"/>
  <c r="C188" i="7"/>
  <c r="C189" i="7"/>
  <c r="C177" i="7"/>
  <c r="C178" i="7"/>
  <c r="C151" i="7"/>
  <c r="C111" i="7"/>
  <c r="C98" i="7"/>
  <c r="C72" i="7"/>
  <c r="C58" i="7"/>
  <c r="C52" i="7"/>
  <c r="C51" i="7"/>
  <c r="C254" i="7"/>
  <c r="C252" i="7"/>
  <c r="C240" i="7"/>
  <c r="C238" i="7"/>
  <c r="C174" i="7"/>
  <c r="C175" i="7"/>
  <c r="C84" i="7"/>
  <c r="C83" i="7"/>
  <c r="C59" i="7"/>
  <c r="C48" i="7"/>
  <c r="C49" i="7"/>
  <c r="C70" i="7"/>
  <c r="C173" i="7"/>
  <c r="C161" i="7"/>
  <c r="C162" i="7"/>
  <c r="C150" i="7"/>
  <c r="C123" i="7"/>
  <c r="C109" i="7"/>
  <c r="C107" i="7"/>
  <c r="C95" i="7"/>
  <c r="C94" i="7"/>
  <c r="C46" i="7"/>
  <c r="C47" i="7"/>
  <c r="C170" i="7"/>
  <c r="C171" i="7"/>
  <c r="C85" i="7"/>
  <c r="C19" i="7"/>
  <c r="A269" i="7"/>
  <c r="C305" i="7"/>
  <c r="C307" i="7"/>
  <c r="C181" i="7"/>
  <c r="A41" i="7"/>
  <c r="A197" i="7"/>
  <c r="A138" i="7"/>
  <c r="A237" i="7"/>
  <c r="A14" i="7"/>
  <c r="A225" i="7"/>
  <c r="A137" i="7"/>
  <c r="A270" i="7"/>
  <c r="A250" i="7"/>
  <c r="A236" i="7"/>
  <c r="A223" i="7"/>
  <c r="A222" i="7"/>
  <c r="A213" i="7"/>
  <c r="A200" i="7"/>
  <c r="A194" i="7"/>
  <c r="A193" i="7"/>
  <c r="A126" i="7"/>
  <c r="A127" i="7"/>
  <c r="A104" i="7"/>
  <c r="A62" i="7"/>
  <c r="A45" i="7"/>
  <c r="A42" i="7"/>
  <c r="A36" i="7"/>
  <c r="A7" i="7"/>
  <c r="A8" i="7"/>
  <c r="B6" i="7"/>
  <c r="C6" i="7" s="1"/>
  <c r="A258" i="7"/>
  <c r="A255" i="7"/>
  <c r="A204" i="7"/>
  <c r="A277" i="7"/>
  <c r="A241" i="7"/>
  <c r="A239" i="7"/>
  <c r="A233" i="7"/>
  <c r="A219" i="7"/>
  <c r="A205" i="7"/>
  <c r="A201" i="7"/>
  <c r="A128" i="7"/>
  <c r="A69" i="7"/>
  <c r="A53" i="7"/>
  <c r="A50" i="7"/>
  <c r="A37" i="7"/>
  <c r="A40" i="7"/>
  <c r="A15" i="7"/>
  <c r="A206" i="7"/>
  <c r="A73" i="7"/>
  <c r="A265" i="7"/>
  <c r="A224" i="7" l="1"/>
  <c r="A257" i="7"/>
  <c r="C257" i="7"/>
  <c r="A234" i="7"/>
  <c r="C234" i="7"/>
  <c r="A275" i="7"/>
  <c r="C275" i="7"/>
  <c r="A280" i="7"/>
  <c r="C280" i="7"/>
  <c r="A38" i="7"/>
  <c r="C38" i="7"/>
  <c r="A163" i="7"/>
  <c r="C163" i="7"/>
  <c r="A145" i="7"/>
  <c r="C145" i="7"/>
  <c r="A76" i="7"/>
  <c r="C76" i="7"/>
  <c r="A214" i="7"/>
  <c r="C214" i="7"/>
  <c r="A155" i="7"/>
  <c r="C155" i="7"/>
  <c r="A211" i="7"/>
  <c r="C211" i="7"/>
  <c r="A28" i="7"/>
  <c r="C28" i="7"/>
  <c r="A133" i="7"/>
  <c r="C133" i="7"/>
  <c r="A43" i="7"/>
  <c r="C43" i="7"/>
  <c r="A283" i="7"/>
  <c r="C283" i="7"/>
  <c r="A203" i="7"/>
  <c r="C203" i="7"/>
  <c r="A209" i="7"/>
  <c r="C209" i="7"/>
  <c r="A284" i="7"/>
  <c r="C284" i="7"/>
  <c r="A202" i="7"/>
  <c r="C202" i="7"/>
  <c r="A190" i="7"/>
  <c r="C190" i="7"/>
  <c r="A87" i="7"/>
  <c r="C87" i="7"/>
  <c r="A17" i="7"/>
  <c r="C17" i="7"/>
  <c r="A226" i="7"/>
  <c r="C226" i="7"/>
  <c r="A229" i="7"/>
  <c r="C229" i="7"/>
  <c r="A129" i="7"/>
  <c r="C129" i="7"/>
  <c r="A30" i="7"/>
  <c r="C30" i="7"/>
  <c r="A314" i="7"/>
  <c r="C314" i="7"/>
  <c r="A183" i="7"/>
  <c r="C183" i="7"/>
  <c r="A196" i="7"/>
  <c r="C196" i="7"/>
  <c r="A176" i="7"/>
  <c r="C176" i="7"/>
  <c r="A220" i="7"/>
  <c r="C220" i="7"/>
  <c r="A315" i="7"/>
  <c r="C315" i="7"/>
  <c r="A281" i="7"/>
  <c r="C281" i="7"/>
  <c r="A195" i="7"/>
  <c r="C195" i="7"/>
  <c r="A154" i="7"/>
  <c r="C154" i="7"/>
  <c r="A286" i="7"/>
  <c r="C286" i="7"/>
  <c r="A103" i="7"/>
  <c r="C103" i="7"/>
  <c r="A148" i="7"/>
  <c r="C148" i="7"/>
  <c r="A262" i="7"/>
  <c r="C262" i="7"/>
  <c r="A266" i="7"/>
  <c r="C266" i="7"/>
  <c r="A32" i="7"/>
  <c r="C32" i="7"/>
  <c r="A212" i="7"/>
  <c r="C212" i="7"/>
  <c r="A227" i="7"/>
  <c r="A231" i="7"/>
  <c r="A218" i="7"/>
  <c r="A221" i="7"/>
  <c r="A228" i="7"/>
  <c r="A253" i="7"/>
  <c r="A230" i="7"/>
  <c r="A232" i="7"/>
  <c r="A217" i="7"/>
  <c r="A216" i="7"/>
  <c r="A215" i="7"/>
  <c r="A235" i="7"/>
  <c r="A31" i="7"/>
  <c r="A25" i="7"/>
  <c r="A77" i="7"/>
  <c r="A80" i="7"/>
  <c r="A86" i="7"/>
  <c r="A102" i="7"/>
  <c r="A274" i="7"/>
  <c r="A92" i="7"/>
  <c r="A93" i="7"/>
  <c r="A20" i="7"/>
  <c r="A82" i="7"/>
  <c r="A112" i="7"/>
  <c r="A124" i="7"/>
  <c r="A23" i="7"/>
  <c r="A158" i="7"/>
  <c r="A141" i="7"/>
  <c r="A134" i="7"/>
  <c r="A11" i="7"/>
  <c r="A172" i="7"/>
  <c r="A34" i="7"/>
  <c r="A199" i="7"/>
  <c r="A210" i="7"/>
  <c r="A16" i="7"/>
  <c r="A182" i="7"/>
  <c r="A198" i="7"/>
  <c r="A117" i="7"/>
  <c r="A191" i="7"/>
  <c r="A125" i="7"/>
  <c r="A268" i="7"/>
  <c r="A207" i="7"/>
  <c r="A208" i="7"/>
  <c r="A271" i="7"/>
  <c r="A259" i="7"/>
  <c r="A136" i="7"/>
  <c r="A261" i="7"/>
  <c r="A285" i="7"/>
  <c r="A272" i="7"/>
  <c r="A33" i="7"/>
  <c r="A135" i="7"/>
  <c r="A24" i="7"/>
  <c r="A18" i="7"/>
  <c r="A35" i="7"/>
  <c r="A44" i="7"/>
  <c r="A263" i="7"/>
  <c r="A26" i="7"/>
  <c r="A21" i="7"/>
  <c r="A131" i="7"/>
  <c r="A192" i="7"/>
  <c r="A22" i="7"/>
  <c r="A27" i="7"/>
  <c r="A9" i="7"/>
  <c r="A264" i="7"/>
  <c r="A267" i="7"/>
  <c r="A153" i="7"/>
  <c r="A10" i="7"/>
  <c r="A39" i="7"/>
  <c r="A276" i="7"/>
  <c r="A13" i="7"/>
  <c r="A279" i="7"/>
  <c r="A273" i="7"/>
  <c r="A132" i="7"/>
  <c r="A278" i="7"/>
  <c r="A12" i="7"/>
  <c r="A260" i="7"/>
  <c r="A130" i="7"/>
  <c r="A29" i="7"/>
  <c r="A147" i="7"/>
  <c r="A162" i="7"/>
  <c r="A185" i="7"/>
  <c r="A252" i="7"/>
  <c r="A156" i="7"/>
  <c r="A149" i="7"/>
  <c r="A113" i="7"/>
  <c r="A60" i="7"/>
  <c r="A181" i="7"/>
  <c r="A109" i="7"/>
  <c r="A144" i="7"/>
  <c r="A256" i="7"/>
  <c r="A152" i="7"/>
  <c r="A251" i="7"/>
  <c r="A48" i="7"/>
  <c r="A85" i="7"/>
  <c r="A140" i="7"/>
  <c r="A19" i="7"/>
  <c r="A187" i="7"/>
  <c r="A96" i="7"/>
  <c r="A54" i="7"/>
  <c r="A72" i="7"/>
  <c r="A71" i="7"/>
  <c r="A249" i="7"/>
  <c r="A242" i="7"/>
  <c r="A99" i="7"/>
  <c r="A143" i="7"/>
  <c r="A108" i="7"/>
  <c r="A75" i="7"/>
  <c r="A120" i="7"/>
  <c r="A248" i="7"/>
  <c r="A78" i="7"/>
  <c r="A122" i="7"/>
  <c r="A159" i="7"/>
  <c r="A247" i="7"/>
  <c r="A123" i="7"/>
  <c r="A146" i="7"/>
  <c r="A243" i="7"/>
  <c r="A90" i="7"/>
  <c r="A139" i="7"/>
  <c r="A59" i="7"/>
  <c r="A88" i="7"/>
  <c r="A169" i="7"/>
  <c r="A244" i="7"/>
  <c r="A240" i="7"/>
  <c r="A55" i="7"/>
  <c r="A157" i="7"/>
  <c r="A142" i="7"/>
  <c r="A119" i="7"/>
  <c r="A97" i="7"/>
  <c r="A111" i="7"/>
  <c r="A179" i="7"/>
  <c r="A49" i="7"/>
  <c r="A57" i="7"/>
  <c r="A121" i="7"/>
  <c r="A106" i="7"/>
  <c r="A180" i="7"/>
  <c r="A118" i="7"/>
  <c r="A95" i="7"/>
  <c r="A98" i="7"/>
  <c r="A100" i="7"/>
  <c r="A101" i="7"/>
  <c r="A164" i="7"/>
  <c r="A51" i="7"/>
  <c r="A150" i="7"/>
  <c r="A70" i="7"/>
  <c r="A65" i="7"/>
  <c r="A161" i="7"/>
  <c r="A238" i="7"/>
  <c r="A246" i="7"/>
  <c r="A170" i="7"/>
  <c r="A177" i="7"/>
  <c r="A168" i="7"/>
  <c r="A83" i="7"/>
  <c r="A167" i="7"/>
  <c r="A254" i="7"/>
  <c r="A63" i="7"/>
  <c r="A107" i="7"/>
  <c r="A245" i="7"/>
  <c r="A66" i="7"/>
  <c r="A105" i="7"/>
  <c r="A46" i="7"/>
  <c r="A116" i="7"/>
  <c r="A91" i="7"/>
  <c r="A110" i="7"/>
  <c r="A173" i="7"/>
  <c r="A89" i="7"/>
  <c r="A94" i="7"/>
  <c r="A115" i="7"/>
  <c r="A160" i="7"/>
  <c r="A151" i="7"/>
  <c r="A56" i="7"/>
  <c r="A67" i="7"/>
  <c r="A174" i="7"/>
  <c r="A47" i="7"/>
  <c r="A79" i="7"/>
  <c r="A178" i="7"/>
  <c r="A64" i="7"/>
  <c r="A189" i="7"/>
  <c r="A6" i="7"/>
  <c r="A186" i="7"/>
  <c r="A165" i="7"/>
  <c r="A81" i="7"/>
  <c r="A84" i="7"/>
  <c r="A166" i="7"/>
  <c r="A58" i="7"/>
  <c r="A171" i="7"/>
  <c r="A184" i="7"/>
  <c r="A61" i="7"/>
  <c r="A305" i="7"/>
  <c r="A188" i="7"/>
  <c r="A175" i="7"/>
  <c r="A68" i="7"/>
  <c r="A52" i="7"/>
  <c r="A114" i="7"/>
  <c r="A74" i="7"/>
  <c r="A307" i="7"/>
  <c r="B4" i="5" l="1"/>
  <c r="B6" i="5"/>
  <c r="B7" i="5"/>
  <c r="L4026" i="1" l="1"/>
  <c r="L4034" i="1"/>
  <c r="K4034" i="1" s="1"/>
  <c r="L4042" i="1"/>
  <c r="L4050" i="1"/>
  <c r="L4058" i="1"/>
  <c r="K4058" i="1" s="1"/>
  <c r="L4066" i="1"/>
  <c r="K4066" i="1" s="1"/>
  <c r="L4074" i="1"/>
  <c r="K4074" i="1" s="1"/>
  <c r="L4082" i="1"/>
  <c r="K4082" i="1" s="1"/>
  <c r="L4090" i="1"/>
  <c r="L4098" i="1"/>
  <c r="K4098" i="1" s="1"/>
  <c r="L4106" i="1"/>
  <c r="L4114" i="1"/>
  <c r="L4122" i="1"/>
  <c r="K4122" i="1" s="1"/>
  <c r="L4130" i="1"/>
  <c r="K4130" i="1" s="1"/>
  <c r="L4138" i="1"/>
  <c r="K4138" i="1" s="1"/>
  <c r="L4146" i="1"/>
  <c r="K4146" i="1" s="1"/>
  <c r="L4154" i="1"/>
  <c r="L4162" i="1"/>
  <c r="K4162" i="1" s="1"/>
  <c r="L4170" i="1"/>
  <c r="L4178" i="1"/>
  <c r="L4186" i="1"/>
  <c r="K4186" i="1" s="1"/>
  <c r="L4194" i="1"/>
  <c r="K4194" i="1" s="1"/>
  <c r="L4202" i="1"/>
  <c r="K4202" i="1" s="1"/>
  <c r="L4210" i="1"/>
  <c r="K4210" i="1" s="1"/>
  <c r="L4218" i="1"/>
  <c r="L4226" i="1"/>
  <c r="K4226" i="1" s="1"/>
  <c r="L4234" i="1"/>
  <c r="L4242" i="1"/>
  <c r="L4250" i="1"/>
  <c r="K4250" i="1" s="1"/>
  <c r="L4258" i="1"/>
  <c r="K4258" i="1" s="1"/>
  <c r="L4266" i="1"/>
  <c r="K4266" i="1" s="1"/>
  <c r="L4274" i="1"/>
  <c r="K4274" i="1" s="1"/>
  <c r="L4282" i="1"/>
  <c r="L4290" i="1"/>
  <c r="K4290" i="1" s="1"/>
  <c r="L4298" i="1"/>
  <c r="L4306" i="1"/>
  <c r="L4314" i="1"/>
  <c r="K4314" i="1" s="1"/>
  <c r="L4322" i="1"/>
  <c r="K4322" i="1" s="1"/>
  <c r="L4330" i="1"/>
  <c r="K4330" i="1" s="1"/>
  <c r="L4338" i="1"/>
  <c r="K4338" i="1" s="1"/>
  <c r="L4346" i="1"/>
  <c r="L4354" i="1"/>
  <c r="K4354" i="1" s="1"/>
  <c r="L4370" i="1"/>
  <c r="L4378" i="1"/>
  <c r="K4378" i="1" s="1"/>
  <c r="L4386" i="1"/>
  <c r="K4386" i="1" s="1"/>
  <c r="L4394" i="1"/>
  <c r="K4394" i="1" s="1"/>
  <c r="L4402" i="1"/>
  <c r="K4402" i="1" s="1"/>
  <c r="L4410" i="1"/>
  <c r="K4410" i="1" s="1"/>
  <c r="L4418" i="1"/>
  <c r="K4418" i="1" s="1"/>
  <c r="L4426" i="1"/>
  <c r="L4434" i="1"/>
  <c r="L4442" i="1"/>
  <c r="K4442" i="1" s="1"/>
  <c r="L4450" i="1"/>
  <c r="K4450" i="1" s="1"/>
  <c r="L4458" i="1"/>
  <c r="K4458" i="1" s="1"/>
  <c r="L4466" i="1"/>
  <c r="K4466" i="1" s="1"/>
  <c r="L4474" i="1"/>
  <c r="K4474" i="1" s="1"/>
  <c r="L4482" i="1"/>
  <c r="K4482" i="1" s="1"/>
  <c r="L4490" i="1"/>
  <c r="L4498" i="1"/>
  <c r="L4506" i="1"/>
  <c r="K4506" i="1" s="1"/>
  <c r="L4514" i="1"/>
  <c r="K4514" i="1" s="1"/>
  <c r="L4522" i="1"/>
  <c r="K4522" i="1" s="1"/>
  <c r="L4530" i="1"/>
  <c r="K4530" i="1" s="1"/>
  <c r="L4538" i="1"/>
  <c r="K4538" i="1" s="1"/>
  <c r="L4546" i="1"/>
  <c r="K4546" i="1" s="1"/>
  <c r="L4554" i="1"/>
  <c r="L4562" i="1"/>
  <c r="L4570" i="1"/>
  <c r="K4570" i="1" s="1"/>
  <c r="L4578" i="1"/>
  <c r="K4578" i="1" s="1"/>
  <c r="L4586" i="1"/>
  <c r="K4586" i="1" s="1"/>
  <c r="L4594" i="1"/>
  <c r="K4594" i="1" s="1"/>
  <c r="L4602" i="1"/>
  <c r="K4602" i="1" s="1"/>
  <c r="L4610" i="1"/>
  <c r="K4610" i="1" s="1"/>
  <c r="L4618" i="1"/>
  <c r="L4626" i="1"/>
  <c r="L4634" i="1"/>
  <c r="K4634" i="1" s="1"/>
  <c r="L4642" i="1"/>
  <c r="K4642" i="1" s="1"/>
  <c r="L4650" i="1"/>
  <c r="K4650" i="1" s="1"/>
  <c r="L4658" i="1"/>
  <c r="K4658" i="1" s="1"/>
  <c r="L4666" i="1"/>
  <c r="K4666" i="1" s="1"/>
  <c r="L4674" i="1"/>
  <c r="K4674" i="1" s="1"/>
  <c r="L4682" i="1"/>
  <c r="L4027" i="1"/>
  <c r="L4035" i="1"/>
  <c r="K4035" i="1" s="1"/>
  <c r="L4043" i="1"/>
  <c r="K4043" i="1" s="1"/>
  <c r="L4051" i="1"/>
  <c r="K4051" i="1" s="1"/>
  <c r="L4059" i="1"/>
  <c r="K4059" i="1" s="1"/>
  <c r="L4067" i="1"/>
  <c r="K4067" i="1" s="1"/>
  <c r="L4075" i="1"/>
  <c r="K4075" i="1" s="1"/>
  <c r="L4083" i="1"/>
  <c r="L4091" i="1"/>
  <c r="L4099" i="1"/>
  <c r="K4099" i="1" s="1"/>
  <c r="L4107" i="1"/>
  <c r="K4107" i="1" s="1"/>
  <c r="L4115" i="1"/>
  <c r="K4115" i="1" s="1"/>
  <c r="L4123" i="1"/>
  <c r="K4123" i="1" s="1"/>
  <c r="L4131" i="1"/>
  <c r="K4131" i="1" s="1"/>
  <c r="L4139" i="1"/>
  <c r="K4139" i="1" s="1"/>
  <c r="L4147" i="1"/>
  <c r="L4155" i="1"/>
  <c r="L4163" i="1"/>
  <c r="K4163" i="1" s="1"/>
  <c r="L4171" i="1"/>
  <c r="K4171" i="1" s="1"/>
  <c r="L4179" i="1"/>
  <c r="K4179" i="1" s="1"/>
  <c r="L4187" i="1"/>
  <c r="K4187" i="1" s="1"/>
  <c r="L4195" i="1"/>
  <c r="K4195" i="1" s="1"/>
  <c r="L4203" i="1"/>
  <c r="K4203" i="1" s="1"/>
  <c r="L4211" i="1"/>
  <c r="L4219" i="1"/>
  <c r="L4227" i="1"/>
  <c r="K4227" i="1" s="1"/>
  <c r="L4235" i="1"/>
  <c r="K4235" i="1" s="1"/>
  <c r="L4243" i="1"/>
  <c r="K4243" i="1" s="1"/>
  <c r="L4251" i="1"/>
  <c r="K4251" i="1" s="1"/>
  <c r="L4259" i="1"/>
  <c r="K4259" i="1" s="1"/>
  <c r="L4267" i="1"/>
  <c r="K4267" i="1" s="1"/>
  <c r="L4275" i="1"/>
  <c r="L4291" i="1"/>
  <c r="K4291" i="1" s="1"/>
  <c r="L4299" i="1"/>
  <c r="K4299" i="1" s="1"/>
  <c r="L4307" i="1"/>
  <c r="K4307" i="1" s="1"/>
  <c r="L4315" i="1"/>
  <c r="K4315" i="1" s="1"/>
  <c r="L4323" i="1"/>
  <c r="K4323" i="1" s="1"/>
  <c r="L4331" i="1"/>
  <c r="K4331" i="1" s="1"/>
  <c r="L4339" i="1"/>
  <c r="K4339" i="1" s="1"/>
  <c r="L4347" i="1"/>
  <c r="L4355" i="1"/>
  <c r="K4355" i="1" s="1"/>
  <c r="L4363" i="1"/>
  <c r="K4363" i="1" s="1"/>
  <c r="L4371" i="1"/>
  <c r="K4371" i="1" s="1"/>
  <c r="L4379" i="1"/>
  <c r="K4379" i="1" s="1"/>
  <c r="L4387" i="1"/>
  <c r="K4387" i="1" s="1"/>
  <c r="L4395" i="1"/>
  <c r="K4395" i="1" s="1"/>
  <c r="L4403" i="1"/>
  <c r="K4403" i="1" s="1"/>
  <c r="L4411" i="1"/>
  <c r="L4419" i="1"/>
  <c r="K4419" i="1" s="1"/>
  <c r="L4427" i="1"/>
  <c r="K4427" i="1" s="1"/>
  <c r="L4435" i="1"/>
  <c r="K4435" i="1" s="1"/>
  <c r="L4443" i="1"/>
  <c r="K4443" i="1" s="1"/>
  <c r="L4451" i="1"/>
  <c r="K4451" i="1" s="1"/>
  <c r="L4459" i="1"/>
  <c r="K4459" i="1" s="1"/>
  <c r="L4467" i="1"/>
  <c r="K4467" i="1" s="1"/>
  <c r="L4475" i="1"/>
  <c r="L4483" i="1"/>
  <c r="K4483" i="1" s="1"/>
  <c r="L4491" i="1"/>
  <c r="K4491" i="1" s="1"/>
  <c r="L4499" i="1"/>
  <c r="K4499" i="1" s="1"/>
  <c r="L4507" i="1"/>
  <c r="K4507" i="1" s="1"/>
  <c r="L4515" i="1"/>
  <c r="K4515" i="1" s="1"/>
  <c r="L4523" i="1"/>
  <c r="K4523" i="1" s="1"/>
  <c r="L4531" i="1"/>
  <c r="K4531" i="1" s="1"/>
  <c r="L4539" i="1"/>
  <c r="L4547" i="1"/>
  <c r="K4547" i="1" s="1"/>
  <c r="L4555" i="1"/>
  <c r="K4555" i="1" s="1"/>
  <c r="L4563" i="1"/>
  <c r="K4563" i="1" s="1"/>
  <c r="L4571" i="1"/>
  <c r="K4571" i="1" s="1"/>
  <c r="L4579" i="1"/>
  <c r="K4579" i="1" s="1"/>
  <c r="L4587" i="1"/>
  <c r="K4587" i="1" s="1"/>
  <c r="L4595" i="1"/>
  <c r="K4595" i="1" s="1"/>
  <c r="L4603" i="1"/>
  <c r="L4611" i="1"/>
  <c r="K4611" i="1" s="1"/>
  <c r="L4619" i="1"/>
  <c r="K4619" i="1" s="1"/>
  <c r="L4627" i="1"/>
  <c r="K4627" i="1" s="1"/>
  <c r="L4635" i="1"/>
  <c r="K4635" i="1" s="1"/>
  <c r="L4643" i="1"/>
  <c r="K4643" i="1" s="1"/>
  <c r="L4028" i="1"/>
  <c r="K4028" i="1" s="1"/>
  <c r="L4036" i="1"/>
  <c r="L4044" i="1"/>
  <c r="L4052" i="1"/>
  <c r="K4052" i="1" s="1"/>
  <c r="L4060" i="1"/>
  <c r="K4060" i="1" s="1"/>
  <c r="L4068" i="1"/>
  <c r="K4068" i="1" s="1"/>
  <c r="L4076" i="1"/>
  <c r="K4076" i="1" s="1"/>
  <c r="L4084" i="1"/>
  <c r="K4084" i="1" s="1"/>
  <c r="L4092" i="1"/>
  <c r="K4092" i="1" s="1"/>
  <c r="L4100" i="1"/>
  <c r="K4100" i="1" s="1"/>
  <c r="L4108" i="1"/>
  <c r="L4116" i="1"/>
  <c r="K4116" i="1" s="1"/>
  <c r="L4124" i="1"/>
  <c r="K4124" i="1" s="1"/>
  <c r="L4132" i="1"/>
  <c r="K4132" i="1" s="1"/>
  <c r="L4140" i="1"/>
  <c r="K4140" i="1" s="1"/>
  <c r="L4148" i="1"/>
  <c r="K4148" i="1" s="1"/>
  <c r="L4156" i="1"/>
  <c r="K4156" i="1" s="1"/>
  <c r="L4164" i="1"/>
  <c r="K4164" i="1" s="1"/>
  <c r="L4172" i="1"/>
  <c r="K4172" i="1" s="1"/>
  <c r="L4180" i="1"/>
  <c r="K4180" i="1" s="1"/>
  <c r="L4188" i="1"/>
  <c r="K4188" i="1" s="1"/>
  <c r="L4196" i="1"/>
  <c r="K4196" i="1" s="1"/>
  <c r="L4204" i="1"/>
  <c r="K4204" i="1" s="1"/>
  <c r="L4212" i="1"/>
  <c r="K4212" i="1" s="1"/>
  <c r="L4220" i="1"/>
  <c r="K4220" i="1" s="1"/>
  <c r="L4228" i="1"/>
  <c r="K4228" i="1" s="1"/>
  <c r="L4236" i="1"/>
  <c r="L4244" i="1"/>
  <c r="K4244" i="1" s="1"/>
  <c r="L4252" i="1"/>
  <c r="K4252" i="1" s="1"/>
  <c r="L4260" i="1"/>
  <c r="K4260" i="1" s="1"/>
  <c r="L4268" i="1"/>
  <c r="K4268" i="1" s="1"/>
  <c r="L4276" i="1"/>
  <c r="K4276" i="1" s="1"/>
  <c r="L4284" i="1"/>
  <c r="K4284" i="1" s="1"/>
  <c r="L4292" i="1"/>
  <c r="K4292" i="1" s="1"/>
  <c r="L4300" i="1"/>
  <c r="L4308" i="1"/>
  <c r="K4308" i="1" s="1"/>
  <c r="L4316" i="1"/>
  <c r="K4316" i="1" s="1"/>
  <c r="L4324" i="1"/>
  <c r="K4324" i="1" s="1"/>
  <c r="L4332" i="1"/>
  <c r="K4332" i="1" s="1"/>
  <c r="L4340" i="1"/>
  <c r="K4340" i="1" s="1"/>
  <c r="L4348" i="1"/>
  <c r="K4348" i="1" s="1"/>
  <c r="L4356" i="1"/>
  <c r="K4356" i="1" s="1"/>
  <c r="L4364" i="1"/>
  <c r="L4372" i="1"/>
  <c r="K4372" i="1" s="1"/>
  <c r="L4380" i="1"/>
  <c r="K4380" i="1" s="1"/>
  <c r="L4388" i="1"/>
  <c r="K4388" i="1" s="1"/>
  <c r="L4396" i="1"/>
  <c r="K4396" i="1" s="1"/>
  <c r="L4404" i="1"/>
  <c r="K4404" i="1" s="1"/>
  <c r="L4412" i="1"/>
  <c r="K4412" i="1" s="1"/>
  <c r="L4420" i="1"/>
  <c r="K4420" i="1" s="1"/>
  <c r="L4428" i="1"/>
  <c r="L4436" i="1"/>
  <c r="K4436" i="1" s="1"/>
  <c r="L4444" i="1"/>
  <c r="K4444" i="1" s="1"/>
  <c r="L4452" i="1"/>
  <c r="K4452" i="1" s="1"/>
  <c r="L4460" i="1"/>
  <c r="K4460" i="1" s="1"/>
  <c r="L4468" i="1"/>
  <c r="K4468" i="1" s="1"/>
  <c r="L4476" i="1"/>
  <c r="K4476" i="1" s="1"/>
  <c r="L4484" i="1"/>
  <c r="K4484" i="1" s="1"/>
  <c r="L4492" i="1"/>
  <c r="L4500" i="1"/>
  <c r="K4500" i="1" s="1"/>
  <c r="L4508" i="1"/>
  <c r="K4508" i="1" s="1"/>
  <c r="L4516" i="1"/>
  <c r="K4516" i="1" s="1"/>
  <c r="L4524" i="1"/>
  <c r="K4524" i="1" s="1"/>
  <c r="L4532" i="1"/>
  <c r="K4532" i="1" s="1"/>
  <c r="L4540" i="1"/>
  <c r="K4540" i="1" s="1"/>
  <c r="L4548" i="1"/>
  <c r="K4548" i="1" s="1"/>
  <c r="L4556" i="1"/>
  <c r="K4556" i="1" s="1"/>
  <c r="L4564" i="1"/>
  <c r="K4564" i="1" s="1"/>
  <c r="L4572" i="1"/>
  <c r="K4572" i="1" s="1"/>
  <c r="L4580" i="1"/>
  <c r="K4580" i="1" s="1"/>
  <c r="L4588" i="1"/>
  <c r="K4588" i="1" s="1"/>
  <c r="L4596" i="1"/>
  <c r="K4596" i="1" s="1"/>
  <c r="L4604" i="1"/>
  <c r="K4604" i="1" s="1"/>
  <c r="L4612" i="1"/>
  <c r="K4612" i="1" s="1"/>
  <c r="L4620" i="1"/>
  <c r="K4620" i="1" s="1"/>
  <c r="L4628" i="1"/>
  <c r="K4628" i="1" s="1"/>
  <c r="L4636" i="1"/>
  <c r="K4636" i="1" s="1"/>
  <c r="L4644" i="1"/>
  <c r="K4644" i="1" s="1"/>
  <c r="L4652" i="1"/>
  <c r="K4652" i="1" s="1"/>
  <c r="L4660" i="1"/>
  <c r="K4660" i="1" s="1"/>
  <c r="L4668" i="1"/>
  <c r="K4668" i="1" s="1"/>
  <c r="L4029" i="1"/>
  <c r="L4037" i="1"/>
  <c r="L4045" i="1"/>
  <c r="K4045" i="1" s="1"/>
  <c r="L4053" i="1"/>
  <c r="K4053" i="1" s="1"/>
  <c r="L4061" i="1"/>
  <c r="K4061" i="1" s="1"/>
  <c r="L4069" i="1"/>
  <c r="K4069" i="1" s="1"/>
  <c r="L4077" i="1"/>
  <c r="K4077" i="1" s="1"/>
  <c r="L4085" i="1"/>
  <c r="K4085" i="1" s="1"/>
  <c r="L4093" i="1"/>
  <c r="K4093" i="1" s="1"/>
  <c r="L4101" i="1"/>
  <c r="K4101" i="1" s="1"/>
  <c r="L4109" i="1"/>
  <c r="K4109" i="1" s="1"/>
  <c r="L4117" i="1"/>
  <c r="K4117" i="1" s="1"/>
  <c r="L4125" i="1"/>
  <c r="K4125" i="1" s="1"/>
  <c r="L4133" i="1"/>
  <c r="K4133" i="1" s="1"/>
  <c r="L4141" i="1"/>
  <c r="K4141" i="1" s="1"/>
  <c r="L4149" i="1"/>
  <c r="K4149" i="1" s="1"/>
  <c r="L4157" i="1"/>
  <c r="K4157" i="1" s="1"/>
  <c r="L4165" i="1"/>
  <c r="K4165" i="1" s="1"/>
  <c r="L4173" i="1"/>
  <c r="K4173" i="1" s="1"/>
  <c r="L4181" i="1"/>
  <c r="K4181" i="1" s="1"/>
  <c r="L4189" i="1"/>
  <c r="K4189" i="1" s="1"/>
  <c r="L4197" i="1"/>
  <c r="K4197" i="1" s="1"/>
  <c r="L4205" i="1"/>
  <c r="K4205" i="1" s="1"/>
  <c r="L4213" i="1"/>
  <c r="K4213" i="1" s="1"/>
  <c r="L4221" i="1"/>
  <c r="K4221" i="1" s="1"/>
  <c r="L4229" i="1"/>
  <c r="L4237" i="1"/>
  <c r="K4237" i="1" s="1"/>
  <c r="L4245" i="1"/>
  <c r="K4245" i="1" s="1"/>
  <c r="L4253" i="1"/>
  <c r="K4253" i="1" s="1"/>
  <c r="L4261" i="1"/>
  <c r="K4261" i="1" s="1"/>
  <c r="L4269" i="1"/>
  <c r="K4269" i="1" s="1"/>
  <c r="L4277" i="1"/>
  <c r="K4277" i="1" s="1"/>
  <c r="L4285" i="1"/>
  <c r="K4285" i="1" s="1"/>
  <c r="L4293" i="1"/>
  <c r="K4301" i="1"/>
  <c r="L4309" i="1"/>
  <c r="K4309" i="1" s="1"/>
  <c r="L4317" i="1"/>
  <c r="K4317" i="1" s="1"/>
  <c r="L4325" i="1"/>
  <c r="K4325" i="1" s="1"/>
  <c r="L4333" i="1"/>
  <c r="K4333" i="1" s="1"/>
  <c r="L4341" i="1"/>
  <c r="K4341" i="1" s="1"/>
  <c r="K4349" i="1"/>
  <c r="L4365" i="1"/>
  <c r="K4365" i="1" s="1"/>
  <c r="L4373" i="1"/>
  <c r="K4373" i="1" s="1"/>
  <c r="L4381" i="1"/>
  <c r="K4381" i="1" s="1"/>
  <c r="L4389" i="1"/>
  <c r="K4389" i="1" s="1"/>
  <c r="L4397" i="1"/>
  <c r="K4397" i="1" s="1"/>
  <c r="L4405" i="1"/>
  <c r="K4405" i="1" s="1"/>
  <c r="L4413" i="1"/>
  <c r="K4413" i="1" s="1"/>
  <c r="L4421" i="1"/>
  <c r="K4421" i="1" s="1"/>
  <c r="L4429" i="1"/>
  <c r="K4429" i="1" s="1"/>
  <c r="L4437" i="1"/>
  <c r="K4437" i="1" s="1"/>
  <c r="L4445" i="1"/>
  <c r="K4445" i="1" s="1"/>
  <c r="L4453" i="1"/>
  <c r="K4453" i="1" s="1"/>
  <c r="L4461" i="1"/>
  <c r="K4461" i="1" s="1"/>
  <c r="L4469" i="1"/>
  <c r="K4469" i="1" s="1"/>
  <c r="L4477" i="1"/>
  <c r="K4477" i="1" s="1"/>
  <c r="L4485" i="1"/>
  <c r="K4485" i="1" s="1"/>
  <c r="L4493" i="1"/>
  <c r="K4493" i="1" s="1"/>
  <c r="L4501" i="1"/>
  <c r="K4501" i="1" s="1"/>
  <c r="L4509" i="1"/>
  <c r="K4509" i="1" s="1"/>
  <c r="L4517" i="1"/>
  <c r="K4517" i="1" s="1"/>
  <c r="L4525" i="1"/>
  <c r="K4525" i="1" s="1"/>
  <c r="L4533" i="1"/>
  <c r="K4533" i="1" s="1"/>
  <c r="L4541" i="1"/>
  <c r="K4541" i="1" s="1"/>
  <c r="L4549" i="1"/>
  <c r="K4549" i="1" s="1"/>
  <c r="L4557" i="1"/>
  <c r="K4557" i="1" s="1"/>
  <c r="L4565" i="1"/>
  <c r="K4565" i="1" s="1"/>
  <c r="L4573" i="1"/>
  <c r="K4573" i="1" s="1"/>
  <c r="L4581" i="1"/>
  <c r="K4581" i="1" s="1"/>
  <c r="L4589" i="1"/>
  <c r="K4589" i="1" s="1"/>
  <c r="L4597" i="1"/>
  <c r="K4597" i="1" s="1"/>
  <c r="L4605" i="1"/>
  <c r="K4605" i="1" s="1"/>
  <c r="L4613" i="1"/>
  <c r="K4613" i="1" s="1"/>
  <c r="L4621" i="1"/>
  <c r="K4621" i="1" s="1"/>
  <c r="L4629" i="1"/>
  <c r="K4629" i="1" s="1"/>
  <c r="L4637" i="1"/>
  <c r="K4637" i="1" s="1"/>
  <c r="L4645" i="1"/>
  <c r="K4645" i="1" s="1"/>
  <c r="L4653" i="1"/>
  <c r="K4653" i="1" s="1"/>
  <c r="L4661" i="1"/>
  <c r="K4661" i="1" s="1"/>
  <c r="L4669" i="1"/>
  <c r="K4669" i="1" s="1"/>
  <c r="L4677" i="1"/>
  <c r="K4677" i="1" s="1"/>
  <c r="L4662" i="1"/>
  <c r="K4662" i="1" s="1"/>
  <c r="L4678" i="1"/>
  <c r="K4678" i="1" s="1"/>
  <c r="L4639" i="1"/>
  <c r="K4639" i="1" s="1"/>
  <c r="L4030" i="1"/>
  <c r="K4030" i="1" s="1"/>
  <c r="L4038" i="1"/>
  <c r="K4038" i="1" s="1"/>
  <c r="L4046" i="1"/>
  <c r="K4046" i="1" s="1"/>
  <c r="L4054" i="1"/>
  <c r="K4054" i="1" s="1"/>
  <c r="L4062" i="1"/>
  <c r="K4062" i="1" s="1"/>
  <c r="L4070" i="1"/>
  <c r="K4070" i="1" s="1"/>
  <c r="L4078" i="1"/>
  <c r="K4078" i="1" s="1"/>
  <c r="L4086" i="1"/>
  <c r="K4086" i="1" s="1"/>
  <c r="L4094" i="1"/>
  <c r="K4094" i="1" s="1"/>
  <c r="L4102" i="1"/>
  <c r="K4102" i="1" s="1"/>
  <c r="L4110" i="1"/>
  <c r="K4110" i="1" s="1"/>
  <c r="L4118" i="1"/>
  <c r="K4118" i="1" s="1"/>
  <c r="L4126" i="1"/>
  <c r="K4126" i="1" s="1"/>
  <c r="L4134" i="1"/>
  <c r="K4134" i="1" s="1"/>
  <c r="L4142" i="1"/>
  <c r="K4142" i="1" s="1"/>
  <c r="K4150" i="1"/>
  <c r="K4158" i="1"/>
  <c r="L4166" i="1"/>
  <c r="K4166" i="1" s="1"/>
  <c r="L4174" i="1"/>
  <c r="K4174" i="1" s="1"/>
  <c r="L4182" i="1"/>
  <c r="K4182" i="1" s="1"/>
  <c r="L4190" i="1"/>
  <c r="K4190" i="1" s="1"/>
  <c r="L4198" i="1"/>
  <c r="K4198" i="1" s="1"/>
  <c r="L4206" i="1"/>
  <c r="K4206" i="1" s="1"/>
  <c r="L4214" i="1"/>
  <c r="K4214" i="1" s="1"/>
  <c r="L4222" i="1"/>
  <c r="K4222" i="1" s="1"/>
  <c r="L4230" i="1"/>
  <c r="K4230" i="1" s="1"/>
  <c r="L4238" i="1"/>
  <c r="K4238" i="1" s="1"/>
  <c r="L4246" i="1"/>
  <c r="K4246" i="1" s="1"/>
  <c r="L4254" i="1"/>
  <c r="K4254" i="1" s="1"/>
  <c r="L4262" i="1"/>
  <c r="K4262" i="1" s="1"/>
  <c r="L4270" i="1"/>
  <c r="K4270" i="1" s="1"/>
  <c r="L4278" i="1"/>
  <c r="K4278" i="1" s="1"/>
  <c r="L4286" i="1"/>
  <c r="K4286" i="1" s="1"/>
  <c r="L4294" i="1"/>
  <c r="K4294" i="1" s="1"/>
  <c r="L4302" i="1"/>
  <c r="K4302" i="1" s="1"/>
  <c r="L4310" i="1"/>
  <c r="K4310" i="1" s="1"/>
  <c r="L4318" i="1"/>
  <c r="K4318" i="1" s="1"/>
  <c r="L4326" i="1"/>
  <c r="K4326" i="1" s="1"/>
  <c r="L4334" i="1"/>
  <c r="K4334" i="1" s="1"/>
  <c r="L4342" i="1"/>
  <c r="K4342" i="1" s="1"/>
  <c r="K4350" i="1"/>
  <c r="L4358" i="1"/>
  <c r="K4358" i="1" s="1"/>
  <c r="K4366" i="1"/>
  <c r="L4374" i="1"/>
  <c r="K4374" i="1" s="1"/>
  <c r="L4382" i="1"/>
  <c r="K4382" i="1" s="1"/>
  <c r="L4390" i="1"/>
  <c r="K4390" i="1" s="1"/>
  <c r="L4398" i="1"/>
  <c r="K4398" i="1" s="1"/>
  <c r="L4406" i="1"/>
  <c r="K4406" i="1" s="1"/>
  <c r="L4414" i="1"/>
  <c r="K4414" i="1" s="1"/>
  <c r="L4422" i="1"/>
  <c r="K4422" i="1" s="1"/>
  <c r="L4430" i="1"/>
  <c r="K4430" i="1" s="1"/>
  <c r="L4438" i="1"/>
  <c r="K4438" i="1" s="1"/>
  <c r="L4446" i="1"/>
  <c r="K4446" i="1" s="1"/>
  <c r="L4454" i="1"/>
  <c r="K4454" i="1" s="1"/>
  <c r="L4462" i="1"/>
  <c r="K4462" i="1" s="1"/>
  <c r="L4470" i="1"/>
  <c r="K4470" i="1" s="1"/>
  <c r="L4478" i="1"/>
  <c r="K4478" i="1" s="1"/>
  <c r="L4486" i="1"/>
  <c r="K4486" i="1" s="1"/>
  <c r="L4494" i="1"/>
  <c r="K4494" i="1" s="1"/>
  <c r="L4502" i="1"/>
  <c r="K4502" i="1" s="1"/>
  <c r="L4510" i="1"/>
  <c r="K4510" i="1" s="1"/>
  <c r="L4518" i="1"/>
  <c r="K4518" i="1" s="1"/>
  <c r="L4526" i="1"/>
  <c r="K4526" i="1" s="1"/>
  <c r="L4534" i="1"/>
  <c r="K4534" i="1" s="1"/>
  <c r="L4542" i="1"/>
  <c r="K4542" i="1" s="1"/>
  <c r="L4550" i="1"/>
  <c r="K4550" i="1" s="1"/>
  <c r="L4558" i="1"/>
  <c r="K4558" i="1" s="1"/>
  <c r="L4566" i="1"/>
  <c r="K4566" i="1" s="1"/>
  <c r="L4574" i="1"/>
  <c r="K4574" i="1" s="1"/>
  <c r="L4582" i="1"/>
  <c r="K4582" i="1" s="1"/>
  <c r="L4590" i="1"/>
  <c r="K4590" i="1" s="1"/>
  <c r="L4598" i="1"/>
  <c r="K4598" i="1" s="1"/>
  <c r="L4606" i="1"/>
  <c r="K4606" i="1" s="1"/>
  <c r="L4614" i="1"/>
  <c r="K4614" i="1" s="1"/>
  <c r="L4622" i="1"/>
  <c r="K4622" i="1" s="1"/>
  <c r="L4630" i="1"/>
  <c r="K4630" i="1" s="1"/>
  <c r="L4638" i="1"/>
  <c r="K4638" i="1" s="1"/>
  <c r="L4646" i="1"/>
  <c r="K4646" i="1" s="1"/>
  <c r="L4654" i="1"/>
  <c r="K4654" i="1" s="1"/>
  <c r="L4670" i="1"/>
  <c r="K4670" i="1" s="1"/>
  <c r="L4631" i="1"/>
  <c r="K4631" i="1" s="1"/>
  <c r="L4655" i="1"/>
  <c r="K4655" i="1" s="1"/>
  <c r="L4039" i="1"/>
  <c r="K4039" i="1" s="1"/>
  <c r="L4047" i="1"/>
  <c r="K4047" i="1" s="1"/>
  <c r="L4055" i="1"/>
  <c r="K4055" i="1" s="1"/>
  <c r="L4063" i="1"/>
  <c r="K4063" i="1" s="1"/>
  <c r="L4071" i="1"/>
  <c r="K4071" i="1" s="1"/>
  <c r="L4079" i="1"/>
  <c r="K4079" i="1" s="1"/>
  <c r="L4087" i="1"/>
  <c r="K4087" i="1" s="1"/>
  <c r="L4095" i="1"/>
  <c r="K4095" i="1" s="1"/>
  <c r="L4103" i="1"/>
  <c r="K4103" i="1" s="1"/>
  <c r="L4111" i="1"/>
  <c r="K4111" i="1" s="1"/>
  <c r="L4119" i="1"/>
  <c r="K4119" i="1" s="1"/>
  <c r="L4127" i="1"/>
  <c r="K4127" i="1" s="1"/>
  <c r="L4135" i="1"/>
  <c r="K4135" i="1" s="1"/>
  <c r="L4143" i="1"/>
  <c r="K4143" i="1" s="1"/>
  <c r="K4151" i="1"/>
  <c r="L4159" i="1"/>
  <c r="K4159" i="1" s="1"/>
  <c r="L4167" i="1"/>
  <c r="K4167" i="1" s="1"/>
  <c r="L4175" i="1"/>
  <c r="K4175" i="1" s="1"/>
  <c r="L4183" i="1"/>
  <c r="K4183" i="1" s="1"/>
  <c r="L4191" i="1"/>
  <c r="K4191" i="1" s="1"/>
  <c r="L4199" i="1"/>
  <c r="K4199" i="1" s="1"/>
  <c r="L4207" i="1"/>
  <c r="K4207" i="1" s="1"/>
  <c r="L4215" i="1"/>
  <c r="K4215" i="1" s="1"/>
  <c r="L4223" i="1"/>
  <c r="K4223" i="1" s="1"/>
  <c r="L4231" i="1"/>
  <c r="K4231" i="1" s="1"/>
  <c r="L4239" i="1"/>
  <c r="K4239" i="1" s="1"/>
  <c r="L4247" i="1"/>
  <c r="K4247" i="1" s="1"/>
  <c r="L4255" i="1"/>
  <c r="K4255" i="1" s="1"/>
  <c r="L4263" i="1"/>
  <c r="K4263" i="1" s="1"/>
  <c r="L4271" i="1"/>
  <c r="K4271" i="1" s="1"/>
  <c r="L4279" i="1"/>
  <c r="K4279" i="1" s="1"/>
  <c r="L4287" i="1"/>
  <c r="K4287" i="1" s="1"/>
  <c r="L4295" i="1"/>
  <c r="K4295" i="1" s="1"/>
  <c r="L4303" i="1"/>
  <c r="K4303" i="1" s="1"/>
  <c r="L4311" i="1"/>
  <c r="K4311" i="1" s="1"/>
  <c r="L4319" i="1"/>
  <c r="K4319" i="1" s="1"/>
  <c r="L4327" i="1"/>
  <c r="K4327" i="1" s="1"/>
  <c r="L4335" i="1"/>
  <c r="K4335" i="1" s="1"/>
  <c r="L4343" i="1"/>
  <c r="K4343" i="1" s="1"/>
  <c r="L4351" i="1"/>
  <c r="K4351" i="1" s="1"/>
  <c r="L4359" i="1"/>
  <c r="K4359" i="1" s="1"/>
  <c r="L4367" i="1"/>
  <c r="K4367" i="1" s="1"/>
  <c r="L4375" i="1"/>
  <c r="K4375" i="1" s="1"/>
  <c r="L4383" i="1"/>
  <c r="K4383" i="1" s="1"/>
  <c r="L4391" i="1"/>
  <c r="K4391" i="1" s="1"/>
  <c r="L4399" i="1"/>
  <c r="K4399" i="1" s="1"/>
  <c r="L4407" i="1"/>
  <c r="K4407" i="1" s="1"/>
  <c r="L4415" i="1"/>
  <c r="K4415" i="1" s="1"/>
  <c r="L4423" i="1"/>
  <c r="K4423" i="1" s="1"/>
  <c r="L4431" i="1"/>
  <c r="K4431" i="1" s="1"/>
  <c r="L4439" i="1"/>
  <c r="K4439" i="1" s="1"/>
  <c r="L4447" i="1"/>
  <c r="K4447" i="1" s="1"/>
  <c r="L4455" i="1"/>
  <c r="K4455" i="1" s="1"/>
  <c r="L4463" i="1"/>
  <c r="K4463" i="1" s="1"/>
  <c r="L4471" i="1"/>
  <c r="K4471" i="1" s="1"/>
  <c r="L4479" i="1"/>
  <c r="K4479" i="1" s="1"/>
  <c r="L4487" i="1"/>
  <c r="K4487" i="1" s="1"/>
  <c r="L4495" i="1"/>
  <c r="K4495" i="1" s="1"/>
  <c r="L4503" i="1"/>
  <c r="K4503" i="1" s="1"/>
  <c r="L4511" i="1"/>
  <c r="K4511" i="1" s="1"/>
  <c r="L4519" i="1"/>
  <c r="K4519" i="1" s="1"/>
  <c r="L4527" i="1"/>
  <c r="K4527" i="1" s="1"/>
  <c r="L4535" i="1"/>
  <c r="K4535" i="1" s="1"/>
  <c r="L4543" i="1"/>
  <c r="K4543" i="1" s="1"/>
  <c r="L4551" i="1"/>
  <c r="K4551" i="1" s="1"/>
  <c r="L4559" i="1"/>
  <c r="K4559" i="1" s="1"/>
  <c r="L4567" i="1"/>
  <c r="K4567" i="1" s="1"/>
  <c r="L4575" i="1"/>
  <c r="K4575" i="1" s="1"/>
  <c r="L4583" i="1"/>
  <c r="K4583" i="1" s="1"/>
  <c r="L4591" i="1"/>
  <c r="K4591" i="1" s="1"/>
  <c r="L4599" i="1"/>
  <c r="K4599" i="1" s="1"/>
  <c r="L4607" i="1"/>
  <c r="K4607" i="1" s="1"/>
  <c r="L4615" i="1"/>
  <c r="K4615" i="1" s="1"/>
  <c r="L4623" i="1"/>
  <c r="K4623" i="1" s="1"/>
  <c r="L4647" i="1"/>
  <c r="K4647" i="1" s="1"/>
  <c r="L4033" i="1"/>
  <c r="K4033" i="1" s="1"/>
  <c r="L4041" i="1"/>
  <c r="K4041" i="1" s="1"/>
  <c r="L4049" i="1"/>
  <c r="K4049" i="1" s="1"/>
  <c r="L4057" i="1"/>
  <c r="K4057" i="1" s="1"/>
  <c r="L4065" i="1"/>
  <c r="K4065" i="1" s="1"/>
  <c r="L4073" i="1"/>
  <c r="K4073" i="1" s="1"/>
  <c r="L4081" i="1"/>
  <c r="K4081" i="1" s="1"/>
  <c r="L4089" i="1"/>
  <c r="K4089" i="1" s="1"/>
  <c r="L4097" i="1"/>
  <c r="K4097" i="1" s="1"/>
  <c r="L4105" i="1"/>
  <c r="K4105" i="1" s="1"/>
  <c r="L4113" i="1"/>
  <c r="K4113" i="1" s="1"/>
  <c r="L4121" i="1"/>
  <c r="K4121" i="1" s="1"/>
  <c r="L4129" i="1"/>
  <c r="K4129" i="1" s="1"/>
  <c r="L4137" i="1"/>
  <c r="K4137" i="1" s="1"/>
  <c r="L4145" i="1"/>
  <c r="K4145" i="1" s="1"/>
  <c r="L4153" i="1"/>
  <c r="K4153" i="1" s="1"/>
  <c r="L4161" i="1"/>
  <c r="K4161" i="1" s="1"/>
  <c r="L4169" i="1"/>
  <c r="K4169" i="1" s="1"/>
  <c r="L4177" i="1"/>
  <c r="K4177" i="1" s="1"/>
  <c r="L4185" i="1"/>
  <c r="K4185" i="1" s="1"/>
  <c r="L4193" i="1"/>
  <c r="K4193" i="1" s="1"/>
  <c r="L4201" i="1"/>
  <c r="K4201" i="1" s="1"/>
  <c r="K4209" i="1"/>
  <c r="L4217" i="1"/>
  <c r="K4217" i="1" s="1"/>
  <c r="L4225" i="1"/>
  <c r="K4225" i="1" s="1"/>
  <c r="L4233" i="1"/>
  <c r="K4233" i="1" s="1"/>
  <c r="L4241" i="1"/>
  <c r="K4241" i="1" s="1"/>
  <c r="L4249" i="1"/>
  <c r="K4249" i="1" s="1"/>
  <c r="L4257" i="1"/>
  <c r="K4257" i="1" s="1"/>
  <c r="L4265" i="1"/>
  <c r="K4265" i="1" s="1"/>
  <c r="L4273" i="1"/>
  <c r="K4273" i="1" s="1"/>
  <c r="L4281" i="1"/>
  <c r="K4281" i="1" s="1"/>
  <c r="L4289" i="1"/>
  <c r="K4289" i="1" s="1"/>
  <c r="L4297" i="1"/>
  <c r="K4297" i="1" s="1"/>
  <c r="L4305" i="1"/>
  <c r="K4305" i="1" s="1"/>
  <c r="L4313" i="1"/>
  <c r="K4313" i="1" s="1"/>
  <c r="L4321" i="1"/>
  <c r="K4321" i="1" s="1"/>
  <c r="L4329" i="1"/>
  <c r="K4329" i="1" s="1"/>
  <c r="L4337" i="1"/>
  <c r="K4337" i="1" s="1"/>
  <c r="L4345" i="1"/>
  <c r="K4345" i="1" s="1"/>
  <c r="L4353" i="1"/>
  <c r="K4353" i="1" s="1"/>
  <c r="L4361" i="1"/>
  <c r="K4361" i="1" s="1"/>
  <c r="L4369" i="1"/>
  <c r="K4369" i="1" s="1"/>
  <c r="L4377" i="1"/>
  <c r="K4377" i="1" s="1"/>
  <c r="L4385" i="1"/>
  <c r="K4385" i="1" s="1"/>
  <c r="L4393" i="1"/>
  <c r="K4393" i="1" s="1"/>
  <c r="L4401" i="1"/>
  <c r="K4401" i="1" s="1"/>
  <c r="L4409" i="1"/>
  <c r="K4409" i="1" s="1"/>
  <c r="L4417" i="1"/>
  <c r="K4417" i="1" s="1"/>
  <c r="L4425" i="1"/>
  <c r="K4425" i="1" s="1"/>
  <c r="L4433" i="1"/>
  <c r="K4433" i="1" s="1"/>
  <c r="L4441" i="1"/>
  <c r="K4441" i="1" s="1"/>
  <c r="L4449" i="1"/>
  <c r="K4449" i="1" s="1"/>
  <c r="L4457" i="1"/>
  <c r="K4457" i="1" s="1"/>
  <c r="L4465" i="1"/>
  <c r="K4465" i="1" s="1"/>
  <c r="L4473" i="1"/>
  <c r="K4473" i="1" s="1"/>
  <c r="L4481" i="1"/>
  <c r="K4481" i="1" s="1"/>
  <c r="L4489" i="1"/>
  <c r="K4489" i="1" s="1"/>
  <c r="L4497" i="1"/>
  <c r="K4497" i="1" s="1"/>
  <c r="L4505" i="1"/>
  <c r="K4505" i="1" s="1"/>
  <c r="L4513" i="1"/>
  <c r="K4513" i="1" s="1"/>
  <c r="L4521" i="1"/>
  <c r="K4521" i="1" s="1"/>
  <c r="L4529" i="1"/>
  <c r="K4529" i="1" s="1"/>
  <c r="L4537" i="1"/>
  <c r="K4537" i="1" s="1"/>
  <c r="L4545" i="1"/>
  <c r="K4545" i="1" s="1"/>
  <c r="L4553" i="1"/>
  <c r="K4553" i="1" s="1"/>
  <c r="L4561" i="1"/>
  <c r="K4561" i="1" s="1"/>
  <c r="L4569" i="1"/>
  <c r="K4569" i="1" s="1"/>
  <c r="L4577" i="1"/>
  <c r="K4577" i="1" s="1"/>
  <c r="L4585" i="1"/>
  <c r="K4585" i="1" s="1"/>
  <c r="L4593" i="1"/>
  <c r="K4593" i="1" s="1"/>
  <c r="L4601" i="1"/>
  <c r="K4601" i="1" s="1"/>
  <c r="L4609" i="1"/>
  <c r="K4609" i="1" s="1"/>
  <c r="L4617" i="1"/>
  <c r="K4617" i="1" s="1"/>
  <c r="L4625" i="1"/>
  <c r="K4625" i="1" s="1"/>
  <c r="L4633" i="1"/>
  <c r="K4633" i="1" s="1"/>
  <c r="L4641" i="1"/>
  <c r="K4641" i="1" s="1"/>
  <c r="L4649" i="1"/>
  <c r="K4649" i="1" s="1"/>
  <c r="L4657" i="1"/>
  <c r="K4657" i="1" s="1"/>
  <c r="L4032" i="1"/>
  <c r="K4032" i="1" s="1"/>
  <c r="L4096" i="1"/>
  <c r="K4096" i="1" s="1"/>
  <c r="L4160" i="1"/>
  <c r="K4160" i="1" s="1"/>
  <c r="L4288" i="1"/>
  <c r="K4288" i="1" s="1"/>
  <c r="L4416" i="1"/>
  <c r="K4416" i="1" s="1"/>
  <c r="L4544" i="1"/>
  <c r="K4544" i="1" s="1"/>
  <c r="L4659" i="1"/>
  <c r="K4659" i="1" s="1"/>
  <c r="L4168" i="1"/>
  <c r="K4168" i="1" s="1"/>
  <c r="L4360" i="1"/>
  <c r="K4360" i="1" s="1"/>
  <c r="L4488" i="1"/>
  <c r="K4488" i="1" s="1"/>
  <c r="L4663" i="1"/>
  <c r="K4663" i="1" s="1"/>
  <c r="L4040" i="1"/>
  <c r="K4040" i="1" s="1"/>
  <c r="L4104" i="1"/>
  <c r="K4104" i="1" s="1"/>
  <c r="L4296" i="1"/>
  <c r="K4296" i="1" s="1"/>
  <c r="L4552" i="1"/>
  <c r="K4552" i="1" s="1"/>
  <c r="L4676" i="1"/>
  <c r="K4676" i="1" s="1"/>
  <c r="L4048" i="1"/>
  <c r="K4048" i="1" s="1"/>
  <c r="L4112" i="1"/>
  <c r="K4112" i="1" s="1"/>
  <c r="L4176" i="1"/>
  <c r="K4176" i="1" s="1"/>
  <c r="L4240" i="1"/>
  <c r="K4240" i="1" s="1"/>
  <c r="L4304" i="1"/>
  <c r="K4304" i="1" s="1"/>
  <c r="K4368" i="1"/>
  <c r="L4432" i="1"/>
  <c r="K4432" i="1" s="1"/>
  <c r="L4496" i="1"/>
  <c r="K4496" i="1" s="1"/>
  <c r="L4560" i="1"/>
  <c r="K4560" i="1" s="1"/>
  <c r="L4624" i="1"/>
  <c r="K4624" i="1" s="1"/>
  <c r="L4664" i="1"/>
  <c r="K4664" i="1" s="1"/>
  <c r="L4679" i="1"/>
  <c r="K4679" i="1" s="1"/>
  <c r="L4056" i="1"/>
  <c r="K4056" i="1" s="1"/>
  <c r="L4120" i="1"/>
  <c r="K4120" i="1" s="1"/>
  <c r="L4248" i="1"/>
  <c r="K4248" i="1" s="1"/>
  <c r="L4312" i="1"/>
  <c r="K4312" i="1" s="1"/>
  <c r="L4376" i="1"/>
  <c r="K4376" i="1" s="1"/>
  <c r="L4504" i="1"/>
  <c r="K4504" i="1" s="1"/>
  <c r="L4568" i="1"/>
  <c r="K4568" i="1" s="1"/>
  <c r="L4665" i="1"/>
  <c r="K4665" i="1" s="1"/>
  <c r="L4528" i="1"/>
  <c r="K4528" i="1" s="1"/>
  <c r="L4184" i="1"/>
  <c r="K4184" i="1" s="1"/>
  <c r="L4440" i="1"/>
  <c r="K4440" i="1" s="1"/>
  <c r="L4632" i="1"/>
  <c r="K4632" i="1" s="1"/>
  <c r="L4680" i="1"/>
  <c r="K4680" i="1" s="1"/>
  <c r="L4592" i="1"/>
  <c r="K4592" i="1" s="1"/>
  <c r="L4064" i="1"/>
  <c r="K4064" i="1" s="1"/>
  <c r="L4128" i="1"/>
  <c r="K4128" i="1" s="1"/>
  <c r="L4192" i="1"/>
  <c r="K4192" i="1" s="1"/>
  <c r="L4256" i="1"/>
  <c r="K4256" i="1" s="1"/>
  <c r="L4320" i="1"/>
  <c r="K4320" i="1" s="1"/>
  <c r="L4384" i="1"/>
  <c r="K4384" i="1" s="1"/>
  <c r="L4448" i="1"/>
  <c r="K4448" i="1" s="1"/>
  <c r="L4512" i="1"/>
  <c r="K4512" i="1" s="1"/>
  <c r="L4576" i="1"/>
  <c r="K4576" i="1" s="1"/>
  <c r="L4640" i="1"/>
  <c r="K4640" i="1" s="1"/>
  <c r="L4667" i="1"/>
  <c r="K4667" i="1" s="1"/>
  <c r="L4681" i="1"/>
  <c r="K4681" i="1" s="1"/>
  <c r="L4264" i="1"/>
  <c r="K4264" i="1" s="1"/>
  <c r="L4392" i="1"/>
  <c r="K4392" i="1" s="1"/>
  <c r="L4520" i="1"/>
  <c r="K4520" i="1" s="1"/>
  <c r="L4648" i="1"/>
  <c r="K4648" i="1" s="1"/>
  <c r="L4683" i="1"/>
  <c r="K4683" i="1" s="1"/>
  <c r="L4144" i="1"/>
  <c r="K4144" i="1" s="1"/>
  <c r="L4272" i="1"/>
  <c r="K4272" i="1" s="1"/>
  <c r="L4400" i="1"/>
  <c r="K4400" i="1" s="1"/>
  <c r="L4651" i="1"/>
  <c r="K4651" i="1" s="1"/>
  <c r="L4072" i="1"/>
  <c r="K4072" i="1" s="1"/>
  <c r="L4136" i="1"/>
  <c r="K4136" i="1" s="1"/>
  <c r="L4200" i="1"/>
  <c r="K4200" i="1" s="1"/>
  <c r="L4328" i="1"/>
  <c r="K4328" i="1" s="1"/>
  <c r="L4456" i="1"/>
  <c r="K4456" i="1" s="1"/>
  <c r="L4584" i="1"/>
  <c r="K4584" i="1" s="1"/>
  <c r="L4671" i="1"/>
  <c r="K4671" i="1" s="1"/>
  <c r="L4080" i="1"/>
  <c r="K4080" i="1" s="1"/>
  <c r="L4208" i="1"/>
  <c r="K4208" i="1" s="1"/>
  <c r="L4336" i="1"/>
  <c r="K4336" i="1" s="1"/>
  <c r="L4464" i="1"/>
  <c r="K4464" i="1" s="1"/>
  <c r="L4088" i="1"/>
  <c r="K4088" i="1" s="1"/>
  <c r="L4152" i="1"/>
  <c r="K4152" i="1" s="1"/>
  <c r="L4216" i="1"/>
  <c r="K4216" i="1" s="1"/>
  <c r="L4280" i="1"/>
  <c r="K4280" i="1" s="1"/>
  <c r="L4344" i="1"/>
  <c r="K4344" i="1" s="1"/>
  <c r="L4408" i="1"/>
  <c r="K4408" i="1" s="1"/>
  <c r="L4472" i="1"/>
  <c r="K4472" i="1" s="1"/>
  <c r="L4536" i="1"/>
  <c r="K4536" i="1" s="1"/>
  <c r="L4600" i="1"/>
  <c r="K4600" i="1" s="1"/>
  <c r="L4656" i="1"/>
  <c r="K4656" i="1" s="1"/>
  <c r="L4673" i="1"/>
  <c r="K4673" i="1" s="1"/>
  <c r="L4224" i="1"/>
  <c r="K4224" i="1" s="1"/>
  <c r="L4352" i="1"/>
  <c r="K4352" i="1" s="1"/>
  <c r="L4480" i="1"/>
  <c r="K4480" i="1" s="1"/>
  <c r="L4608" i="1"/>
  <c r="K4608" i="1" s="1"/>
  <c r="L4675" i="1"/>
  <c r="K4675" i="1" s="1"/>
  <c r="L4232" i="1"/>
  <c r="K4232" i="1" s="1"/>
  <c r="L4424" i="1"/>
  <c r="K4424" i="1" s="1"/>
  <c r="L4616" i="1"/>
  <c r="K4616" i="1" s="1"/>
  <c r="L4672" i="1"/>
  <c r="K4672" i="1" s="1"/>
  <c r="K4682" i="1"/>
  <c r="L3662" i="1"/>
  <c r="K3662" i="1" s="1"/>
  <c r="L3537" i="1"/>
  <c r="K3537" i="1" s="1"/>
  <c r="L3536" i="1"/>
  <c r="K3536" i="1" s="1"/>
  <c r="L3521" i="1"/>
  <c r="K3521" i="1" s="1"/>
  <c r="K4218" i="1"/>
  <c r="K4234" i="1"/>
  <c r="K4242" i="1"/>
  <c r="K4282" i="1"/>
  <c r="K4298" i="1"/>
  <c r="K4306" i="1"/>
  <c r="K4346" i="1"/>
  <c r="K4362" i="1"/>
  <c r="K4370" i="1"/>
  <c r="K4426" i="1"/>
  <c r="K4434" i="1"/>
  <c r="K4211" i="1"/>
  <c r="K4219" i="1"/>
  <c r="K4275" i="1"/>
  <c r="K4283" i="1"/>
  <c r="K4347" i="1"/>
  <c r="K4411" i="1"/>
  <c r="K4236" i="1"/>
  <c r="K4300" i="1"/>
  <c r="K4364" i="1"/>
  <c r="K4428" i="1"/>
  <c r="K4229" i="1"/>
  <c r="K4293" i="1"/>
  <c r="K4357" i="1"/>
  <c r="K4490" i="1"/>
  <c r="K4498" i="1"/>
  <c r="K4554" i="1"/>
  <c r="K4562" i="1"/>
  <c r="K4618" i="1"/>
  <c r="K4626" i="1"/>
  <c r="K4475" i="1"/>
  <c r="K4539" i="1"/>
  <c r="K4603" i="1"/>
  <c r="K4492" i="1"/>
  <c r="K4090" i="1"/>
  <c r="K4106" i="1"/>
  <c r="K4114" i="1"/>
  <c r="K4154" i="1"/>
  <c r="K4170" i="1"/>
  <c r="K4178" i="1"/>
  <c r="K4083" i="1"/>
  <c r="K4091" i="1"/>
  <c r="K4147" i="1"/>
  <c r="K4155" i="1"/>
  <c r="K4108" i="1"/>
  <c r="L3452" i="1"/>
  <c r="K3452" i="1" s="1"/>
  <c r="L3460" i="1"/>
  <c r="K3460" i="1" s="1"/>
  <c r="L3468" i="1"/>
  <c r="K3468" i="1" s="1"/>
  <c r="L3476" i="1"/>
  <c r="K3476" i="1" s="1"/>
  <c r="L3484" i="1"/>
  <c r="K3484" i="1" s="1"/>
  <c r="L3492" i="1"/>
  <c r="K3492" i="1" s="1"/>
  <c r="L3500" i="1"/>
  <c r="K3500" i="1" s="1"/>
  <c r="L3508" i="1"/>
  <c r="K3508" i="1" s="1"/>
  <c r="L3516" i="1"/>
  <c r="K3516" i="1" s="1"/>
  <c r="L3456" i="1"/>
  <c r="K3456" i="1" s="1"/>
  <c r="L3464" i="1"/>
  <c r="K3464" i="1" s="1"/>
  <c r="L3472" i="1"/>
  <c r="K3472" i="1" s="1"/>
  <c r="L3480" i="1"/>
  <c r="K3480" i="1" s="1"/>
  <c r="L3488" i="1"/>
  <c r="K3488" i="1" s="1"/>
  <c r="L3496" i="1"/>
  <c r="K3496" i="1" s="1"/>
  <c r="L3504" i="1"/>
  <c r="K3504" i="1" s="1"/>
  <c r="L3512" i="1"/>
  <c r="K3512" i="1" s="1"/>
  <c r="L3520" i="1"/>
  <c r="K3520" i="1" s="1"/>
  <c r="L3455" i="1"/>
  <c r="K3455" i="1" s="1"/>
  <c r="L3466" i="1"/>
  <c r="K3466" i="1" s="1"/>
  <c r="L3477" i="1"/>
  <c r="K3477" i="1" s="1"/>
  <c r="L3487" i="1"/>
  <c r="K3487" i="1" s="1"/>
  <c r="L3498" i="1"/>
  <c r="K3498" i="1" s="1"/>
  <c r="L3509" i="1"/>
  <c r="K3509" i="1" s="1"/>
  <c r="L3519" i="1"/>
  <c r="K3519" i="1" s="1"/>
  <c r="L3528" i="1"/>
  <c r="K3528" i="1" s="1"/>
  <c r="L3544" i="1"/>
  <c r="K3544" i="1" s="1"/>
  <c r="L3552" i="1"/>
  <c r="K3552" i="1" s="1"/>
  <c r="L3450" i="1"/>
  <c r="K3450" i="1" s="1"/>
  <c r="L3461" i="1"/>
  <c r="K3461" i="1" s="1"/>
  <c r="L3471" i="1"/>
  <c r="K3471" i="1" s="1"/>
  <c r="L3482" i="1"/>
  <c r="K3482" i="1" s="1"/>
  <c r="L3493" i="1"/>
  <c r="K3493" i="1" s="1"/>
  <c r="L3503" i="1"/>
  <c r="K3503" i="1" s="1"/>
  <c r="L3514" i="1"/>
  <c r="K3514" i="1" s="1"/>
  <c r="L3524" i="1"/>
  <c r="K3524" i="1" s="1"/>
  <c r="L3532" i="1"/>
  <c r="K3532" i="1" s="1"/>
  <c r="L3540" i="1"/>
  <c r="K3540" i="1" s="1"/>
  <c r="L3548" i="1"/>
  <c r="K3548" i="1" s="1"/>
  <c r="L3556" i="1"/>
  <c r="K3556" i="1" s="1"/>
  <c r="L3564" i="1"/>
  <c r="K3564" i="1" s="1"/>
  <c r="L3572" i="1"/>
  <c r="K3572" i="1" s="1"/>
  <c r="L3580" i="1"/>
  <c r="K3580" i="1" s="1"/>
  <c r="L3588" i="1"/>
  <c r="K3588" i="1" s="1"/>
  <c r="L3596" i="1"/>
  <c r="K3596" i="1" s="1"/>
  <c r="L3604" i="1"/>
  <c r="K3604" i="1" s="1"/>
  <c r="L3612" i="1"/>
  <c r="K3612" i="1" s="1"/>
  <c r="L3620" i="1"/>
  <c r="K3620" i="1" s="1"/>
  <c r="K3628" i="1"/>
  <c r="L3636" i="1"/>
  <c r="K3636" i="1" s="1"/>
  <c r="K3644" i="1"/>
  <c r="L3652" i="1"/>
  <c r="K3652" i="1" s="1"/>
  <c r="L3660" i="1"/>
  <c r="K3660" i="1" s="1"/>
  <c r="L3668" i="1"/>
  <c r="K3668" i="1" s="1"/>
  <c r="L3676" i="1"/>
  <c r="K3676" i="1" s="1"/>
  <c r="L3684" i="1"/>
  <c r="K3684" i="1" s="1"/>
  <c r="L3692" i="1"/>
  <c r="K3692" i="1" s="1"/>
  <c r="L3700" i="1"/>
  <c r="K3700" i="1" s="1"/>
  <c r="L3708" i="1"/>
  <c r="K3708" i="1" s="1"/>
  <c r="L3716" i="1"/>
  <c r="K3716" i="1" s="1"/>
  <c r="L3724" i="1"/>
  <c r="K3724" i="1" s="1"/>
  <c r="L3732" i="1"/>
  <c r="K3732" i="1" s="1"/>
  <c r="L3740" i="1"/>
  <c r="K3740" i="1" s="1"/>
  <c r="L3748" i="1"/>
  <c r="K3748" i="1" s="1"/>
  <c r="L3756" i="1"/>
  <c r="K3756" i="1" s="1"/>
  <c r="L3764" i="1"/>
  <c r="K3764" i="1" s="1"/>
  <c r="L3772" i="1"/>
  <c r="K3772" i="1" s="1"/>
  <c r="L3780" i="1"/>
  <c r="K3780" i="1" s="1"/>
  <c r="L3788" i="1"/>
  <c r="K3788" i="1" s="1"/>
  <c r="L3796" i="1"/>
  <c r="K3796" i="1" s="1"/>
  <c r="L3804" i="1"/>
  <c r="K3804" i="1" s="1"/>
  <c r="L3812" i="1"/>
  <c r="K3812" i="1" s="1"/>
  <c r="L3820" i="1"/>
  <c r="K3820" i="1" s="1"/>
  <c r="L3451" i="1"/>
  <c r="K3451" i="1" s="1"/>
  <c r="L3462" i="1"/>
  <c r="K3462" i="1" s="1"/>
  <c r="L3473" i="1"/>
  <c r="K3473" i="1" s="1"/>
  <c r="L3483" i="1"/>
  <c r="K3483" i="1" s="1"/>
  <c r="L3494" i="1"/>
  <c r="K3494" i="1" s="1"/>
  <c r="L3505" i="1"/>
  <c r="K3505" i="1" s="1"/>
  <c r="L3515" i="1"/>
  <c r="K3515" i="1" s="1"/>
  <c r="L3525" i="1"/>
  <c r="K3525" i="1" s="1"/>
  <c r="L3533" i="1"/>
  <c r="K3533" i="1" s="1"/>
  <c r="L3541" i="1"/>
  <c r="K3541" i="1" s="1"/>
  <c r="L3549" i="1"/>
  <c r="K3549" i="1" s="1"/>
  <c r="L3557" i="1"/>
  <c r="K3557" i="1" s="1"/>
  <c r="L3454" i="1"/>
  <c r="K3454" i="1" s="1"/>
  <c r="L3465" i="1"/>
  <c r="K3465" i="1" s="1"/>
  <c r="L3475" i="1"/>
  <c r="K3475" i="1" s="1"/>
  <c r="L3486" i="1"/>
  <c r="K3486" i="1" s="1"/>
  <c r="L3497" i="1"/>
  <c r="K3497" i="1" s="1"/>
  <c r="L3507" i="1"/>
  <c r="K3507" i="1" s="1"/>
  <c r="L3518" i="1"/>
  <c r="K3518" i="1" s="1"/>
  <c r="L3527" i="1"/>
  <c r="K3527" i="1" s="1"/>
  <c r="L3535" i="1"/>
  <c r="L3543" i="1"/>
  <c r="K3543" i="1" s="1"/>
  <c r="L3551" i="1"/>
  <c r="K3551" i="1" s="1"/>
  <c r="L3559" i="1"/>
  <c r="K3559" i="1" s="1"/>
  <c r="L3567" i="1"/>
  <c r="K3567" i="1" s="1"/>
  <c r="L3575" i="1"/>
  <c r="K3575" i="1" s="1"/>
  <c r="L3583" i="1"/>
  <c r="K3583" i="1" s="1"/>
  <c r="L3591" i="1"/>
  <c r="K3591" i="1" s="1"/>
  <c r="L3599" i="1"/>
  <c r="K3599" i="1" s="1"/>
  <c r="L3607" i="1"/>
  <c r="K3607" i="1" s="1"/>
  <c r="K3615" i="1"/>
  <c r="L3623" i="1"/>
  <c r="K3623" i="1" s="1"/>
  <c r="L3631" i="1"/>
  <c r="K3631" i="1" s="1"/>
  <c r="L3639" i="1"/>
  <c r="K3639" i="1" s="1"/>
  <c r="L3647" i="1"/>
  <c r="K3647" i="1" s="1"/>
  <c r="K3655" i="1"/>
  <c r="L3663" i="1"/>
  <c r="K3663" i="1" s="1"/>
  <c r="L3671" i="1"/>
  <c r="K3671" i="1" s="1"/>
  <c r="L3679" i="1"/>
  <c r="K3679" i="1" s="1"/>
  <c r="L3687" i="1"/>
  <c r="K3687" i="1" s="1"/>
  <c r="L3695" i="1"/>
  <c r="K3695" i="1" s="1"/>
  <c r="L3703" i="1"/>
  <c r="K3703" i="1" s="1"/>
  <c r="L3711" i="1"/>
  <c r="K3711" i="1" s="1"/>
  <c r="L3719" i="1"/>
  <c r="K3719" i="1" s="1"/>
  <c r="L3727" i="1"/>
  <c r="K3727" i="1" s="1"/>
  <c r="L3735" i="1"/>
  <c r="K3735" i="1" s="1"/>
  <c r="L3743" i="1"/>
  <c r="K3743" i="1" s="1"/>
  <c r="L3751" i="1"/>
  <c r="K3751" i="1" s="1"/>
  <c r="L3759" i="1"/>
  <c r="K3759" i="1" s="1"/>
  <c r="L3767" i="1"/>
  <c r="K3767" i="1" s="1"/>
  <c r="L3775" i="1"/>
  <c r="K3775" i="1" s="1"/>
  <c r="L3783" i="1"/>
  <c r="K3783" i="1" s="1"/>
  <c r="L3791" i="1"/>
  <c r="K3791" i="1" s="1"/>
  <c r="L3799" i="1"/>
  <c r="K3799" i="1" s="1"/>
  <c r="L3807" i="1"/>
  <c r="K3807" i="1" s="1"/>
  <c r="L3463" i="1"/>
  <c r="K3463" i="1" s="1"/>
  <c r="L3485" i="1"/>
  <c r="K3485" i="1" s="1"/>
  <c r="L3506" i="1"/>
  <c r="K3506" i="1" s="1"/>
  <c r="L3526" i="1"/>
  <c r="K3526" i="1" s="1"/>
  <c r="L3542" i="1"/>
  <c r="K3542" i="1" s="1"/>
  <c r="L3558" i="1"/>
  <c r="K3558" i="1" s="1"/>
  <c r="L3569" i="1"/>
  <c r="K3569" i="1" s="1"/>
  <c r="L3579" i="1"/>
  <c r="K3579" i="1" s="1"/>
  <c r="L3590" i="1"/>
  <c r="K3590" i="1" s="1"/>
  <c r="L3601" i="1"/>
  <c r="K3601" i="1" s="1"/>
  <c r="L3611" i="1"/>
  <c r="K3611" i="1" s="1"/>
  <c r="L3622" i="1"/>
  <c r="K3622" i="1" s="1"/>
  <c r="L3633" i="1"/>
  <c r="K3633" i="1" s="1"/>
  <c r="L3643" i="1"/>
  <c r="K3643" i="1" s="1"/>
  <c r="L3654" i="1"/>
  <c r="K3654" i="1" s="1"/>
  <c r="L3665" i="1"/>
  <c r="K3665" i="1" s="1"/>
  <c r="K3675" i="1"/>
  <c r="L3686" i="1"/>
  <c r="K3686" i="1" s="1"/>
  <c r="L3697" i="1"/>
  <c r="K3697" i="1" s="1"/>
  <c r="L3707" i="1"/>
  <c r="K3707" i="1" s="1"/>
  <c r="L3718" i="1"/>
  <c r="K3718" i="1" s="1"/>
  <c r="L3729" i="1"/>
  <c r="K3729" i="1" s="1"/>
  <c r="L3739" i="1"/>
  <c r="K3739" i="1" s="1"/>
  <c r="L3750" i="1"/>
  <c r="K3750" i="1" s="1"/>
  <c r="L3761" i="1"/>
  <c r="K3761" i="1" s="1"/>
  <c r="L3771" i="1"/>
  <c r="K3771" i="1" s="1"/>
  <c r="L3782" i="1"/>
  <c r="K3782" i="1" s="1"/>
  <c r="L3793" i="1"/>
  <c r="K3793" i="1" s="1"/>
  <c r="L3803" i="1"/>
  <c r="K3803" i="1" s="1"/>
  <c r="L3814" i="1"/>
  <c r="K3814" i="1" s="1"/>
  <c r="L3823" i="1"/>
  <c r="K3823" i="1" s="1"/>
  <c r="L3831" i="1"/>
  <c r="K3831" i="1" s="1"/>
  <c r="L3839" i="1"/>
  <c r="K3839" i="1" s="1"/>
  <c r="L3847" i="1"/>
  <c r="K3847" i="1" s="1"/>
  <c r="L3855" i="1"/>
  <c r="K3855" i="1" s="1"/>
  <c r="L3863" i="1"/>
  <c r="K3863" i="1" s="1"/>
  <c r="L3871" i="1"/>
  <c r="K3871" i="1" s="1"/>
  <c r="L3879" i="1"/>
  <c r="K3879" i="1" s="1"/>
  <c r="L3887" i="1"/>
  <c r="K3887" i="1" s="1"/>
  <c r="L3895" i="1"/>
  <c r="K3895" i="1" s="1"/>
  <c r="L3903" i="1"/>
  <c r="K3903" i="1" s="1"/>
  <c r="L3911" i="1"/>
  <c r="K3911" i="1" s="1"/>
  <c r="L3919" i="1"/>
  <c r="K3919" i="1" s="1"/>
  <c r="L3927" i="1"/>
  <c r="K3927" i="1" s="1"/>
  <c r="L3935" i="1"/>
  <c r="K3935" i="1" s="1"/>
  <c r="L3943" i="1"/>
  <c r="K3943" i="1" s="1"/>
  <c r="L3951" i="1"/>
  <c r="K3951" i="1" s="1"/>
  <c r="L3959" i="1"/>
  <c r="K3959" i="1" s="1"/>
  <c r="L3967" i="1"/>
  <c r="K3967" i="1" s="1"/>
  <c r="L3975" i="1"/>
  <c r="K3975" i="1" s="1"/>
  <c r="L3983" i="1"/>
  <c r="K3983" i="1" s="1"/>
  <c r="L3991" i="1"/>
  <c r="K3991" i="1" s="1"/>
  <c r="L3999" i="1"/>
  <c r="K3999" i="1" s="1"/>
  <c r="L4007" i="1"/>
  <c r="K4007" i="1" s="1"/>
  <c r="L4015" i="1"/>
  <c r="K4015" i="1" s="1"/>
  <c r="L4023" i="1"/>
  <c r="K4023" i="1" s="1"/>
  <c r="K4031" i="1"/>
  <c r="L3467" i="1"/>
  <c r="K3467" i="1" s="1"/>
  <c r="L3489" i="1"/>
  <c r="K3489" i="1" s="1"/>
  <c r="L3510" i="1"/>
  <c r="K3510" i="1" s="1"/>
  <c r="L3529" i="1"/>
  <c r="K3529" i="1" s="1"/>
  <c r="L3545" i="1"/>
  <c r="K3545" i="1" s="1"/>
  <c r="L3560" i="1"/>
  <c r="K3560" i="1" s="1"/>
  <c r="L3570" i="1"/>
  <c r="K3570" i="1" s="1"/>
  <c r="L3581" i="1"/>
  <c r="K3581" i="1" s="1"/>
  <c r="L3592" i="1"/>
  <c r="K3592" i="1" s="1"/>
  <c r="L3602" i="1"/>
  <c r="K3602" i="1" s="1"/>
  <c r="K3613" i="1"/>
  <c r="K3624" i="1"/>
  <c r="L3634" i="1"/>
  <c r="K3634" i="1" s="1"/>
  <c r="K3645" i="1"/>
  <c r="L3656" i="1"/>
  <c r="K3656" i="1" s="1"/>
  <c r="L3666" i="1"/>
  <c r="K3666" i="1" s="1"/>
  <c r="L3677" i="1"/>
  <c r="K3677" i="1" s="1"/>
  <c r="L3688" i="1"/>
  <c r="K3688" i="1" s="1"/>
  <c r="L3698" i="1"/>
  <c r="K3698" i="1" s="1"/>
  <c r="L3709" i="1"/>
  <c r="K3709" i="1" s="1"/>
  <c r="L3720" i="1"/>
  <c r="K3720" i="1" s="1"/>
  <c r="L3730" i="1"/>
  <c r="K3730" i="1" s="1"/>
  <c r="L3741" i="1"/>
  <c r="K3741" i="1" s="1"/>
  <c r="L3752" i="1"/>
  <c r="K3752" i="1" s="1"/>
  <c r="L3762" i="1"/>
  <c r="K3762" i="1" s="1"/>
  <c r="L3773" i="1"/>
  <c r="K3773" i="1" s="1"/>
  <c r="L3784" i="1"/>
  <c r="K3784" i="1" s="1"/>
  <c r="L3794" i="1"/>
  <c r="K3794" i="1" s="1"/>
  <c r="L3805" i="1"/>
  <c r="K3805" i="1" s="1"/>
  <c r="L3815" i="1"/>
  <c r="K3815" i="1" s="1"/>
  <c r="L3824" i="1"/>
  <c r="K3824" i="1" s="1"/>
  <c r="L3832" i="1"/>
  <c r="K3832" i="1" s="1"/>
  <c r="L3840" i="1"/>
  <c r="K3840" i="1" s="1"/>
  <c r="L3848" i="1"/>
  <c r="K3848" i="1" s="1"/>
  <c r="L3856" i="1"/>
  <c r="K3856" i="1" s="1"/>
  <c r="L3864" i="1"/>
  <c r="K3864" i="1" s="1"/>
  <c r="L3872" i="1"/>
  <c r="K3872" i="1" s="1"/>
  <c r="L3880" i="1"/>
  <c r="K3880" i="1" s="1"/>
  <c r="L3888" i="1"/>
  <c r="K3888" i="1" s="1"/>
  <c r="L3896" i="1"/>
  <c r="K3896" i="1" s="1"/>
  <c r="L3904" i="1"/>
  <c r="K3904" i="1" s="1"/>
  <c r="L3912" i="1"/>
  <c r="K3912" i="1" s="1"/>
  <c r="L3920" i="1"/>
  <c r="K3920" i="1" s="1"/>
  <c r="L3928" i="1"/>
  <c r="K3928" i="1" s="1"/>
  <c r="L3936" i="1"/>
  <c r="K3936" i="1" s="1"/>
  <c r="L3944" i="1"/>
  <c r="K3944" i="1" s="1"/>
  <c r="L3952" i="1"/>
  <c r="K3952" i="1" s="1"/>
  <c r="L3960" i="1"/>
  <c r="K3960" i="1" s="1"/>
  <c r="L3968" i="1"/>
  <c r="K3968" i="1" s="1"/>
  <c r="L3976" i="1"/>
  <c r="K3976" i="1" s="1"/>
  <c r="L3984" i="1"/>
  <c r="K3984" i="1" s="1"/>
  <c r="L3992" i="1"/>
  <c r="K3992" i="1" s="1"/>
  <c r="L4000" i="1"/>
  <c r="K4000" i="1" s="1"/>
  <c r="L4008" i="1"/>
  <c r="K4008" i="1" s="1"/>
  <c r="L4016" i="1"/>
  <c r="K4016" i="1" s="1"/>
  <c r="L4024" i="1"/>
  <c r="K4024" i="1" s="1"/>
  <c r="L3469" i="1"/>
  <c r="K3469" i="1" s="1"/>
  <c r="L3490" i="1"/>
  <c r="K3490" i="1" s="1"/>
  <c r="L3511" i="1"/>
  <c r="K3511" i="1" s="1"/>
  <c r="L3530" i="1"/>
  <c r="K3530" i="1" s="1"/>
  <c r="L3546" i="1"/>
  <c r="K3546" i="1" s="1"/>
  <c r="L3561" i="1"/>
  <c r="K3561" i="1" s="1"/>
  <c r="L3571" i="1"/>
  <c r="K3571" i="1" s="1"/>
  <c r="L3582" i="1"/>
  <c r="K3582" i="1" s="1"/>
  <c r="L3593" i="1"/>
  <c r="K3593" i="1" s="1"/>
  <c r="K3603" i="1"/>
  <c r="L3614" i="1"/>
  <c r="K3614" i="1" s="1"/>
  <c r="L3625" i="1"/>
  <c r="K3625" i="1" s="1"/>
  <c r="L3635" i="1"/>
  <c r="K3635" i="1" s="1"/>
  <c r="L3646" i="1"/>
  <c r="K3646" i="1" s="1"/>
  <c r="K3657" i="1"/>
  <c r="L3667" i="1"/>
  <c r="K3667" i="1" s="1"/>
  <c r="L3678" i="1"/>
  <c r="K3678" i="1" s="1"/>
  <c r="L3689" i="1"/>
  <c r="K3689" i="1" s="1"/>
  <c r="L3699" i="1"/>
  <c r="K3699" i="1" s="1"/>
  <c r="L3710" i="1"/>
  <c r="K3710" i="1" s="1"/>
  <c r="L3721" i="1"/>
  <c r="K3721" i="1" s="1"/>
  <c r="L3731" i="1"/>
  <c r="K3731" i="1" s="1"/>
  <c r="L3742" i="1"/>
  <c r="K3742" i="1" s="1"/>
  <c r="L3753" i="1"/>
  <c r="K3753" i="1" s="1"/>
  <c r="L3763" i="1"/>
  <c r="K3763" i="1" s="1"/>
  <c r="L3774" i="1"/>
  <c r="K3774" i="1" s="1"/>
  <c r="L3785" i="1"/>
  <c r="K3785" i="1" s="1"/>
  <c r="L3795" i="1"/>
  <c r="K3795" i="1" s="1"/>
  <c r="L3806" i="1"/>
  <c r="K3806" i="1" s="1"/>
  <c r="L3816" i="1"/>
  <c r="K3816" i="1" s="1"/>
  <c r="L3825" i="1"/>
  <c r="K3825" i="1" s="1"/>
  <c r="L3833" i="1"/>
  <c r="K3833" i="1" s="1"/>
  <c r="L3841" i="1"/>
  <c r="K3841" i="1" s="1"/>
  <c r="L3849" i="1"/>
  <c r="K3849" i="1" s="1"/>
  <c r="L3857" i="1"/>
  <c r="K3857" i="1" s="1"/>
  <c r="L3865" i="1"/>
  <c r="K3865" i="1" s="1"/>
  <c r="L3873" i="1"/>
  <c r="K3873" i="1" s="1"/>
  <c r="L3881" i="1"/>
  <c r="K3881" i="1" s="1"/>
  <c r="L3889" i="1"/>
  <c r="K3889" i="1" s="1"/>
  <c r="L3897" i="1"/>
  <c r="K3897" i="1" s="1"/>
  <c r="L3905" i="1"/>
  <c r="K3905" i="1" s="1"/>
  <c r="L3913" i="1"/>
  <c r="K3913" i="1" s="1"/>
  <c r="L3921" i="1"/>
  <c r="K3921" i="1" s="1"/>
  <c r="L3929" i="1"/>
  <c r="K3929" i="1" s="1"/>
  <c r="L3937" i="1"/>
  <c r="K3937" i="1" s="1"/>
  <c r="L3945" i="1"/>
  <c r="K3945" i="1" s="1"/>
  <c r="L3953" i="1"/>
  <c r="K3953" i="1" s="1"/>
  <c r="L3961" i="1"/>
  <c r="K3961" i="1" s="1"/>
  <c r="L3969" i="1"/>
  <c r="K3969" i="1" s="1"/>
  <c r="L3977" i="1"/>
  <c r="K3977" i="1" s="1"/>
  <c r="L3985" i="1"/>
  <c r="K3985" i="1" s="1"/>
  <c r="L3993" i="1"/>
  <c r="K3993" i="1" s="1"/>
  <c r="L4001" i="1"/>
  <c r="K4001" i="1" s="1"/>
  <c r="L4009" i="1"/>
  <c r="K4009" i="1" s="1"/>
  <c r="L4017" i="1"/>
  <c r="K4017" i="1" s="1"/>
  <c r="L4025" i="1"/>
  <c r="K4025" i="1" s="1"/>
  <c r="L3470" i="1"/>
  <c r="K3470" i="1" s="1"/>
  <c r="L3491" i="1"/>
  <c r="K3491" i="1" s="1"/>
  <c r="L3513" i="1"/>
  <c r="K3513" i="1" s="1"/>
  <c r="L3531" i="1"/>
  <c r="K3531" i="1" s="1"/>
  <c r="L3547" i="1"/>
  <c r="K3547" i="1" s="1"/>
  <c r="L3562" i="1"/>
  <c r="K3562" i="1" s="1"/>
  <c r="L3573" i="1"/>
  <c r="K3573" i="1" s="1"/>
  <c r="L3584" i="1"/>
  <c r="K3584" i="1" s="1"/>
  <c r="K3594" i="1"/>
  <c r="K3605" i="1"/>
  <c r="L3616" i="1"/>
  <c r="K3616" i="1" s="1"/>
  <c r="K3626" i="1"/>
  <c r="L3637" i="1"/>
  <c r="K3637" i="1" s="1"/>
  <c r="L3648" i="1"/>
  <c r="K3648" i="1" s="1"/>
  <c r="L3658" i="1"/>
  <c r="K3658" i="1" s="1"/>
  <c r="L3669" i="1"/>
  <c r="K3669" i="1" s="1"/>
  <c r="L3680" i="1"/>
  <c r="K3680" i="1" s="1"/>
  <c r="L3690" i="1"/>
  <c r="K3690" i="1" s="1"/>
  <c r="L3701" i="1"/>
  <c r="K3701" i="1" s="1"/>
  <c r="L3712" i="1"/>
  <c r="K3712" i="1" s="1"/>
  <c r="L3722" i="1"/>
  <c r="K3722" i="1" s="1"/>
  <c r="L3733" i="1"/>
  <c r="K3733" i="1" s="1"/>
  <c r="L3744" i="1"/>
  <c r="K3744" i="1" s="1"/>
  <c r="L3754" i="1"/>
  <c r="K3754" i="1" s="1"/>
  <c r="L3765" i="1"/>
  <c r="K3765" i="1" s="1"/>
  <c r="L3776" i="1"/>
  <c r="K3776" i="1" s="1"/>
  <c r="L3786" i="1"/>
  <c r="K3786" i="1" s="1"/>
  <c r="L3797" i="1"/>
  <c r="K3797" i="1" s="1"/>
  <c r="L3808" i="1"/>
  <c r="K3808" i="1" s="1"/>
  <c r="L3817" i="1"/>
  <c r="K3817" i="1" s="1"/>
  <c r="L3826" i="1"/>
  <c r="K3826" i="1" s="1"/>
  <c r="L3834" i="1"/>
  <c r="K3834" i="1" s="1"/>
  <c r="L3842" i="1"/>
  <c r="K3842" i="1" s="1"/>
  <c r="L3850" i="1"/>
  <c r="K3850" i="1" s="1"/>
  <c r="L3858" i="1"/>
  <c r="K3858" i="1" s="1"/>
  <c r="L3866" i="1"/>
  <c r="K3866" i="1" s="1"/>
  <c r="L3874" i="1"/>
  <c r="K3874" i="1" s="1"/>
  <c r="L3882" i="1"/>
  <c r="K3882" i="1" s="1"/>
  <c r="L3890" i="1"/>
  <c r="K3890" i="1" s="1"/>
  <c r="L3898" i="1"/>
  <c r="K3898" i="1" s="1"/>
  <c r="L3906" i="1"/>
  <c r="K3906" i="1" s="1"/>
  <c r="L3914" i="1"/>
  <c r="K3914" i="1" s="1"/>
  <c r="L3922" i="1"/>
  <c r="K3922" i="1" s="1"/>
  <c r="L3930" i="1"/>
  <c r="K3930" i="1" s="1"/>
  <c r="L3938" i="1"/>
  <c r="K3938" i="1" s="1"/>
  <c r="L3946" i="1"/>
  <c r="K3946" i="1" s="1"/>
  <c r="L3954" i="1"/>
  <c r="K3954" i="1" s="1"/>
  <c r="L3962" i="1"/>
  <c r="K3962" i="1" s="1"/>
  <c r="L3970" i="1"/>
  <c r="K3970" i="1" s="1"/>
  <c r="L3978" i="1"/>
  <c r="K3978" i="1" s="1"/>
  <c r="L3986" i="1"/>
  <c r="K3986" i="1" s="1"/>
  <c r="L3994" i="1"/>
  <c r="K3994" i="1" s="1"/>
  <c r="L4002" i="1"/>
  <c r="K4002" i="1" s="1"/>
  <c r="L4010" i="1"/>
  <c r="K4010" i="1" s="1"/>
  <c r="L4018" i="1"/>
  <c r="K4018" i="1" s="1"/>
  <c r="K4026" i="1"/>
  <c r="K4042" i="1"/>
  <c r="K4050" i="1"/>
  <c r="L3453" i="1"/>
  <c r="K3453" i="1" s="1"/>
  <c r="L3474" i="1"/>
  <c r="K3474" i="1" s="1"/>
  <c r="L3495" i="1"/>
  <c r="K3495" i="1" s="1"/>
  <c r="L3517" i="1"/>
  <c r="K3517" i="1" s="1"/>
  <c r="L3534" i="1"/>
  <c r="K3534" i="1" s="1"/>
  <c r="L3550" i="1"/>
  <c r="K3550" i="1" s="1"/>
  <c r="L3563" i="1"/>
  <c r="K3563" i="1" s="1"/>
  <c r="L3574" i="1"/>
  <c r="K3574" i="1" s="1"/>
  <c r="L3585" i="1"/>
  <c r="K3585" i="1" s="1"/>
  <c r="L3595" i="1"/>
  <c r="K3595" i="1" s="1"/>
  <c r="L3606" i="1"/>
  <c r="K3606" i="1" s="1"/>
  <c r="L3617" i="1"/>
  <c r="K3617" i="1" s="1"/>
  <c r="L3627" i="1"/>
  <c r="K3627" i="1" s="1"/>
  <c r="K3638" i="1"/>
  <c r="L3649" i="1"/>
  <c r="K3649" i="1" s="1"/>
  <c r="K3659" i="1"/>
  <c r="L3670" i="1"/>
  <c r="K3670" i="1" s="1"/>
  <c r="L3681" i="1"/>
  <c r="K3681" i="1" s="1"/>
  <c r="L3691" i="1"/>
  <c r="K3691" i="1" s="1"/>
  <c r="L3702" i="1"/>
  <c r="K3702" i="1" s="1"/>
  <c r="L3713" i="1"/>
  <c r="K3713" i="1" s="1"/>
  <c r="L3723" i="1"/>
  <c r="K3723" i="1" s="1"/>
  <c r="L3734" i="1"/>
  <c r="K3734" i="1" s="1"/>
  <c r="L3745" i="1"/>
  <c r="K3745" i="1" s="1"/>
  <c r="L3755" i="1"/>
  <c r="K3755" i="1" s="1"/>
  <c r="L3766" i="1"/>
  <c r="K3766" i="1" s="1"/>
  <c r="L3777" i="1"/>
  <c r="K3777" i="1" s="1"/>
  <c r="L3787" i="1"/>
  <c r="K3787" i="1" s="1"/>
  <c r="L3798" i="1"/>
  <c r="K3798" i="1" s="1"/>
  <c r="L3809" i="1"/>
  <c r="K3809" i="1" s="1"/>
  <c r="L3818" i="1"/>
  <c r="K3818" i="1" s="1"/>
  <c r="L3827" i="1"/>
  <c r="K3827" i="1" s="1"/>
  <c r="L3835" i="1"/>
  <c r="K3835" i="1" s="1"/>
  <c r="L3843" i="1"/>
  <c r="K3843" i="1" s="1"/>
  <c r="L3851" i="1"/>
  <c r="K3851" i="1" s="1"/>
  <c r="L3859" i="1"/>
  <c r="K3859" i="1" s="1"/>
  <c r="L3867" i="1"/>
  <c r="K3867" i="1" s="1"/>
  <c r="L3875" i="1"/>
  <c r="K3875" i="1" s="1"/>
  <c r="L3883" i="1"/>
  <c r="K3883" i="1" s="1"/>
  <c r="L3891" i="1"/>
  <c r="K3891" i="1" s="1"/>
  <c r="L3899" i="1"/>
  <c r="K3899" i="1" s="1"/>
  <c r="L3907" i="1"/>
  <c r="K3907" i="1" s="1"/>
  <c r="L3915" i="1"/>
  <c r="K3915" i="1" s="1"/>
  <c r="L3923" i="1"/>
  <c r="K3923" i="1" s="1"/>
  <c r="L3931" i="1"/>
  <c r="K3931" i="1" s="1"/>
  <c r="K3939" i="1"/>
  <c r="L3947" i="1"/>
  <c r="K3947" i="1" s="1"/>
  <c r="L3955" i="1"/>
  <c r="K3955" i="1" s="1"/>
  <c r="L3963" i="1"/>
  <c r="K3963" i="1" s="1"/>
  <c r="L3971" i="1"/>
  <c r="K3971" i="1" s="1"/>
  <c r="L3979" i="1"/>
  <c r="K3979" i="1" s="1"/>
  <c r="L3987" i="1"/>
  <c r="K3987" i="1" s="1"/>
  <c r="L3995" i="1"/>
  <c r="K3995" i="1" s="1"/>
  <c r="L4003" i="1"/>
  <c r="K4003" i="1" s="1"/>
  <c r="L4011" i="1"/>
  <c r="K4011" i="1" s="1"/>
  <c r="L4019" i="1"/>
  <c r="K4019" i="1" s="1"/>
  <c r="K4027" i="1"/>
  <c r="L3457" i="1"/>
  <c r="K3457" i="1" s="1"/>
  <c r="L3478" i="1"/>
  <c r="K3478" i="1" s="1"/>
  <c r="L3499" i="1"/>
  <c r="K3499" i="1" s="1"/>
  <c r="L3553" i="1"/>
  <c r="K3553" i="1" s="1"/>
  <c r="L3565" i="1"/>
  <c r="K3565" i="1" s="1"/>
  <c r="L3576" i="1"/>
  <c r="K3576" i="1" s="1"/>
  <c r="L3586" i="1"/>
  <c r="K3586" i="1" s="1"/>
  <c r="L3597" i="1"/>
  <c r="K3597" i="1" s="1"/>
  <c r="L3608" i="1"/>
  <c r="K3608" i="1" s="1"/>
  <c r="L3618" i="1"/>
  <c r="K3618" i="1" s="1"/>
  <c r="K3629" i="1"/>
  <c r="L3640" i="1"/>
  <c r="K3640" i="1" s="1"/>
  <c r="L3650" i="1"/>
  <c r="K3650" i="1" s="1"/>
  <c r="K3661" i="1"/>
  <c r="L3672" i="1"/>
  <c r="K3672" i="1" s="1"/>
  <c r="L3682" i="1"/>
  <c r="K3682" i="1" s="1"/>
  <c r="L3693" i="1"/>
  <c r="K3693" i="1" s="1"/>
  <c r="L3704" i="1"/>
  <c r="K3704" i="1" s="1"/>
  <c r="L3714" i="1"/>
  <c r="K3714" i="1" s="1"/>
  <c r="L3725" i="1"/>
  <c r="K3725" i="1" s="1"/>
  <c r="L3736" i="1"/>
  <c r="K3736" i="1" s="1"/>
  <c r="L3746" i="1"/>
  <c r="K3746" i="1" s="1"/>
  <c r="L3757" i="1"/>
  <c r="K3757" i="1" s="1"/>
  <c r="L3768" i="1"/>
  <c r="K3768" i="1" s="1"/>
  <c r="L3778" i="1"/>
  <c r="K3778" i="1" s="1"/>
  <c r="L3789" i="1"/>
  <c r="K3789" i="1" s="1"/>
  <c r="L3800" i="1"/>
  <c r="K3800" i="1" s="1"/>
  <c r="L3810" i="1"/>
  <c r="K3810" i="1" s="1"/>
  <c r="L3819" i="1"/>
  <c r="K3819" i="1" s="1"/>
  <c r="L3828" i="1"/>
  <c r="K3828" i="1" s="1"/>
  <c r="L3836" i="1"/>
  <c r="K3836" i="1" s="1"/>
  <c r="L3844" i="1"/>
  <c r="K3844" i="1" s="1"/>
  <c r="L3852" i="1"/>
  <c r="K3852" i="1" s="1"/>
  <c r="L3860" i="1"/>
  <c r="K3860" i="1" s="1"/>
  <c r="L3868" i="1"/>
  <c r="K3868" i="1" s="1"/>
  <c r="L3876" i="1"/>
  <c r="K3876" i="1" s="1"/>
  <c r="L3884" i="1"/>
  <c r="K3884" i="1" s="1"/>
  <c r="L3892" i="1"/>
  <c r="K3892" i="1" s="1"/>
  <c r="L3900" i="1"/>
  <c r="K3900" i="1" s="1"/>
  <c r="L3908" i="1"/>
  <c r="K3908" i="1" s="1"/>
  <c r="L3916" i="1"/>
  <c r="K3916" i="1" s="1"/>
  <c r="L3924" i="1"/>
  <c r="K3924" i="1" s="1"/>
  <c r="L3932" i="1"/>
  <c r="K3932" i="1" s="1"/>
  <c r="L3940" i="1"/>
  <c r="K3940" i="1" s="1"/>
  <c r="L3948" i="1"/>
  <c r="K3948" i="1" s="1"/>
  <c r="L3956" i="1"/>
  <c r="K3956" i="1" s="1"/>
  <c r="L3964" i="1"/>
  <c r="K3964" i="1" s="1"/>
  <c r="L3972" i="1"/>
  <c r="K3972" i="1" s="1"/>
  <c r="L3980" i="1"/>
  <c r="K3980" i="1" s="1"/>
  <c r="L3988" i="1"/>
  <c r="K3988" i="1" s="1"/>
  <c r="L3996" i="1"/>
  <c r="K3996" i="1" s="1"/>
  <c r="L4004" i="1"/>
  <c r="K4004" i="1" s="1"/>
  <c r="L4012" i="1"/>
  <c r="K4012" i="1" s="1"/>
  <c r="L4020" i="1"/>
  <c r="K4020" i="1" s="1"/>
  <c r="K4036" i="1"/>
  <c r="K4044" i="1"/>
  <c r="L3458" i="1"/>
  <c r="K3458" i="1" s="1"/>
  <c r="L3479" i="1"/>
  <c r="K3479" i="1" s="1"/>
  <c r="L3501" i="1"/>
  <c r="K3501" i="1" s="1"/>
  <c r="L3522" i="1"/>
  <c r="K3522" i="1" s="1"/>
  <c r="L3538" i="1"/>
  <c r="K3538" i="1" s="1"/>
  <c r="L3554" i="1"/>
  <c r="K3554" i="1" s="1"/>
  <c r="L3566" i="1"/>
  <c r="K3566" i="1" s="1"/>
  <c r="L3577" i="1"/>
  <c r="K3577" i="1" s="1"/>
  <c r="L3587" i="1"/>
  <c r="K3587" i="1" s="1"/>
  <c r="L3598" i="1"/>
  <c r="K3598" i="1" s="1"/>
  <c r="K3609" i="1"/>
  <c r="K3619" i="1"/>
  <c r="L3630" i="1"/>
  <c r="K3630" i="1" s="1"/>
  <c r="L3641" i="1"/>
  <c r="K3641" i="1" s="1"/>
  <c r="L3651" i="1"/>
  <c r="K3651" i="1" s="1"/>
  <c r="L3673" i="1"/>
  <c r="K3673" i="1" s="1"/>
  <c r="L3683" i="1"/>
  <c r="K3683" i="1" s="1"/>
  <c r="L3694" i="1"/>
  <c r="K3694" i="1" s="1"/>
  <c r="L3705" i="1"/>
  <c r="K3705" i="1" s="1"/>
  <c r="L3715" i="1"/>
  <c r="K3715" i="1" s="1"/>
  <c r="L3726" i="1"/>
  <c r="K3726" i="1" s="1"/>
  <c r="L3737" i="1"/>
  <c r="K3737" i="1" s="1"/>
  <c r="L3747" i="1"/>
  <c r="K3747" i="1" s="1"/>
  <c r="L3758" i="1"/>
  <c r="K3758" i="1" s="1"/>
  <c r="L3769" i="1"/>
  <c r="K3769" i="1" s="1"/>
  <c r="L3779" i="1"/>
  <c r="K3779" i="1" s="1"/>
  <c r="L3790" i="1"/>
  <c r="K3790" i="1" s="1"/>
  <c r="L3801" i="1"/>
  <c r="K3801" i="1" s="1"/>
  <c r="L3811" i="1"/>
  <c r="K3811" i="1" s="1"/>
  <c r="L3821" i="1"/>
  <c r="K3821" i="1" s="1"/>
  <c r="L3829" i="1"/>
  <c r="K3829" i="1" s="1"/>
  <c r="L3837" i="1"/>
  <c r="K3837" i="1" s="1"/>
  <c r="L3845" i="1"/>
  <c r="K3845" i="1" s="1"/>
  <c r="L3853" i="1"/>
  <c r="K3853" i="1" s="1"/>
  <c r="L3861" i="1"/>
  <c r="K3861" i="1" s="1"/>
  <c r="L3869" i="1"/>
  <c r="K3869" i="1" s="1"/>
  <c r="L3877" i="1"/>
  <c r="K3877" i="1" s="1"/>
  <c r="L3885" i="1"/>
  <c r="K3885" i="1" s="1"/>
  <c r="L3893" i="1"/>
  <c r="K3893" i="1" s="1"/>
  <c r="L3901" i="1"/>
  <c r="K3901" i="1" s="1"/>
  <c r="L3909" i="1"/>
  <c r="K3909" i="1" s="1"/>
  <c r="L3917" i="1"/>
  <c r="K3917" i="1" s="1"/>
  <c r="L3925" i="1"/>
  <c r="K3925" i="1" s="1"/>
  <c r="L3933" i="1"/>
  <c r="K3933" i="1" s="1"/>
  <c r="L3941" i="1"/>
  <c r="K3941" i="1" s="1"/>
  <c r="L3949" i="1"/>
  <c r="K3949" i="1" s="1"/>
  <c r="L3957" i="1"/>
  <c r="K3957" i="1" s="1"/>
  <c r="L3965" i="1"/>
  <c r="K3965" i="1" s="1"/>
  <c r="L3973" i="1"/>
  <c r="K3973" i="1" s="1"/>
  <c r="L3981" i="1"/>
  <c r="K3981" i="1" s="1"/>
  <c r="L3989" i="1"/>
  <c r="K3989" i="1" s="1"/>
  <c r="L3997" i="1"/>
  <c r="K3997" i="1" s="1"/>
  <c r="L4005" i="1"/>
  <c r="K4005" i="1" s="1"/>
  <c r="L4013" i="1"/>
  <c r="K4013" i="1" s="1"/>
  <c r="L4021" i="1"/>
  <c r="K4021" i="1" s="1"/>
  <c r="K4029" i="1"/>
  <c r="K4037" i="1"/>
  <c r="L3459" i="1"/>
  <c r="K3459" i="1" s="1"/>
  <c r="L3481" i="1"/>
  <c r="K3481" i="1" s="1"/>
  <c r="L3502" i="1"/>
  <c r="K3502" i="1" s="1"/>
  <c r="L3523" i="1"/>
  <c r="K3523" i="1" s="1"/>
  <c r="L3539" i="1"/>
  <c r="K3539" i="1" s="1"/>
  <c r="L3555" i="1"/>
  <c r="K3555" i="1" s="1"/>
  <c r="L3568" i="1"/>
  <c r="K3568" i="1" s="1"/>
  <c r="K3578" i="1"/>
  <c r="L3589" i="1"/>
  <c r="K3589" i="1" s="1"/>
  <c r="L3600" i="1"/>
  <c r="K3600" i="1" s="1"/>
  <c r="L3610" i="1"/>
  <c r="K3610" i="1" s="1"/>
  <c r="L3621" i="1"/>
  <c r="K3621" i="1" s="1"/>
  <c r="L3632" i="1"/>
  <c r="K3632" i="1" s="1"/>
  <c r="K3642" i="1"/>
  <c r="L3653" i="1"/>
  <c r="K3653" i="1" s="1"/>
  <c r="L3664" i="1"/>
  <c r="K3664" i="1" s="1"/>
  <c r="L3674" i="1"/>
  <c r="K3674" i="1" s="1"/>
  <c r="L3685" i="1"/>
  <c r="K3685" i="1" s="1"/>
  <c r="L3696" i="1"/>
  <c r="K3696" i="1" s="1"/>
  <c r="L3706" i="1"/>
  <c r="K3706" i="1" s="1"/>
  <c r="L3717" i="1"/>
  <c r="K3717" i="1" s="1"/>
  <c r="L3728" i="1"/>
  <c r="K3728" i="1" s="1"/>
  <c r="L3738" i="1"/>
  <c r="K3738" i="1" s="1"/>
  <c r="L3749" i="1"/>
  <c r="K3749" i="1" s="1"/>
  <c r="L3760" i="1"/>
  <c r="K3760" i="1" s="1"/>
  <c r="L3770" i="1"/>
  <c r="K3770" i="1" s="1"/>
  <c r="L3781" i="1"/>
  <c r="K3781" i="1" s="1"/>
  <c r="L3792" i="1"/>
  <c r="K3792" i="1" s="1"/>
  <c r="L3802" i="1"/>
  <c r="K3802" i="1" s="1"/>
  <c r="L3813" i="1"/>
  <c r="K3813" i="1" s="1"/>
  <c r="L3822" i="1"/>
  <c r="K3822" i="1" s="1"/>
  <c r="L3830" i="1"/>
  <c r="K3830" i="1" s="1"/>
  <c r="L3838" i="1"/>
  <c r="K3838" i="1" s="1"/>
  <c r="L3846" i="1"/>
  <c r="K3846" i="1" s="1"/>
  <c r="L3854" i="1"/>
  <c r="K3854" i="1" s="1"/>
  <c r="L3862" i="1"/>
  <c r="K3862" i="1" s="1"/>
  <c r="L3870" i="1"/>
  <c r="K3870" i="1" s="1"/>
  <c r="L3878" i="1"/>
  <c r="K3878" i="1" s="1"/>
  <c r="L3886" i="1"/>
  <c r="K3886" i="1" s="1"/>
  <c r="L3894" i="1"/>
  <c r="K3894" i="1" s="1"/>
  <c r="L3902" i="1"/>
  <c r="K3902" i="1" s="1"/>
  <c r="L3910" i="1"/>
  <c r="K3910" i="1" s="1"/>
  <c r="L3918" i="1"/>
  <c r="K3918" i="1" s="1"/>
  <c r="L3926" i="1"/>
  <c r="K3926" i="1" s="1"/>
  <c r="L3934" i="1"/>
  <c r="K3934" i="1" s="1"/>
  <c r="L3942" i="1"/>
  <c r="K3942" i="1" s="1"/>
  <c r="L3950" i="1"/>
  <c r="K3950" i="1" s="1"/>
  <c r="L3958" i="1"/>
  <c r="K3958" i="1" s="1"/>
  <c r="L3966" i="1"/>
  <c r="K3966" i="1" s="1"/>
  <c r="L3974" i="1"/>
  <c r="K3974" i="1" s="1"/>
  <c r="L3982" i="1"/>
  <c r="K3982" i="1" s="1"/>
  <c r="L3990" i="1"/>
  <c r="K3990" i="1" s="1"/>
  <c r="L3998" i="1"/>
  <c r="K3998" i="1" s="1"/>
  <c r="L4006" i="1"/>
  <c r="K4006" i="1" s="1"/>
  <c r="L4014" i="1"/>
  <c r="K4014" i="1" s="1"/>
  <c r="L4022" i="1"/>
  <c r="K4022" i="1" s="1"/>
  <c r="L3412" i="1"/>
  <c r="K3412" i="1" s="1"/>
  <c r="L3420" i="1"/>
  <c r="K3420" i="1" s="1"/>
  <c r="L3428" i="1"/>
  <c r="K3428" i="1" s="1"/>
  <c r="L3436" i="1"/>
  <c r="K3436" i="1" s="1"/>
  <c r="L3444" i="1"/>
  <c r="K3444" i="1" s="1"/>
  <c r="L3413" i="1"/>
  <c r="K3413" i="1" s="1"/>
  <c r="L3421" i="1"/>
  <c r="K3421" i="1" s="1"/>
  <c r="L3429" i="1"/>
  <c r="K3429" i="1" s="1"/>
  <c r="L3437" i="1"/>
  <c r="K3437" i="1" s="1"/>
  <c r="L3445" i="1"/>
  <c r="K3445" i="1" s="1"/>
  <c r="L3414" i="1"/>
  <c r="K3414" i="1" s="1"/>
  <c r="L3422" i="1"/>
  <c r="K3422" i="1" s="1"/>
  <c r="L3430" i="1"/>
  <c r="K3430" i="1" s="1"/>
  <c r="L3438" i="1"/>
  <c r="K3438" i="1" s="1"/>
  <c r="L3446" i="1"/>
  <c r="K3446" i="1" s="1"/>
  <c r="L3415" i="1"/>
  <c r="K3415" i="1" s="1"/>
  <c r="L3423" i="1"/>
  <c r="K3423" i="1" s="1"/>
  <c r="L3431" i="1"/>
  <c r="K3431" i="1" s="1"/>
  <c r="L3439" i="1"/>
  <c r="K3439" i="1" s="1"/>
  <c r="L3447" i="1"/>
  <c r="K3447" i="1" s="1"/>
  <c r="L3408" i="1"/>
  <c r="K3408" i="1" s="1"/>
  <c r="L3416" i="1"/>
  <c r="K3416" i="1" s="1"/>
  <c r="L3424" i="1"/>
  <c r="K3424" i="1" s="1"/>
  <c r="L3432" i="1"/>
  <c r="K3432" i="1" s="1"/>
  <c r="L3440" i="1"/>
  <c r="K3440" i="1" s="1"/>
  <c r="L3448" i="1"/>
  <c r="K3448" i="1" s="1"/>
  <c r="L3409" i="1"/>
  <c r="K3409" i="1" s="1"/>
  <c r="L3417" i="1"/>
  <c r="K3417" i="1" s="1"/>
  <c r="L3425" i="1"/>
  <c r="K3425" i="1" s="1"/>
  <c r="L3433" i="1"/>
  <c r="K3433" i="1" s="1"/>
  <c r="L3441" i="1"/>
  <c r="K3441" i="1" s="1"/>
  <c r="L3449" i="1"/>
  <c r="K3449" i="1" s="1"/>
  <c r="L3410" i="1"/>
  <c r="K3410" i="1" s="1"/>
  <c r="L3418" i="1"/>
  <c r="K3418" i="1" s="1"/>
  <c r="L3426" i="1"/>
  <c r="K3426" i="1" s="1"/>
  <c r="L3434" i="1"/>
  <c r="K3434" i="1" s="1"/>
  <c r="L3442" i="1"/>
  <c r="K3442" i="1" s="1"/>
  <c r="L3411" i="1"/>
  <c r="K3411" i="1" s="1"/>
  <c r="L3419" i="1"/>
  <c r="K3419" i="1" s="1"/>
  <c r="L3427" i="1"/>
  <c r="K3427" i="1" s="1"/>
  <c r="L3435" i="1"/>
  <c r="K3435" i="1" s="1"/>
  <c r="L3443" i="1"/>
  <c r="K3443" i="1" s="1"/>
  <c r="L3407" i="1"/>
  <c r="K3407" i="1" s="1"/>
  <c r="L3331" i="1"/>
  <c r="K3331" i="1" s="1"/>
  <c r="L3339" i="1"/>
  <c r="K3339" i="1" s="1"/>
  <c r="L3347" i="1"/>
  <c r="K3347" i="1" s="1"/>
  <c r="L3355" i="1"/>
  <c r="K3355" i="1" s="1"/>
  <c r="L3363" i="1"/>
  <c r="K3363" i="1" s="1"/>
  <c r="L3371" i="1"/>
  <c r="K3371" i="1" s="1"/>
  <c r="L3379" i="1"/>
  <c r="K3379" i="1" s="1"/>
  <c r="L3387" i="1"/>
  <c r="K3387" i="1" s="1"/>
  <c r="L3395" i="1"/>
  <c r="K3395" i="1" s="1"/>
  <c r="L3403" i="1"/>
  <c r="K3403" i="1" s="1"/>
  <c r="L3332" i="1"/>
  <c r="K3332" i="1" s="1"/>
  <c r="L3340" i="1"/>
  <c r="K3340" i="1" s="1"/>
  <c r="L3348" i="1"/>
  <c r="K3348" i="1" s="1"/>
  <c r="L3356" i="1"/>
  <c r="K3356" i="1" s="1"/>
  <c r="L3364" i="1"/>
  <c r="K3364" i="1" s="1"/>
  <c r="L3372" i="1"/>
  <c r="K3372" i="1" s="1"/>
  <c r="L3380" i="1"/>
  <c r="K3380" i="1" s="1"/>
  <c r="L3388" i="1"/>
  <c r="K3388" i="1" s="1"/>
  <c r="L3396" i="1"/>
  <c r="K3396" i="1" s="1"/>
  <c r="L3404" i="1"/>
  <c r="K3404" i="1" s="1"/>
  <c r="L3333" i="1"/>
  <c r="K3333" i="1" s="1"/>
  <c r="L3341" i="1"/>
  <c r="K3341" i="1" s="1"/>
  <c r="L3349" i="1"/>
  <c r="K3349" i="1" s="1"/>
  <c r="L3357" i="1"/>
  <c r="K3357" i="1" s="1"/>
  <c r="L3365" i="1"/>
  <c r="K3365" i="1" s="1"/>
  <c r="L3373" i="1"/>
  <c r="K3373" i="1" s="1"/>
  <c r="L3381" i="1"/>
  <c r="K3381" i="1" s="1"/>
  <c r="L3389" i="1"/>
  <c r="K3389" i="1" s="1"/>
  <c r="L3397" i="1"/>
  <c r="K3397" i="1" s="1"/>
  <c r="L3405" i="1"/>
  <c r="K3405" i="1" s="1"/>
  <c r="L3334" i="1"/>
  <c r="K3334" i="1" s="1"/>
  <c r="L3342" i="1"/>
  <c r="K3342" i="1" s="1"/>
  <c r="L3350" i="1"/>
  <c r="K3350" i="1" s="1"/>
  <c r="L3358" i="1"/>
  <c r="K3358" i="1" s="1"/>
  <c r="L3366" i="1"/>
  <c r="K3366" i="1" s="1"/>
  <c r="L3374" i="1"/>
  <c r="K3374" i="1" s="1"/>
  <c r="L3382" i="1"/>
  <c r="K3382" i="1" s="1"/>
  <c r="L3390" i="1"/>
  <c r="K3390" i="1" s="1"/>
  <c r="L3398" i="1"/>
  <c r="K3398" i="1" s="1"/>
  <c r="L3406" i="1"/>
  <c r="K3406" i="1" s="1"/>
  <c r="L3335" i="1"/>
  <c r="K3335" i="1" s="1"/>
  <c r="L3343" i="1"/>
  <c r="K3343" i="1" s="1"/>
  <c r="L3351" i="1"/>
  <c r="K3351" i="1" s="1"/>
  <c r="L3359" i="1"/>
  <c r="K3359" i="1" s="1"/>
  <c r="L3367" i="1"/>
  <c r="K3367" i="1" s="1"/>
  <c r="L3375" i="1"/>
  <c r="K3375" i="1" s="1"/>
  <c r="L3383" i="1"/>
  <c r="K3383" i="1" s="1"/>
  <c r="L3391" i="1"/>
  <c r="K3391" i="1" s="1"/>
  <c r="L3399" i="1"/>
  <c r="K3399" i="1" s="1"/>
  <c r="L3336" i="1"/>
  <c r="K3336" i="1" s="1"/>
  <c r="L3344" i="1"/>
  <c r="K3344" i="1" s="1"/>
  <c r="L3352" i="1"/>
  <c r="K3352" i="1" s="1"/>
  <c r="L3360" i="1"/>
  <c r="K3360" i="1" s="1"/>
  <c r="L3368" i="1"/>
  <c r="K3368" i="1" s="1"/>
  <c r="L3376" i="1"/>
  <c r="K3376" i="1" s="1"/>
  <c r="L3384" i="1"/>
  <c r="K3384" i="1" s="1"/>
  <c r="L3392" i="1"/>
  <c r="K3392" i="1" s="1"/>
  <c r="L3400" i="1"/>
  <c r="K3400" i="1" s="1"/>
  <c r="L3337" i="1"/>
  <c r="K3337" i="1" s="1"/>
  <c r="L3345" i="1"/>
  <c r="K3345" i="1" s="1"/>
  <c r="L3353" i="1"/>
  <c r="K3353" i="1" s="1"/>
  <c r="L3361" i="1"/>
  <c r="K3361" i="1" s="1"/>
  <c r="L3369" i="1"/>
  <c r="K3369" i="1" s="1"/>
  <c r="L3377" i="1"/>
  <c r="K3377" i="1" s="1"/>
  <c r="L3385" i="1"/>
  <c r="K3385" i="1" s="1"/>
  <c r="L3393" i="1"/>
  <c r="K3393" i="1" s="1"/>
  <c r="L3401" i="1"/>
  <c r="K3401" i="1" s="1"/>
  <c r="L3338" i="1"/>
  <c r="K3338" i="1" s="1"/>
  <c r="L3346" i="1"/>
  <c r="K3346" i="1" s="1"/>
  <c r="L3354" i="1"/>
  <c r="K3354" i="1" s="1"/>
  <c r="L3362" i="1"/>
  <c r="K3362" i="1" s="1"/>
  <c r="L3370" i="1"/>
  <c r="K3370" i="1" s="1"/>
  <c r="L3378" i="1"/>
  <c r="K3378" i="1" s="1"/>
  <c r="L3386" i="1"/>
  <c r="K3386" i="1" s="1"/>
  <c r="L3394" i="1"/>
  <c r="K3394" i="1" s="1"/>
  <c r="L3402" i="1"/>
  <c r="K3402" i="1" s="1"/>
  <c r="L3180" i="1"/>
  <c r="K3180" i="1" s="1"/>
  <c r="L3188" i="1"/>
  <c r="K3188" i="1" s="1"/>
  <c r="L3196" i="1"/>
  <c r="K3196" i="1" s="1"/>
  <c r="L3204" i="1"/>
  <c r="K3204" i="1" s="1"/>
  <c r="L3212" i="1"/>
  <c r="K3212" i="1" s="1"/>
  <c r="L3220" i="1"/>
  <c r="K3220" i="1" s="1"/>
  <c r="L3228" i="1"/>
  <c r="K3228" i="1" s="1"/>
  <c r="L3236" i="1"/>
  <c r="K3236" i="1" s="1"/>
  <c r="L3244" i="1"/>
  <c r="K3244" i="1" s="1"/>
  <c r="L3252" i="1"/>
  <c r="K3252" i="1" s="1"/>
  <c r="L3260" i="1"/>
  <c r="K3260" i="1" s="1"/>
  <c r="L3268" i="1"/>
  <c r="K3268" i="1" s="1"/>
  <c r="L3276" i="1"/>
  <c r="K3276" i="1" s="1"/>
  <c r="L3284" i="1"/>
  <c r="K3284" i="1" s="1"/>
  <c r="L3292" i="1"/>
  <c r="K3292" i="1" s="1"/>
  <c r="L3300" i="1"/>
  <c r="K3300" i="1" s="1"/>
  <c r="L3308" i="1"/>
  <c r="K3308" i="1" s="1"/>
  <c r="L3316" i="1"/>
  <c r="K3316" i="1" s="1"/>
  <c r="L3324" i="1"/>
  <c r="K3324" i="1" s="1"/>
  <c r="L3181" i="1"/>
  <c r="K3181" i="1" s="1"/>
  <c r="L3189" i="1"/>
  <c r="K3189" i="1" s="1"/>
  <c r="L3197" i="1"/>
  <c r="K3197" i="1" s="1"/>
  <c r="L3205" i="1"/>
  <c r="K3205" i="1" s="1"/>
  <c r="L3213" i="1"/>
  <c r="K3213" i="1" s="1"/>
  <c r="L3221" i="1"/>
  <c r="K3221" i="1" s="1"/>
  <c r="L3229" i="1"/>
  <c r="K3229" i="1" s="1"/>
  <c r="L3237" i="1"/>
  <c r="K3237" i="1" s="1"/>
  <c r="L3245" i="1"/>
  <c r="K3245" i="1" s="1"/>
  <c r="L3253" i="1"/>
  <c r="K3253" i="1" s="1"/>
  <c r="L3261" i="1"/>
  <c r="K3261" i="1" s="1"/>
  <c r="L3269" i="1"/>
  <c r="K3269" i="1" s="1"/>
  <c r="L3277" i="1"/>
  <c r="K3277" i="1" s="1"/>
  <c r="L3285" i="1"/>
  <c r="K3285" i="1" s="1"/>
  <c r="L3293" i="1"/>
  <c r="K3293" i="1" s="1"/>
  <c r="L3301" i="1"/>
  <c r="K3301" i="1" s="1"/>
  <c r="L3309" i="1"/>
  <c r="K3309" i="1" s="1"/>
  <c r="L3317" i="1"/>
  <c r="K3317" i="1" s="1"/>
  <c r="L3325" i="1"/>
  <c r="K3325" i="1" s="1"/>
  <c r="L3174" i="1"/>
  <c r="K3174" i="1" s="1"/>
  <c r="L3182" i="1"/>
  <c r="K3182" i="1" s="1"/>
  <c r="L3190" i="1"/>
  <c r="K3190" i="1" s="1"/>
  <c r="L3198" i="1"/>
  <c r="K3198" i="1" s="1"/>
  <c r="L3206" i="1"/>
  <c r="K3206" i="1" s="1"/>
  <c r="L3214" i="1"/>
  <c r="K3214" i="1" s="1"/>
  <c r="L3222" i="1"/>
  <c r="K3222" i="1" s="1"/>
  <c r="L3230" i="1"/>
  <c r="K3230" i="1" s="1"/>
  <c r="L3238" i="1"/>
  <c r="K3238" i="1" s="1"/>
  <c r="L3246" i="1"/>
  <c r="K3246" i="1" s="1"/>
  <c r="L3254" i="1"/>
  <c r="K3254" i="1" s="1"/>
  <c r="L3262" i="1"/>
  <c r="K3262" i="1" s="1"/>
  <c r="L3270" i="1"/>
  <c r="K3270" i="1" s="1"/>
  <c r="L3278" i="1"/>
  <c r="K3278" i="1" s="1"/>
  <c r="L3286" i="1"/>
  <c r="K3286" i="1" s="1"/>
  <c r="L3294" i="1"/>
  <c r="K3294" i="1" s="1"/>
  <c r="L3302" i="1"/>
  <c r="K3302" i="1" s="1"/>
  <c r="L3310" i="1"/>
  <c r="K3310" i="1" s="1"/>
  <c r="L3318" i="1"/>
  <c r="K3318" i="1" s="1"/>
  <c r="L3326" i="1"/>
  <c r="K3326" i="1" s="1"/>
  <c r="L3175" i="1"/>
  <c r="K3175" i="1" s="1"/>
  <c r="L3183" i="1"/>
  <c r="K3183" i="1" s="1"/>
  <c r="L3191" i="1"/>
  <c r="K3191" i="1" s="1"/>
  <c r="L3199" i="1"/>
  <c r="K3199" i="1" s="1"/>
  <c r="L3207" i="1"/>
  <c r="K3207" i="1" s="1"/>
  <c r="L3215" i="1"/>
  <c r="K3215" i="1" s="1"/>
  <c r="L3223" i="1"/>
  <c r="K3223" i="1" s="1"/>
  <c r="L3231" i="1"/>
  <c r="K3231" i="1" s="1"/>
  <c r="L3239" i="1"/>
  <c r="K3239" i="1" s="1"/>
  <c r="L3247" i="1"/>
  <c r="K3247" i="1" s="1"/>
  <c r="L3255" i="1"/>
  <c r="K3255" i="1" s="1"/>
  <c r="L3263" i="1"/>
  <c r="K3263" i="1" s="1"/>
  <c r="L3271" i="1"/>
  <c r="K3271" i="1" s="1"/>
  <c r="L3279" i="1"/>
  <c r="K3279" i="1" s="1"/>
  <c r="L3287" i="1"/>
  <c r="K3287" i="1" s="1"/>
  <c r="L3295" i="1"/>
  <c r="K3295" i="1" s="1"/>
  <c r="L3303" i="1"/>
  <c r="K3303" i="1" s="1"/>
  <c r="L3311" i="1"/>
  <c r="K3311" i="1" s="1"/>
  <c r="L3319" i="1"/>
  <c r="K3319" i="1" s="1"/>
  <c r="L3327" i="1"/>
  <c r="K3327" i="1" s="1"/>
  <c r="L3176" i="1"/>
  <c r="K3176" i="1" s="1"/>
  <c r="L3184" i="1"/>
  <c r="K3184" i="1" s="1"/>
  <c r="L3192" i="1"/>
  <c r="K3192" i="1" s="1"/>
  <c r="L3200" i="1"/>
  <c r="K3200" i="1" s="1"/>
  <c r="L3208" i="1"/>
  <c r="K3208" i="1" s="1"/>
  <c r="L3216" i="1"/>
  <c r="K3216" i="1" s="1"/>
  <c r="L3224" i="1"/>
  <c r="K3224" i="1" s="1"/>
  <c r="L3232" i="1"/>
  <c r="K3232" i="1" s="1"/>
  <c r="L3240" i="1"/>
  <c r="K3240" i="1" s="1"/>
  <c r="L3248" i="1"/>
  <c r="K3248" i="1" s="1"/>
  <c r="L3256" i="1"/>
  <c r="K3256" i="1" s="1"/>
  <c r="L3264" i="1"/>
  <c r="K3264" i="1" s="1"/>
  <c r="L3272" i="1"/>
  <c r="K3272" i="1" s="1"/>
  <c r="L3280" i="1"/>
  <c r="K3280" i="1" s="1"/>
  <c r="L3288" i="1"/>
  <c r="K3288" i="1" s="1"/>
  <c r="L3296" i="1"/>
  <c r="K3296" i="1" s="1"/>
  <c r="L3304" i="1"/>
  <c r="K3304" i="1" s="1"/>
  <c r="L3312" i="1"/>
  <c r="K3312" i="1" s="1"/>
  <c r="L3320" i="1"/>
  <c r="K3320" i="1" s="1"/>
  <c r="L3328" i="1"/>
  <c r="K3328" i="1" s="1"/>
  <c r="L3177" i="1"/>
  <c r="K3177" i="1" s="1"/>
  <c r="L3185" i="1"/>
  <c r="K3185" i="1" s="1"/>
  <c r="L3193" i="1"/>
  <c r="K3193" i="1" s="1"/>
  <c r="L3201" i="1"/>
  <c r="K3201" i="1" s="1"/>
  <c r="L3209" i="1"/>
  <c r="K3209" i="1" s="1"/>
  <c r="L3217" i="1"/>
  <c r="K3217" i="1" s="1"/>
  <c r="L3225" i="1"/>
  <c r="K3225" i="1" s="1"/>
  <c r="L3233" i="1"/>
  <c r="K3233" i="1" s="1"/>
  <c r="L3241" i="1"/>
  <c r="K3241" i="1" s="1"/>
  <c r="L3249" i="1"/>
  <c r="K3249" i="1" s="1"/>
  <c r="L3257" i="1"/>
  <c r="K3257" i="1" s="1"/>
  <c r="L3265" i="1"/>
  <c r="K3265" i="1" s="1"/>
  <c r="L3273" i="1"/>
  <c r="K3273" i="1" s="1"/>
  <c r="L3281" i="1"/>
  <c r="K3281" i="1" s="1"/>
  <c r="L3289" i="1"/>
  <c r="K3289" i="1" s="1"/>
  <c r="L3297" i="1"/>
  <c r="K3297" i="1" s="1"/>
  <c r="L3305" i="1"/>
  <c r="K3305" i="1" s="1"/>
  <c r="L3313" i="1"/>
  <c r="K3313" i="1" s="1"/>
  <c r="L3321" i="1"/>
  <c r="K3321" i="1" s="1"/>
  <c r="L3329" i="1"/>
  <c r="K3329" i="1" s="1"/>
  <c r="L3178" i="1"/>
  <c r="K3178" i="1" s="1"/>
  <c r="L3186" i="1"/>
  <c r="K3186" i="1" s="1"/>
  <c r="L3194" i="1"/>
  <c r="K3194" i="1" s="1"/>
  <c r="L3202" i="1"/>
  <c r="K3202" i="1" s="1"/>
  <c r="L3210" i="1"/>
  <c r="K3210" i="1" s="1"/>
  <c r="L3218" i="1"/>
  <c r="K3218" i="1" s="1"/>
  <c r="L3226" i="1"/>
  <c r="K3226" i="1" s="1"/>
  <c r="L3234" i="1"/>
  <c r="K3234" i="1" s="1"/>
  <c r="L3242" i="1"/>
  <c r="K3242" i="1" s="1"/>
  <c r="L3250" i="1"/>
  <c r="K3250" i="1" s="1"/>
  <c r="L3258" i="1"/>
  <c r="K3258" i="1" s="1"/>
  <c r="L3266" i="1"/>
  <c r="K3266" i="1" s="1"/>
  <c r="L3274" i="1"/>
  <c r="K3274" i="1" s="1"/>
  <c r="L3282" i="1"/>
  <c r="K3282" i="1" s="1"/>
  <c r="L3290" i="1"/>
  <c r="K3290" i="1" s="1"/>
  <c r="L3298" i="1"/>
  <c r="K3298" i="1" s="1"/>
  <c r="L3306" i="1"/>
  <c r="K3306" i="1" s="1"/>
  <c r="L3314" i="1"/>
  <c r="K3314" i="1" s="1"/>
  <c r="L3322" i="1"/>
  <c r="K3322" i="1" s="1"/>
  <c r="L3330" i="1"/>
  <c r="K3330" i="1" s="1"/>
  <c r="L3179" i="1"/>
  <c r="K3179" i="1" s="1"/>
  <c r="L3187" i="1"/>
  <c r="K3187" i="1" s="1"/>
  <c r="L3195" i="1"/>
  <c r="K3195" i="1" s="1"/>
  <c r="L3203" i="1"/>
  <c r="K3203" i="1" s="1"/>
  <c r="L3211" i="1"/>
  <c r="K3211" i="1" s="1"/>
  <c r="L3219" i="1"/>
  <c r="K3219" i="1" s="1"/>
  <c r="L3227" i="1"/>
  <c r="K3227" i="1" s="1"/>
  <c r="L3235" i="1"/>
  <c r="K3235" i="1" s="1"/>
  <c r="L3243" i="1"/>
  <c r="K3243" i="1" s="1"/>
  <c r="L3251" i="1"/>
  <c r="K3251" i="1" s="1"/>
  <c r="L3259" i="1"/>
  <c r="K3259" i="1" s="1"/>
  <c r="L3267" i="1"/>
  <c r="K3267" i="1" s="1"/>
  <c r="L3275" i="1"/>
  <c r="K3275" i="1" s="1"/>
  <c r="L3283" i="1"/>
  <c r="K3283" i="1" s="1"/>
  <c r="L3291" i="1"/>
  <c r="K3291" i="1" s="1"/>
  <c r="L3299" i="1"/>
  <c r="K3299" i="1" s="1"/>
  <c r="L3307" i="1"/>
  <c r="K3307" i="1" s="1"/>
  <c r="L3315" i="1"/>
  <c r="K3315" i="1" s="1"/>
  <c r="L3323" i="1"/>
  <c r="K3323" i="1" s="1"/>
  <c r="L3172" i="1"/>
  <c r="K3172" i="1" s="1"/>
  <c r="L3173" i="1"/>
  <c r="K3173" i="1" s="1"/>
  <c r="L3165" i="1"/>
  <c r="K3165" i="1" s="1"/>
  <c r="L3163" i="1"/>
  <c r="K3163" i="1" s="1"/>
  <c r="L3166" i="1"/>
  <c r="K3166" i="1" s="1"/>
  <c r="L3159" i="1"/>
  <c r="K3159" i="1" s="1"/>
  <c r="L3167" i="1"/>
  <c r="K3167" i="1" s="1"/>
  <c r="L3160" i="1"/>
  <c r="K3160" i="1" s="1"/>
  <c r="L3168" i="1"/>
  <c r="K3168" i="1" s="1"/>
  <c r="L3161" i="1"/>
  <c r="K3161" i="1" s="1"/>
  <c r="L3169" i="1"/>
  <c r="K3169" i="1" s="1"/>
  <c r="L3162" i="1"/>
  <c r="K3162" i="1" s="1"/>
  <c r="L3170" i="1"/>
  <c r="K3170" i="1" s="1"/>
  <c r="L3164" i="1"/>
  <c r="K3164" i="1" s="1"/>
  <c r="L3171" i="1"/>
  <c r="K3171" i="1" s="1"/>
  <c r="L10" i="1"/>
  <c r="K10" i="1" s="1"/>
  <c r="L18" i="1"/>
  <c r="K18" i="1" s="1"/>
  <c r="L26" i="1"/>
  <c r="K26" i="1" s="1"/>
  <c r="L34" i="1"/>
  <c r="K34" i="1" s="1"/>
  <c r="L42" i="1"/>
  <c r="K42" i="1" s="1"/>
  <c r="L50" i="1"/>
  <c r="K50" i="1" s="1"/>
  <c r="L58" i="1"/>
  <c r="K58" i="1" s="1"/>
  <c r="L66" i="1"/>
  <c r="K66" i="1" s="1"/>
  <c r="L74" i="1"/>
  <c r="K74" i="1" s="1"/>
  <c r="L82" i="1"/>
  <c r="K82" i="1" s="1"/>
  <c r="L90" i="1"/>
  <c r="K90" i="1" s="1"/>
  <c r="L98" i="1"/>
  <c r="K98" i="1" s="1"/>
  <c r="L106" i="1"/>
  <c r="K106" i="1" s="1"/>
  <c r="L114" i="1"/>
  <c r="K114" i="1" s="1"/>
  <c r="L122" i="1"/>
  <c r="K122" i="1" s="1"/>
  <c r="L130" i="1"/>
  <c r="K130" i="1" s="1"/>
  <c r="L138" i="1"/>
  <c r="K138" i="1" s="1"/>
  <c r="L146" i="1"/>
  <c r="K146" i="1" s="1"/>
  <c r="L154" i="1"/>
  <c r="K154" i="1" s="1"/>
  <c r="L162" i="1"/>
  <c r="K162" i="1" s="1"/>
  <c r="L170" i="1"/>
  <c r="K170" i="1" s="1"/>
  <c r="L178" i="1"/>
  <c r="K178" i="1" s="1"/>
  <c r="L186" i="1"/>
  <c r="K186" i="1" s="1"/>
  <c r="L194" i="1"/>
  <c r="K194" i="1" s="1"/>
  <c r="L202" i="1"/>
  <c r="K202" i="1" s="1"/>
  <c r="L210" i="1"/>
  <c r="K210" i="1" s="1"/>
  <c r="L218" i="1"/>
  <c r="K218" i="1" s="1"/>
  <c r="L226" i="1"/>
  <c r="K226" i="1" s="1"/>
  <c r="L234" i="1"/>
  <c r="K234" i="1" s="1"/>
  <c r="L242" i="1"/>
  <c r="K242" i="1" s="1"/>
  <c r="L250" i="1"/>
  <c r="K250" i="1" s="1"/>
  <c r="L258" i="1"/>
  <c r="K258" i="1" s="1"/>
  <c r="L266" i="1"/>
  <c r="K266" i="1" s="1"/>
  <c r="L274" i="1"/>
  <c r="K274" i="1" s="1"/>
  <c r="L282" i="1"/>
  <c r="K282" i="1" s="1"/>
  <c r="L290" i="1"/>
  <c r="K290" i="1" s="1"/>
  <c r="L298" i="1"/>
  <c r="K298" i="1" s="1"/>
  <c r="L306" i="1"/>
  <c r="K306" i="1" s="1"/>
  <c r="L314" i="1"/>
  <c r="K314" i="1" s="1"/>
  <c r="L322" i="1"/>
  <c r="K322" i="1" s="1"/>
  <c r="L330" i="1"/>
  <c r="K330" i="1" s="1"/>
  <c r="L338" i="1"/>
  <c r="K338" i="1" s="1"/>
  <c r="L346" i="1"/>
  <c r="K346" i="1" s="1"/>
  <c r="L354" i="1"/>
  <c r="K354" i="1" s="1"/>
  <c r="L11" i="1"/>
  <c r="K11" i="1" s="1"/>
  <c r="L19" i="1"/>
  <c r="K19" i="1" s="1"/>
  <c r="L27" i="1"/>
  <c r="K27" i="1" s="1"/>
  <c r="L35" i="1"/>
  <c r="K35" i="1" s="1"/>
  <c r="L43" i="1"/>
  <c r="K43" i="1" s="1"/>
  <c r="L51" i="1"/>
  <c r="K51" i="1" s="1"/>
  <c r="L59" i="1"/>
  <c r="K59" i="1" s="1"/>
  <c r="L67" i="1"/>
  <c r="K67" i="1" s="1"/>
  <c r="L75" i="1"/>
  <c r="K75" i="1" s="1"/>
  <c r="L83" i="1"/>
  <c r="K83" i="1" s="1"/>
  <c r="L91" i="1"/>
  <c r="K91" i="1" s="1"/>
  <c r="L99" i="1"/>
  <c r="K99" i="1" s="1"/>
  <c r="L107" i="1"/>
  <c r="K107" i="1" s="1"/>
  <c r="L115" i="1"/>
  <c r="K115" i="1" s="1"/>
  <c r="L123" i="1"/>
  <c r="K123" i="1" s="1"/>
  <c r="L131" i="1"/>
  <c r="K131" i="1" s="1"/>
  <c r="L139" i="1"/>
  <c r="K139" i="1" s="1"/>
  <c r="L147" i="1"/>
  <c r="K147" i="1" s="1"/>
  <c r="L155" i="1"/>
  <c r="K155" i="1" s="1"/>
  <c r="L163" i="1"/>
  <c r="K163" i="1" s="1"/>
  <c r="L171" i="1"/>
  <c r="K171" i="1" s="1"/>
  <c r="L179" i="1"/>
  <c r="K179" i="1" s="1"/>
  <c r="L187" i="1"/>
  <c r="K187" i="1" s="1"/>
  <c r="L195" i="1"/>
  <c r="K195" i="1" s="1"/>
  <c r="L203" i="1"/>
  <c r="K203" i="1" s="1"/>
  <c r="L211" i="1"/>
  <c r="K211" i="1" s="1"/>
  <c r="L219" i="1"/>
  <c r="K219" i="1" s="1"/>
  <c r="L227" i="1"/>
  <c r="K227" i="1" s="1"/>
  <c r="L235" i="1"/>
  <c r="K235" i="1" s="1"/>
  <c r="L243" i="1"/>
  <c r="K243" i="1" s="1"/>
  <c r="L251" i="1"/>
  <c r="K251" i="1" s="1"/>
  <c r="L259" i="1"/>
  <c r="K259" i="1" s="1"/>
  <c r="L267" i="1"/>
  <c r="K267" i="1" s="1"/>
  <c r="L275" i="1"/>
  <c r="K275" i="1" s="1"/>
  <c r="L283" i="1"/>
  <c r="K283" i="1" s="1"/>
  <c r="L291" i="1"/>
  <c r="K291" i="1" s="1"/>
  <c r="L299" i="1"/>
  <c r="K299" i="1" s="1"/>
  <c r="L307" i="1"/>
  <c r="K307" i="1" s="1"/>
  <c r="L315" i="1"/>
  <c r="K315" i="1" s="1"/>
  <c r="L323" i="1"/>
  <c r="K323" i="1" s="1"/>
  <c r="L331" i="1"/>
  <c r="K331" i="1" s="1"/>
  <c r="L339" i="1"/>
  <c r="K339" i="1" s="1"/>
  <c r="L347" i="1"/>
  <c r="K347" i="1" s="1"/>
  <c r="L355" i="1"/>
  <c r="K355" i="1" s="1"/>
  <c r="L363" i="1"/>
  <c r="K363" i="1" s="1"/>
  <c r="L12" i="1"/>
  <c r="K12" i="1" s="1"/>
  <c r="L20" i="1"/>
  <c r="K20" i="1" s="1"/>
  <c r="L28" i="1"/>
  <c r="K28" i="1" s="1"/>
  <c r="L36" i="1"/>
  <c r="K36" i="1" s="1"/>
  <c r="L44" i="1"/>
  <c r="K44" i="1" s="1"/>
  <c r="L52" i="1"/>
  <c r="K52" i="1" s="1"/>
  <c r="L60" i="1"/>
  <c r="K60" i="1" s="1"/>
  <c r="L68" i="1"/>
  <c r="K68" i="1" s="1"/>
  <c r="L76" i="1"/>
  <c r="K76" i="1" s="1"/>
  <c r="L84" i="1"/>
  <c r="K84" i="1" s="1"/>
  <c r="L92" i="1"/>
  <c r="K92" i="1" s="1"/>
  <c r="L100" i="1"/>
  <c r="K100" i="1" s="1"/>
  <c r="L108" i="1"/>
  <c r="K108" i="1" s="1"/>
  <c r="L116" i="1"/>
  <c r="K116" i="1" s="1"/>
  <c r="L124" i="1"/>
  <c r="K124" i="1" s="1"/>
  <c r="L132" i="1"/>
  <c r="K132" i="1" s="1"/>
  <c r="L140" i="1"/>
  <c r="K140" i="1" s="1"/>
  <c r="L148" i="1"/>
  <c r="K148" i="1" s="1"/>
  <c r="L156" i="1"/>
  <c r="K156" i="1" s="1"/>
  <c r="L164" i="1"/>
  <c r="K164" i="1" s="1"/>
  <c r="L172" i="1"/>
  <c r="K172" i="1" s="1"/>
  <c r="L180" i="1"/>
  <c r="K180" i="1" s="1"/>
  <c r="L188" i="1"/>
  <c r="K188" i="1" s="1"/>
  <c r="L196" i="1"/>
  <c r="K196" i="1" s="1"/>
  <c r="L204" i="1"/>
  <c r="K204" i="1" s="1"/>
  <c r="L212" i="1"/>
  <c r="K212" i="1" s="1"/>
  <c r="L220" i="1"/>
  <c r="K220" i="1" s="1"/>
  <c r="L228" i="1"/>
  <c r="K228" i="1" s="1"/>
  <c r="L236" i="1"/>
  <c r="K236" i="1" s="1"/>
  <c r="L244" i="1"/>
  <c r="K244" i="1" s="1"/>
  <c r="L252" i="1"/>
  <c r="K252" i="1" s="1"/>
  <c r="L260" i="1"/>
  <c r="K260" i="1" s="1"/>
  <c r="L268" i="1"/>
  <c r="K268" i="1" s="1"/>
  <c r="L276" i="1"/>
  <c r="K276" i="1" s="1"/>
  <c r="L284" i="1"/>
  <c r="K284" i="1" s="1"/>
  <c r="L292" i="1"/>
  <c r="K292" i="1" s="1"/>
  <c r="L300" i="1"/>
  <c r="K300" i="1" s="1"/>
  <c r="L308" i="1"/>
  <c r="K308" i="1" s="1"/>
  <c r="L316" i="1"/>
  <c r="K316" i="1" s="1"/>
  <c r="L324" i="1"/>
  <c r="K324" i="1" s="1"/>
  <c r="L5" i="1"/>
  <c r="K5" i="1" s="1"/>
  <c r="L13" i="1"/>
  <c r="K13" i="1" s="1"/>
  <c r="L21" i="1"/>
  <c r="K21" i="1" s="1"/>
  <c r="L29" i="1"/>
  <c r="K29" i="1" s="1"/>
  <c r="L37" i="1"/>
  <c r="K37" i="1" s="1"/>
  <c r="L45" i="1"/>
  <c r="K45" i="1" s="1"/>
  <c r="L53" i="1"/>
  <c r="K53" i="1" s="1"/>
  <c r="L61" i="1"/>
  <c r="K61" i="1" s="1"/>
  <c r="L69" i="1"/>
  <c r="K69" i="1" s="1"/>
  <c r="L77" i="1"/>
  <c r="K77" i="1" s="1"/>
  <c r="L85" i="1"/>
  <c r="K85" i="1" s="1"/>
  <c r="L93" i="1"/>
  <c r="K93" i="1" s="1"/>
  <c r="L101" i="1"/>
  <c r="K101" i="1" s="1"/>
  <c r="L109" i="1"/>
  <c r="K109" i="1" s="1"/>
  <c r="L117" i="1"/>
  <c r="K117" i="1" s="1"/>
  <c r="L125" i="1"/>
  <c r="K125" i="1" s="1"/>
  <c r="L133" i="1"/>
  <c r="K133" i="1" s="1"/>
  <c r="L141" i="1"/>
  <c r="K141" i="1" s="1"/>
  <c r="L149" i="1"/>
  <c r="K149" i="1" s="1"/>
  <c r="L157" i="1"/>
  <c r="K157" i="1" s="1"/>
  <c r="L165" i="1"/>
  <c r="K165" i="1" s="1"/>
  <c r="L173" i="1"/>
  <c r="K173" i="1" s="1"/>
  <c r="L6" i="1"/>
  <c r="K6" i="1" s="1"/>
  <c r="L14" i="1"/>
  <c r="K14" i="1" s="1"/>
  <c r="L22" i="1"/>
  <c r="K22" i="1" s="1"/>
  <c r="L30" i="1"/>
  <c r="K30" i="1" s="1"/>
  <c r="L38" i="1"/>
  <c r="K38" i="1" s="1"/>
  <c r="L46" i="1"/>
  <c r="K46" i="1" s="1"/>
  <c r="L54" i="1"/>
  <c r="K54" i="1" s="1"/>
  <c r="L62" i="1"/>
  <c r="K62" i="1" s="1"/>
  <c r="L70" i="1"/>
  <c r="K70" i="1" s="1"/>
  <c r="L78" i="1"/>
  <c r="K78" i="1" s="1"/>
  <c r="L86" i="1"/>
  <c r="K86" i="1" s="1"/>
  <c r="L94" i="1"/>
  <c r="K94" i="1" s="1"/>
  <c r="L102" i="1"/>
  <c r="K102" i="1" s="1"/>
  <c r="L110" i="1"/>
  <c r="K110" i="1" s="1"/>
  <c r="L118" i="1"/>
  <c r="K118" i="1" s="1"/>
  <c r="L126" i="1"/>
  <c r="K126" i="1" s="1"/>
  <c r="L134" i="1"/>
  <c r="K134" i="1" s="1"/>
  <c r="L142" i="1"/>
  <c r="K142" i="1" s="1"/>
  <c r="L150" i="1"/>
  <c r="K150" i="1" s="1"/>
  <c r="L158" i="1"/>
  <c r="K158" i="1" s="1"/>
  <c r="L166" i="1"/>
  <c r="K166" i="1" s="1"/>
  <c r="L15" i="1"/>
  <c r="K15" i="1" s="1"/>
  <c r="L33" i="1"/>
  <c r="K33" i="1" s="1"/>
  <c r="L56" i="1"/>
  <c r="K56" i="1" s="1"/>
  <c r="L79" i="1"/>
  <c r="K79" i="1" s="1"/>
  <c r="L97" i="1"/>
  <c r="K97" i="1" s="1"/>
  <c r="L120" i="1"/>
  <c r="K120" i="1" s="1"/>
  <c r="L143" i="1"/>
  <c r="K143" i="1" s="1"/>
  <c r="L161" i="1"/>
  <c r="K161" i="1" s="1"/>
  <c r="L181" i="1"/>
  <c r="K181" i="1" s="1"/>
  <c r="L192" i="1"/>
  <c r="K192" i="1" s="1"/>
  <c r="L206" i="1"/>
  <c r="K206" i="1" s="1"/>
  <c r="L217" i="1"/>
  <c r="K217" i="1" s="1"/>
  <c r="L231" i="1"/>
  <c r="K231" i="1" s="1"/>
  <c r="L245" i="1"/>
  <c r="K245" i="1" s="1"/>
  <c r="L256" i="1"/>
  <c r="K256" i="1" s="1"/>
  <c r="L270" i="1"/>
  <c r="K270" i="1" s="1"/>
  <c r="L281" i="1"/>
  <c r="K281" i="1" s="1"/>
  <c r="L295" i="1"/>
  <c r="K295" i="1" s="1"/>
  <c r="L309" i="1"/>
  <c r="K309" i="1" s="1"/>
  <c r="L320" i="1"/>
  <c r="K320" i="1" s="1"/>
  <c r="L333" i="1"/>
  <c r="K333" i="1" s="1"/>
  <c r="L343" i="1"/>
  <c r="K343" i="1" s="1"/>
  <c r="L353" i="1"/>
  <c r="K353" i="1" s="1"/>
  <c r="L364" i="1"/>
  <c r="K364" i="1" s="1"/>
  <c r="L372" i="1"/>
  <c r="K372" i="1" s="1"/>
  <c r="L380" i="1"/>
  <c r="K380" i="1" s="1"/>
  <c r="L388" i="1"/>
  <c r="K388" i="1" s="1"/>
  <c r="L396" i="1"/>
  <c r="K396" i="1" s="1"/>
  <c r="L404" i="1"/>
  <c r="K404" i="1" s="1"/>
  <c r="L412" i="1"/>
  <c r="K412" i="1" s="1"/>
  <c r="L420" i="1"/>
  <c r="K420" i="1" s="1"/>
  <c r="L428" i="1"/>
  <c r="K428" i="1" s="1"/>
  <c r="L436" i="1"/>
  <c r="K436" i="1" s="1"/>
  <c r="L444" i="1"/>
  <c r="K444" i="1" s="1"/>
  <c r="L452" i="1"/>
  <c r="K452" i="1" s="1"/>
  <c r="L460" i="1"/>
  <c r="K460" i="1" s="1"/>
  <c r="L468" i="1"/>
  <c r="K468" i="1" s="1"/>
  <c r="L476" i="1"/>
  <c r="K476" i="1" s="1"/>
  <c r="L484" i="1"/>
  <c r="K484" i="1" s="1"/>
  <c r="L492" i="1"/>
  <c r="K492" i="1" s="1"/>
  <c r="L500" i="1"/>
  <c r="K500" i="1" s="1"/>
  <c r="L508" i="1"/>
  <c r="K508" i="1" s="1"/>
  <c r="L516" i="1"/>
  <c r="K516" i="1" s="1"/>
  <c r="L524" i="1"/>
  <c r="K524" i="1" s="1"/>
  <c r="L532" i="1"/>
  <c r="K532" i="1" s="1"/>
  <c r="L540" i="1"/>
  <c r="K540" i="1" s="1"/>
  <c r="L548" i="1"/>
  <c r="K548" i="1" s="1"/>
  <c r="L556" i="1"/>
  <c r="K556" i="1" s="1"/>
  <c r="L564" i="1"/>
  <c r="K564" i="1" s="1"/>
  <c r="L572" i="1"/>
  <c r="K572" i="1" s="1"/>
  <c r="L580" i="1"/>
  <c r="K580" i="1" s="1"/>
  <c r="L588" i="1"/>
  <c r="K588" i="1" s="1"/>
  <c r="L596" i="1"/>
  <c r="K596" i="1" s="1"/>
  <c r="L604" i="1"/>
  <c r="K604" i="1" s="1"/>
  <c r="L612" i="1"/>
  <c r="K612" i="1" s="1"/>
  <c r="L620" i="1"/>
  <c r="K620" i="1" s="1"/>
  <c r="L628" i="1"/>
  <c r="K628" i="1" s="1"/>
  <c r="L636" i="1"/>
  <c r="K636" i="1" s="1"/>
  <c r="L644" i="1"/>
  <c r="K644" i="1" s="1"/>
  <c r="L652" i="1"/>
  <c r="K652" i="1" s="1"/>
  <c r="L660" i="1"/>
  <c r="K660" i="1" s="1"/>
  <c r="L668" i="1"/>
  <c r="K668" i="1" s="1"/>
  <c r="L676" i="1"/>
  <c r="K676" i="1" s="1"/>
  <c r="L684" i="1"/>
  <c r="K684" i="1" s="1"/>
  <c r="L692" i="1"/>
  <c r="K692" i="1" s="1"/>
  <c r="L700" i="1"/>
  <c r="K700" i="1" s="1"/>
  <c r="L708" i="1"/>
  <c r="K708" i="1" s="1"/>
  <c r="L716" i="1"/>
  <c r="K716" i="1" s="1"/>
  <c r="L724" i="1"/>
  <c r="K724" i="1" s="1"/>
  <c r="L732" i="1"/>
  <c r="K732" i="1" s="1"/>
  <c r="L740" i="1"/>
  <c r="K740" i="1" s="1"/>
  <c r="L748" i="1"/>
  <c r="K748" i="1" s="1"/>
  <c r="L756" i="1"/>
  <c r="K756" i="1" s="1"/>
  <c r="L764" i="1"/>
  <c r="K764" i="1" s="1"/>
  <c r="L772" i="1"/>
  <c r="K772" i="1" s="1"/>
  <c r="L780" i="1"/>
  <c r="K780" i="1" s="1"/>
  <c r="L788" i="1"/>
  <c r="K788" i="1" s="1"/>
  <c r="L796" i="1"/>
  <c r="K796" i="1" s="1"/>
  <c r="L804" i="1"/>
  <c r="K804" i="1" s="1"/>
  <c r="L812" i="1"/>
  <c r="K812" i="1" s="1"/>
  <c r="L820" i="1"/>
  <c r="K820" i="1" s="1"/>
  <c r="L828" i="1"/>
  <c r="K828" i="1" s="1"/>
  <c r="L16" i="1"/>
  <c r="K16" i="1" s="1"/>
  <c r="L39" i="1"/>
  <c r="K39" i="1" s="1"/>
  <c r="L57" i="1"/>
  <c r="K57" i="1" s="1"/>
  <c r="L80" i="1"/>
  <c r="K80" i="1" s="1"/>
  <c r="L103" i="1"/>
  <c r="K103" i="1" s="1"/>
  <c r="L121" i="1"/>
  <c r="K121" i="1" s="1"/>
  <c r="L144" i="1"/>
  <c r="K144" i="1" s="1"/>
  <c r="L167" i="1"/>
  <c r="K167" i="1" s="1"/>
  <c r="L182" i="1"/>
  <c r="K182" i="1" s="1"/>
  <c r="L193" i="1"/>
  <c r="K193" i="1" s="1"/>
  <c r="L207" i="1"/>
  <c r="K207" i="1" s="1"/>
  <c r="L221" i="1"/>
  <c r="K221" i="1" s="1"/>
  <c r="L232" i="1"/>
  <c r="K232" i="1" s="1"/>
  <c r="L246" i="1"/>
  <c r="K246" i="1" s="1"/>
  <c r="L257" i="1"/>
  <c r="K257" i="1" s="1"/>
  <c r="L271" i="1"/>
  <c r="K271" i="1" s="1"/>
  <c r="L285" i="1"/>
  <c r="K285" i="1" s="1"/>
  <c r="L296" i="1"/>
  <c r="K296" i="1" s="1"/>
  <c r="L310" i="1"/>
  <c r="K310" i="1" s="1"/>
  <c r="L321" i="1"/>
  <c r="K321" i="1" s="1"/>
  <c r="L334" i="1"/>
  <c r="K334" i="1" s="1"/>
  <c r="L344" i="1"/>
  <c r="K344" i="1" s="1"/>
  <c r="L356" i="1"/>
  <c r="K356" i="1" s="1"/>
  <c r="L365" i="1"/>
  <c r="K365" i="1" s="1"/>
  <c r="L373" i="1"/>
  <c r="K373" i="1" s="1"/>
  <c r="L381" i="1"/>
  <c r="K381" i="1" s="1"/>
  <c r="L389" i="1"/>
  <c r="K389" i="1" s="1"/>
  <c r="L397" i="1"/>
  <c r="K397" i="1" s="1"/>
  <c r="L405" i="1"/>
  <c r="K405" i="1" s="1"/>
  <c r="L413" i="1"/>
  <c r="K413" i="1" s="1"/>
  <c r="L421" i="1"/>
  <c r="K421" i="1" s="1"/>
  <c r="L429" i="1"/>
  <c r="K429" i="1" s="1"/>
  <c r="L437" i="1"/>
  <c r="K437" i="1" s="1"/>
  <c r="L445" i="1"/>
  <c r="K445" i="1" s="1"/>
  <c r="L453" i="1"/>
  <c r="K453" i="1" s="1"/>
  <c r="L461" i="1"/>
  <c r="K461" i="1" s="1"/>
  <c r="L469" i="1"/>
  <c r="K469" i="1" s="1"/>
  <c r="L477" i="1"/>
  <c r="K477" i="1" s="1"/>
  <c r="L485" i="1"/>
  <c r="K485" i="1" s="1"/>
  <c r="L493" i="1"/>
  <c r="K493" i="1" s="1"/>
  <c r="L501" i="1"/>
  <c r="K501" i="1" s="1"/>
  <c r="L509" i="1"/>
  <c r="K509" i="1" s="1"/>
  <c r="L517" i="1"/>
  <c r="K517" i="1" s="1"/>
  <c r="L525" i="1"/>
  <c r="K525" i="1" s="1"/>
  <c r="L533" i="1"/>
  <c r="K533" i="1" s="1"/>
  <c r="L541" i="1"/>
  <c r="K541" i="1" s="1"/>
  <c r="L549" i="1"/>
  <c r="K549" i="1" s="1"/>
  <c r="L557" i="1"/>
  <c r="K557" i="1" s="1"/>
  <c r="L565" i="1"/>
  <c r="K565" i="1" s="1"/>
  <c r="L573" i="1"/>
  <c r="K573" i="1" s="1"/>
  <c r="L581" i="1"/>
  <c r="K581" i="1" s="1"/>
  <c r="L589" i="1"/>
  <c r="K589" i="1" s="1"/>
  <c r="L597" i="1"/>
  <c r="K597" i="1" s="1"/>
  <c r="L605" i="1"/>
  <c r="K605" i="1" s="1"/>
  <c r="L613" i="1"/>
  <c r="K613" i="1" s="1"/>
  <c r="L621" i="1"/>
  <c r="K621" i="1" s="1"/>
  <c r="L629" i="1"/>
  <c r="K629" i="1" s="1"/>
  <c r="L637" i="1"/>
  <c r="K637" i="1" s="1"/>
  <c r="L645" i="1"/>
  <c r="K645" i="1" s="1"/>
  <c r="L653" i="1"/>
  <c r="K653" i="1" s="1"/>
  <c r="L661" i="1"/>
  <c r="K661" i="1" s="1"/>
  <c r="L669" i="1"/>
  <c r="K669" i="1" s="1"/>
  <c r="L677" i="1"/>
  <c r="K677" i="1" s="1"/>
  <c r="L685" i="1"/>
  <c r="K685" i="1" s="1"/>
  <c r="L693" i="1"/>
  <c r="K693" i="1" s="1"/>
  <c r="L701" i="1"/>
  <c r="K701" i="1" s="1"/>
  <c r="L709" i="1"/>
  <c r="K709" i="1" s="1"/>
  <c r="L717" i="1"/>
  <c r="K717" i="1" s="1"/>
  <c r="L725" i="1"/>
  <c r="K725" i="1" s="1"/>
  <c r="L733" i="1"/>
  <c r="K733" i="1" s="1"/>
  <c r="L741" i="1"/>
  <c r="K741" i="1" s="1"/>
  <c r="L749" i="1"/>
  <c r="K749" i="1" s="1"/>
  <c r="L17" i="1"/>
  <c r="K17" i="1" s="1"/>
  <c r="L40" i="1"/>
  <c r="K40" i="1" s="1"/>
  <c r="L63" i="1"/>
  <c r="K63" i="1" s="1"/>
  <c r="L81" i="1"/>
  <c r="K81" i="1" s="1"/>
  <c r="L104" i="1"/>
  <c r="K104" i="1" s="1"/>
  <c r="L127" i="1"/>
  <c r="K127" i="1" s="1"/>
  <c r="L145" i="1"/>
  <c r="K145" i="1" s="1"/>
  <c r="L168" i="1"/>
  <c r="K168" i="1" s="1"/>
  <c r="L183" i="1"/>
  <c r="K183" i="1" s="1"/>
  <c r="L197" i="1"/>
  <c r="K197" i="1" s="1"/>
  <c r="L208" i="1"/>
  <c r="K208" i="1" s="1"/>
  <c r="L222" i="1"/>
  <c r="K222" i="1" s="1"/>
  <c r="L233" i="1"/>
  <c r="K233" i="1" s="1"/>
  <c r="L247" i="1"/>
  <c r="K247" i="1" s="1"/>
  <c r="L261" i="1"/>
  <c r="K261" i="1" s="1"/>
  <c r="L272" i="1"/>
  <c r="K272" i="1" s="1"/>
  <c r="L286" i="1"/>
  <c r="K286" i="1" s="1"/>
  <c r="L297" i="1"/>
  <c r="K297" i="1" s="1"/>
  <c r="L311" i="1"/>
  <c r="K311" i="1" s="1"/>
  <c r="L325" i="1"/>
  <c r="K325" i="1" s="1"/>
  <c r="L335" i="1"/>
  <c r="K335" i="1" s="1"/>
  <c r="L345" i="1"/>
  <c r="K345" i="1" s="1"/>
  <c r="L357" i="1"/>
  <c r="K357" i="1" s="1"/>
  <c r="L366" i="1"/>
  <c r="K366" i="1" s="1"/>
  <c r="L374" i="1"/>
  <c r="K374" i="1" s="1"/>
  <c r="L382" i="1"/>
  <c r="K382" i="1" s="1"/>
  <c r="L390" i="1"/>
  <c r="K390" i="1" s="1"/>
  <c r="L398" i="1"/>
  <c r="K398" i="1" s="1"/>
  <c r="L406" i="1"/>
  <c r="K406" i="1" s="1"/>
  <c r="L414" i="1"/>
  <c r="K414" i="1" s="1"/>
  <c r="L422" i="1"/>
  <c r="K422" i="1" s="1"/>
  <c r="L430" i="1"/>
  <c r="K430" i="1" s="1"/>
  <c r="L438" i="1"/>
  <c r="K438" i="1" s="1"/>
  <c r="L446" i="1"/>
  <c r="K446" i="1" s="1"/>
  <c r="L454" i="1"/>
  <c r="K454" i="1" s="1"/>
  <c r="L462" i="1"/>
  <c r="K462" i="1" s="1"/>
  <c r="L470" i="1"/>
  <c r="K470" i="1" s="1"/>
  <c r="L478" i="1"/>
  <c r="K478" i="1" s="1"/>
  <c r="L486" i="1"/>
  <c r="K486" i="1" s="1"/>
  <c r="L494" i="1"/>
  <c r="K494" i="1" s="1"/>
  <c r="L502" i="1"/>
  <c r="K502" i="1" s="1"/>
  <c r="L510" i="1"/>
  <c r="K510" i="1" s="1"/>
  <c r="L518" i="1"/>
  <c r="K518" i="1" s="1"/>
  <c r="L526" i="1"/>
  <c r="K526" i="1" s="1"/>
  <c r="L534" i="1"/>
  <c r="K534" i="1" s="1"/>
  <c r="L542" i="1"/>
  <c r="K542" i="1" s="1"/>
  <c r="L550" i="1"/>
  <c r="K550" i="1" s="1"/>
  <c r="L558" i="1"/>
  <c r="K558" i="1" s="1"/>
  <c r="L566" i="1"/>
  <c r="K566" i="1" s="1"/>
  <c r="L574" i="1"/>
  <c r="K574" i="1" s="1"/>
  <c r="L582" i="1"/>
  <c r="K582" i="1" s="1"/>
  <c r="L590" i="1"/>
  <c r="K590" i="1" s="1"/>
  <c r="L598" i="1"/>
  <c r="K598" i="1" s="1"/>
  <c r="L606" i="1"/>
  <c r="K606" i="1" s="1"/>
  <c r="L614" i="1"/>
  <c r="K614" i="1" s="1"/>
  <c r="L622" i="1"/>
  <c r="K622" i="1" s="1"/>
  <c r="L630" i="1"/>
  <c r="K630" i="1" s="1"/>
  <c r="L638" i="1"/>
  <c r="K638" i="1" s="1"/>
  <c r="L646" i="1"/>
  <c r="K646" i="1" s="1"/>
  <c r="L654" i="1"/>
  <c r="K654" i="1" s="1"/>
  <c r="L662" i="1"/>
  <c r="K662" i="1" s="1"/>
  <c r="L670" i="1"/>
  <c r="K670" i="1" s="1"/>
  <c r="L678" i="1"/>
  <c r="K678" i="1" s="1"/>
  <c r="L686" i="1"/>
  <c r="K686" i="1" s="1"/>
  <c r="L694" i="1"/>
  <c r="K694" i="1" s="1"/>
  <c r="L702" i="1"/>
  <c r="K702" i="1" s="1"/>
  <c r="L710" i="1"/>
  <c r="K710" i="1" s="1"/>
  <c r="L718" i="1"/>
  <c r="K718" i="1" s="1"/>
  <c r="L726" i="1"/>
  <c r="K726" i="1" s="1"/>
  <c r="L734" i="1"/>
  <c r="K734" i="1" s="1"/>
  <c r="L742" i="1"/>
  <c r="K742" i="1" s="1"/>
  <c r="L750" i="1"/>
  <c r="K750" i="1" s="1"/>
  <c r="L758" i="1"/>
  <c r="K758" i="1" s="1"/>
  <c r="L766" i="1"/>
  <c r="K766" i="1" s="1"/>
  <c r="L23" i="1"/>
  <c r="K23" i="1" s="1"/>
  <c r="L41" i="1"/>
  <c r="K41" i="1" s="1"/>
  <c r="L64" i="1"/>
  <c r="K64" i="1" s="1"/>
  <c r="L87" i="1"/>
  <c r="K87" i="1" s="1"/>
  <c r="L105" i="1"/>
  <c r="K105" i="1" s="1"/>
  <c r="L128" i="1"/>
  <c r="K128" i="1" s="1"/>
  <c r="L151" i="1"/>
  <c r="K151" i="1" s="1"/>
  <c r="L169" i="1"/>
  <c r="K169" i="1" s="1"/>
  <c r="L184" i="1"/>
  <c r="K184" i="1" s="1"/>
  <c r="L198" i="1"/>
  <c r="K198" i="1" s="1"/>
  <c r="L209" i="1"/>
  <c r="K209" i="1" s="1"/>
  <c r="L223" i="1"/>
  <c r="K223" i="1" s="1"/>
  <c r="L237" i="1"/>
  <c r="K237" i="1" s="1"/>
  <c r="L248" i="1"/>
  <c r="K248" i="1" s="1"/>
  <c r="L262" i="1"/>
  <c r="K262" i="1" s="1"/>
  <c r="L273" i="1"/>
  <c r="K273" i="1" s="1"/>
  <c r="L287" i="1"/>
  <c r="K287" i="1" s="1"/>
  <c r="L301" i="1"/>
  <c r="K301" i="1" s="1"/>
  <c r="L312" i="1"/>
  <c r="K312" i="1" s="1"/>
  <c r="L326" i="1"/>
  <c r="K326" i="1" s="1"/>
  <c r="L336" i="1"/>
  <c r="K336" i="1" s="1"/>
  <c r="L348" i="1"/>
  <c r="K348" i="1" s="1"/>
  <c r="L358" i="1"/>
  <c r="K358" i="1" s="1"/>
  <c r="L367" i="1"/>
  <c r="K367" i="1" s="1"/>
  <c r="L375" i="1"/>
  <c r="K375" i="1" s="1"/>
  <c r="L383" i="1"/>
  <c r="K383" i="1" s="1"/>
  <c r="L391" i="1"/>
  <c r="K391" i="1" s="1"/>
  <c r="L399" i="1"/>
  <c r="K399" i="1" s="1"/>
  <c r="L407" i="1"/>
  <c r="K407" i="1" s="1"/>
  <c r="L415" i="1"/>
  <c r="K415" i="1" s="1"/>
  <c r="L423" i="1"/>
  <c r="K423" i="1" s="1"/>
  <c r="L431" i="1"/>
  <c r="K431" i="1" s="1"/>
  <c r="L439" i="1"/>
  <c r="K439" i="1" s="1"/>
  <c r="L447" i="1"/>
  <c r="K447" i="1" s="1"/>
  <c r="L455" i="1"/>
  <c r="K455" i="1" s="1"/>
  <c r="L463" i="1"/>
  <c r="K463" i="1" s="1"/>
  <c r="L471" i="1"/>
  <c r="K471" i="1" s="1"/>
  <c r="L479" i="1"/>
  <c r="K479" i="1" s="1"/>
  <c r="L487" i="1"/>
  <c r="K487" i="1" s="1"/>
  <c r="L495" i="1"/>
  <c r="K495" i="1" s="1"/>
  <c r="L503" i="1"/>
  <c r="K503" i="1" s="1"/>
  <c r="L511" i="1"/>
  <c r="K511" i="1" s="1"/>
  <c r="L519" i="1"/>
  <c r="K519" i="1" s="1"/>
  <c r="L527" i="1"/>
  <c r="K527" i="1" s="1"/>
  <c r="L535" i="1"/>
  <c r="K535" i="1" s="1"/>
  <c r="L543" i="1"/>
  <c r="K543" i="1" s="1"/>
  <c r="L551" i="1"/>
  <c r="K551" i="1" s="1"/>
  <c r="L559" i="1"/>
  <c r="K559" i="1" s="1"/>
  <c r="L567" i="1"/>
  <c r="K567" i="1" s="1"/>
  <c r="L575" i="1"/>
  <c r="K575" i="1" s="1"/>
  <c r="L583" i="1"/>
  <c r="K583" i="1" s="1"/>
  <c r="L591" i="1"/>
  <c r="K591" i="1" s="1"/>
  <c r="L24" i="1"/>
  <c r="K24" i="1" s="1"/>
  <c r="L47" i="1"/>
  <c r="K47" i="1" s="1"/>
  <c r="L65" i="1"/>
  <c r="K65" i="1" s="1"/>
  <c r="L88" i="1"/>
  <c r="K88" i="1" s="1"/>
  <c r="L111" i="1"/>
  <c r="K111" i="1" s="1"/>
  <c r="L129" i="1"/>
  <c r="K129" i="1" s="1"/>
  <c r="L152" i="1"/>
  <c r="K152" i="1" s="1"/>
  <c r="L174" i="1"/>
  <c r="K174" i="1" s="1"/>
  <c r="L185" i="1"/>
  <c r="K185" i="1" s="1"/>
  <c r="L199" i="1"/>
  <c r="K199" i="1" s="1"/>
  <c r="L213" i="1"/>
  <c r="K213" i="1" s="1"/>
  <c r="L224" i="1"/>
  <c r="K224" i="1" s="1"/>
  <c r="L238" i="1"/>
  <c r="K238" i="1" s="1"/>
  <c r="L249" i="1"/>
  <c r="K249" i="1" s="1"/>
  <c r="L263" i="1"/>
  <c r="K263" i="1" s="1"/>
  <c r="L277" i="1"/>
  <c r="K277" i="1" s="1"/>
  <c r="L288" i="1"/>
  <c r="K288" i="1" s="1"/>
  <c r="L302" i="1"/>
  <c r="K302" i="1" s="1"/>
  <c r="L313" i="1"/>
  <c r="K313" i="1" s="1"/>
  <c r="L327" i="1"/>
  <c r="K327" i="1" s="1"/>
  <c r="L337" i="1"/>
  <c r="K337" i="1" s="1"/>
  <c r="L349" i="1"/>
  <c r="K349" i="1" s="1"/>
  <c r="L359" i="1"/>
  <c r="K359" i="1" s="1"/>
  <c r="L368" i="1"/>
  <c r="K368" i="1" s="1"/>
  <c r="L376" i="1"/>
  <c r="K376" i="1" s="1"/>
  <c r="L384" i="1"/>
  <c r="K384" i="1" s="1"/>
  <c r="L392" i="1"/>
  <c r="K392" i="1" s="1"/>
  <c r="L400" i="1"/>
  <c r="K400" i="1" s="1"/>
  <c r="L408" i="1"/>
  <c r="K408" i="1" s="1"/>
  <c r="L416" i="1"/>
  <c r="K416" i="1" s="1"/>
  <c r="L424" i="1"/>
  <c r="K424" i="1" s="1"/>
  <c r="L432" i="1"/>
  <c r="K432" i="1" s="1"/>
  <c r="L440" i="1"/>
  <c r="K440" i="1" s="1"/>
  <c r="L448" i="1"/>
  <c r="K448" i="1" s="1"/>
  <c r="L456" i="1"/>
  <c r="K456" i="1" s="1"/>
  <c r="L464" i="1"/>
  <c r="K464" i="1" s="1"/>
  <c r="L472" i="1"/>
  <c r="K472" i="1" s="1"/>
  <c r="L480" i="1"/>
  <c r="K480" i="1" s="1"/>
  <c r="L488" i="1"/>
  <c r="K488" i="1" s="1"/>
  <c r="L496" i="1"/>
  <c r="K496" i="1" s="1"/>
  <c r="L504" i="1"/>
  <c r="K504" i="1" s="1"/>
  <c r="L512" i="1"/>
  <c r="K512" i="1" s="1"/>
  <c r="L520" i="1"/>
  <c r="K520" i="1" s="1"/>
  <c r="L528" i="1"/>
  <c r="K528" i="1" s="1"/>
  <c r="L536" i="1"/>
  <c r="K536" i="1" s="1"/>
  <c r="L544" i="1"/>
  <c r="K544" i="1" s="1"/>
  <c r="L552" i="1"/>
  <c r="K552" i="1" s="1"/>
  <c r="L560" i="1"/>
  <c r="K560" i="1" s="1"/>
  <c r="L568" i="1"/>
  <c r="K568" i="1" s="1"/>
  <c r="L576" i="1"/>
  <c r="K576" i="1" s="1"/>
  <c r="L584" i="1"/>
  <c r="K584" i="1" s="1"/>
  <c r="L592" i="1"/>
  <c r="K592" i="1" s="1"/>
  <c r="L600" i="1"/>
  <c r="K600" i="1" s="1"/>
  <c r="L608" i="1"/>
  <c r="K608" i="1" s="1"/>
  <c r="L616" i="1"/>
  <c r="K616" i="1" s="1"/>
  <c r="L624" i="1"/>
  <c r="K624" i="1" s="1"/>
  <c r="L632" i="1"/>
  <c r="K632" i="1" s="1"/>
  <c r="L640" i="1"/>
  <c r="K640" i="1" s="1"/>
  <c r="L648" i="1"/>
  <c r="K648" i="1" s="1"/>
  <c r="L656" i="1"/>
  <c r="K656" i="1" s="1"/>
  <c r="L664" i="1"/>
  <c r="K664" i="1" s="1"/>
  <c r="L672" i="1"/>
  <c r="K672" i="1" s="1"/>
  <c r="L680" i="1"/>
  <c r="K680" i="1" s="1"/>
  <c r="L688" i="1"/>
  <c r="K688" i="1" s="1"/>
  <c r="L696" i="1"/>
  <c r="K696" i="1" s="1"/>
  <c r="L704" i="1"/>
  <c r="K704" i="1" s="1"/>
  <c r="L712" i="1"/>
  <c r="K712" i="1" s="1"/>
  <c r="L720" i="1"/>
  <c r="K720" i="1" s="1"/>
  <c r="L728" i="1"/>
  <c r="K728" i="1" s="1"/>
  <c r="L736" i="1"/>
  <c r="K736" i="1" s="1"/>
  <c r="L744" i="1"/>
  <c r="K744" i="1" s="1"/>
  <c r="L752" i="1"/>
  <c r="K752" i="1" s="1"/>
  <c r="L760" i="1"/>
  <c r="K760" i="1" s="1"/>
  <c r="L768" i="1"/>
  <c r="K768" i="1" s="1"/>
  <c r="L7" i="1"/>
  <c r="K7" i="1" s="1"/>
  <c r="L25" i="1"/>
  <c r="K25" i="1" s="1"/>
  <c r="L48" i="1"/>
  <c r="K48" i="1" s="1"/>
  <c r="L71" i="1"/>
  <c r="K71" i="1" s="1"/>
  <c r="L89" i="1"/>
  <c r="K89" i="1" s="1"/>
  <c r="L112" i="1"/>
  <c r="K112" i="1" s="1"/>
  <c r="L135" i="1"/>
  <c r="K135" i="1" s="1"/>
  <c r="L153" i="1"/>
  <c r="K153" i="1" s="1"/>
  <c r="L175" i="1"/>
  <c r="K175" i="1" s="1"/>
  <c r="L189" i="1"/>
  <c r="K189" i="1" s="1"/>
  <c r="L200" i="1"/>
  <c r="K200" i="1" s="1"/>
  <c r="L214" i="1"/>
  <c r="K214" i="1" s="1"/>
  <c r="L225" i="1"/>
  <c r="K225" i="1" s="1"/>
  <c r="L239" i="1"/>
  <c r="K239" i="1" s="1"/>
  <c r="L253" i="1"/>
  <c r="K253" i="1" s="1"/>
  <c r="L264" i="1"/>
  <c r="K264" i="1" s="1"/>
  <c r="L278" i="1"/>
  <c r="K278" i="1" s="1"/>
  <c r="L289" i="1"/>
  <c r="K289" i="1" s="1"/>
  <c r="L303" i="1"/>
  <c r="K303" i="1" s="1"/>
  <c r="L317" i="1"/>
  <c r="K317" i="1" s="1"/>
  <c r="L328" i="1"/>
  <c r="K328" i="1" s="1"/>
  <c r="L340" i="1"/>
  <c r="K340" i="1" s="1"/>
  <c r="L350" i="1"/>
  <c r="K350" i="1" s="1"/>
  <c r="L360" i="1"/>
  <c r="K360" i="1" s="1"/>
  <c r="L369" i="1"/>
  <c r="K369" i="1" s="1"/>
  <c r="L377" i="1"/>
  <c r="K377" i="1" s="1"/>
  <c r="L385" i="1"/>
  <c r="K385" i="1" s="1"/>
  <c r="L393" i="1"/>
  <c r="K393" i="1" s="1"/>
  <c r="L401" i="1"/>
  <c r="K401" i="1" s="1"/>
  <c r="L409" i="1"/>
  <c r="K409" i="1" s="1"/>
  <c r="L417" i="1"/>
  <c r="K417" i="1" s="1"/>
  <c r="L425" i="1"/>
  <c r="K425" i="1" s="1"/>
  <c r="L433" i="1"/>
  <c r="K433" i="1" s="1"/>
  <c r="L441" i="1"/>
  <c r="K441" i="1" s="1"/>
  <c r="L449" i="1"/>
  <c r="K449" i="1" s="1"/>
  <c r="L457" i="1"/>
  <c r="K457" i="1" s="1"/>
  <c r="L465" i="1"/>
  <c r="K465" i="1" s="1"/>
  <c r="L473" i="1"/>
  <c r="K473" i="1" s="1"/>
  <c r="L481" i="1"/>
  <c r="K481" i="1" s="1"/>
  <c r="L489" i="1"/>
  <c r="K489" i="1" s="1"/>
  <c r="L497" i="1"/>
  <c r="K497" i="1" s="1"/>
  <c r="L505" i="1"/>
  <c r="K505" i="1" s="1"/>
  <c r="L513" i="1"/>
  <c r="K513" i="1" s="1"/>
  <c r="L521" i="1"/>
  <c r="K521" i="1" s="1"/>
  <c r="L529" i="1"/>
  <c r="K529" i="1" s="1"/>
  <c r="L537" i="1"/>
  <c r="K537" i="1" s="1"/>
  <c r="L545" i="1"/>
  <c r="K545" i="1" s="1"/>
  <c r="L553" i="1"/>
  <c r="K553" i="1" s="1"/>
  <c r="L561" i="1"/>
  <c r="K561" i="1" s="1"/>
  <c r="L569" i="1"/>
  <c r="K569" i="1" s="1"/>
  <c r="L577" i="1"/>
  <c r="K577" i="1" s="1"/>
  <c r="L585" i="1"/>
  <c r="K585" i="1" s="1"/>
  <c r="L593" i="1"/>
  <c r="K593" i="1" s="1"/>
  <c r="L601" i="1"/>
  <c r="K601" i="1" s="1"/>
  <c r="L609" i="1"/>
  <c r="K609" i="1" s="1"/>
  <c r="L617" i="1"/>
  <c r="K617" i="1" s="1"/>
  <c r="L625" i="1"/>
  <c r="K625" i="1" s="1"/>
  <c r="L633" i="1"/>
  <c r="K633" i="1" s="1"/>
  <c r="L641" i="1"/>
  <c r="K641" i="1" s="1"/>
  <c r="L649" i="1"/>
  <c r="K649" i="1" s="1"/>
  <c r="L657" i="1"/>
  <c r="K657" i="1" s="1"/>
  <c r="L665" i="1"/>
  <c r="K665" i="1" s="1"/>
  <c r="L673" i="1"/>
  <c r="K673" i="1" s="1"/>
  <c r="L681" i="1"/>
  <c r="K681" i="1" s="1"/>
  <c r="L689" i="1"/>
  <c r="K689" i="1" s="1"/>
  <c r="L697" i="1"/>
  <c r="K697" i="1" s="1"/>
  <c r="L705" i="1"/>
  <c r="K705" i="1" s="1"/>
  <c r="L713" i="1"/>
  <c r="K713" i="1" s="1"/>
  <c r="L721" i="1"/>
  <c r="K721" i="1" s="1"/>
  <c r="L729" i="1"/>
  <c r="K729" i="1" s="1"/>
  <c r="L737" i="1"/>
  <c r="K737" i="1" s="1"/>
  <c r="L745" i="1"/>
  <c r="K745" i="1" s="1"/>
  <c r="L753" i="1"/>
  <c r="K753" i="1" s="1"/>
  <c r="L761" i="1"/>
  <c r="K761" i="1" s="1"/>
  <c r="L55" i="1"/>
  <c r="K55" i="1" s="1"/>
  <c r="L137" i="1"/>
  <c r="K137" i="1" s="1"/>
  <c r="L205" i="1"/>
  <c r="K205" i="1" s="1"/>
  <c r="L255" i="1"/>
  <c r="K255" i="1" s="1"/>
  <c r="L305" i="1"/>
  <c r="K305" i="1" s="1"/>
  <c r="L352" i="1"/>
  <c r="K352" i="1" s="1"/>
  <c r="L387" i="1"/>
  <c r="K387" i="1" s="1"/>
  <c r="L419" i="1"/>
  <c r="K419" i="1" s="1"/>
  <c r="L451" i="1"/>
  <c r="K451" i="1" s="1"/>
  <c r="L483" i="1"/>
  <c r="K483" i="1" s="1"/>
  <c r="L515" i="1"/>
  <c r="K515" i="1" s="1"/>
  <c r="L547" i="1"/>
  <c r="K547" i="1" s="1"/>
  <c r="L579" i="1"/>
  <c r="K579" i="1" s="1"/>
  <c r="L607" i="1"/>
  <c r="K607" i="1" s="1"/>
  <c r="L627" i="1"/>
  <c r="K627" i="1" s="1"/>
  <c r="L650" i="1"/>
  <c r="K650" i="1" s="1"/>
  <c r="L671" i="1"/>
  <c r="K671" i="1" s="1"/>
  <c r="L691" i="1"/>
  <c r="K691" i="1" s="1"/>
  <c r="L714" i="1"/>
  <c r="K714" i="1" s="1"/>
  <c r="L735" i="1"/>
  <c r="K735" i="1" s="1"/>
  <c r="L755" i="1"/>
  <c r="K755" i="1" s="1"/>
  <c r="L770" i="1"/>
  <c r="K770" i="1" s="1"/>
  <c r="L779" i="1"/>
  <c r="K779" i="1" s="1"/>
  <c r="L789" i="1"/>
  <c r="K789" i="1" s="1"/>
  <c r="L798" i="1"/>
  <c r="K798" i="1" s="1"/>
  <c r="L807" i="1"/>
  <c r="K807" i="1" s="1"/>
  <c r="L816" i="1"/>
  <c r="K816" i="1" s="1"/>
  <c r="L825" i="1"/>
  <c r="K825" i="1" s="1"/>
  <c r="L834" i="1"/>
  <c r="K834" i="1" s="1"/>
  <c r="L842" i="1"/>
  <c r="K842" i="1" s="1"/>
  <c r="L850" i="1"/>
  <c r="K850" i="1" s="1"/>
  <c r="L858" i="1"/>
  <c r="K858" i="1" s="1"/>
  <c r="L866" i="1"/>
  <c r="K866" i="1" s="1"/>
  <c r="L874" i="1"/>
  <c r="K874" i="1" s="1"/>
  <c r="L279" i="1"/>
  <c r="K279" i="1" s="1"/>
  <c r="L562" i="1"/>
  <c r="K562" i="1" s="1"/>
  <c r="L635" i="1"/>
  <c r="K635" i="1" s="1"/>
  <c r="L699" i="1"/>
  <c r="K699" i="1" s="1"/>
  <c r="L762" i="1"/>
  <c r="K762" i="1" s="1"/>
  <c r="L801" i="1"/>
  <c r="K801" i="1" s="1"/>
  <c r="L829" i="1"/>
  <c r="K829" i="1" s="1"/>
  <c r="L853" i="1"/>
  <c r="K853" i="1" s="1"/>
  <c r="L767" i="1"/>
  <c r="K767" i="1" s="1"/>
  <c r="L823" i="1"/>
  <c r="K823" i="1" s="1"/>
  <c r="L49" i="1"/>
  <c r="K49" i="1" s="1"/>
  <c r="L304" i="1"/>
  <c r="K304" i="1" s="1"/>
  <c r="L514" i="1"/>
  <c r="K514" i="1" s="1"/>
  <c r="L647" i="1"/>
  <c r="K647" i="1" s="1"/>
  <c r="L754" i="1"/>
  <c r="K754" i="1" s="1"/>
  <c r="L806" i="1"/>
  <c r="K806" i="1" s="1"/>
  <c r="L849" i="1"/>
  <c r="K849" i="1" s="1"/>
  <c r="L72" i="1"/>
  <c r="K72" i="1" s="1"/>
  <c r="L159" i="1"/>
  <c r="K159" i="1" s="1"/>
  <c r="L215" i="1"/>
  <c r="K215" i="1" s="1"/>
  <c r="L265" i="1"/>
  <c r="K265" i="1" s="1"/>
  <c r="L318" i="1"/>
  <c r="K318" i="1" s="1"/>
  <c r="L361" i="1"/>
  <c r="K361" i="1" s="1"/>
  <c r="L394" i="1"/>
  <c r="K394" i="1" s="1"/>
  <c r="L426" i="1"/>
  <c r="K426" i="1" s="1"/>
  <c r="L458" i="1"/>
  <c r="K458" i="1" s="1"/>
  <c r="L490" i="1"/>
  <c r="K490" i="1" s="1"/>
  <c r="L522" i="1"/>
  <c r="K522" i="1" s="1"/>
  <c r="L554" i="1"/>
  <c r="K554" i="1" s="1"/>
  <c r="L586" i="1"/>
  <c r="K586" i="1" s="1"/>
  <c r="L610" i="1"/>
  <c r="K610" i="1" s="1"/>
  <c r="L631" i="1"/>
  <c r="K631" i="1" s="1"/>
  <c r="L651" i="1"/>
  <c r="K651" i="1" s="1"/>
  <c r="L674" i="1"/>
  <c r="K674" i="1" s="1"/>
  <c r="L695" i="1"/>
  <c r="K695" i="1" s="1"/>
  <c r="L715" i="1"/>
  <c r="K715" i="1" s="1"/>
  <c r="L738" i="1"/>
  <c r="K738" i="1" s="1"/>
  <c r="L757" i="1"/>
  <c r="K757" i="1" s="1"/>
  <c r="L771" i="1"/>
  <c r="K771" i="1" s="1"/>
  <c r="L781" i="1"/>
  <c r="K781" i="1" s="1"/>
  <c r="L790" i="1"/>
  <c r="K790" i="1" s="1"/>
  <c r="L799" i="1"/>
  <c r="K799" i="1" s="1"/>
  <c r="L808" i="1"/>
  <c r="K808" i="1" s="1"/>
  <c r="L817" i="1"/>
  <c r="K817" i="1" s="1"/>
  <c r="L826" i="1"/>
  <c r="K826" i="1" s="1"/>
  <c r="L835" i="1"/>
  <c r="K835" i="1" s="1"/>
  <c r="L843" i="1"/>
  <c r="K843" i="1" s="1"/>
  <c r="L851" i="1"/>
  <c r="K851" i="1" s="1"/>
  <c r="L859" i="1"/>
  <c r="K859" i="1" s="1"/>
  <c r="L867" i="1"/>
  <c r="K867" i="1" s="1"/>
  <c r="L875" i="1"/>
  <c r="K875" i="1" s="1"/>
  <c r="L95" i="1"/>
  <c r="K95" i="1" s="1"/>
  <c r="L229" i="1"/>
  <c r="K229" i="1" s="1"/>
  <c r="L370" i="1"/>
  <c r="K370" i="1" s="1"/>
  <c r="L434" i="1"/>
  <c r="K434" i="1" s="1"/>
  <c r="L498" i="1"/>
  <c r="K498" i="1" s="1"/>
  <c r="L594" i="1"/>
  <c r="K594" i="1" s="1"/>
  <c r="L679" i="1"/>
  <c r="K679" i="1" s="1"/>
  <c r="L743" i="1"/>
  <c r="K743" i="1" s="1"/>
  <c r="L783" i="1"/>
  <c r="K783" i="1" s="1"/>
  <c r="L810" i="1"/>
  <c r="K810" i="1" s="1"/>
  <c r="L837" i="1"/>
  <c r="K837" i="1" s="1"/>
  <c r="L861" i="1"/>
  <c r="K861" i="1" s="1"/>
  <c r="L730" i="1"/>
  <c r="K730" i="1" s="1"/>
  <c r="L814" i="1"/>
  <c r="K814" i="1" s="1"/>
  <c r="L856" i="1"/>
  <c r="K856" i="1" s="1"/>
  <c r="L254" i="1"/>
  <c r="K254" i="1" s="1"/>
  <c r="L418" i="1"/>
  <c r="K418" i="1" s="1"/>
  <c r="L578" i="1"/>
  <c r="K578" i="1" s="1"/>
  <c r="L667" i="1"/>
  <c r="K667" i="1" s="1"/>
  <c r="L769" i="1"/>
  <c r="K769" i="1" s="1"/>
  <c r="L815" i="1"/>
  <c r="K815" i="1" s="1"/>
  <c r="L857" i="1"/>
  <c r="K857" i="1" s="1"/>
  <c r="L73" i="1"/>
  <c r="K73" i="1" s="1"/>
  <c r="L160" i="1"/>
  <c r="K160" i="1" s="1"/>
  <c r="L216" i="1"/>
  <c r="K216" i="1" s="1"/>
  <c r="L269" i="1"/>
  <c r="K269" i="1" s="1"/>
  <c r="L319" i="1"/>
  <c r="K319" i="1" s="1"/>
  <c r="L362" i="1"/>
  <c r="K362" i="1" s="1"/>
  <c r="L395" i="1"/>
  <c r="K395" i="1" s="1"/>
  <c r="L427" i="1"/>
  <c r="K427" i="1" s="1"/>
  <c r="L459" i="1"/>
  <c r="K459" i="1" s="1"/>
  <c r="L491" i="1"/>
  <c r="K491" i="1" s="1"/>
  <c r="L523" i="1"/>
  <c r="K523" i="1" s="1"/>
  <c r="L555" i="1"/>
  <c r="K555" i="1" s="1"/>
  <c r="L587" i="1"/>
  <c r="K587" i="1" s="1"/>
  <c r="L611" i="1"/>
  <c r="K611" i="1" s="1"/>
  <c r="L634" i="1"/>
  <c r="K634" i="1" s="1"/>
  <c r="L655" i="1"/>
  <c r="K655" i="1" s="1"/>
  <c r="L675" i="1"/>
  <c r="K675" i="1" s="1"/>
  <c r="L698" i="1"/>
  <c r="K698" i="1" s="1"/>
  <c r="L719" i="1"/>
  <c r="K719" i="1" s="1"/>
  <c r="L739" i="1"/>
  <c r="K739" i="1" s="1"/>
  <c r="L759" i="1"/>
  <c r="K759" i="1" s="1"/>
  <c r="L773" i="1"/>
  <c r="K773" i="1" s="1"/>
  <c r="L782" i="1"/>
  <c r="K782" i="1" s="1"/>
  <c r="L791" i="1"/>
  <c r="K791" i="1" s="1"/>
  <c r="L800" i="1"/>
  <c r="K800" i="1" s="1"/>
  <c r="L809" i="1"/>
  <c r="K809" i="1" s="1"/>
  <c r="L818" i="1"/>
  <c r="K818" i="1" s="1"/>
  <c r="L827" i="1"/>
  <c r="K827" i="1" s="1"/>
  <c r="L836" i="1"/>
  <c r="K836" i="1" s="1"/>
  <c r="L844" i="1"/>
  <c r="K844" i="1" s="1"/>
  <c r="L852" i="1"/>
  <c r="K852" i="1" s="1"/>
  <c r="L860" i="1"/>
  <c r="K860" i="1" s="1"/>
  <c r="L868" i="1"/>
  <c r="K868" i="1" s="1"/>
  <c r="L8" i="1"/>
  <c r="K8" i="1" s="1"/>
  <c r="L176" i="1"/>
  <c r="K176" i="1" s="1"/>
  <c r="L329" i="1"/>
  <c r="K329" i="1" s="1"/>
  <c r="L402" i="1"/>
  <c r="K402" i="1" s="1"/>
  <c r="L466" i="1"/>
  <c r="K466" i="1" s="1"/>
  <c r="L530" i="1"/>
  <c r="K530" i="1" s="1"/>
  <c r="L615" i="1"/>
  <c r="K615" i="1" s="1"/>
  <c r="L658" i="1"/>
  <c r="K658" i="1" s="1"/>
  <c r="L722" i="1"/>
  <c r="K722" i="1" s="1"/>
  <c r="L774" i="1"/>
  <c r="K774" i="1" s="1"/>
  <c r="L792" i="1"/>
  <c r="K792" i="1" s="1"/>
  <c r="L819" i="1"/>
  <c r="K819" i="1" s="1"/>
  <c r="L845" i="1"/>
  <c r="K845" i="1" s="1"/>
  <c r="L869" i="1"/>
  <c r="K869" i="1" s="1"/>
  <c r="L751" i="1"/>
  <c r="K751" i="1" s="1"/>
  <c r="L840" i="1"/>
  <c r="K840" i="1" s="1"/>
  <c r="L864" i="1"/>
  <c r="K864" i="1" s="1"/>
  <c r="L136" i="1"/>
  <c r="K136" i="1" s="1"/>
  <c r="L351" i="1"/>
  <c r="K351" i="1" s="1"/>
  <c r="L482" i="1"/>
  <c r="K482" i="1" s="1"/>
  <c r="L626" i="1"/>
  <c r="K626" i="1" s="1"/>
  <c r="L731" i="1"/>
  <c r="K731" i="1" s="1"/>
  <c r="L797" i="1"/>
  <c r="K797" i="1" s="1"/>
  <c r="L841" i="1"/>
  <c r="K841" i="1" s="1"/>
  <c r="L9" i="1"/>
  <c r="K9" i="1" s="1"/>
  <c r="L96" i="1"/>
  <c r="K96" i="1" s="1"/>
  <c r="L177" i="1"/>
  <c r="K177" i="1" s="1"/>
  <c r="L230" i="1"/>
  <c r="K230" i="1" s="1"/>
  <c r="L280" i="1"/>
  <c r="K280" i="1" s="1"/>
  <c r="L332" i="1"/>
  <c r="K332" i="1" s="1"/>
  <c r="L371" i="1"/>
  <c r="K371" i="1" s="1"/>
  <c r="L403" i="1"/>
  <c r="K403" i="1" s="1"/>
  <c r="L435" i="1"/>
  <c r="K435" i="1" s="1"/>
  <c r="L467" i="1"/>
  <c r="K467" i="1" s="1"/>
  <c r="L499" i="1"/>
  <c r="K499" i="1" s="1"/>
  <c r="L531" i="1"/>
  <c r="K531" i="1" s="1"/>
  <c r="L563" i="1"/>
  <c r="K563" i="1" s="1"/>
  <c r="L595" i="1"/>
  <c r="K595" i="1" s="1"/>
  <c r="L618" i="1"/>
  <c r="K618" i="1" s="1"/>
  <c r="L639" i="1"/>
  <c r="K639" i="1" s="1"/>
  <c r="L659" i="1"/>
  <c r="K659" i="1" s="1"/>
  <c r="L682" i="1"/>
  <c r="K682" i="1" s="1"/>
  <c r="L703" i="1"/>
  <c r="K703" i="1" s="1"/>
  <c r="L723" i="1"/>
  <c r="K723" i="1" s="1"/>
  <c r="L746" i="1"/>
  <c r="K746" i="1" s="1"/>
  <c r="L763" i="1"/>
  <c r="K763" i="1" s="1"/>
  <c r="L775" i="1"/>
  <c r="K775" i="1" s="1"/>
  <c r="L784" i="1"/>
  <c r="K784" i="1" s="1"/>
  <c r="L793" i="1"/>
  <c r="K793" i="1" s="1"/>
  <c r="L802" i="1"/>
  <c r="K802" i="1" s="1"/>
  <c r="L811" i="1"/>
  <c r="K811" i="1" s="1"/>
  <c r="L821" i="1"/>
  <c r="K821" i="1" s="1"/>
  <c r="L830" i="1"/>
  <c r="K830" i="1" s="1"/>
  <c r="L838" i="1"/>
  <c r="K838" i="1" s="1"/>
  <c r="L846" i="1"/>
  <c r="K846" i="1" s="1"/>
  <c r="L854" i="1"/>
  <c r="K854" i="1" s="1"/>
  <c r="L862" i="1"/>
  <c r="K862" i="1" s="1"/>
  <c r="L870" i="1"/>
  <c r="K870" i="1" s="1"/>
  <c r="L119" i="1"/>
  <c r="K119" i="1" s="1"/>
  <c r="L241" i="1"/>
  <c r="K241" i="1" s="1"/>
  <c r="L342" i="1"/>
  <c r="K342" i="1" s="1"/>
  <c r="L411" i="1"/>
  <c r="K411" i="1" s="1"/>
  <c r="L475" i="1"/>
  <c r="K475" i="1" s="1"/>
  <c r="L539" i="1"/>
  <c r="K539" i="1" s="1"/>
  <c r="L602" i="1"/>
  <c r="K602" i="1" s="1"/>
  <c r="L643" i="1"/>
  <c r="K643" i="1" s="1"/>
  <c r="L687" i="1"/>
  <c r="K687" i="1" s="1"/>
  <c r="L786" i="1"/>
  <c r="K786" i="1" s="1"/>
  <c r="L795" i="1"/>
  <c r="K795" i="1" s="1"/>
  <c r="L832" i="1"/>
  <c r="K832" i="1" s="1"/>
  <c r="L872" i="1"/>
  <c r="K872" i="1" s="1"/>
  <c r="L201" i="1"/>
  <c r="K201" i="1" s="1"/>
  <c r="L450" i="1"/>
  <c r="K450" i="1" s="1"/>
  <c r="L603" i="1"/>
  <c r="K603" i="1" s="1"/>
  <c r="L690" i="1"/>
  <c r="K690" i="1" s="1"/>
  <c r="L778" i="1"/>
  <c r="K778" i="1" s="1"/>
  <c r="L824" i="1"/>
  <c r="K824" i="1" s="1"/>
  <c r="L865" i="1"/>
  <c r="K865" i="1" s="1"/>
  <c r="L31" i="1"/>
  <c r="K31" i="1" s="1"/>
  <c r="L113" i="1"/>
  <c r="K113" i="1" s="1"/>
  <c r="L190" i="1"/>
  <c r="K190" i="1" s="1"/>
  <c r="L240" i="1"/>
  <c r="K240" i="1" s="1"/>
  <c r="L293" i="1"/>
  <c r="K293" i="1" s="1"/>
  <c r="L341" i="1"/>
  <c r="K341" i="1" s="1"/>
  <c r="L378" i="1"/>
  <c r="K378" i="1" s="1"/>
  <c r="L410" i="1"/>
  <c r="K410" i="1" s="1"/>
  <c r="L442" i="1"/>
  <c r="K442" i="1" s="1"/>
  <c r="L474" i="1"/>
  <c r="K474" i="1" s="1"/>
  <c r="L506" i="1"/>
  <c r="K506" i="1" s="1"/>
  <c r="L538" i="1"/>
  <c r="K538" i="1" s="1"/>
  <c r="L570" i="1"/>
  <c r="K570" i="1" s="1"/>
  <c r="L599" i="1"/>
  <c r="K599" i="1" s="1"/>
  <c r="L619" i="1"/>
  <c r="K619" i="1" s="1"/>
  <c r="L642" i="1"/>
  <c r="K642" i="1" s="1"/>
  <c r="L663" i="1"/>
  <c r="K663" i="1" s="1"/>
  <c r="L683" i="1"/>
  <c r="K683" i="1" s="1"/>
  <c r="L706" i="1"/>
  <c r="K706" i="1" s="1"/>
  <c r="L727" i="1"/>
  <c r="K727" i="1" s="1"/>
  <c r="L747" i="1"/>
  <c r="K747" i="1" s="1"/>
  <c r="L765" i="1"/>
  <c r="K765" i="1" s="1"/>
  <c r="L776" i="1"/>
  <c r="K776" i="1" s="1"/>
  <c r="L785" i="1"/>
  <c r="K785" i="1" s="1"/>
  <c r="L794" i="1"/>
  <c r="K794" i="1" s="1"/>
  <c r="L803" i="1"/>
  <c r="K803" i="1" s="1"/>
  <c r="L813" i="1"/>
  <c r="K813" i="1" s="1"/>
  <c r="L822" i="1"/>
  <c r="K822" i="1" s="1"/>
  <c r="L831" i="1"/>
  <c r="K831" i="1" s="1"/>
  <c r="L839" i="1"/>
  <c r="K839" i="1" s="1"/>
  <c r="L847" i="1"/>
  <c r="K847" i="1" s="1"/>
  <c r="L855" i="1"/>
  <c r="K855" i="1" s="1"/>
  <c r="L863" i="1"/>
  <c r="K863" i="1" s="1"/>
  <c r="L871" i="1"/>
  <c r="K871" i="1" s="1"/>
  <c r="L32" i="1"/>
  <c r="K32" i="1" s="1"/>
  <c r="L191" i="1"/>
  <c r="K191" i="1" s="1"/>
  <c r="L294" i="1"/>
  <c r="K294" i="1" s="1"/>
  <c r="L379" i="1"/>
  <c r="K379" i="1" s="1"/>
  <c r="L443" i="1"/>
  <c r="K443" i="1" s="1"/>
  <c r="L507" i="1"/>
  <c r="K507" i="1" s="1"/>
  <c r="L571" i="1"/>
  <c r="K571" i="1" s="1"/>
  <c r="L623" i="1"/>
  <c r="K623" i="1" s="1"/>
  <c r="L666" i="1"/>
  <c r="K666" i="1" s="1"/>
  <c r="L707" i="1"/>
  <c r="K707" i="1" s="1"/>
  <c r="L777" i="1"/>
  <c r="K777" i="1" s="1"/>
  <c r="L805" i="1"/>
  <c r="K805" i="1" s="1"/>
  <c r="L848" i="1"/>
  <c r="K848" i="1" s="1"/>
  <c r="L386" i="1"/>
  <c r="K386" i="1" s="1"/>
  <c r="L546" i="1"/>
  <c r="K546" i="1" s="1"/>
  <c r="L711" i="1"/>
  <c r="K711" i="1" s="1"/>
  <c r="L787" i="1"/>
  <c r="K787" i="1" s="1"/>
  <c r="L833" i="1"/>
  <c r="K833" i="1" s="1"/>
  <c r="L873" i="1"/>
  <c r="K873" i="1" s="1"/>
  <c r="L878" i="1"/>
  <c r="K878" i="1" s="1"/>
  <c r="L886" i="1"/>
  <c r="K886" i="1" s="1"/>
  <c r="L894" i="1"/>
  <c r="K894" i="1" s="1"/>
  <c r="L879" i="1"/>
  <c r="K879" i="1" s="1"/>
  <c r="L887" i="1"/>
  <c r="K887" i="1" s="1"/>
  <c r="L895" i="1"/>
  <c r="K895" i="1" s="1"/>
  <c r="L891" i="1"/>
  <c r="K891" i="1" s="1"/>
  <c r="L881" i="1"/>
  <c r="K881" i="1" s="1"/>
  <c r="L903" i="1"/>
  <c r="K903" i="1" s="1"/>
  <c r="L882" i="1"/>
  <c r="K882" i="1" s="1"/>
  <c r="L888" i="1"/>
  <c r="K888" i="1" s="1"/>
  <c r="L898" i="1"/>
  <c r="K898" i="1" s="1"/>
  <c r="L885" i="1"/>
  <c r="K885" i="1" s="1"/>
  <c r="L901" i="1"/>
  <c r="K901" i="1" s="1"/>
  <c r="L904" i="1"/>
  <c r="K904" i="1" s="1"/>
  <c r="L907" i="1"/>
  <c r="K907" i="1" s="1"/>
  <c r="L883" i="1"/>
  <c r="K883" i="1" s="1"/>
  <c r="L880" i="1"/>
  <c r="K880" i="1" s="1"/>
  <c r="L876" i="1"/>
  <c r="K876" i="1" s="1"/>
  <c r="L889" i="1"/>
  <c r="K889" i="1" s="1"/>
  <c r="L892" i="1"/>
  <c r="K892" i="1" s="1"/>
  <c r="L884" i="1"/>
  <c r="K884" i="1" s="1"/>
  <c r="L900" i="1"/>
  <c r="K900" i="1" s="1"/>
  <c r="L899" i="1"/>
  <c r="K899" i="1" s="1"/>
  <c r="L890" i="1"/>
  <c r="K890" i="1" s="1"/>
  <c r="L896" i="1"/>
  <c r="K896" i="1" s="1"/>
  <c r="L893" i="1"/>
  <c r="K893" i="1" s="1"/>
  <c r="L897" i="1"/>
  <c r="K897" i="1" s="1"/>
  <c r="L877" i="1"/>
  <c r="K877" i="1" s="1"/>
  <c r="L906" i="1"/>
  <c r="K906" i="1" s="1"/>
  <c r="L2774" i="1"/>
  <c r="K2774" i="1" s="1"/>
  <c r="L2750" i="1"/>
  <c r="K2750" i="1" s="1"/>
  <c r="L3158" i="1"/>
  <c r="K3158" i="1" s="1"/>
  <c r="L2882" i="1"/>
  <c r="K2882" i="1" s="1"/>
  <c r="L2890" i="1"/>
  <c r="K2890" i="1" s="1"/>
  <c r="L2898" i="1"/>
  <c r="K2898" i="1" s="1"/>
  <c r="L2906" i="1"/>
  <c r="K2906" i="1" s="1"/>
  <c r="L2914" i="1"/>
  <c r="K2914" i="1" s="1"/>
  <c r="L2922" i="1"/>
  <c r="K2922" i="1" s="1"/>
  <c r="L2930" i="1"/>
  <c r="K2930" i="1" s="1"/>
  <c r="L2938" i="1"/>
  <c r="K2938" i="1" s="1"/>
  <c r="L2946" i="1"/>
  <c r="K2946" i="1" s="1"/>
  <c r="L2954" i="1"/>
  <c r="K2954" i="1" s="1"/>
  <c r="L2962" i="1"/>
  <c r="K2962" i="1" s="1"/>
  <c r="L2970" i="1"/>
  <c r="K2970" i="1" s="1"/>
  <c r="L2978" i="1"/>
  <c r="K2978" i="1" s="1"/>
  <c r="L2986" i="1"/>
  <c r="K2986" i="1" s="1"/>
  <c r="L2994" i="1"/>
  <c r="K2994" i="1" s="1"/>
  <c r="L3002" i="1"/>
  <c r="K3002" i="1" s="1"/>
  <c r="L3010" i="1"/>
  <c r="K3010" i="1" s="1"/>
  <c r="L3018" i="1"/>
  <c r="K3018" i="1" s="1"/>
  <c r="L3026" i="1"/>
  <c r="K3026" i="1" s="1"/>
  <c r="L3034" i="1"/>
  <c r="K3034" i="1" s="1"/>
  <c r="L3042" i="1"/>
  <c r="K3042" i="1" s="1"/>
  <c r="L3050" i="1"/>
  <c r="K3050" i="1" s="1"/>
  <c r="L3058" i="1"/>
  <c r="K3058" i="1" s="1"/>
  <c r="L3066" i="1"/>
  <c r="K3066" i="1" s="1"/>
  <c r="L3074" i="1"/>
  <c r="K3074" i="1" s="1"/>
  <c r="L3082" i="1"/>
  <c r="K3082" i="1" s="1"/>
  <c r="L3090" i="1"/>
  <c r="K3090" i="1" s="1"/>
  <c r="L3098" i="1"/>
  <c r="K3098" i="1" s="1"/>
  <c r="L3106" i="1"/>
  <c r="K3106" i="1" s="1"/>
  <c r="L3114" i="1"/>
  <c r="K3114" i="1" s="1"/>
  <c r="L3122" i="1"/>
  <c r="K3122" i="1" s="1"/>
  <c r="L3138" i="1"/>
  <c r="K3138" i="1" s="1"/>
  <c r="L3146" i="1"/>
  <c r="K3146" i="1" s="1"/>
  <c r="L3154" i="1"/>
  <c r="K3154" i="1" s="1"/>
  <c r="L2883" i="1"/>
  <c r="K2883" i="1" s="1"/>
  <c r="L2891" i="1"/>
  <c r="K2891" i="1" s="1"/>
  <c r="L2899" i="1"/>
  <c r="K2899" i="1" s="1"/>
  <c r="L2907" i="1"/>
  <c r="K2907" i="1" s="1"/>
  <c r="L2915" i="1"/>
  <c r="K2915" i="1" s="1"/>
  <c r="L2923" i="1"/>
  <c r="K2923" i="1" s="1"/>
  <c r="L2931" i="1"/>
  <c r="K2931" i="1" s="1"/>
  <c r="L2939" i="1"/>
  <c r="K2939" i="1" s="1"/>
  <c r="L2947" i="1"/>
  <c r="K2947" i="1" s="1"/>
  <c r="L2955" i="1"/>
  <c r="K2955" i="1" s="1"/>
  <c r="L2963" i="1"/>
  <c r="K2963" i="1" s="1"/>
  <c r="L2971" i="1"/>
  <c r="K2971" i="1" s="1"/>
  <c r="L2979" i="1"/>
  <c r="K2979" i="1" s="1"/>
  <c r="L2987" i="1"/>
  <c r="K2987" i="1" s="1"/>
  <c r="L2995" i="1"/>
  <c r="K2995" i="1" s="1"/>
  <c r="L3003" i="1"/>
  <c r="K3003" i="1" s="1"/>
  <c r="L3011" i="1"/>
  <c r="K3011" i="1" s="1"/>
  <c r="L3019" i="1"/>
  <c r="K3019" i="1" s="1"/>
  <c r="L3027" i="1"/>
  <c r="K3027" i="1" s="1"/>
  <c r="L3035" i="1"/>
  <c r="K3035" i="1" s="1"/>
  <c r="L3043" i="1"/>
  <c r="K3043" i="1" s="1"/>
  <c r="L3051" i="1"/>
  <c r="K3051" i="1" s="1"/>
  <c r="L3059" i="1"/>
  <c r="K3059" i="1" s="1"/>
  <c r="L3067" i="1"/>
  <c r="K3067" i="1" s="1"/>
  <c r="L3083" i="1"/>
  <c r="K3083" i="1" s="1"/>
  <c r="L3091" i="1"/>
  <c r="K3091" i="1" s="1"/>
  <c r="L3099" i="1"/>
  <c r="K3099" i="1" s="1"/>
  <c r="L3107" i="1"/>
  <c r="K3107" i="1" s="1"/>
  <c r="L3115" i="1"/>
  <c r="K3115" i="1" s="1"/>
  <c r="L3123" i="1"/>
  <c r="K3123" i="1" s="1"/>
  <c r="L3131" i="1"/>
  <c r="K3131" i="1" s="1"/>
  <c r="L3139" i="1"/>
  <c r="K3139" i="1" s="1"/>
  <c r="L3147" i="1"/>
  <c r="K3147" i="1" s="1"/>
  <c r="L3155" i="1"/>
  <c r="K3155" i="1" s="1"/>
  <c r="L2878" i="1"/>
  <c r="K2878" i="1" s="1"/>
  <c r="L2888" i="1"/>
  <c r="K2888" i="1" s="1"/>
  <c r="L2900" i="1"/>
  <c r="K2900" i="1" s="1"/>
  <c r="L2910" i="1"/>
  <c r="K2910" i="1" s="1"/>
  <c r="L2932" i="1"/>
  <c r="K2932" i="1" s="1"/>
  <c r="L2942" i="1"/>
  <c r="K2942" i="1" s="1"/>
  <c r="L2952" i="1"/>
  <c r="K2952" i="1" s="1"/>
  <c r="L2964" i="1"/>
  <c r="K2964" i="1" s="1"/>
  <c r="L2974" i="1"/>
  <c r="K2974" i="1" s="1"/>
  <c r="L2984" i="1"/>
  <c r="K2984" i="1" s="1"/>
  <c r="L2996" i="1"/>
  <c r="K2996" i="1" s="1"/>
  <c r="L3006" i="1"/>
  <c r="K3006" i="1" s="1"/>
  <c r="L3016" i="1"/>
  <c r="K3016" i="1" s="1"/>
  <c r="L3028" i="1"/>
  <c r="K3028" i="1" s="1"/>
  <c r="L3038" i="1"/>
  <c r="K3038" i="1" s="1"/>
  <c r="L3048" i="1"/>
  <c r="K3048" i="1" s="1"/>
  <c r="L3060" i="1"/>
  <c r="K3060" i="1" s="1"/>
  <c r="L3070" i="1"/>
  <c r="K3070" i="1" s="1"/>
  <c r="L3080" i="1"/>
  <c r="K3080" i="1" s="1"/>
  <c r="L3102" i="1"/>
  <c r="K3102" i="1" s="1"/>
  <c r="L3112" i="1"/>
  <c r="K3112" i="1" s="1"/>
  <c r="L3124" i="1"/>
  <c r="K3124" i="1" s="1"/>
  <c r="L3134" i="1"/>
  <c r="K3134" i="1" s="1"/>
  <c r="L3144" i="1"/>
  <c r="K3144" i="1" s="1"/>
  <c r="L3156" i="1"/>
  <c r="K3156" i="1" s="1"/>
  <c r="L3103" i="1"/>
  <c r="K3103" i="1" s="1"/>
  <c r="L3113" i="1"/>
  <c r="K3113" i="1" s="1"/>
  <c r="L3125" i="1"/>
  <c r="K3125" i="1" s="1"/>
  <c r="L3135" i="1"/>
  <c r="K3135" i="1" s="1"/>
  <c r="L3157" i="1"/>
  <c r="K3157" i="1" s="1"/>
  <c r="L2880" i="1"/>
  <c r="K2880" i="1" s="1"/>
  <c r="L2902" i="1"/>
  <c r="K2902" i="1" s="1"/>
  <c r="L2934" i="1"/>
  <c r="K2934" i="1" s="1"/>
  <c r="L2966" i="1"/>
  <c r="K2966" i="1" s="1"/>
  <c r="L2988" i="1"/>
  <c r="K2988" i="1" s="1"/>
  <c r="L3008" i="1"/>
  <c r="K3008" i="1" s="1"/>
  <c r="L3030" i="1"/>
  <c r="K3030" i="1" s="1"/>
  <c r="L3062" i="1"/>
  <c r="K3062" i="1" s="1"/>
  <c r="L3072" i="1"/>
  <c r="K3072" i="1" s="1"/>
  <c r="L3104" i="1"/>
  <c r="K3104" i="1" s="1"/>
  <c r="L3126" i="1"/>
  <c r="K3126" i="1" s="1"/>
  <c r="L3136" i="1"/>
  <c r="K3136" i="1" s="1"/>
  <c r="L2903" i="1"/>
  <c r="K2903" i="1" s="1"/>
  <c r="L2913" i="1"/>
  <c r="K2913" i="1" s="1"/>
  <c r="L2935" i="1"/>
  <c r="K2935" i="1" s="1"/>
  <c r="L2967" i="1"/>
  <c r="K2967" i="1" s="1"/>
  <c r="L2977" i="1"/>
  <c r="K2977" i="1" s="1"/>
  <c r="L2999" i="1"/>
  <c r="K2999" i="1" s="1"/>
  <c r="L2879" i="1"/>
  <c r="K2879" i="1" s="1"/>
  <c r="L2889" i="1"/>
  <c r="K2889" i="1" s="1"/>
  <c r="L2901" i="1"/>
  <c r="K2901" i="1" s="1"/>
  <c r="L2911" i="1"/>
  <c r="K2911" i="1" s="1"/>
  <c r="L2933" i="1"/>
  <c r="K2933" i="1" s="1"/>
  <c r="L2943" i="1"/>
  <c r="K2943" i="1" s="1"/>
  <c r="L2953" i="1"/>
  <c r="K2953" i="1" s="1"/>
  <c r="L2965" i="1"/>
  <c r="K2965" i="1" s="1"/>
  <c r="L2975" i="1"/>
  <c r="K2975" i="1" s="1"/>
  <c r="L2985" i="1"/>
  <c r="K2985" i="1" s="1"/>
  <c r="L2997" i="1"/>
  <c r="K2997" i="1" s="1"/>
  <c r="L3007" i="1"/>
  <c r="K3007" i="1" s="1"/>
  <c r="L3017" i="1"/>
  <c r="K3017" i="1" s="1"/>
  <c r="L3029" i="1"/>
  <c r="K3029" i="1" s="1"/>
  <c r="L3039" i="1"/>
  <c r="K3039" i="1" s="1"/>
  <c r="L3049" i="1"/>
  <c r="K3049" i="1" s="1"/>
  <c r="L3081" i="1"/>
  <c r="K3081" i="1" s="1"/>
  <c r="L3093" i="1"/>
  <c r="K3093" i="1" s="1"/>
  <c r="L3145" i="1"/>
  <c r="K3145" i="1" s="1"/>
  <c r="L2892" i="1"/>
  <c r="K2892" i="1" s="1"/>
  <c r="L2912" i="1"/>
  <c r="K2912" i="1" s="1"/>
  <c r="L2924" i="1"/>
  <c r="K2924" i="1" s="1"/>
  <c r="L2956" i="1"/>
  <c r="K2956" i="1" s="1"/>
  <c r="L2976" i="1"/>
  <c r="K2976" i="1" s="1"/>
  <c r="L2998" i="1"/>
  <c r="K2998" i="1" s="1"/>
  <c r="L3020" i="1"/>
  <c r="K3020" i="1" s="1"/>
  <c r="L3040" i="1"/>
  <c r="K3040" i="1" s="1"/>
  <c r="L3052" i="1"/>
  <c r="K3052" i="1" s="1"/>
  <c r="L3084" i="1"/>
  <c r="K3084" i="1" s="1"/>
  <c r="L3094" i="1"/>
  <c r="K3094" i="1" s="1"/>
  <c r="L3116" i="1"/>
  <c r="K3116" i="1" s="1"/>
  <c r="L3148" i="1"/>
  <c r="K3148" i="1" s="1"/>
  <c r="L2881" i="1"/>
  <c r="K2881" i="1" s="1"/>
  <c r="L2893" i="1"/>
  <c r="K2893" i="1" s="1"/>
  <c r="L2925" i="1"/>
  <c r="K2925" i="1" s="1"/>
  <c r="L2945" i="1"/>
  <c r="K2945" i="1" s="1"/>
  <c r="L2957" i="1"/>
  <c r="K2957" i="1" s="1"/>
  <c r="L2989" i="1"/>
  <c r="K2989" i="1" s="1"/>
  <c r="L3009" i="1"/>
  <c r="K3009" i="1" s="1"/>
  <c r="L2894" i="1"/>
  <c r="K2894" i="1" s="1"/>
  <c r="L2916" i="1"/>
  <c r="K2916" i="1" s="1"/>
  <c r="L2936" i="1"/>
  <c r="K2936" i="1" s="1"/>
  <c r="L2958" i="1"/>
  <c r="K2958" i="1" s="1"/>
  <c r="L2980" i="1"/>
  <c r="K2980" i="1" s="1"/>
  <c r="L3000" i="1"/>
  <c r="K3000" i="1" s="1"/>
  <c r="L3021" i="1"/>
  <c r="K3021" i="1" s="1"/>
  <c r="L3036" i="1"/>
  <c r="K3036" i="1" s="1"/>
  <c r="L3054" i="1"/>
  <c r="K3054" i="1" s="1"/>
  <c r="L3069" i="1"/>
  <c r="K3069" i="1" s="1"/>
  <c r="L3087" i="1"/>
  <c r="K3087" i="1" s="1"/>
  <c r="L3105" i="1"/>
  <c r="K3105" i="1" s="1"/>
  <c r="L3120" i="1"/>
  <c r="K3120" i="1" s="1"/>
  <c r="L3140" i="1"/>
  <c r="K3140" i="1" s="1"/>
  <c r="L3153" i="1"/>
  <c r="K3153" i="1" s="1"/>
  <c r="L2896" i="1"/>
  <c r="K2896" i="1" s="1"/>
  <c r="L2940" i="1"/>
  <c r="K2940" i="1" s="1"/>
  <c r="L2982" i="1"/>
  <c r="K2982" i="1" s="1"/>
  <c r="L3004" i="1"/>
  <c r="K3004" i="1" s="1"/>
  <c r="L3056" i="1"/>
  <c r="K3056" i="1" s="1"/>
  <c r="L3109" i="1"/>
  <c r="K3109" i="1" s="1"/>
  <c r="L3142" i="1"/>
  <c r="K3142" i="1" s="1"/>
  <c r="L2897" i="1"/>
  <c r="K2897" i="1" s="1"/>
  <c r="L2919" i="1"/>
  <c r="K2919" i="1" s="1"/>
  <c r="L2961" i="1"/>
  <c r="K2961" i="1" s="1"/>
  <c r="L3005" i="1"/>
  <c r="K3005" i="1" s="1"/>
  <c r="L3044" i="1"/>
  <c r="K3044" i="1" s="1"/>
  <c r="L3095" i="1"/>
  <c r="K3095" i="1" s="1"/>
  <c r="L3110" i="1"/>
  <c r="K3110" i="1" s="1"/>
  <c r="L2884" i="1"/>
  <c r="K2884" i="1" s="1"/>
  <c r="L2926" i="1"/>
  <c r="K2926" i="1" s="1"/>
  <c r="L2990" i="1"/>
  <c r="K2990" i="1" s="1"/>
  <c r="L3063" i="1"/>
  <c r="K3063" i="1" s="1"/>
  <c r="L3078" i="1"/>
  <c r="K3078" i="1" s="1"/>
  <c r="L3129" i="1"/>
  <c r="K3129" i="1" s="1"/>
  <c r="L3149" i="1"/>
  <c r="K3149" i="1" s="1"/>
  <c r="L2905" i="1"/>
  <c r="K2905" i="1" s="1"/>
  <c r="L2927" i="1"/>
  <c r="K2927" i="1" s="1"/>
  <c r="L2969" i="1"/>
  <c r="K2969" i="1" s="1"/>
  <c r="L3013" i="1"/>
  <c r="K3013" i="1" s="1"/>
  <c r="L3064" i="1"/>
  <c r="K3064" i="1" s="1"/>
  <c r="L3132" i="1"/>
  <c r="K3132" i="1" s="1"/>
  <c r="L2908" i="1"/>
  <c r="K2908" i="1" s="1"/>
  <c r="L2928" i="1"/>
  <c r="K2928" i="1" s="1"/>
  <c r="L2992" i="1"/>
  <c r="K2992" i="1" s="1"/>
  <c r="L3014" i="1"/>
  <c r="K3014" i="1" s="1"/>
  <c r="L3047" i="1"/>
  <c r="K3047" i="1" s="1"/>
  <c r="L3100" i="1"/>
  <c r="K3100" i="1" s="1"/>
  <c r="L3133" i="1"/>
  <c r="K3133" i="1" s="1"/>
  <c r="L3151" i="1"/>
  <c r="K3151" i="1" s="1"/>
  <c r="L2909" i="1"/>
  <c r="K2909" i="1" s="1"/>
  <c r="L2929" i="1"/>
  <c r="K2929" i="1" s="1"/>
  <c r="L2993" i="1"/>
  <c r="K2993" i="1" s="1"/>
  <c r="L3015" i="1"/>
  <c r="K3015" i="1" s="1"/>
  <c r="L3068" i="1"/>
  <c r="K3068" i="1" s="1"/>
  <c r="L3086" i="1"/>
  <c r="K3086" i="1" s="1"/>
  <c r="L3119" i="1"/>
  <c r="K3119" i="1" s="1"/>
  <c r="L3152" i="1"/>
  <c r="K3152" i="1" s="1"/>
  <c r="L2895" i="1"/>
  <c r="K2895" i="1" s="1"/>
  <c r="L2917" i="1"/>
  <c r="K2917" i="1" s="1"/>
  <c r="L2937" i="1"/>
  <c r="K2937" i="1" s="1"/>
  <c r="L2959" i="1"/>
  <c r="K2959" i="1" s="1"/>
  <c r="L2981" i="1"/>
  <c r="K2981" i="1" s="1"/>
  <c r="L3001" i="1"/>
  <c r="K3001" i="1" s="1"/>
  <c r="L3022" i="1"/>
  <c r="K3022" i="1" s="1"/>
  <c r="L3037" i="1"/>
  <c r="K3037" i="1" s="1"/>
  <c r="L3055" i="1"/>
  <c r="K3055" i="1" s="1"/>
  <c r="L3088" i="1"/>
  <c r="K3088" i="1" s="1"/>
  <c r="L3108" i="1"/>
  <c r="K3108" i="1" s="1"/>
  <c r="L3121" i="1"/>
  <c r="K3121" i="1" s="1"/>
  <c r="L3141" i="1"/>
  <c r="K3141" i="1" s="1"/>
  <c r="L2876" i="1"/>
  <c r="K2876" i="1" s="1"/>
  <c r="L2918" i="1"/>
  <c r="K2918" i="1" s="1"/>
  <c r="L2960" i="1"/>
  <c r="K2960" i="1" s="1"/>
  <c r="L3023" i="1"/>
  <c r="K3023" i="1" s="1"/>
  <c r="L3041" i="1"/>
  <c r="K3041" i="1" s="1"/>
  <c r="L3076" i="1"/>
  <c r="K3076" i="1" s="1"/>
  <c r="L3127" i="1"/>
  <c r="K3127" i="1" s="1"/>
  <c r="L2877" i="1"/>
  <c r="K2877" i="1" s="1"/>
  <c r="L2983" i="1"/>
  <c r="K2983" i="1" s="1"/>
  <c r="L3024" i="1"/>
  <c r="K3024" i="1" s="1"/>
  <c r="L3057" i="1"/>
  <c r="K3057" i="1" s="1"/>
  <c r="L3077" i="1"/>
  <c r="K3077" i="1" s="1"/>
  <c r="L3128" i="1"/>
  <c r="K3128" i="1" s="1"/>
  <c r="L3143" i="1"/>
  <c r="K3143" i="1" s="1"/>
  <c r="L2904" i="1"/>
  <c r="K2904" i="1" s="1"/>
  <c r="L2948" i="1"/>
  <c r="K2948" i="1" s="1"/>
  <c r="L2968" i="1"/>
  <c r="K2968" i="1" s="1"/>
  <c r="L3012" i="1"/>
  <c r="K3012" i="1" s="1"/>
  <c r="L3045" i="1"/>
  <c r="K3045" i="1" s="1"/>
  <c r="L3096" i="1"/>
  <c r="K3096" i="1" s="1"/>
  <c r="L3111" i="1"/>
  <c r="K3111" i="1" s="1"/>
  <c r="L2885" i="1"/>
  <c r="K2885" i="1" s="1"/>
  <c r="L2949" i="1"/>
  <c r="K2949" i="1" s="1"/>
  <c r="L2991" i="1"/>
  <c r="K2991" i="1" s="1"/>
  <c r="L3031" i="1"/>
  <c r="K3031" i="1" s="1"/>
  <c r="L3046" i="1"/>
  <c r="K3046" i="1" s="1"/>
  <c r="L3097" i="1"/>
  <c r="K3097" i="1" s="1"/>
  <c r="L3117" i="1"/>
  <c r="K3117" i="1" s="1"/>
  <c r="L3150" i="1"/>
  <c r="K3150" i="1" s="1"/>
  <c r="L2886" i="1"/>
  <c r="K2886" i="1" s="1"/>
  <c r="L2950" i="1"/>
  <c r="K2950" i="1" s="1"/>
  <c r="L2972" i="1"/>
  <c r="K2972" i="1" s="1"/>
  <c r="L3032" i="1"/>
  <c r="K3032" i="1" s="1"/>
  <c r="L3065" i="1"/>
  <c r="K3065" i="1" s="1"/>
  <c r="L3085" i="1"/>
  <c r="K3085" i="1" s="1"/>
  <c r="L3118" i="1"/>
  <c r="K3118" i="1" s="1"/>
  <c r="L2887" i="1"/>
  <c r="K2887" i="1" s="1"/>
  <c r="L2951" i="1"/>
  <c r="K2951" i="1" s="1"/>
  <c r="L2973" i="1"/>
  <c r="K2973" i="1" s="1"/>
  <c r="L3033" i="1"/>
  <c r="K3033" i="1" s="1"/>
  <c r="L3053" i="1"/>
  <c r="K3053" i="1" s="1"/>
  <c r="L3101" i="1"/>
  <c r="K3101" i="1" s="1"/>
  <c r="L3137" i="1"/>
  <c r="K3137" i="1" s="1"/>
  <c r="L1813" i="1"/>
  <c r="K1813" i="1" s="1"/>
  <c r="L1745" i="1"/>
  <c r="K1745" i="1" s="1"/>
  <c r="L1747" i="1"/>
  <c r="K1747" i="1" s="1"/>
  <c r="L1749" i="1"/>
  <c r="K1749" i="1" s="1"/>
  <c r="L1753" i="1"/>
  <c r="K1753" i="1" s="1"/>
  <c r="L1755" i="1"/>
  <c r="K1755" i="1" s="1"/>
  <c r="L1761" i="1"/>
  <c r="K1761" i="1" s="1"/>
  <c r="L1763" i="1"/>
  <c r="K1763" i="1" s="1"/>
  <c r="L1765" i="1"/>
  <c r="K1765" i="1" s="1"/>
  <c r="L1767" i="1"/>
  <c r="K1767" i="1" s="1"/>
  <c r="L1769" i="1"/>
  <c r="K1769" i="1" s="1"/>
  <c r="L1771" i="1"/>
  <c r="K1771" i="1" s="1"/>
  <c r="L1773" i="1"/>
  <c r="K1773" i="1" s="1"/>
  <c r="L1775" i="1"/>
  <c r="K1775" i="1" s="1"/>
  <c r="L1777" i="1"/>
  <c r="K1777" i="1" s="1"/>
  <c r="L1779" i="1"/>
  <c r="K1779" i="1" s="1"/>
  <c r="L1781" i="1"/>
  <c r="K1781" i="1" s="1"/>
  <c r="L1783" i="1"/>
  <c r="K1783" i="1" s="1"/>
  <c r="L1785" i="1"/>
  <c r="K1785" i="1" s="1"/>
  <c r="L1787" i="1"/>
  <c r="K1787" i="1" s="1"/>
  <c r="L1789" i="1"/>
  <c r="K1789" i="1" s="1"/>
  <c r="L1791" i="1"/>
  <c r="K1791" i="1" s="1"/>
  <c r="L1793" i="1"/>
  <c r="K1793" i="1" s="1"/>
  <c r="L1795" i="1"/>
  <c r="K1795" i="1" s="1"/>
  <c r="L1797" i="1"/>
  <c r="K1797" i="1" s="1"/>
  <c r="L1799" i="1"/>
  <c r="K1799" i="1" s="1"/>
  <c r="L1801" i="1"/>
  <c r="K1801" i="1" s="1"/>
  <c r="L1803" i="1"/>
  <c r="K1803" i="1" s="1"/>
  <c r="L1805" i="1"/>
  <c r="K1805" i="1" s="1"/>
  <c r="L1807" i="1"/>
  <c r="K1807" i="1" s="1"/>
  <c r="L1809" i="1"/>
  <c r="K1809" i="1" s="1"/>
  <c r="L1811" i="1"/>
  <c r="K1811" i="1" s="1"/>
  <c r="L1815" i="1"/>
  <c r="K1815" i="1" s="1"/>
  <c r="L1817" i="1"/>
  <c r="K1817" i="1" s="1"/>
  <c r="L1819" i="1"/>
  <c r="K1819" i="1" s="1"/>
  <c r="L1821" i="1"/>
  <c r="K1821" i="1" s="1"/>
  <c r="L1823" i="1"/>
  <c r="K1823" i="1" s="1"/>
  <c r="L1825" i="1"/>
  <c r="K1825" i="1" s="1"/>
  <c r="L1827" i="1"/>
  <c r="K1827" i="1" s="1"/>
  <c r="L1829" i="1"/>
  <c r="K1829" i="1" s="1"/>
  <c r="L1831" i="1"/>
  <c r="K1831" i="1" s="1"/>
  <c r="L1833" i="1"/>
  <c r="K1833" i="1" s="1"/>
  <c r="L1837" i="1"/>
  <c r="K1837" i="1" s="1"/>
  <c r="L1839" i="1"/>
  <c r="K1839" i="1" s="1"/>
  <c r="L1841" i="1"/>
  <c r="K1841" i="1" s="1"/>
  <c r="L1843" i="1"/>
  <c r="K1843" i="1" s="1"/>
  <c r="L1845" i="1"/>
  <c r="K1845" i="1" s="1"/>
  <c r="L1847" i="1"/>
  <c r="K1847" i="1" s="1"/>
  <c r="L1849" i="1"/>
  <c r="K1849" i="1" s="1"/>
  <c r="L1852" i="1"/>
  <c r="K1852" i="1" s="1"/>
  <c r="L1854" i="1"/>
  <c r="K1854" i="1" s="1"/>
  <c r="L1856" i="1"/>
  <c r="K1856" i="1" s="1"/>
  <c r="L1858" i="1"/>
  <c r="K1858" i="1" s="1"/>
  <c r="L1860" i="1"/>
  <c r="K1860" i="1" s="1"/>
  <c r="L1862" i="1"/>
  <c r="K1862" i="1" s="1"/>
  <c r="L1864" i="1"/>
  <c r="K1864" i="1" s="1"/>
  <c r="L1866" i="1"/>
  <c r="K1866" i="1" s="1"/>
  <c r="L1868" i="1"/>
  <c r="K1868" i="1" s="1"/>
  <c r="L1870" i="1"/>
  <c r="K1870" i="1" s="1"/>
  <c r="L1872" i="1"/>
  <c r="K1872" i="1" s="1"/>
  <c r="L1874" i="1"/>
  <c r="K1874" i="1" s="1"/>
  <c r="L1876" i="1"/>
  <c r="K1876" i="1" s="1"/>
  <c r="L1878" i="1"/>
  <c r="K1878" i="1" s="1"/>
  <c r="L1880" i="1"/>
  <c r="K1880" i="1" s="1"/>
  <c r="L1882" i="1"/>
  <c r="K1882" i="1" s="1"/>
  <c r="L1884" i="1"/>
  <c r="K1884" i="1" s="1"/>
  <c r="L1886" i="1"/>
  <c r="K1886" i="1" s="1"/>
  <c r="L1888" i="1"/>
  <c r="K1888" i="1" s="1"/>
  <c r="L1890" i="1"/>
  <c r="K1890" i="1" s="1"/>
  <c r="L1892" i="1"/>
  <c r="K1892" i="1" s="1"/>
  <c r="L1894" i="1"/>
  <c r="K1894" i="1" s="1"/>
  <c r="L1896" i="1"/>
  <c r="K1896" i="1" s="1"/>
  <c r="L1898" i="1"/>
  <c r="K1898" i="1" s="1"/>
  <c r="L1900" i="1"/>
  <c r="K1900" i="1" s="1"/>
  <c r="L1902" i="1"/>
  <c r="K1902" i="1" s="1"/>
  <c r="L1904" i="1"/>
  <c r="K1904" i="1" s="1"/>
  <c r="L1906" i="1"/>
  <c r="K1906" i="1" s="1"/>
  <c r="L1908" i="1"/>
  <c r="K1908" i="1" s="1"/>
  <c r="L1910" i="1"/>
  <c r="K1910" i="1" s="1"/>
  <c r="L1912" i="1"/>
  <c r="K1912" i="1" s="1"/>
  <c r="L1914" i="1"/>
  <c r="K1914" i="1" s="1"/>
  <c r="L1916" i="1"/>
  <c r="K1916" i="1" s="1"/>
  <c r="L1918" i="1"/>
  <c r="K1918" i="1" s="1"/>
  <c r="L1920" i="1"/>
  <c r="K1920" i="1" s="1"/>
  <c r="L1922" i="1"/>
  <c r="K1922" i="1" s="1"/>
  <c r="L1924" i="1"/>
  <c r="K1924" i="1" s="1"/>
  <c r="L1926" i="1"/>
  <c r="K1926" i="1" s="1"/>
  <c r="L1928" i="1"/>
  <c r="K1928" i="1" s="1"/>
  <c r="L1930" i="1"/>
  <c r="K1930" i="1" s="1"/>
  <c r="L1934" i="1"/>
  <c r="K1934" i="1" s="1"/>
  <c r="L1936" i="1"/>
  <c r="K1936" i="1" s="1"/>
  <c r="L1938" i="1"/>
  <c r="K1938" i="1" s="1"/>
  <c r="L1940" i="1"/>
  <c r="K1940" i="1" s="1"/>
  <c r="L1942" i="1"/>
  <c r="K1942" i="1" s="1"/>
  <c r="L1944" i="1"/>
  <c r="K1944" i="1" s="1"/>
  <c r="L1948" i="1"/>
  <c r="K1948" i="1" s="1"/>
  <c r="L1950" i="1"/>
  <c r="K1950" i="1" s="1"/>
  <c r="L1952" i="1"/>
  <c r="K1952" i="1" s="1"/>
  <c r="L1954" i="1"/>
  <c r="K1954" i="1" s="1"/>
  <c r="L1956" i="1"/>
  <c r="K1956" i="1" s="1"/>
  <c r="L1958" i="1"/>
  <c r="K1958" i="1" s="1"/>
  <c r="L1960" i="1"/>
  <c r="K1960" i="1" s="1"/>
  <c r="L1962" i="1"/>
  <c r="K1962" i="1" s="1"/>
  <c r="L1964" i="1"/>
  <c r="K1964" i="1" s="1"/>
  <c r="L1966" i="1"/>
  <c r="K1966" i="1" s="1"/>
  <c r="L1968" i="1"/>
  <c r="K1968" i="1" s="1"/>
  <c r="L1974" i="1"/>
  <c r="K1974" i="1" s="1"/>
  <c r="L1976" i="1"/>
  <c r="K1976" i="1" s="1"/>
  <c r="L1978" i="1"/>
  <c r="K1978" i="1" s="1"/>
  <c r="L1980" i="1"/>
  <c r="K1980" i="1" s="1"/>
  <c r="L1982" i="1"/>
  <c r="K1982" i="1" s="1"/>
  <c r="L1984" i="1"/>
  <c r="K1984" i="1" s="1"/>
  <c r="L1986" i="1"/>
  <c r="K1986" i="1" s="1"/>
  <c r="L1988" i="1"/>
  <c r="K1988" i="1" s="1"/>
  <c r="L1990" i="1"/>
  <c r="K1990" i="1" s="1"/>
  <c r="L1992" i="1"/>
  <c r="K1992" i="1" s="1"/>
  <c r="L1994" i="1"/>
  <c r="K1994" i="1" s="1"/>
  <c r="L1996" i="1"/>
  <c r="K1996" i="1" s="1"/>
  <c r="L1998" i="1"/>
  <c r="K1998" i="1" s="1"/>
  <c r="L2000" i="1"/>
  <c r="K2000" i="1" s="1"/>
  <c r="L2002" i="1"/>
  <c r="K2002" i="1" s="1"/>
  <c r="L2004" i="1"/>
  <c r="K2004" i="1" s="1"/>
  <c r="L2006" i="1"/>
  <c r="K2006" i="1" s="1"/>
  <c r="L2008" i="1"/>
  <c r="K2008" i="1" s="1"/>
  <c r="L2010" i="1"/>
  <c r="K2010" i="1" s="1"/>
  <c r="L2012" i="1"/>
  <c r="K2012" i="1" s="1"/>
  <c r="L2014" i="1"/>
  <c r="K2014" i="1" s="1"/>
  <c r="L2016" i="1"/>
  <c r="K2016" i="1" s="1"/>
  <c r="L2018" i="1"/>
  <c r="K2018" i="1" s="1"/>
  <c r="L2020" i="1"/>
  <c r="K2020" i="1" s="1"/>
  <c r="L2022" i="1"/>
  <c r="K2022" i="1" s="1"/>
  <c r="L2024" i="1"/>
  <c r="K2024" i="1" s="1"/>
  <c r="L2026" i="1"/>
  <c r="K2026" i="1" s="1"/>
  <c r="L2028" i="1"/>
  <c r="K2028" i="1" s="1"/>
  <c r="L2030" i="1"/>
  <c r="K2030" i="1" s="1"/>
  <c r="L2032" i="1"/>
  <c r="K2032" i="1" s="1"/>
  <c r="L2034" i="1"/>
  <c r="K2034" i="1" s="1"/>
  <c r="L2036" i="1"/>
  <c r="K2036" i="1" s="1"/>
  <c r="L2038" i="1"/>
  <c r="K2038" i="1" s="1"/>
  <c r="L2040" i="1"/>
  <c r="K2040" i="1" s="1"/>
  <c r="L2042" i="1"/>
  <c r="K2042" i="1" s="1"/>
  <c r="L2044" i="1"/>
  <c r="K2044" i="1" s="1"/>
  <c r="L2046" i="1"/>
  <c r="K2046" i="1" s="1"/>
  <c r="L2048" i="1"/>
  <c r="K2048" i="1" s="1"/>
  <c r="L2050" i="1"/>
  <c r="K2050" i="1" s="1"/>
  <c r="L2052" i="1"/>
  <c r="K2052" i="1" s="1"/>
  <c r="L2054" i="1"/>
  <c r="K2054" i="1" s="1"/>
  <c r="L2056" i="1"/>
  <c r="K2056" i="1" s="1"/>
  <c r="L2058" i="1"/>
  <c r="K2058" i="1" s="1"/>
  <c r="L2060" i="1"/>
  <c r="K2060" i="1" s="1"/>
  <c r="L2062" i="1"/>
  <c r="K2062" i="1" s="1"/>
  <c r="L2064" i="1"/>
  <c r="K2064" i="1" s="1"/>
  <c r="L2066" i="1"/>
  <c r="K2066" i="1" s="1"/>
  <c r="L2068" i="1"/>
  <c r="K2068" i="1" s="1"/>
  <c r="L2070" i="1"/>
  <c r="K2070" i="1" s="1"/>
  <c r="L2072" i="1"/>
  <c r="K2072" i="1" s="1"/>
  <c r="L2074" i="1"/>
  <c r="K2074" i="1" s="1"/>
  <c r="L2076" i="1"/>
  <c r="K2076" i="1" s="1"/>
  <c r="L2078" i="1"/>
  <c r="K2078" i="1" s="1"/>
  <c r="L2080" i="1"/>
  <c r="K2080" i="1" s="1"/>
  <c r="L2082" i="1"/>
  <c r="K2082" i="1" s="1"/>
  <c r="L2084" i="1"/>
  <c r="K2084" i="1" s="1"/>
  <c r="L2086" i="1"/>
  <c r="K2086" i="1" s="1"/>
  <c r="L2088" i="1"/>
  <c r="K2088" i="1" s="1"/>
  <c r="L2090" i="1"/>
  <c r="K2090" i="1" s="1"/>
  <c r="L2092" i="1"/>
  <c r="K2092" i="1" s="1"/>
  <c r="L2094" i="1"/>
  <c r="K2094" i="1" s="1"/>
  <c r="L2096" i="1"/>
  <c r="K2096" i="1" s="1"/>
  <c r="L2098" i="1"/>
  <c r="K2098" i="1" s="1"/>
  <c r="L2100" i="1"/>
  <c r="K2100" i="1" s="1"/>
  <c r="L2102" i="1"/>
  <c r="K2102" i="1" s="1"/>
  <c r="L2104" i="1"/>
  <c r="K2104" i="1" s="1"/>
  <c r="L2106" i="1"/>
  <c r="K2106" i="1" s="1"/>
  <c r="L2108" i="1"/>
  <c r="K2108" i="1" s="1"/>
  <c r="L2110" i="1"/>
  <c r="K2110" i="1" s="1"/>
  <c r="L2112" i="1"/>
  <c r="K2112" i="1" s="1"/>
  <c r="L2114" i="1"/>
  <c r="K2114" i="1" s="1"/>
  <c r="L2116" i="1"/>
  <c r="K2116" i="1" s="1"/>
  <c r="L2118" i="1"/>
  <c r="K2118" i="1" s="1"/>
  <c r="L2120" i="1"/>
  <c r="K2120" i="1" s="1"/>
  <c r="L2122" i="1"/>
  <c r="K2122" i="1" s="1"/>
  <c r="L2124" i="1"/>
  <c r="K2124" i="1" s="1"/>
  <c r="L2126" i="1"/>
  <c r="K2126" i="1" s="1"/>
  <c r="L2128" i="1"/>
  <c r="K2128" i="1" s="1"/>
  <c r="L2130" i="1"/>
  <c r="K2130" i="1" s="1"/>
  <c r="L2132" i="1"/>
  <c r="K2132" i="1" s="1"/>
  <c r="L2134" i="1"/>
  <c r="K2134" i="1" s="1"/>
  <c r="L2136" i="1"/>
  <c r="K2136" i="1" s="1"/>
  <c r="L2138" i="1"/>
  <c r="K2138" i="1" s="1"/>
  <c r="L2140" i="1"/>
  <c r="K2140" i="1" s="1"/>
  <c r="L2142" i="1"/>
  <c r="K2142" i="1" s="1"/>
  <c r="L2144" i="1"/>
  <c r="K2144" i="1" s="1"/>
  <c r="L2146" i="1"/>
  <c r="K2146" i="1" s="1"/>
  <c r="L2148" i="1"/>
  <c r="K2148" i="1" s="1"/>
  <c r="L2150" i="1"/>
  <c r="K2150" i="1" s="1"/>
  <c r="L2152" i="1"/>
  <c r="K2152" i="1" s="1"/>
  <c r="L2154" i="1"/>
  <c r="K2154" i="1" s="1"/>
  <c r="L2156" i="1"/>
  <c r="K2156" i="1" s="1"/>
  <c r="L2158" i="1"/>
  <c r="K2158" i="1" s="1"/>
  <c r="L2160" i="1"/>
  <c r="K2160" i="1" s="1"/>
  <c r="L2162" i="1"/>
  <c r="K2162" i="1" s="1"/>
  <c r="L2164" i="1"/>
  <c r="K2164" i="1" s="1"/>
  <c r="L2166" i="1"/>
  <c r="K2166" i="1" s="1"/>
  <c r="L2168" i="1"/>
  <c r="K2168" i="1" s="1"/>
  <c r="L2170" i="1"/>
  <c r="K2170" i="1" s="1"/>
  <c r="L2172" i="1"/>
  <c r="K2172" i="1" s="1"/>
  <c r="L2174" i="1"/>
  <c r="K2174" i="1" s="1"/>
  <c r="L2176" i="1"/>
  <c r="K2176" i="1" s="1"/>
  <c r="L2178" i="1"/>
  <c r="K2178" i="1" s="1"/>
  <c r="L2180" i="1"/>
  <c r="K2180" i="1" s="1"/>
  <c r="L2182" i="1"/>
  <c r="K2182" i="1" s="1"/>
  <c r="L2184" i="1"/>
  <c r="K2184" i="1" s="1"/>
  <c r="L2186" i="1"/>
  <c r="K2186" i="1" s="1"/>
  <c r="L2188" i="1"/>
  <c r="K2188" i="1" s="1"/>
  <c r="L2190" i="1"/>
  <c r="K2190" i="1" s="1"/>
  <c r="L2192" i="1"/>
  <c r="K2192" i="1" s="1"/>
  <c r="L2194" i="1"/>
  <c r="K2194" i="1" s="1"/>
  <c r="L2196" i="1"/>
  <c r="K2196" i="1" s="1"/>
  <c r="L2198" i="1"/>
  <c r="K2198" i="1" s="1"/>
  <c r="L2200" i="1"/>
  <c r="K2200" i="1" s="1"/>
  <c r="L2202" i="1"/>
  <c r="K2202" i="1" s="1"/>
  <c r="L2204" i="1"/>
  <c r="K2204" i="1" s="1"/>
  <c r="L2206" i="1"/>
  <c r="K2206" i="1" s="1"/>
  <c r="L2208" i="1"/>
  <c r="K2208" i="1" s="1"/>
  <c r="L2210" i="1"/>
  <c r="K2210" i="1" s="1"/>
  <c r="L2212" i="1"/>
  <c r="K2212" i="1" s="1"/>
  <c r="L2214" i="1"/>
  <c r="K2214" i="1" s="1"/>
  <c r="L2216" i="1"/>
  <c r="K2216" i="1" s="1"/>
  <c r="L2218" i="1"/>
  <c r="K2218" i="1" s="1"/>
  <c r="L2220" i="1"/>
  <c r="K2220" i="1" s="1"/>
  <c r="L2222" i="1"/>
  <c r="K2222" i="1" s="1"/>
  <c r="L2224" i="1"/>
  <c r="K2224" i="1" s="1"/>
  <c r="L2226" i="1"/>
  <c r="K2226" i="1" s="1"/>
  <c r="L2228" i="1"/>
  <c r="K2228" i="1" s="1"/>
  <c r="L2230" i="1"/>
  <c r="K2230" i="1" s="1"/>
  <c r="L2371" i="1"/>
  <c r="K2371" i="1" s="1"/>
  <c r="L2373" i="1"/>
  <c r="K2373" i="1" s="1"/>
  <c r="L2375" i="1"/>
  <c r="K2375" i="1" s="1"/>
  <c r="L2377" i="1"/>
  <c r="K2377" i="1" s="1"/>
  <c r="L2379" i="1"/>
  <c r="K2379" i="1" s="1"/>
  <c r="L2381" i="1"/>
  <c r="K2381" i="1" s="1"/>
  <c r="L2383" i="1"/>
  <c r="K2383" i="1" s="1"/>
  <c r="L2385" i="1"/>
  <c r="K2385" i="1" s="1"/>
  <c r="L2387" i="1"/>
  <c r="K2387" i="1" s="1"/>
  <c r="L2389" i="1"/>
  <c r="K2389" i="1" s="1"/>
  <c r="L2391" i="1"/>
  <c r="K2391" i="1" s="1"/>
  <c r="L1750" i="1"/>
  <c r="K1750" i="1" s="1"/>
  <c r="L1754" i="1"/>
  <c r="K1754" i="1" s="1"/>
  <c r="L1756" i="1"/>
  <c r="K1756" i="1" s="1"/>
  <c r="L1758" i="1"/>
  <c r="K1758" i="1" s="1"/>
  <c r="L1760" i="1"/>
  <c r="K1760" i="1" s="1"/>
  <c r="L1762" i="1"/>
  <c r="K1762" i="1" s="1"/>
  <c r="L1764" i="1"/>
  <c r="K1764" i="1" s="1"/>
  <c r="L1768" i="1"/>
  <c r="K1768" i="1" s="1"/>
  <c r="L1770" i="1"/>
  <c r="K1770" i="1" s="1"/>
  <c r="L1772" i="1"/>
  <c r="K1772" i="1" s="1"/>
  <c r="L1774" i="1"/>
  <c r="K1774" i="1" s="1"/>
  <c r="L1776" i="1"/>
  <c r="K1776" i="1" s="1"/>
  <c r="L1778" i="1"/>
  <c r="K1778" i="1" s="1"/>
  <c r="L1780" i="1"/>
  <c r="K1780" i="1" s="1"/>
  <c r="L1782" i="1"/>
  <c r="K1782" i="1" s="1"/>
  <c r="L1784" i="1"/>
  <c r="K1784" i="1" s="1"/>
  <c r="L1786" i="1"/>
  <c r="K1786" i="1" s="1"/>
  <c r="L1788" i="1"/>
  <c r="K1788" i="1" s="1"/>
  <c r="L1790" i="1"/>
  <c r="K1790" i="1" s="1"/>
  <c r="L1792" i="1"/>
  <c r="K1792" i="1" s="1"/>
  <c r="L1794" i="1"/>
  <c r="K1794" i="1" s="1"/>
  <c r="L1796" i="1"/>
  <c r="K1796" i="1" s="1"/>
  <c r="L1798" i="1"/>
  <c r="K1798" i="1" s="1"/>
  <c r="L1800" i="1"/>
  <c r="K1800" i="1" s="1"/>
  <c r="L1802" i="1"/>
  <c r="K1802" i="1" s="1"/>
  <c r="L1804" i="1"/>
  <c r="K1804" i="1" s="1"/>
  <c r="L1806" i="1"/>
  <c r="K1806" i="1" s="1"/>
  <c r="L1808" i="1"/>
  <c r="K1808" i="1" s="1"/>
  <c r="L1810" i="1"/>
  <c r="K1810" i="1" s="1"/>
  <c r="L1812" i="1"/>
  <c r="K1812" i="1" s="1"/>
  <c r="L1814" i="1"/>
  <c r="K1814" i="1" s="1"/>
  <c r="L1816" i="1"/>
  <c r="K1816" i="1" s="1"/>
  <c r="L1818" i="1"/>
  <c r="K1818" i="1" s="1"/>
  <c r="L1820" i="1"/>
  <c r="K1820" i="1" s="1"/>
  <c r="L1822" i="1"/>
  <c r="K1822" i="1" s="1"/>
  <c r="L1824" i="1"/>
  <c r="K1824" i="1" s="1"/>
  <c r="L1826" i="1"/>
  <c r="K1826" i="1" s="1"/>
  <c r="L1828" i="1"/>
  <c r="K1828" i="1" s="1"/>
  <c r="L1830" i="1"/>
  <c r="K1830" i="1" s="1"/>
  <c r="L1832" i="1"/>
  <c r="K1832" i="1" s="1"/>
  <c r="L1834" i="1"/>
  <c r="K1834" i="1" s="1"/>
  <c r="L1836" i="1"/>
  <c r="K1836" i="1" s="1"/>
  <c r="L1838" i="1"/>
  <c r="K1838" i="1" s="1"/>
  <c r="L1840" i="1"/>
  <c r="K1840" i="1" s="1"/>
  <c r="L1842" i="1"/>
  <c r="K1842" i="1" s="1"/>
  <c r="L1846" i="1"/>
  <c r="K1846" i="1" s="1"/>
  <c r="L1848" i="1"/>
  <c r="K1848" i="1" s="1"/>
  <c r="L1850" i="1"/>
  <c r="K1850" i="1" s="1"/>
  <c r="L1851" i="1"/>
  <c r="K1851" i="1" s="1"/>
  <c r="L1853" i="1"/>
  <c r="K1853" i="1" s="1"/>
  <c r="L1855" i="1"/>
  <c r="K1855" i="1" s="1"/>
  <c r="L1857" i="1"/>
  <c r="K1857" i="1" s="1"/>
  <c r="L1859" i="1"/>
  <c r="K1859" i="1" s="1"/>
  <c r="L1861" i="1"/>
  <c r="K1861" i="1" s="1"/>
  <c r="L1863" i="1"/>
  <c r="K1863" i="1" s="1"/>
  <c r="L1865" i="1"/>
  <c r="K1865" i="1" s="1"/>
  <c r="L1867" i="1"/>
  <c r="K1867" i="1" s="1"/>
  <c r="L1869" i="1"/>
  <c r="K1869" i="1" s="1"/>
  <c r="L1873" i="1"/>
  <c r="K1873" i="1" s="1"/>
  <c r="L1875" i="1"/>
  <c r="K1875" i="1" s="1"/>
  <c r="L1877" i="1"/>
  <c r="K1877" i="1" s="1"/>
  <c r="L1879" i="1"/>
  <c r="K1879" i="1" s="1"/>
  <c r="L1881" i="1"/>
  <c r="K1881" i="1" s="1"/>
  <c r="L1883" i="1"/>
  <c r="K1883" i="1" s="1"/>
  <c r="L1885" i="1"/>
  <c r="K1885" i="1" s="1"/>
  <c r="L1887" i="1"/>
  <c r="K1887" i="1" s="1"/>
  <c r="L1889" i="1"/>
  <c r="K1889" i="1" s="1"/>
  <c r="L1891" i="1"/>
  <c r="K1891" i="1" s="1"/>
  <c r="L1893" i="1"/>
  <c r="K1893" i="1" s="1"/>
  <c r="L1895" i="1"/>
  <c r="K1895" i="1" s="1"/>
  <c r="L1897" i="1"/>
  <c r="K1897" i="1" s="1"/>
  <c r="L1899" i="1"/>
  <c r="K1899" i="1" s="1"/>
  <c r="L1901" i="1"/>
  <c r="K1901" i="1" s="1"/>
  <c r="L1903" i="1"/>
  <c r="K1903" i="1" s="1"/>
  <c r="L1905" i="1"/>
  <c r="K1905" i="1" s="1"/>
  <c r="L1907" i="1"/>
  <c r="K1907" i="1" s="1"/>
  <c r="L1909" i="1"/>
  <c r="K1909" i="1" s="1"/>
  <c r="L1911" i="1"/>
  <c r="K1911" i="1" s="1"/>
  <c r="L1913" i="1"/>
  <c r="K1913" i="1" s="1"/>
  <c r="L1915" i="1"/>
  <c r="K1915" i="1" s="1"/>
  <c r="L1917" i="1"/>
  <c r="K1917" i="1" s="1"/>
  <c r="L1919" i="1"/>
  <c r="K1919" i="1" s="1"/>
  <c r="L1921" i="1"/>
  <c r="K1921" i="1" s="1"/>
  <c r="L1923" i="1"/>
  <c r="K1923" i="1" s="1"/>
  <c r="L1925" i="1"/>
  <c r="K1925" i="1" s="1"/>
  <c r="L1927" i="1"/>
  <c r="K1927" i="1" s="1"/>
  <c r="L1929" i="1"/>
  <c r="K1929" i="1" s="1"/>
  <c r="L1931" i="1"/>
  <c r="K1931" i="1" s="1"/>
  <c r="L1935" i="1"/>
  <c r="K1935" i="1" s="1"/>
  <c r="L1939" i="1"/>
  <c r="K1939" i="1" s="1"/>
  <c r="L1941" i="1"/>
  <c r="K1941" i="1" s="1"/>
  <c r="L1943" i="1"/>
  <c r="K1943" i="1" s="1"/>
  <c r="L1945" i="1"/>
  <c r="K1945" i="1" s="1"/>
  <c r="L1947" i="1"/>
  <c r="K1947" i="1" s="1"/>
  <c r="L1951" i="1"/>
  <c r="K1951" i="1" s="1"/>
  <c r="L1953" i="1"/>
  <c r="K1953" i="1" s="1"/>
  <c r="L1955" i="1"/>
  <c r="K1955" i="1" s="1"/>
  <c r="L1957" i="1"/>
  <c r="K1957" i="1" s="1"/>
  <c r="L1959" i="1"/>
  <c r="K1959" i="1" s="1"/>
  <c r="L1961" i="1"/>
  <c r="K1961" i="1" s="1"/>
  <c r="L1963" i="1"/>
  <c r="K1963" i="1" s="1"/>
  <c r="L1965" i="1"/>
  <c r="K1965" i="1" s="1"/>
  <c r="L1967" i="1"/>
  <c r="K1967" i="1" s="1"/>
  <c r="L1969" i="1"/>
  <c r="K1969" i="1" s="1"/>
  <c r="L1971" i="1"/>
  <c r="K1971" i="1" s="1"/>
  <c r="L1973" i="1"/>
  <c r="K1973" i="1" s="1"/>
  <c r="L1975" i="1"/>
  <c r="K1975" i="1" s="1"/>
  <c r="L1977" i="1"/>
  <c r="K1977" i="1" s="1"/>
  <c r="L1979" i="1"/>
  <c r="K1979" i="1" s="1"/>
  <c r="L1981" i="1"/>
  <c r="K1981" i="1" s="1"/>
  <c r="L1983" i="1"/>
  <c r="K1983" i="1" s="1"/>
  <c r="L1985" i="1"/>
  <c r="K1985" i="1" s="1"/>
  <c r="L1987" i="1"/>
  <c r="K1987" i="1" s="1"/>
  <c r="L1989" i="1"/>
  <c r="K1989" i="1" s="1"/>
  <c r="L1991" i="1"/>
  <c r="K1991" i="1" s="1"/>
  <c r="L1993" i="1"/>
  <c r="K1993" i="1" s="1"/>
  <c r="L1995" i="1"/>
  <c r="K1995" i="1" s="1"/>
  <c r="L1997" i="1"/>
  <c r="K1997" i="1" s="1"/>
  <c r="L1999" i="1"/>
  <c r="K1999" i="1" s="1"/>
  <c r="L2001" i="1"/>
  <c r="K2001" i="1" s="1"/>
  <c r="L2003" i="1"/>
  <c r="K2003" i="1" s="1"/>
  <c r="L2005" i="1"/>
  <c r="K2005" i="1" s="1"/>
  <c r="L2007" i="1"/>
  <c r="K2007" i="1" s="1"/>
  <c r="L2009" i="1"/>
  <c r="K2009" i="1" s="1"/>
  <c r="L2011" i="1"/>
  <c r="K2011" i="1" s="1"/>
  <c r="L2013" i="1"/>
  <c r="K2013" i="1" s="1"/>
  <c r="L2015" i="1"/>
  <c r="K2015" i="1" s="1"/>
  <c r="L2017" i="1"/>
  <c r="K2017" i="1" s="1"/>
  <c r="L2019" i="1"/>
  <c r="K2019" i="1" s="1"/>
  <c r="L2021" i="1"/>
  <c r="K2021" i="1" s="1"/>
  <c r="L2023" i="1"/>
  <c r="K2023" i="1" s="1"/>
  <c r="L2025" i="1"/>
  <c r="K2025" i="1" s="1"/>
  <c r="L2027" i="1"/>
  <c r="K2027" i="1" s="1"/>
  <c r="L2029" i="1"/>
  <c r="K2029" i="1" s="1"/>
  <c r="L2031" i="1"/>
  <c r="K2031" i="1" s="1"/>
  <c r="L2033" i="1"/>
  <c r="K2033" i="1" s="1"/>
  <c r="L2035" i="1"/>
  <c r="K2035" i="1" s="1"/>
  <c r="L2037" i="1"/>
  <c r="K2037" i="1" s="1"/>
  <c r="L2039" i="1"/>
  <c r="K2039" i="1" s="1"/>
  <c r="L2041" i="1"/>
  <c r="K2041" i="1" s="1"/>
  <c r="L2043" i="1"/>
  <c r="K2043" i="1" s="1"/>
  <c r="L2045" i="1"/>
  <c r="K2045" i="1" s="1"/>
  <c r="L2047" i="1"/>
  <c r="K2047" i="1" s="1"/>
  <c r="L2049" i="1"/>
  <c r="K2049" i="1" s="1"/>
  <c r="L2051" i="1"/>
  <c r="K2051" i="1" s="1"/>
  <c r="L2053" i="1"/>
  <c r="K2053" i="1" s="1"/>
  <c r="L2055" i="1"/>
  <c r="K2055" i="1" s="1"/>
  <c r="L2057" i="1"/>
  <c r="K2057" i="1" s="1"/>
  <c r="L2059" i="1"/>
  <c r="K2059" i="1" s="1"/>
  <c r="L2061" i="1"/>
  <c r="K2061" i="1" s="1"/>
  <c r="L2063" i="1"/>
  <c r="K2063" i="1" s="1"/>
  <c r="L2065" i="1"/>
  <c r="K2065" i="1" s="1"/>
  <c r="L2067" i="1"/>
  <c r="K2067" i="1" s="1"/>
  <c r="L2069" i="1"/>
  <c r="K2069" i="1" s="1"/>
  <c r="L2071" i="1"/>
  <c r="K2071" i="1" s="1"/>
  <c r="L2073" i="1"/>
  <c r="K2073" i="1" s="1"/>
  <c r="L2075" i="1"/>
  <c r="K2075" i="1" s="1"/>
  <c r="L2077" i="1"/>
  <c r="K2077" i="1" s="1"/>
  <c r="L2079" i="1"/>
  <c r="K2079" i="1" s="1"/>
  <c r="L2081" i="1"/>
  <c r="K2081" i="1" s="1"/>
  <c r="L2083" i="1"/>
  <c r="K2083" i="1" s="1"/>
  <c r="L2085" i="1"/>
  <c r="K2085" i="1" s="1"/>
  <c r="L2087" i="1"/>
  <c r="K2087" i="1" s="1"/>
  <c r="L2089" i="1"/>
  <c r="K2089" i="1" s="1"/>
  <c r="L2091" i="1"/>
  <c r="K2091" i="1" s="1"/>
  <c r="L2093" i="1"/>
  <c r="K2093" i="1" s="1"/>
  <c r="L2095" i="1"/>
  <c r="K2095" i="1" s="1"/>
  <c r="L2097" i="1"/>
  <c r="K2097" i="1" s="1"/>
  <c r="L2099" i="1"/>
  <c r="K2099" i="1" s="1"/>
  <c r="L2101" i="1"/>
  <c r="K2101" i="1" s="1"/>
  <c r="L2103" i="1"/>
  <c r="K2103" i="1" s="1"/>
  <c r="L2105" i="1"/>
  <c r="K2105" i="1" s="1"/>
  <c r="L2107" i="1"/>
  <c r="K2107" i="1" s="1"/>
  <c r="L2109" i="1"/>
  <c r="K2109" i="1" s="1"/>
  <c r="L2111" i="1"/>
  <c r="K2111" i="1" s="1"/>
  <c r="L2113" i="1"/>
  <c r="K2113" i="1" s="1"/>
  <c r="L2115" i="1"/>
  <c r="K2115" i="1" s="1"/>
  <c r="L2117" i="1"/>
  <c r="K2117" i="1" s="1"/>
  <c r="L2119" i="1"/>
  <c r="K2119" i="1" s="1"/>
  <c r="L2121" i="1"/>
  <c r="K2121" i="1" s="1"/>
  <c r="L2123" i="1"/>
  <c r="K2123" i="1" s="1"/>
  <c r="L2125" i="1"/>
  <c r="K2125" i="1" s="1"/>
  <c r="L2127" i="1"/>
  <c r="K2127" i="1" s="1"/>
  <c r="L2129" i="1"/>
  <c r="K2129" i="1" s="1"/>
  <c r="L2131" i="1"/>
  <c r="K2131" i="1" s="1"/>
  <c r="L2133" i="1"/>
  <c r="K2133" i="1" s="1"/>
  <c r="L2135" i="1"/>
  <c r="K2135" i="1" s="1"/>
  <c r="L2137" i="1"/>
  <c r="K2137" i="1" s="1"/>
  <c r="L2139" i="1"/>
  <c r="K2139" i="1" s="1"/>
  <c r="L2141" i="1"/>
  <c r="K2141" i="1" s="1"/>
  <c r="L2143" i="1"/>
  <c r="K2143" i="1" s="1"/>
  <c r="L2145" i="1"/>
  <c r="K2145" i="1" s="1"/>
  <c r="L2147" i="1"/>
  <c r="K2147" i="1" s="1"/>
  <c r="L2149" i="1"/>
  <c r="K2149" i="1" s="1"/>
  <c r="L2151" i="1"/>
  <c r="K2151" i="1" s="1"/>
  <c r="L2153" i="1"/>
  <c r="K2153" i="1" s="1"/>
  <c r="L2155" i="1"/>
  <c r="K2155" i="1" s="1"/>
  <c r="L2157" i="1"/>
  <c r="K2157" i="1" s="1"/>
  <c r="L2159" i="1"/>
  <c r="K2159" i="1" s="1"/>
  <c r="L2161" i="1"/>
  <c r="K2161" i="1" s="1"/>
  <c r="L2163" i="1"/>
  <c r="K2163" i="1" s="1"/>
  <c r="L2165" i="1"/>
  <c r="K2165" i="1" s="1"/>
  <c r="L2167" i="1"/>
  <c r="K2167" i="1" s="1"/>
  <c r="L2169" i="1"/>
  <c r="K2169" i="1" s="1"/>
  <c r="L2171" i="1"/>
  <c r="K2171" i="1" s="1"/>
  <c r="L2173" i="1"/>
  <c r="K2173" i="1" s="1"/>
  <c r="L2175" i="1"/>
  <c r="K2175" i="1" s="1"/>
  <c r="L2177" i="1"/>
  <c r="K2177" i="1" s="1"/>
  <c r="L2179" i="1"/>
  <c r="K2179" i="1" s="1"/>
  <c r="L2181" i="1"/>
  <c r="K2181" i="1" s="1"/>
  <c r="L2183" i="1"/>
  <c r="K2183" i="1" s="1"/>
  <c r="L2185" i="1"/>
  <c r="K2185" i="1" s="1"/>
  <c r="L2187" i="1"/>
  <c r="K2187" i="1" s="1"/>
  <c r="L2189" i="1"/>
  <c r="K2189" i="1" s="1"/>
  <c r="L2191" i="1"/>
  <c r="K2191" i="1" s="1"/>
  <c r="L2193" i="1"/>
  <c r="K2193" i="1" s="1"/>
  <c r="L2195" i="1"/>
  <c r="K2195" i="1" s="1"/>
  <c r="L2197" i="1"/>
  <c r="K2197" i="1" s="1"/>
  <c r="L2199" i="1"/>
  <c r="K2199" i="1" s="1"/>
  <c r="L2201" i="1"/>
  <c r="K2201" i="1" s="1"/>
  <c r="L2203" i="1"/>
  <c r="K2203" i="1" s="1"/>
  <c r="L2205" i="1"/>
  <c r="K2205" i="1" s="1"/>
  <c r="L2207" i="1"/>
  <c r="K2207" i="1" s="1"/>
  <c r="L2209" i="1"/>
  <c r="K2209" i="1" s="1"/>
  <c r="L2211" i="1"/>
  <c r="K2211" i="1" s="1"/>
  <c r="L2213" i="1"/>
  <c r="K2213" i="1" s="1"/>
  <c r="L2215" i="1"/>
  <c r="K2215" i="1" s="1"/>
  <c r="L2217" i="1"/>
  <c r="K2217" i="1" s="1"/>
  <c r="L2219" i="1"/>
  <c r="K2219" i="1" s="1"/>
  <c r="L2221" i="1"/>
  <c r="K2221" i="1" s="1"/>
  <c r="L2223" i="1"/>
  <c r="K2223" i="1" s="1"/>
  <c r="L2225" i="1"/>
  <c r="K2225" i="1" s="1"/>
  <c r="L2227" i="1"/>
  <c r="K2227" i="1" s="1"/>
  <c r="L2229" i="1"/>
  <c r="K2229" i="1" s="1"/>
  <c r="L2231" i="1"/>
  <c r="K2231" i="1" s="1"/>
  <c r="L2372" i="1"/>
  <c r="K2372" i="1" s="1"/>
  <c r="L2374" i="1"/>
  <c r="K2374" i="1" s="1"/>
  <c r="L2376" i="1"/>
  <c r="K2376" i="1" s="1"/>
  <c r="L2378" i="1"/>
  <c r="K2378" i="1" s="1"/>
  <c r="L2380" i="1"/>
  <c r="K2380" i="1" s="1"/>
  <c r="L2382" i="1"/>
  <c r="K2382" i="1" s="1"/>
  <c r="L2384" i="1"/>
  <c r="K2384" i="1" s="1"/>
  <c r="L2386" i="1"/>
  <c r="K2386" i="1" s="1"/>
  <c r="L2388" i="1"/>
  <c r="K2388" i="1" s="1"/>
  <c r="L2390" i="1"/>
  <c r="K2390" i="1" s="1"/>
  <c r="L2392" i="1"/>
  <c r="K2392" i="1" s="1"/>
  <c r="L2394" i="1"/>
  <c r="K2394" i="1" s="1"/>
  <c r="L2396" i="1"/>
  <c r="K2396" i="1" s="1"/>
  <c r="L2398" i="1"/>
  <c r="K2398" i="1" s="1"/>
  <c r="L2400" i="1"/>
  <c r="K2400" i="1" s="1"/>
  <c r="L2402" i="1"/>
  <c r="K2402" i="1" s="1"/>
  <c r="L2404" i="1"/>
  <c r="K2404" i="1" s="1"/>
  <c r="L2406" i="1"/>
  <c r="K2406" i="1" s="1"/>
  <c r="L2393" i="1"/>
  <c r="K2393" i="1" s="1"/>
  <c r="L2397" i="1"/>
  <c r="K2397" i="1" s="1"/>
  <c r="L2401" i="1"/>
  <c r="K2401" i="1" s="1"/>
  <c r="L2405" i="1"/>
  <c r="K2405" i="1" s="1"/>
  <c r="L2408" i="1"/>
  <c r="K2408" i="1" s="1"/>
  <c r="L2410" i="1"/>
  <c r="K2410" i="1" s="1"/>
  <c r="L2412" i="1"/>
  <c r="K2412" i="1" s="1"/>
  <c r="L2414" i="1"/>
  <c r="K2414" i="1" s="1"/>
  <c r="L2416" i="1"/>
  <c r="K2416" i="1" s="1"/>
  <c r="L2418" i="1"/>
  <c r="K2418" i="1" s="1"/>
  <c r="L2420" i="1"/>
  <c r="K2420" i="1" s="1"/>
  <c r="L2422" i="1"/>
  <c r="K2422" i="1" s="1"/>
  <c r="L2424" i="1"/>
  <c r="K2424" i="1" s="1"/>
  <c r="L2426" i="1"/>
  <c r="K2426" i="1" s="1"/>
  <c r="L2428" i="1"/>
  <c r="K2428" i="1" s="1"/>
  <c r="L2430" i="1"/>
  <c r="K2430" i="1" s="1"/>
  <c r="L2432" i="1"/>
  <c r="K2432" i="1" s="1"/>
  <c r="L2434" i="1"/>
  <c r="K2434" i="1" s="1"/>
  <c r="L2436" i="1"/>
  <c r="K2436" i="1" s="1"/>
  <c r="L2438" i="1"/>
  <c r="K2438" i="1" s="1"/>
  <c r="L2440" i="1"/>
  <c r="K2440" i="1" s="1"/>
  <c r="L2442" i="1"/>
  <c r="K2442" i="1" s="1"/>
  <c r="L2444" i="1"/>
  <c r="K2444" i="1" s="1"/>
  <c r="L2446" i="1"/>
  <c r="K2446" i="1" s="1"/>
  <c r="L2448" i="1"/>
  <c r="K2448" i="1" s="1"/>
  <c r="L2450" i="1"/>
  <c r="K2450" i="1" s="1"/>
  <c r="L2452" i="1"/>
  <c r="K2452" i="1" s="1"/>
  <c r="L2454" i="1"/>
  <c r="L2456" i="1"/>
  <c r="K2456" i="1" s="1"/>
  <c r="L2458" i="1"/>
  <c r="K2458" i="1" s="1"/>
  <c r="L2460" i="1"/>
  <c r="K2460" i="1" s="1"/>
  <c r="L2462" i="1"/>
  <c r="K2462" i="1" s="1"/>
  <c r="L2464" i="1"/>
  <c r="K2464" i="1" s="1"/>
  <c r="L2466" i="1"/>
  <c r="K2466" i="1" s="1"/>
  <c r="L2468" i="1"/>
  <c r="K2468" i="1" s="1"/>
  <c r="L2470" i="1"/>
  <c r="K2470" i="1" s="1"/>
  <c r="L2472" i="1"/>
  <c r="K2472" i="1" s="1"/>
  <c r="L2474" i="1"/>
  <c r="K2474" i="1" s="1"/>
  <c r="L2476" i="1"/>
  <c r="K2476" i="1" s="1"/>
  <c r="L2478" i="1"/>
  <c r="K2478" i="1" s="1"/>
  <c r="L2480" i="1"/>
  <c r="K2480" i="1" s="1"/>
  <c r="L2482" i="1"/>
  <c r="K2482" i="1" s="1"/>
  <c r="L2484" i="1"/>
  <c r="K2484" i="1" s="1"/>
  <c r="L2486" i="1"/>
  <c r="K2486" i="1" s="1"/>
  <c r="L2488" i="1"/>
  <c r="K2488" i="1" s="1"/>
  <c r="L2490" i="1"/>
  <c r="K2490" i="1" s="1"/>
  <c r="L2492" i="1"/>
  <c r="K2492" i="1" s="1"/>
  <c r="L2494" i="1"/>
  <c r="K2494" i="1" s="1"/>
  <c r="L2496" i="1"/>
  <c r="K2496" i="1" s="1"/>
  <c r="L2498" i="1"/>
  <c r="K2498" i="1" s="1"/>
  <c r="L2500" i="1"/>
  <c r="K2500" i="1" s="1"/>
  <c r="L2502" i="1"/>
  <c r="K2502" i="1" s="1"/>
  <c r="L2504" i="1"/>
  <c r="K2504" i="1" s="1"/>
  <c r="L2506" i="1"/>
  <c r="K2506" i="1" s="1"/>
  <c r="L2508" i="1"/>
  <c r="K2508" i="1" s="1"/>
  <c r="L2510" i="1"/>
  <c r="K2510" i="1" s="1"/>
  <c r="L2512" i="1"/>
  <c r="K2512" i="1" s="1"/>
  <c r="L2516" i="1"/>
  <c r="K2516" i="1" s="1"/>
  <c r="L2518" i="1"/>
  <c r="K2518" i="1" s="1"/>
  <c r="L2520" i="1"/>
  <c r="K2520" i="1" s="1"/>
  <c r="L2522" i="1"/>
  <c r="K2522" i="1" s="1"/>
  <c r="L2524" i="1"/>
  <c r="K2524" i="1" s="1"/>
  <c r="L2526" i="1"/>
  <c r="K2526" i="1" s="1"/>
  <c r="L2528" i="1"/>
  <c r="K2528" i="1" s="1"/>
  <c r="L2530" i="1"/>
  <c r="K2530" i="1" s="1"/>
  <c r="L2532" i="1"/>
  <c r="K2532" i="1" s="1"/>
  <c r="L2534" i="1"/>
  <c r="K2534" i="1" s="1"/>
  <c r="L2536" i="1"/>
  <c r="K2536" i="1" s="1"/>
  <c r="L2538" i="1"/>
  <c r="K2538" i="1" s="1"/>
  <c r="L2540" i="1"/>
  <c r="K2540" i="1" s="1"/>
  <c r="L2542" i="1"/>
  <c r="K2542" i="1" s="1"/>
  <c r="L2544" i="1"/>
  <c r="K2544" i="1" s="1"/>
  <c r="L2546" i="1"/>
  <c r="K2546" i="1" s="1"/>
  <c r="L2548" i="1"/>
  <c r="K2548" i="1" s="1"/>
  <c r="L2550" i="1"/>
  <c r="K2550" i="1" s="1"/>
  <c r="L2552" i="1"/>
  <c r="K2552" i="1" s="1"/>
  <c r="L2554" i="1"/>
  <c r="K2554" i="1" s="1"/>
  <c r="L2556" i="1"/>
  <c r="K2556" i="1" s="1"/>
  <c r="L2558" i="1"/>
  <c r="K2558" i="1" s="1"/>
  <c r="L2560" i="1"/>
  <c r="K2560" i="1" s="1"/>
  <c r="L2562" i="1"/>
  <c r="K2562" i="1" s="1"/>
  <c r="L2564" i="1"/>
  <c r="K2564" i="1" s="1"/>
  <c r="L2566" i="1"/>
  <c r="K2566" i="1" s="1"/>
  <c r="L2568" i="1"/>
  <c r="K2568" i="1" s="1"/>
  <c r="L2570" i="1"/>
  <c r="K2570" i="1" s="1"/>
  <c r="L2572" i="1"/>
  <c r="K2572" i="1" s="1"/>
  <c r="L2574" i="1"/>
  <c r="K2574" i="1" s="1"/>
  <c r="L2576" i="1"/>
  <c r="K2576" i="1" s="1"/>
  <c r="L2578" i="1"/>
  <c r="K2578" i="1" s="1"/>
  <c r="L2580" i="1"/>
  <c r="K2580" i="1" s="1"/>
  <c r="L2582" i="1"/>
  <c r="K2582" i="1" s="1"/>
  <c r="L2584" i="1"/>
  <c r="K2584" i="1" s="1"/>
  <c r="L2586" i="1"/>
  <c r="K2586" i="1" s="1"/>
  <c r="L2588" i="1"/>
  <c r="K2588" i="1" s="1"/>
  <c r="L2590" i="1"/>
  <c r="K2590" i="1" s="1"/>
  <c r="L2592" i="1"/>
  <c r="K2592" i="1" s="1"/>
  <c r="L2594" i="1"/>
  <c r="K2594" i="1" s="1"/>
  <c r="L2596" i="1"/>
  <c r="K2596" i="1" s="1"/>
  <c r="L2598" i="1"/>
  <c r="K2598" i="1" s="1"/>
  <c r="L2600" i="1"/>
  <c r="K2600" i="1" s="1"/>
  <c r="L2602" i="1"/>
  <c r="K2602" i="1" s="1"/>
  <c r="L2604" i="1"/>
  <c r="K2604" i="1" s="1"/>
  <c r="L2606" i="1"/>
  <c r="K2606" i="1" s="1"/>
  <c r="L2608" i="1"/>
  <c r="K2608" i="1" s="1"/>
  <c r="L2610" i="1"/>
  <c r="K2610" i="1" s="1"/>
  <c r="L2612" i="1"/>
  <c r="K2612" i="1" s="1"/>
  <c r="L2614" i="1"/>
  <c r="K2614" i="1" s="1"/>
  <c r="L2616" i="1"/>
  <c r="K2616" i="1" s="1"/>
  <c r="L2618" i="1"/>
  <c r="K2618" i="1" s="1"/>
  <c r="L2620" i="1"/>
  <c r="K2620" i="1" s="1"/>
  <c r="L2622" i="1"/>
  <c r="K2622" i="1" s="1"/>
  <c r="L2624" i="1"/>
  <c r="K2624" i="1" s="1"/>
  <c r="L2626" i="1"/>
  <c r="K2626" i="1" s="1"/>
  <c r="L2628" i="1"/>
  <c r="K2628" i="1" s="1"/>
  <c r="L2630" i="1"/>
  <c r="K2630" i="1" s="1"/>
  <c r="L2632" i="1"/>
  <c r="K2632" i="1" s="1"/>
  <c r="L2634" i="1"/>
  <c r="K2634" i="1" s="1"/>
  <c r="L2636" i="1"/>
  <c r="K2636" i="1" s="1"/>
  <c r="L2638" i="1"/>
  <c r="K2638" i="1" s="1"/>
  <c r="L2640" i="1"/>
  <c r="K2640" i="1" s="1"/>
  <c r="L2642" i="1"/>
  <c r="K2642" i="1" s="1"/>
  <c r="L2644" i="1"/>
  <c r="K2644" i="1" s="1"/>
  <c r="L2646" i="1"/>
  <c r="K2646" i="1" s="1"/>
  <c r="L2648" i="1"/>
  <c r="K2648" i="1" s="1"/>
  <c r="L2652" i="1"/>
  <c r="K2652" i="1" s="1"/>
  <c r="L2654" i="1"/>
  <c r="K2654" i="1" s="1"/>
  <c r="L2656" i="1"/>
  <c r="K2656" i="1" s="1"/>
  <c r="L2658" i="1"/>
  <c r="K2658" i="1" s="1"/>
  <c r="L2660" i="1"/>
  <c r="K2660" i="1" s="1"/>
  <c r="L2662" i="1"/>
  <c r="K2662" i="1" s="1"/>
  <c r="L2233" i="1"/>
  <c r="K2233" i="1" s="1"/>
  <c r="L2235" i="1"/>
  <c r="K2235" i="1" s="1"/>
  <c r="L2237" i="1"/>
  <c r="K2237" i="1" s="1"/>
  <c r="L2239" i="1"/>
  <c r="K2239" i="1" s="1"/>
  <c r="L2241" i="1"/>
  <c r="K2241" i="1" s="1"/>
  <c r="L2243" i="1"/>
  <c r="K2243" i="1" s="1"/>
  <c r="L2245" i="1"/>
  <c r="K2245" i="1" s="1"/>
  <c r="L2247" i="1"/>
  <c r="K2247" i="1" s="1"/>
  <c r="L2249" i="1"/>
  <c r="K2249" i="1" s="1"/>
  <c r="L2251" i="1"/>
  <c r="K2251" i="1" s="1"/>
  <c r="L2253" i="1"/>
  <c r="K2253" i="1" s="1"/>
  <c r="L2255" i="1"/>
  <c r="K2255" i="1" s="1"/>
  <c r="L2257" i="1"/>
  <c r="K2257" i="1" s="1"/>
  <c r="L2259" i="1"/>
  <c r="K2259" i="1" s="1"/>
  <c r="L2261" i="1"/>
  <c r="K2261" i="1" s="1"/>
  <c r="L2263" i="1"/>
  <c r="K2263" i="1" s="1"/>
  <c r="L2265" i="1"/>
  <c r="K2265" i="1" s="1"/>
  <c r="L2267" i="1"/>
  <c r="K2267" i="1" s="1"/>
  <c r="L2269" i="1"/>
  <c r="K2269" i="1" s="1"/>
  <c r="L2271" i="1"/>
  <c r="K2271" i="1" s="1"/>
  <c r="L2273" i="1"/>
  <c r="K2273" i="1" s="1"/>
  <c r="L2275" i="1"/>
  <c r="K2275" i="1" s="1"/>
  <c r="L2277" i="1"/>
  <c r="K2277" i="1" s="1"/>
  <c r="L2279" i="1"/>
  <c r="K2279" i="1" s="1"/>
  <c r="L2281" i="1"/>
  <c r="K2281" i="1" s="1"/>
  <c r="L2283" i="1"/>
  <c r="K2283" i="1" s="1"/>
  <c r="L2285" i="1"/>
  <c r="K2285" i="1" s="1"/>
  <c r="L2287" i="1"/>
  <c r="K2287" i="1" s="1"/>
  <c r="L2289" i="1"/>
  <c r="K2289" i="1" s="1"/>
  <c r="L2291" i="1"/>
  <c r="K2291" i="1" s="1"/>
  <c r="L2293" i="1"/>
  <c r="K2293" i="1" s="1"/>
  <c r="L2295" i="1"/>
  <c r="K2295" i="1" s="1"/>
  <c r="L2297" i="1"/>
  <c r="K2297" i="1" s="1"/>
  <c r="L2299" i="1"/>
  <c r="K2299" i="1" s="1"/>
  <c r="L2301" i="1"/>
  <c r="K2301" i="1" s="1"/>
  <c r="L2303" i="1"/>
  <c r="K2303" i="1" s="1"/>
  <c r="L2305" i="1"/>
  <c r="K2305" i="1" s="1"/>
  <c r="L2307" i="1"/>
  <c r="K2307" i="1" s="1"/>
  <c r="L2309" i="1"/>
  <c r="K2309" i="1" s="1"/>
  <c r="L2311" i="1"/>
  <c r="K2311" i="1" s="1"/>
  <c r="L2313" i="1"/>
  <c r="K2313" i="1" s="1"/>
  <c r="L2315" i="1"/>
  <c r="K2315" i="1" s="1"/>
  <c r="L2317" i="1"/>
  <c r="K2317" i="1" s="1"/>
  <c r="L2319" i="1"/>
  <c r="K2319" i="1" s="1"/>
  <c r="L2321" i="1"/>
  <c r="K2321" i="1" s="1"/>
  <c r="L2323" i="1"/>
  <c r="K2323" i="1" s="1"/>
  <c r="L2325" i="1"/>
  <c r="K2325" i="1" s="1"/>
  <c r="L2327" i="1"/>
  <c r="K2327" i="1" s="1"/>
  <c r="L2329" i="1"/>
  <c r="K2329" i="1" s="1"/>
  <c r="L2331" i="1"/>
  <c r="K2331" i="1" s="1"/>
  <c r="L2333" i="1"/>
  <c r="K2333" i="1" s="1"/>
  <c r="L2335" i="1"/>
  <c r="K2335" i="1" s="1"/>
  <c r="L2337" i="1"/>
  <c r="K2337" i="1" s="1"/>
  <c r="L2339" i="1"/>
  <c r="K2339" i="1" s="1"/>
  <c r="L2341" i="1"/>
  <c r="K2341" i="1" s="1"/>
  <c r="L2343" i="1"/>
  <c r="K2343" i="1" s="1"/>
  <c r="L2345" i="1"/>
  <c r="K2345" i="1" s="1"/>
  <c r="L2347" i="1"/>
  <c r="K2347" i="1" s="1"/>
  <c r="L2349" i="1"/>
  <c r="K2349" i="1" s="1"/>
  <c r="L2351" i="1"/>
  <c r="K2351" i="1" s="1"/>
  <c r="L2353" i="1"/>
  <c r="K2353" i="1" s="1"/>
  <c r="L2355" i="1"/>
  <c r="K2355" i="1" s="1"/>
  <c r="L2357" i="1"/>
  <c r="K2357" i="1" s="1"/>
  <c r="L2359" i="1"/>
  <c r="K2359" i="1" s="1"/>
  <c r="L2361" i="1"/>
  <c r="K2361" i="1" s="1"/>
  <c r="L2363" i="1"/>
  <c r="K2363" i="1" s="1"/>
  <c r="L2365" i="1"/>
  <c r="K2365" i="1" s="1"/>
  <c r="L2367" i="1"/>
  <c r="K2367" i="1" s="1"/>
  <c r="L2369" i="1"/>
  <c r="K2369" i="1" s="1"/>
  <c r="L2663" i="1"/>
  <c r="K2663" i="1" s="1"/>
  <c r="L2665" i="1"/>
  <c r="K2665" i="1" s="1"/>
  <c r="L2667" i="1"/>
  <c r="K2667" i="1" s="1"/>
  <c r="L2669" i="1"/>
  <c r="K2669" i="1" s="1"/>
  <c r="L2671" i="1"/>
  <c r="K2671" i="1" s="1"/>
  <c r="L2673" i="1"/>
  <c r="K2673" i="1" s="1"/>
  <c r="L2675" i="1"/>
  <c r="K2675" i="1" s="1"/>
  <c r="L2676" i="1"/>
  <c r="K2676" i="1" s="1"/>
  <c r="L2678" i="1"/>
  <c r="K2678" i="1" s="1"/>
  <c r="L2680" i="1"/>
  <c r="K2680" i="1" s="1"/>
  <c r="L2682" i="1"/>
  <c r="K2682" i="1" s="1"/>
  <c r="L2684" i="1"/>
  <c r="K2684" i="1" s="1"/>
  <c r="L2686" i="1"/>
  <c r="K2686" i="1" s="1"/>
  <c r="L2688" i="1"/>
  <c r="K2688" i="1" s="1"/>
  <c r="L2690" i="1"/>
  <c r="K2690" i="1" s="1"/>
  <c r="L2692" i="1"/>
  <c r="K2692" i="1" s="1"/>
  <c r="L2694" i="1"/>
  <c r="K2694" i="1" s="1"/>
  <c r="L2696" i="1"/>
  <c r="K2696" i="1" s="1"/>
  <c r="L2698" i="1"/>
  <c r="K2698" i="1" s="1"/>
  <c r="L2700" i="1"/>
  <c r="K2700" i="1" s="1"/>
  <c r="L2702" i="1"/>
  <c r="K2702" i="1" s="1"/>
  <c r="L2704" i="1"/>
  <c r="K2704" i="1" s="1"/>
  <c r="L2706" i="1"/>
  <c r="K2706" i="1" s="1"/>
  <c r="L2708" i="1"/>
  <c r="K2708" i="1" s="1"/>
  <c r="L2710" i="1"/>
  <c r="K2710" i="1" s="1"/>
  <c r="L2712" i="1"/>
  <c r="K2712" i="1" s="1"/>
  <c r="L2714" i="1"/>
  <c r="K2714" i="1" s="1"/>
  <c r="L2716" i="1"/>
  <c r="K2716" i="1" s="1"/>
  <c r="L2718" i="1"/>
  <c r="K2718" i="1" s="1"/>
  <c r="L2720" i="1"/>
  <c r="K2720" i="1" s="1"/>
  <c r="L2722" i="1"/>
  <c r="K2722" i="1" s="1"/>
  <c r="L2724" i="1"/>
  <c r="K2724" i="1" s="1"/>
  <c r="L2726" i="1"/>
  <c r="K2726" i="1" s="1"/>
  <c r="L2728" i="1"/>
  <c r="K2728" i="1" s="1"/>
  <c r="L2730" i="1"/>
  <c r="K2730" i="1" s="1"/>
  <c r="L2732" i="1"/>
  <c r="K2732" i="1" s="1"/>
  <c r="L2734" i="1"/>
  <c r="K2734" i="1" s="1"/>
  <c r="L2736" i="1"/>
  <c r="K2736" i="1" s="1"/>
  <c r="L2738" i="1"/>
  <c r="K2738" i="1" s="1"/>
  <c r="L2740" i="1"/>
  <c r="K2740" i="1" s="1"/>
  <c r="L2742" i="1"/>
  <c r="K2742" i="1" s="1"/>
  <c r="L2744" i="1"/>
  <c r="K2744" i="1" s="1"/>
  <c r="L2746" i="1"/>
  <c r="K2746" i="1" s="1"/>
  <c r="L2748" i="1"/>
  <c r="K2748" i="1" s="1"/>
  <c r="L2752" i="1"/>
  <c r="K2752" i="1" s="1"/>
  <c r="L2754" i="1"/>
  <c r="K2754" i="1" s="1"/>
  <c r="L2756" i="1"/>
  <c r="K2756" i="1" s="1"/>
  <c r="L2758" i="1"/>
  <c r="K2758" i="1" s="1"/>
  <c r="L2760" i="1"/>
  <c r="K2760" i="1" s="1"/>
  <c r="L2762" i="1"/>
  <c r="K2762" i="1" s="1"/>
  <c r="L2764" i="1"/>
  <c r="K2764" i="1" s="1"/>
  <c r="L2766" i="1"/>
  <c r="K2766" i="1" s="1"/>
  <c r="L2768" i="1"/>
  <c r="K2768" i="1" s="1"/>
  <c r="L2770" i="1"/>
  <c r="K2770" i="1" s="1"/>
  <c r="L2772" i="1"/>
  <c r="K2772" i="1" s="1"/>
  <c r="L2776" i="1"/>
  <c r="K2776" i="1" s="1"/>
  <c r="L2778" i="1"/>
  <c r="K2778" i="1" s="1"/>
  <c r="L2780" i="1"/>
  <c r="K2780" i="1" s="1"/>
  <c r="L2782" i="1"/>
  <c r="K2782" i="1" s="1"/>
  <c r="L2790" i="1"/>
  <c r="K2790" i="1" s="1"/>
  <c r="L2792" i="1"/>
  <c r="K2792" i="1" s="1"/>
  <c r="L2794" i="1"/>
  <c r="K2794" i="1" s="1"/>
  <c r="L2796" i="1"/>
  <c r="K2796" i="1" s="1"/>
  <c r="L2798" i="1"/>
  <c r="K2798" i="1" s="1"/>
  <c r="L2800" i="1"/>
  <c r="K2800" i="1" s="1"/>
  <c r="L2802" i="1"/>
  <c r="K2802" i="1" s="1"/>
  <c r="L2804" i="1"/>
  <c r="K2804" i="1" s="1"/>
  <c r="L2806" i="1"/>
  <c r="K2806" i="1" s="1"/>
  <c r="L2808" i="1"/>
  <c r="K2808" i="1" s="1"/>
  <c r="L2810" i="1"/>
  <c r="K2810" i="1" s="1"/>
  <c r="L2812" i="1"/>
  <c r="K2812" i="1" s="1"/>
  <c r="L2814" i="1"/>
  <c r="K2814" i="1" s="1"/>
  <c r="L2816" i="1"/>
  <c r="K2816" i="1" s="1"/>
  <c r="L2818" i="1"/>
  <c r="K2818" i="1" s="1"/>
  <c r="L2820" i="1"/>
  <c r="K2820" i="1" s="1"/>
  <c r="L2822" i="1"/>
  <c r="K2822" i="1" s="1"/>
  <c r="L2824" i="1"/>
  <c r="K2824" i="1" s="1"/>
  <c r="L2826" i="1"/>
  <c r="K2826" i="1" s="1"/>
  <c r="L2828" i="1"/>
  <c r="K2828" i="1" s="1"/>
  <c r="L2830" i="1"/>
  <c r="K2830" i="1" s="1"/>
  <c r="L2832" i="1"/>
  <c r="K2832" i="1" s="1"/>
  <c r="L2834" i="1"/>
  <c r="K2834" i="1" s="1"/>
  <c r="L2836" i="1"/>
  <c r="K2836" i="1" s="1"/>
  <c r="L2838" i="1"/>
  <c r="K2838" i="1" s="1"/>
  <c r="L2840" i="1"/>
  <c r="K2840" i="1" s="1"/>
  <c r="L2842" i="1"/>
  <c r="K2842" i="1" s="1"/>
  <c r="L2844" i="1"/>
  <c r="K2844" i="1" s="1"/>
  <c r="L2846" i="1"/>
  <c r="K2846" i="1" s="1"/>
  <c r="L2848" i="1"/>
  <c r="K2848" i="1" s="1"/>
  <c r="L2850" i="1"/>
  <c r="K2850" i="1" s="1"/>
  <c r="L2854" i="1"/>
  <c r="K2854" i="1" s="1"/>
  <c r="L2856" i="1"/>
  <c r="K2856" i="1" s="1"/>
  <c r="L2860" i="1"/>
  <c r="K2860" i="1" s="1"/>
  <c r="L2864" i="1"/>
  <c r="K2864" i="1" s="1"/>
  <c r="L2868" i="1"/>
  <c r="K2868" i="1" s="1"/>
  <c r="L2872" i="1"/>
  <c r="K2872" i="1" s="1"/>
  <c r="L2395" i="1"/>
  <c r="K2395" i="1" s="1"/>
  <c r="L2399" i="1"/>
  <c r="K2399" i="1" s="1"/>
  <c r="L2403" i="1"/>
  <c r="K2403" i="1" s="1"/>
  <c r="L2407" i="1"/>
  <c r="K2407" i="1" s="1"/>
  <c r="L2409" i="1"/>
  <c r="K2409" i="1" s="1"/>
  <c r="L2411" i="1"/>
  <c r="K2411" i="1" s="1"/>
  <c r="L2413" i="1"/>
  <c r="K2413" i="1" s="1"/>
  <c r="L2415" i="1"/>
  <c r="K2415" i="1" s="1"/>
  <c r="L2417" i="1"/>
  <c r="K2417" i="1" s="1"/>
  <c r="L2419" i="1"/>
  <c r="K2419" i="1" s="1"/>
  <c r="L2421" i="1"/>
  <c r="K2421" i="1" s="1"/>
  <c r="L2423" i="1"/>
  <c r="K2423" i="1" s="1"/>
  <c r="L2425" i="1"/>
  <c r="K2425" i="1" s="1"/>
  <c r="L2427" i="1"/>
  <c r="K2427" i="1" s="1"/>
  <c r="L2429" i="1"/>
  <c r="K2429" i="1" s="1"/>
  <c r="L2431" i="1"/>
  <c r="K2431" i="1" s="1"/>
  <c r="L2433" i="1"/>
  <c r="K2433" i="1" s="1"/>
  <c r="L2435" i="1"/>
  <c r="K2435" i="1" s="1"/>
  <c r="L2437" i="1"/>
  <c r="K2437" i="1" s="1"/>
  <c r="L2439" i="1"/>
  <c r="K2439" i="1" s="1"/>
  <c r="L2441" i="1"/>
  <c r="K2441" i="1" s="1"/>
  <c r="L2443" i="1"/>
  <c r="K2443" i="1" s="1"/>
  <c r="L2445" i="1"/>
  <c r="K2445" i="1" s="1"/>
  <c r="L2447" i="1"/>
  <c r="K2447" i="1" s="1"/>
  <c r="L2449" i="1"/>
  <c r="K2449" i="1" s="1"/>
  <c r="L2451" i="1"/>
  <c r="K2451" i="1" s="1"/>
  <c r="L2453" i="1"/>
  <c r="K2453" i="1" s="1"/>
  <c r="L2455" i="1"/>
  <c r="K2455" i="1" s="1"/>
  <c r="L2457" i="1"/>
  <c r="K2457" i="1" s="1"/>
  <c r="L2459" i="1"/>
  <c r="K2459" i="1" s="1"/>
  <c r="L2461" i="1"/>
  <c r="K2461" i="1" s="1"/>
  <c r="L2463" i="1"/>
  <c r="K2463" i="1" s="1"/>
  <c r="L2465" i="1"/>
  <c r="K2465" i="1" s="1"/>
  <c r="L2467" i="1"/>
  <c r="K2467" i="1" s="1"/>
  <c r="L2469" i="1"/>
  <c r="K2469" i="1" s="1"/>
  <c r="L2471" i="1"/>
  <c r="K2471" i="1" s="1"/>
  <c r="L2473" i="1"/>
  <c r="K2473" i="1" s="1"/>
  <c r="L2475" i="1"/>
  <c r="K2475" i="1" s="1"/>
  <c r="L2477" i="1"/>
  <c r="K2477" i="1" s="1"/>
  <c r="L2479" i="1"/>
  <c r="K2479" i="1" s="1"/>
  <c r="L2481" i="1"/>
  <c r="K2481" i="1" s="1"/>
  <c r="L2483" i="1"/>
  <c r="K2483" i="1" s="1"/>
  <c r="L2485" i="1"/>
  <c r="K2485" i="1" s="1"/>
  <c r="L2487" i="1"/>
  <c r="K2487" i="1" s="1"/>
  <c r="L2489" i="1"/>
  <c r="K2489" i="1" s="1"/>
  <c r="L2491" i="1"/>
  <c r="K2491" i="1" s="1"/>
  <c r="L2493" i="1"/>
  <c r="K2493" i="1" s="1"/>
  <c r="L2495" i="1"/>
  <c r="K2495" i="1" s="1"/>
  <c r="L2497" i="1"/>
  <c r="K2497" i="1" s="1"/>
  <c r="L2499" i="1"/>
  <c r="K2499" i="1" s="1"/>
  <c r="L2501" i="1"/>
  <c r="K2501" i="1" s="1"/>
  <c r="L2503" i="1"/>
  <c r="K2503" i="1" s="1"/>
  <c r="L2505" i="1"/>
  <c r="K2505" i="1" s="1"/>
  <c r="L2509" i="1"/>
  <c r="K2509" i="1" s="1"/>
  <c r="L2511" i="1"/>
  <c r="K2511" i="1" s="1"/>
  <c r="L2513" i="1"/>
  <c r="K2513" i="1" s="1"/>
  <c r="L2515" i="1"/>
  <c r="K2515" i="1" s="1"/>
  <c r="L2517" i="1"/>
  <c r="K2517" i="1" s="1"/>
  <c r="L2519" i="1"/>
  <c r="K2519" i="1" s="1"/>
  <c r="L2521" i="1"/>
  <c r="K2521" i="1" s="1"/>
  <c r="L2523" i="1"/>
  <c r="K2523" i="1" s="1"/>
  <c r="L2525" i="1"/>
  <c r="K2525" i="1" s="1"/>
  <c r="L2527" i="1"/>
  <c r="K2527" i="1" s="1"/>
  <c r="L2529" i="1"/>
  <c r="K2529" i="1" s="1"/>
  <c r="L2531" i="1"/>
  <c r="K2531" i="1" s="1"/>
  <c r="L2533" i="1"/>
  <c r="K2533" i="1" s="1"/>
  <c r="L2535" i="1"/>
  <c r="K2535" i="1" s="1"/>
  <c r="L2537" i="1"/>
  <c r="K2537" i="1" s="1"/>
  <c r="L2539" i="1"/>
  <c r="K2539" i="1" s="1"/>
  <c r="L2541" i="1"/>
  <c r="K2541" i="1" s="1"/>
  <c r="L2543" i="1"/>
  <c r="K2543" i="1" s="1"/>
  <c r="L2545" i="1"/>
  <c r="K2545" i="1" s="1"/>
  <c r="L2547" i="1"/>
  <c r="K2547" i="1" s="1"/>
  <c r="L2549" i="1"/>
  <c r="K2549" i="1" s="1"/>
  <c r="L2551" i="1"/>
  <c r="K2551" i="1" s="1"/>
  <c r="L2553" i="1"/>
  <c r="K2553" i="1" s="1"/>
  <c r="L2555" i="1"/>
  <c r="K2555" i="1" s="1"/>
  <c r="L2557" i="1"/>
  <c r="K2557" i="1" s="1"/>
  <c r="L2559" i="1"/>
  <c r="K2559" i="1" s="1"/>
  <c r="L2561" i="1"/>
  <c r="K2561" i="1" s="1"/>
  <c r="L2563" i="1"/>
  <c r="K2563" i="1" s="1"/>
  <c r="L2565" i="1"/>
  <c r="K2565" i="1" s="1"/>
  <c r="L2567" i="1"/>
  <c r="K2567" i="1" s="1"/>
  <c r="L2569" i="1"/>
  <c r="K2569" i="1" s="1"/>
  <c r="L2571" i="1"/>
  <c r="K2571" i="1" s="1"/>
  <c r="L2573" i="1"/>
  <c r="K2573" i="1" s="1"/>
  <c r="L2575" i="1"/>
  <c r="K2575" i="1" s="1"/>
  <c r="L2577" i="1"/>
  <c r="K2577" i="1" s="1"/>
  <c r="L2579" i="1"/>
  <c r="K2579" i="1" s="1"/>
  <c r="L2581" i="1"/>
  <c r="K2581" i="1" s="1"/>
  <c r="L2583" i="1"/>
  <c r="K2583" i="1" s="1"/>
  <c r="L2585" i="1"/>
  <c r="K2585" i="1" s="1"/>
  <c r="L2587" i="1"/>
  <c r="K2587" i="1" s="1"/>
  <c r="L2589" i="1"/>
  <c r="K2589" i="1" s="1"/>
  <c r="L2591" i="1"/>
  <c r="K2591" i="1" s="1"/>
  <c r="L2593" i="1"/>
  <c r="K2593" i="1" s="1"/>
  <c r="L2595" i="1"/>
  <c r="K2595" i="1" s="1"/>
  <c r="L2597" i="1"/>
  <c r="K2597" i="1" s="1"/>
  <c r="L2599" i="1"/>
  <c r="K2599" i="1" s="1"/>
  <c r="L2601" i="1"/>
  <c r="K2601" i="1" s="1"/>
  <c r="L2603" i="1"/>
  <c r="K2603" i="1" s="1"/>
  <c r="L2605" i="1"/>
  <c r="K2605" i="1" s="1"/>
  <c r="L2607" i="1"/>
  <c r="K2607" i="1" s="1"/>
  <c r="L2609" i="1"/>
  <c r="K2609" i="1" s="1"/>
  <c r="L2611" i="1"/>
  <c r="K2611" i="1" s="1"/>
  <c r="L2613" i="1"/>
  <c r="K2613" i="1" s="1"/>
  <c r="L2615" i="1"/>
  <c r="K2615" i="1" s="1"/>
  <c r="L2617" i="1"/>
  <c r="K2617" i="1" s="1"/>
  <c r="L2619" i="1"/>
  <c r="K2619" i="1" s="1"/>
  <c r="L2621" i="1"/>
  <c r="K2621" i="1" s="1"/>
  <c r="L2623" i="1"/>
  <c r="K2623" i="1" s="1"/>
  <c r="L2625" i="1"/>
  <c r="K2625" i="1" s="1"/>
  <c r="L2627" i="1"/>
  <c r="K2627" i="1" s="1"/>
  <c r="L2629" i="1"/>
  <c r="K2629" i="1" s="1"/>
  <c r="L2631" i="1"/>
  <c r="K2631" i="1" s="1"/>
  <c r="L2633" i="1"/>
  <c r="K2633" i="1" s="1"/>
  <c r="L2635" i="1"/>
  <c r="K2635" i="1" s="1"/>
  <c r="L2637" i="1"/>
  <c r="K2637" i="1" s="1"/>
  <c r="L2639" i="1"/>
  <c r="K2639" i="1" s="1"/>
  <c r="L2641" i="1"/>
  <c r="K2641" i="1" s="1"/>
  <c r="L2643" i="1"/>
  <c r="K2643" i="1" s="1"/>
  <c r="L2645" i="1"/>
  <c r="K2645" i="1" s="1"/>
  <c r="L2647" i="1"/>
  <c r="K2647" i="1" s="1"/>
  <c r="L2649" i="1"/>
  <c r="K2649" i="1" s="1"/>
  <c r="L2651" i="1"/>
  <c r="K2651" i="1" s="1"/>
  <c r="L2653" i="1"/>
  <c r="K2653" i="1" s="1"/>
  <c r="L2655" i="1"/>
  <c r="K2655" i="1" s="1"/>
  <c r="L2657" i="1"/>
  <c r="K2657" i="1" s="1"/>
  <c r="L2659" i="1"/>
  <c r="K2659" i="1" s="1"/>
  <c r="L2661" i="1"/>
  <c r="K2661" i="1" s="1"/>
  <c r="L2232" i="1"/>
  <c r="K2232" i="1" s="1"/>
  <c r="L2234" i="1"/>
  <c r="K2234" i="1" s="1"/>
  <c r="L2236" i="1"/>
  <c r="K2236" i="1" s="1"/>
  <c r="L2238" i="1"/>
  <c r="K2238" i="1" s="1"/>
  <c r="L2240" i="1"/>
  <c r="K2240" i="1" s="1"/>
  <c r="L2242" i="1"/>
  <c r="K2242" i="1" s="1"/>
  <c r="L2244" i="1"/>
  <c r="K2244" i="1" s="1"/>
  <c r="L2246" i="1"/>
  <c r="K2246" i="1" s="1"/>
  <c r="L2248" i="1"/>
  <c r="K2248" i="1" s="1"/>
  <c r="L2250" i="1"/>
  <c r="K2250" i="1" s="1"/>
  <c r="L2252" i="1"/>
  <c r="K2252" i="1" s="1"/>
  <c r="L2254" i="1"/>
  <c r="K2254" i="1" s="1"/>
  <c r="L2256" i="1"/>
  <c r="K2256" i="1" s="1"/>
  <c r="L2258" i="1"/>
  <c r="K2258" i="1" s="1"/>
  <c r="L2260" i="1"/>
  <c r="K2260" i="1" s="1"/>
  <c r="L2262" i="1"/>
  <c r="K2262" i="1" s="1"/>
  <c r="L2264" i="1"/>
  <c r="K2264" i="1" s="1"/>
  <c r="L2266" i="1"/>
  <c r="K2266" i="1" s="1"/>
  <c r="L2268" i="1"/>
  <c r="K2268" i="1" s="1"/>
  <c r="L2270" i="1"/>
  <c r="K2270" i="1" s="1"/>
  <c r="L2272" i="1"/>
  <c r="K2272" i="1" s="1"/>
  <c r="L2274" i="1"/>
  <c r="K2274" i="1" s="1"/>
  <c r="L2276" i="1"/>
  <c r="K2276" i="1" s="1"/>
  <c r="L2278" i="1"/>
  <c r="K2278" i="1" s="1"/>
  <c r="L2280" i="1"/>
  <c r="K2280" i="1" s="1"/>
  <c r="L2282" i="1"/>
  <c r="K2282" i="1" s="1"/>
  <c r="L2284" i="1"/>
  <c r="K2284" i="1" s="1"/>
  <c r="L2286" i="1"/>
  <c r="K2286" i="1" s="1"/>
  <c r="L2288" i="1"/>
  <c r="K2288" i="1" s="1"/>
  <c r="L2290" i="1"/>
  <c r="K2290" i="1" s="1"/>
  <c r="L2292" i="1"/>
  <c r="K2292" i="1" s="1"/>
  <c r="L2294" i="1"/>
  <c r="K2294" i="1" s="1"/>
  <c r="L2296" i="1"/>
  <c r="K2296" i="1" s="1"/>
  <c r="L2298" i="1"/>
  <c r="K2298" i="1" s="1"/>
  <c r="L2300" i="1"/>
  <c r="K2300" i="1" s="1"/>
  <c r="L2302" i="1"/>
  <c r="K2302" i="1" s="1"/>
  <c r="L2304" i="1"/>
  <c r="K2304" i="1" s="1"/>
  <c r="L2306" i="1"/>
  <c r="K2306" i="1" s="1"/>
  <c r="L2308" i="1"/>
  <c r="K2308" i="1" s="1"/>
  <c r="L2310" i="1"/>
  <c r="K2310" i="1" s="1"/>
  <c r="L2312" i="1"/>
  <c r="K2312" i="1" s="1"/>
  <c r="L2314" i="1"/>
  <c r="K2314" i="1" s="1"/>
  <c r="L2316" i="1"/>
  <c r="K2316" i="1" s="1"/>
  <c r="L2318" i="1"/>
  <c r="K2318" i="1" s="1"/>
  <c r="L2320" i="1"/>
  <c r="K2320" i="1" s="1"/>
  <c r="L2322" i="1"/>
  <c r="K2322" i="1" s="1"/>
  <c r="L2324" i="1"/>
  <c r="K2324" i="1" s="1"/>
  <c r="L2326" i="1"/>
  <c r="K2326" i="1" s="1"/>
  <c r="L2328" i="1"/>
  <c r="K2328" i="1" s="1"/>
  <c r="L2330" i="1"/>
  <c r="K2330" i="1" s="1"/>
  <c r="L2332" i="1"/>
  <c r="K2332" i="1" s="1"/>
  <c r="L2334" i="1"/>
  <c r="K2334" i="1" s="1"/>
  <c r="L2336" i="1"/>
  <c r="K2336" i="1" s="1"/>
  <c r="L2338" i="1"/>
  <c r="K2338" i="1" s="1"/>
  <c r="L2340" i="1"/>
  <c r="K2340" i="1" s="1"/>
  <c r="L2342" i="1"/>
  <c r="K2342" i="1" s="1"/>
  <c r="L2344" i="1"/>
  <c r="K2344" i="1" s="1"/>
  <c r="L2346" i="1"/>
  <c r="K2346" i="1" s="1"/>
  <c r="L2348" i="1"/>
  <c r="K2348" i="1" s="1"/>
  <c r="L2350" i="1"/>
  <c r="K2350" i="1" s="1"/>
  <c r="L2352" i="1"/>
  <c r="K2352" i="1" s="1"/>
  <c r="L2354" i="1"/>
  <c r="K2354" i="1" s="1"/>
  <c r="L2356" i="1"/>
  <c r="K2356" i="1" s="1"/>
  <c r="L2358" i="1"/>
  <c r="K2358" i="1" s="1"/>
  <c r="L2360" i="1"/>
  <c r="K2360" i="1" s="1"/>
  <c r="L2362" i="1"/>
  <c r="K2362" i="1" s="1"/>
  <c r="L2364" i="1"/>
  <c r="K2364" i="1" s="1"/>
  <c r="L2366" i="1"/>
  <c r="K2366" i="1" s="1"/>
  <c r="L2368" i="1"/>
  <c r="K2368" i="1" s="1"/>
  <c r="L2370" i="1"/>
  <c r="K2370" i="1" s="1"/>
  <c r="L2664" i="1"/>
  <c r="K2664" i="1" s="1"/>
  <c r="L2666" i="1"/>
  <c r="K2666" i="1" s="1"/>
  <c r="L2668" i="1"/>
  <c r="K2668" i="1" s="1"/>
  <c r="L2670" i="1"/>
  <c r="K2670" i="1" s="1"/>
  <c r="L2672" i="1"/>
  <c r="K2672" i="1" s="1"/>
  <c r="L2674" i="1"/>
  <c r="K2674" i="1" s="1"/>
  <c r="L2677" i="1"/>
  <c r="K2677" i="1" s="1"/>
  <c r="L2679" i="1"/>
  <c r="K2679" i="1" s="1"/>
  <c r="L2681" i="1"/>
  <c r="K2681" i="1" s="1"/>
  <c r="L2683" i="1"/>
  <c r="K2683" i="1" s="1"/>
  <c r="L2685" i="1"/>
  <c r="K2685" i="1" s="1"/>
  <c r="L2687" i="1"/>
  <c r="K2687" i="1" s="1"/>
  <c r="L2689" i="1"/>
  <c r="K2689" i="1" s="1"/>
  <c r="L2691" i="1"/>
  <c r="K2691" i="1" s="1"/>
  <c r="L2693" i="1"/>
  <c r="K2693" i="1" s="1"/>
  <c r="L2695" i="1"/>
  <c r="K2695" i="1" s="1"/>
  <c r="L2697" i="1"/>
  <c r="K2697" i="1" s="1"/>
  <c r="L2699" i="1"/>
  <c r="K2699" i="1" s="1"/>
  <c r="L2701" i="1"/>
  <c r="K2701" i="1" s="1"/>
  <c r="L2703" i="1"/>
  <c r="K2703" i="1" s="1"/>
  <c r="L2705" i="1"/>
  <c r="K2705" i="1" s="1"/>
  <c r="L2707" i="1"/>
  <c r="K2707" i="1" s="1"/>
  <c r="L2709" i="1"/>
  <c r="K2709" i="1" s="1"/>
  <c r="L2711" i="1"/>
  <c r="K2711" i="1" s="1"/>
  <c r="L2713" i="1"/>
  <c r="K2713" i="1" s="1"/>
  <c r="L2715" i="1"/>
  <c r="K2715" i="1" s="1"/>
  <c r="L2717" i="1"/>
  <c r="K2717" i="1" s="1"/>
  <c r="L2719" i="1"/>
  <c r="K2719" i="1" s="1"/>
  <c r="L2721" i="1"/>
  <c r="K2721" i="1" s="1"/>
  <c r="L2723" i="1"/>
  <c r="K2723" i="1" s="1"/>
  <c r="L2725" i="1"/>
  <c r="K2725" i="1" s="1"/>
  <c r="L2727" i="1"/>
  <c r="K2727" i="1" s="1"/>
  <c r="L2729" i="1"/>
  <c r="K2729" i="1" s="1"/>
  <c r="L2731" i="1"/>
  <c r="K2731" i="1" s="1"/>
  <c r="L2733" i="1"/>
  <c r="K2733" i="1" s="1"/>
  <c r="L2735" i="1"/>
  <c r="K2735" i="1" s="1"/>
  <c r="L2737" i="1"/>
  <c r="K2737" i="1" s="1"/>
  <c r="L2739" i="1"/>
  <c r="K2739" i="1" s="1"/>
  <c r="L2741" i="1"/>
  <c r="K2741" i="1" s="1"/>
  <c r="L2743" i="1"/>
  <c r="K2743" i="1" s="1"/>
  <c r="L2745" i="1"/>
  <c r="K2745" i="1" s="1"/>
  <c r="L2747" i="1"/>
  <c r="K2747" i="1" s="1"/>
  <c r="L2749" i="1"/>
  <c r="K2749" i="1" s="1"/>
  <c r="L2751" i="1"/>
  <c r="K2751" i="1" s="1"/>
  <c r="L2753" i="1"/>
  <c r="K2753" i="1" s="1"/>
  <c r="L2755" i="1"/>
  <c r="K2755" i="1" s="1"/>
  <c r="L2757" i="1"/>
  <c r="K2757" i="1" s="1"/>
  <c r="L2759" i="1"/>
  <c r="K2759" i="1" s="1"/>
  <c r="L2761" i="1"/>
  <c r="K2761" i="1" s="1"/>
  <c r="L2763" i="1"/>
  <c r="K2763" i="1" s="1"/>
  <c r="L2765" i="1"/>
  <c r="K2765" i="1" s="1"/>
  <c r="L2767" i="1"/>
  <c r="K2767" i="1" s="1"/>
  <c r="L2769" i="1"/>
  <c r="K2769" i="1" s="1"/>
  <c r="L2771" i="1"/>
  <c r="K2771" i="1" s="1"/>
  <c r="L2773" i="1"/>
  <c r="K2773" i="1" s="1"/>
  <c r="L2775" i="1"/>
  <c r="K2775" i="1" s="1"/>
  <c r="L2777" i="1"/>
  <c r="K2777" i="1" s="1"/>
  <c r="L2779" i="1"/>
  <c r="K2779" i="1" s="1"/>
  <c r="L2781" i="1"/>
  <c r="K2781" i="1" s="1"/>
  <c r="L2783" i="1"/>
  <c r="K2783" i="1" s="1"/>
  <c r="L2785" i="1"/>
  <c r="K2785" i="1" s="1"/>
  <c r="L2789" i="1"/>
  <c r="K2789" i="1" s="1"/>
  <c r="L2791" i="1"/>
  <c r="K2791" i="1" s="1"/>
  <c r="L2793" i="1"/>
  <c r="K2793" i="1" s="1"/>
  <c r="L2795" i="1"/>
  <c r="K2795" i="1" s="1"/>
  <c r="L2797" i="1"/>
  <c r="K2797" i="1" s="1"/>
  <c r="L2799" i="1"/>
  <c r="K2799" i="1" s="1"/>
  <c r="L2801" i="1"/>
  <c r="K2801" i="1" s="1"/>
  <c r="L2803" i="1"/>
  <c r="K2803" i="1" s="1"/>
  <c r="L2805" i="1"/>
  <c r="K2805" i="1" s="1"/>
  <c r="L2807" i="1"/>
  <c r="K2807" i="1" s="1"/>
  <c r="L2809" i="1"/>
  <c r="K2809" i="1" s="1"/>
  <c r="L2811" i="1"/>
  <c r="K2811" i="1" s="1"/>
  <c r="L2813" i="1"/>
  <c r="K2813" i="1" s="1"/>
  <c r="L2815" i="1"/>
  <c r="K2815" i="1" s="1"/>
  <c r="L2817" i="1"/>
  <c r="K2817" i="1" s="1"/>
  <c r="L2819" i="1"/>
  <c r="K2819" i="1" s="1"/>
  <c r="L2821" i="1"/>
  <c r="K2821" i="1" s="1"/>
  <c r="L2823" i="1"/>
  <c r="K2823" i="1" s="1"/>
  <c r="L2825" i="1"/>
  <c r="K2825" i="1" s="1"/>
  <c r="L2827" i="1"/>
  <c r="K2827" i="1" s="1"/>
  <c r="L2829" i="1"/>
  <c r="K2829" i="1" s="1"/>
  <c r="L2831" i="1"/>
  <c r="K2831" i="1" s="1"/>
  <c r="L2833" i="1"/>
  <c r="K2833" i="1" s="1"/>
  <c r="L2835" i="1"/>
  <c r="K2835" i="1" s="1"/>
  <c r="L2837" i="1"/>
  <c r="K2837" i="1" s="1"/>
  <c r="L2839" i="1"/>
  <c r="K2839" i="1" s="1"/>
  <c r="L2841" i="1"/>
  <c r="K2841" i="1" s="1"/>
  <c r="L2843" i="1"/>
  <c r="K2843" i="1" s="1"/>
  <c r="L2845" i="1"/>
  <c r="K2845" i="1" s="1"/>
  <c r="L2847" i="1"/>
  <c r="K2847" i="1" s="1"/>
  <c r="L2849" i="1"/>
  <c r="K2849" i="1" s="1"/>
  <c r="L2851" i="1"/>
  <c r="K2851" i="1" s="1"/>
  <c r="L2853" i="1"/>
  <c r="K2853" i="1" s="1"/>
  <c r="L2855" i="1"/>
  <c r="K2855" i="1" s="1"/>
  <c r="L2857" i="1"/>
  <c r="K2857" i="1" s="1"/>
  <c r="L2859" i="1"/>
  <c r="K2859" i="1" s="1"/>
  <c r="L2861" i="1"/>
  <c r="K2861" i="1" s="1"/>
  <c r="L2863" i="1"/>
  <c r="K2863" i="1" s="1"/>
  <c r="L2865" i="1"/>
  <c r="K2865" i="1" s="1"/>
  <c r="L2867" i="1"/>
  <c r="K2867" i="1" s="1"/>
  <c r="L2869" i="1"/>
  <c r="K2869" i="1" s="1"/>
  <c r="L2871" i="1"/>
  <c r="K2871" i="1" s="1"/>
  <c r="L2873" i="1"/>
  <c r="K2873" i="1" s="1"/>
  <c r="L2875" i="1"/>
  <c r="K2875" i="1" s="1"/>
  <c r="L2852" i="1"/>
  <c r="K2852" i="1" s="1"/>
  <c r="L2858" i="1"/>
  <c r="K2858" i="1" s="1"/>
  <c r="L2862" i="1"/>
  <c r="K2862" i="1" s="1"/>
  <c r="L2866" i="1"/>
  <c r="K2866" i="1" s="1"/>
  <c r="L2870" i="1"/>
  <c r="K2870" i="1" s="1"/>
  <c r="L2874" i="1"/>
  <c r="K2874" i="1" s="1"/>
  <c r="L1742" i="1"/>
  <c r="K1742" i="1" s="1"/>
  <c r="L1739" i="1"/>
  <c r="K1739" i="1" s="1"/>
  <c r="L1723" i="1"/>
  <c r="K1723" i="1" s="1"/>
  <c r="L1725" i="1"/>
  <c r="K1725" i="1" s="1"/>
  <c r="L1727" i="1"/>
  <c r="K1727" i="1" s="1"/>
  <c r="L1729" i="1"/>
  <c r="K1729" i="1" s="1"/>
  <c r="L1731" i="1"/>
  <c r="K1731" i="1" s="1"/>
  <c r="L1733" i="1"/>
  <c r="K1733" i="1" s="1"/>
  <c r="L1734" i="1"/>
  <c r="K1734" i="1" s="1"/>
  <c r="L1738" i="1"/>
  <c r="K1738" i="1" s="1"/>
  <c r="L1722" i="1"/>
  <c r="K1722" i="1" s="1"/>
  <c r="L1724" i="1"/>
  <c r="K1724" i="1" s="1"/>
  <c r="L1726" i="1"/>
  <c r="K1726" i="1" s="1"/>
  <c r="L1728" i="1"/>
  <c r="K1728" i="1" s="1"/>
  <c r="L1730" i="1"/>
  <c r="K1730" i="1" s="1"/>
  <c r="L1732" i="1"/>
  <c r="K1732" i="1" s="1"/>
  <c r="L1565" i="1"/>
  <c r="K1565" i="1" s="1"/>
  <c r="L1606" i="1"/>
  <c r="K1606" i="1" s="1"/>
  <c r="L1608" i="1"/>
  <c r="K1608" i="1" s="1"/>
  <c r="L1610" i="1"/>
  <c r="K1610" i="1" s="1"/>
  <c r="L1612" i="1"/>
  <c r="K1612" i="1" s="1"/>
  <c r="L1614" i="1"/>
  <c r="K1614" i="1" s="1"/>
  <c r="L1616" i="1"/>
  <c r="K1616" i="1" s="1"/>
  <c r="L1618" i="1"/>
  <c r="K1618" i="1" s="1"/>
  <c r="L1620" i="1"/>
  <c r="K1620" i="1" s="1"/>
  <c r="L1622" i="1"/>
  <c r="K1622" i="1" s="1"/>
  <c r="L1624" i="1"/>
  <c r="K1624" i="1" s="1"/>
  <c r="L1626" i="1"/>
  <c r="K1626" i="1" s="1"/>
  <c r="L1628" i="1"/>
  <c r="K1628" i="1" s="1"/>
  <c r="L1630" i="1"/>
  <c r="K1630" i="1" s="1"/>
  <c r="L1632" i="1"/>
  <c r="K1632" i="1" s="1"/>
  <c r="L1634" i="1"/>
  <c r="K1634" i="1" s="1"/>
  <c r="L1636" i="1"/>
  <c r="K1636" i="1" s="1"/>
  <c r="L1638" i="1"/>
  <c r="K1638" i="1" s="1"/>
  <c r="L1640" i="1"/>
  <c r="K1640" i="1" s="1"/>
  <c r="L1642" i="1"/>
  <c r="K1642" i="1" s="1"/>
  <c r="L1644" i="1"/>
  <c r="K1644" i="1" s="1"/>
  <c r="L1646" i="1"/>
  <c r="K1646" i="1" s="1"/>
  <c r="L1648" i="1"/>
  <c r="K1648" i="1" s="1"/>
  <c r="L1650" i="1"/>
  <c r="K1650" i="1" s="1"/>
  <c r="L1652" i="1"/>
  <c r="K1652" i="1" s="1"/>
  <c r="L1654" i="1"/>
  <c r="K1654" i="1" s="1"/>
  <c r="L1656" i="1"/>
  <c r="K1656" i="1" s="1"/>
  <c r="L1605" i="1"/>
  <c r="K1605" i="1" s="1"/>
  <c r="L1609" i="1"/>
  <c r="K1609" i="1" s="1"/>
  <c r="L1613" i="1"/>
  <c r="K1613" i="1" s="1"/>
  <c r="L1617" i="1"/>
  <c r="K1617" i="1" s="1"/>
  <c r="L1621" i="1"/>
  <c r="K1621" i="1" s="1"/>
  <c r="L1625" i="1"/>
  <c r="K1625" i="1" s="1"/>
  <c r="L1629" i="1"/>
  <c r="K1629" i="1" s="1"/>
  <c r="L1633" i="1"/>
  <c r="K1633" i="1" s="1"/>
  <c r="L1637" i="1"/>
  <c r="K1637" i="1" s="1"/>
  <c r="L1641" i="1"/>
  <c r="K1641" i="1" s="1"/>
  <c r="L1645" i="1"/>
  <c r="K1645" i="1" s="1"/>
  <c r="L1649" i="1"/>
  <c r="K1649" i="1" s="1"/>
  <c r="L1653" i="1"/>
  <c r="K1653" i="1" s="1"/>
  <c r="L1657" i="1"/>
  <c r="K1657" i="1" s="1"/>
  <c r="L1659" i="1"/>
  <c r="K1659" i="1" s="1"/>
  <c r="L1661" i="1"/>
  <c r="K1661" i="1" s="1"/>
  <c r="L1663" i="1"/>
  <c r="K1663" i="1" s="1"/>
  <c r="L1665" i="1"/>
  <c r="K1665" i="1" s="1"/>
  <c r="L1667" i="1"/>
  <c r="K1667" i="1" s="1"/>
  <c r="L1669" i="1"/>
  <c r="K1669" i="1" s="1"/>
  <c r="L1671" i="1"/>
  <c r="K1671" i="1" s="1"/>
  <c r="L1673" i="1"/>
  <c r="K1673" i="1" s="1"/>
  <c r="L1675" i="1"/>
  <c r="K1675" i="1" s="1"/>
  <c r="L1677" i="1"/>
  <c r="K1677" i="1" s="1"/>
  <c r="L1679" i="1"/>
  <c r="K1679" i="1" s="1"/>
  <c r="L1681" i="1"/>
  <c r="K1681" i="1" s="1"/>
  <c r="L1683" i="1"/>
  <c r="K1683" i="1" s="1"/>
  <c r="L1685" i="1"/>
  <c r="K1685" i="1" s="1"/>
  <c r="L1687" i="1"/>
  <c r="K1687" i="1" s="1"/>
  <c r="L1689" i="1"/>
  <c r="K1689" i="1" s="1"/>
  <c r="L1691" i="1"/>
  <c r="K1691" i="1" s="1"/>
  <c r="L1693" i="1"/>
  <c r="K1693" i="1" s="1"/>
  <c r="L1695" i="1"/>
  <c r="K1695" i="1" s="1"/>
  <c r="L1697" i="1"/>
  <c r="K1697" i="1" s="1"/>
  <c r="L1699" i="1"/>
  <c r="K1699" i="1" s="1"/>
  <c r="L1701" i="1"/>
  <c r="K1701" i="1" s="1"/>
  <c r="L1703" i="1"/>
  <c r="K1703" i="1" s="1"/>
  <c r="L1705" i="1"/>
  <c r="K1705" i="1" s="1"/>
  <c r="L1707" i="1"/>
  <c r="K1707" i="1" s="1"/>
  <c r="L1709" i="1"/>
  <c r="K1709" i="1" s="1"/>
  <c r="L1711" i="1"/>
  <c r="K1711" i="1" s="1"/>
  <c r="L1713" i="1"/>
  <c r="K1713" i="1" s="1"/>
  <c r="L1715" i="1"/>
  <c r="K1715" i="1" s="1"/>
  <c r="L1717" i="1"/>
  <c r="K1717" i="1" s="1"/>
  <c r="L1719" i="1"/>
  <c r="K1719" i="1" s="1"/>
  <c r="L1721" i="1"/>
  <c r="K1721" i="1" s="1"/>
  <c r="L1611" i="1"/>
  <c r="K1611" i="1" s="1"/>
  <c r="L1619" i="1"/>
  <c r="K1619" i="1" s="1"/>
  <c r="L1627" i="1"/>
  <c r="K1627" i="1" s="1"/>
  <c r="L1635" i="1"/>
  <c r="K1635" i="1" s="1"/>
  <c r="L1643" i="1"/>
  <c r="K1643" i="1" s="1"/>
  <c r="L1651" i="1"/>
  <c r="K1651" i="1" s="1"/>
  <c r="L1658" i="1"/>
  <c r="K1658" i="1" s="1"/>
  <c r="L1662" i="1"/>
  <c r="K1662" i="1" s="1"/>
  <c r="L1666" i="1"/>
  <c r="K1666" i="1" s="1"/>
  <c r="L1670" i="1"/>
  <c r="K1670" i="1" s="1"/>
  <c r="L1674" i="1"/>
  <c r="K1674" i="1" s="1"/>
  <c r="L1678" i="1"/>
  <c r="K1678" i="1" s="1"/>
  <c r="L1682" i="1"/>
  <c r="K1682" i="1" s="1"/>
  <c r="L1686" i="1"/>
  <c r="K1686" i="1" s="1"/>
  <c r="L1690" i="1"/>
  <c r="K1690" i="1" s="1"/>
  <c r="L1694" i="1"/>
  <c r="K1694" i="1" s="1"/>
  <c r="L1698" i="1"/>
  <c r="K1698" i="1" s="1"/>
  <c r="L1702" i="1"/>
  <c r="K1702" i="1" s="1"/>
  <c r="L1706" i="1"/>
  <c r="K1706" i="1" s="1"/>
  <c r="L1710" i="1"/>
  <c r="K1710" i="1" s="1"/>
  <c r="L1716" i="1"/>
  <c r="K1716" i="1" s="1"/>
  <c r="L1720" i="1"/>
  <c r="K1720" i="1" s="1"/>
  <c r="L1607" i="1"/>
  <c r="K1607" i="1" s="1"/>
  <c r="L1615" i="1"/>
  <c r="K1615" i="1" s="1"/>
  <c r="L1623" i="1"/>
  <c r="K1623" i="1" s="1"/>
  <c r="L1631" i="1"/>
  <c r="K1631" i="1" s="1"/>
  <c r="L1639" i="1"/>
  <c r="K1639" i="1" s="1"/>
  <c r="L1647" i="1"/>
  <c r="K1647" i="1" s="1"/>
  <c r="L1655" i="1"/>
  <c r="K1655" i="1" s="1"/>
  <c r="L1660" i="1"/>
  <c r="K1660" i="1" s="1"/>
  <c r="L1664" i="1"/>
  <c r="K1664" i="1" s="1"/>
  <c r="L1668" i="1"/>
  <c r="K1668" i="1" s="1"/>
  <c r="L1672" i="1"/>
  <c r="K1672" i="1" s="1"/>
  <c r="L1676" i="1"/>
  <c r="K1676" i="1" s="1"/>
  <c r="L1680" i="1"/>
  <c r="K1680" i="1" s="1"/>
  <c r="L1684" i="1"/>
  <c r="K1684" i="1" s="1"/>
  <c r="L1688" i="1"/>
  <c r="K1688" i="1" s="1"/>
  <c r="L1692" i="1"/>
  <c r="K1692" i="1" s="1"/>
  <c r="L1696" i="1"/>
  <c r="K1696" i="1" s="1"/>
  <c r="L1700" i="1"/>
  <c r="K1700" i="1" s="1"/>
  <c r="L1704" i="1"/>
  <c r="K1704" i="1" s="1"/>
  <c r="L1708" i="1"/>
  <c r="K1708" i="1" s="1"/>
  <c r="L1712" i="1"/>
  <c r="K1712" i="1" s="1"/>
  <c r="L1714" i="1"/>
  <c r="K1714" i="1" s="1"/>
  <c r="L1718" i="1"/>
  <c r="K1718" i="1" s="1"/>
  <c r="L1500" i="1"/>
  <c r="K1500" i="1" s="1"/>
  <c r="L1502" i="1"/>
  <c r="K1502" i="1" s="1"/>
  <c r="L1504" i="1"/>
  <c r="K1504" i="1" s="1"/>
  <c r="L1506" i="1"/>
  <c r="K1506" i="1" s="1"/>
  <c r="L1508" i="1"/>
  <c r="K1508" i="1" s="1"/>
  <c r="L1510" i="1"/>
  <c r="K1510" i="1" s="1"/>
  <c r="L1512" i="1"/>
  <c r="K1512" i="1" s="1"/>
  <c r="L1514" i="1"/>
  <c r="K1514" i="1" s="1"/>
  <c r="L1516" i="1"/>
  <c r="K1516" i="1" s="1"/>
  <c r="L1518" i="1"/>
  <c r="K1518" i="1" s="1"/>
  <c r="L1520" i="1"/>
  <c r="K1520" i="1" s="1"/>
  <c r="L1522" i="1"/>
  <c r="K1522" i="1" s="1"/>
  <c r="L1524" i="1"/>
  <c r="K1524" i="1" s="1"/>
  <c r="L1526" i="1"/>
  <c r="K1526" i="1" s="1"/>
  <c r="L1528" i="1"/>
  <c r="K1528" i="1" s="1"/>
  <c r="L1530" i="1"/>
  <c r="K1530" i="1" s="1"/>
  <c r="L1501" i="1"/>
  <c r="K1501" i="1" s="1"/>
  <c r="L1503" i="1"/>
  <c r="K1503" i="1" s="1"/>
  <c r="L1505" i="1"/>
  <c r="K1505" i="1" s="1"/>
  <c r="L1507" i="1"/>
  <c r="K1507" i="1" s="1"/>
  <c r="L1509" i="1"/>
  <c r="K1509" i="1" s="1"/>
  <c r="L1511" i="1"/>
  <c r="K1511" i="1" s="1"/>
  <c r="L1513" i="1"/>
  <c r="K1513" i="1" s="1"/>
  <c r="L1515" i="1"/>
  <c r="K1515" i="1" s="1"/>
  <c r="L1517" i="1"/>
  <c r="K1517" i="1" s="1"/>
  <c r="L1519" i="1"/>
  <c r="K1519" i="1" s="1"/>
  <c r="L1521" i="1"/>
  <c r="K1521" i="1" s="1"/>
  <c r="L1523" i="1"/>
  <c r="K1523" i="1" s="1"/>
  <c r="L1525" i="1"/>
  <c r="K1525" i="1" s="1"/>
  <c r="L1527" i="1"/>
  <c r="K1527" i="1" s="1"/>
  <c r="L1529" i="1"/>
  <c r="K1529" i="1" s="1"/>
  <c r="L1499" i="1"/>
  <c r="K1499" i="1" s="1"/>
  <c r="L1443" i="1"/>
  <c r="K1443" i="1" s="1"/>
  <c r="L1442" i="1"/>
  <c r="K1442" i="1" s="1"/>
  <c r="L1444" i="1"/>
  <c r="K1444" i="1" s="1"/>
  <c r="L1445" i="1"/>
  <c r="K1445" i="1" s="1"/>
  <c r="L1447" i="1"/>
  <c r="K1447" i="1" s="1"/>
  <c r="L1449" i="1"/>
  <c r="K1449" i="1" s="1"/>
  <c r="L1451" i="1"/>
  <c r="K1451" i="1" s="1"/>
  <c r="L1453" i="1"/>
  <c r="K1453" i="1" s="1"/>
  <c r="L1455" i="1"/>
  <c r="K1455" i="1" s="1"/>
  <c r="L1457" i="1"/>
  <c r="K1457" i="1" s="1"/>
  <c r="L1459" i="1"/>
  <c r="K1459" i="1" s="1"/>
  <c r="L1461" i="1"/>
  <c r="K1461" i="1" s="1"/>
  <c r="L1463" i="1"/>
  <c r="K1463" i="1" s="1"/>
  <c r="L1467" i="1"/>
  <c r="K1467" i="1" s="1"/>
  <c r="L1469" i="1"/>
  <c r="K1469" i="1" s="1"/>
  <c r="L1471" i="1"/>
  <c r="K1471" i="1" s="1"/>
  <c r="L1473" i="1"/>
  <c r="K1473" i="1" s="1"/>
  <c r="L1475" i="1"/>
  <c r="K1475" i="1" s="1"/>
  <c r="L1477" i="1"/>
  <c r="K1477" i="1" s="1"/>
  <c r="L1479" i="1"/>
  <c r="K1479" i="1" s="1"/>
  <c r="L1481" i="1"/>
  <c r="K1481" i="1" s="1"/>
  <c r="L1483" i="1"/>
  <c r="K1483" i="1" s="1"/>
  <c r="L1485" i="1"/>
  <c r="K1485" i="1" s="1"/>
  <c r="L1487" i="1"/>
  <c r="K1487" i="1" s="1"/>
  <c r="L1489" i="1"/>
  <c r="K1489" i="1" s="1"/>
  <c r="L1491" i="1"/>
  <c r="K1491" i="1" s="1"/>
  <c r="L1493" i="1"/>
  <c r="K1493" i="1" s="1"/>
  <c r="L1495" i="1"/>
  <c r="K1495" i="1" s="1"/>
  <c r="L1497" i="1"/>
  <c r="K1497" i="1" s="1"/>
  <c r="L1534" i="1"/>
  <c r="K1534" i="1" s="1"/>
  <c r="L1536" i="1"/>
  <c r="K1536" i="1" s="1"/>
  <c r="L1538" i="1"/>
  <c r="K1538" i="1" s="1"/>
  <c r="L1540" i="1"/>
  <c r="K1540" i="1" s="1"/>
  <c r="L1542" i="1"/>
  <c r="K1542" i="1" s="1"/>
  <c r="L1544" i="1"/>
  <c r="K1544" i="1" s="1"/>
  <c r="L1546" i="1"/>
  <c r="K1546" i="1" s="1"/>
  <c r="L1548" i="1"/>
  <c r="K1548" i="1" s="1"/>
  <c r="L1550" i="1"/>
  <c r="K1550" i="1" s="1"/>
  <c r="L1552" i="1"/>
  <c r="K1552" i="1" s="1"/>
  <c r="L1554" i="1"/>
  <c r="K1554" i="1" s="1"/>
  <c r="L1556" i="1"/>
  <c r="K1556" i="1" s="1"/>
  <c r="L1558" i="1"/>
  <c r="K1558" i="1" s="1"/>
  <c r="L1560" i="1"/>
  <c r="K1560" i="1" s="1"/>
  <c r="L1562" i="1"/>
  <c r="K1562" i="1" s="1"/>
  <c r="L1564" i="1"/>
  <c r="K1564" i="1" s="1"/>
  <c r="L1567" i="1"/>
  <c r="K1567" i="1" s="1"/>
  <c r="L1569" i="1"/>
  <c r="K1569" i="1" s="1"/>
  <c r="L1571" i="1"/>
  <c r="K1571" i="1" s="1"/>
  <c r="L1573" i="1"/>
  <c r="K1573" i="1" s="1"/>
  <c r="L1575" i="1"/>
  <c r="K1575" i="1" s="1"/>
  <c r="L1577" i="1"/>
  <c r="K1577" i="1" s="1"/>
  <c r="L1579" i="1"/>
  <c r="K1579" i="1" s="1"/>
  <c r="L1581" i="1"/>
  <c r="K1581" i="1" s="1"/>
  <c r="L1583" i="1"/>
  <c r="K1583" i="1" s="1"/>
  <c r="L1585" i="1"/>
  <c r="K1585" i="1" s="1"/>
  <c r="L1587" i="1"/>
  <c r="K1587" i="1" s="1"/>
  <c r="L1589" i="1"/>
  <c r="K1589" i="1" s="1"/>
  <c r="L1591" i="1"/>
  <c r="K1591" i="1" s="1"/>
  <c r="L1593" i="1"/>
  <c r="K1593" i="1" s="1"/>
  <c r="L1595" i="1"/>
  <c r="K1595" i="1" s="1"/>
  <c r="L1597" i="1"/>
  <c r="K1597" i="1" s="1"/>
  <c r="L1599" i="1"/>
  <c r="K1599" i="1" s="1"/>
  <c r="L1601" i="1"/>
  <c r="K1601" i="1" s="1"/>
  <c r="L1603" i="1"/>
  <c r="K1603" i="1" s="1"/>
  <c r="L1446" i="1"/>
  <c r="K1446" i="1" s="1"/>
  <c r="L1448" i="1"/>
  <c r="K1448" i="1" s="1"/>
  <c r="L1450" i="1"/>
  <c r="K1450" i="1" s="1"/>
  <c r="L1452" i="1"/>
  <c r="K1452" i="1" s="1"/>
  <c r="L1454" i="1"/>
  <c r="K1454" i="1" s="1"/>
  <c r="L1456" i="1"/>
  <c r="K1456" i="1" s="1"/>
  <c r="L1458" i="1"/>
  <c r="K1458" i="1" s="1"/>
  <c r="L1460" i="1"/>
  <c r="K1460" i="1" s="1"/>
  <c r="L1462" i="1"/>
  <c r="K1462" i="1" s="1"/>
  <c r="L1464" i="1"/>
  <c r="K1464" i="1" s="1"/>
  <c r="L1468" i="1"/>
  <c r="K1468" i="1" s="1"/>
  <c r="L1470" i="1"/>
  <c r="K1470" i="1" s="1"/>
  <c r="L1472" i="1"/>
  <c r="K1472" i="1" s="1"/>
  <c r="L1474" i="1"/>
  <c r="K1474" i="1" s="1"/>
  <c r="L1476" i="1"/>
  <c r="K1476" i="1" s="1"/>
  <c r="L1478" i="1"/>
  <c r="K1478" i="1" s="1"/>
  <c r="L1480" i="1"/>
  <c r="K1480" i="1" s="1"/>
  <c r="L1482" i="1"/>
  <c r="K1482" i="1" s="1"/>
  <c r="L1484" i="1"/>
  <c r="K1484" i="1" s="1"/>
  <c r="L1486" i="1"/>
  <c r="K1486" i="1" s="1"/>
  <c r="L1488" i="1"/>
  <c r="K1488" i="1" s="1"/>
  <c r="L1490" i="1"/>
  <c r="K1490" i="1" s="1"/>
  <c r="L1492" i="1"/>
  <c r="K1492" i="1" s="1"/>
  <c r="L1494" i="1"/>
  <c r="K1494" i="1" s="1"/>
  <c r="L1496" i="1"/>
  <c r="K1496" i="1" s="1"/>
  <c r="L1498" i="1"/>
  <c r="K1498" i="1" s="1"/>
  <c r="L1533" i="1"/>
  <c r="K1533" i="1" s="1"/>
  <c r="L1535" i="1"/>
  <c r="K1535" i="1" s="1"/>
  <c r="L1537" i="1"/>
  <c r="K1537" i="1" s="1"/>
  <c r="L1539" i="1"/>
  <c r="K1539" i="1" s="1"/>
  <c r="L1541" i="1"/>
  <c r="K1541" i="1" s="1"/>
  <c r="L1543" i="1"/>
  <c r="K1543" i="1" s="1"/>
  <c r="L1545" i="1"/>
  <c r="K1545" i="1" s="1"/>
  <c r="L1547" i="1"/>
  <c r="K1547" i="1" s="1"/>
  <c r="L1549" i="1"/>
  <c r="K1549" i="1" s="1"/>
  <c r="L1551" i="1"/>
  <c r="K1551" i="1" s="1"/>
  <c r="L1553" i="1"/>
  <c r="K1553" i="1" s="1"/>
  <c r="L1555" i="1"/>
  <c r="K1555" i="1" s="1"/>
  <c r="L1557" i="1"/>
  <c r="K1557" i="1" s="1"/>
  <c r="L1559" i="1"/>
  <c r="K1559" i="1" s="1"/>
  <c r="L1561" i="1"/>
  <c r="K1561" i="1" s="1"/>
  <c r="L1563" i="1"/>
  <c r="K1563" i="1" s="1"/>
  <c r="L1566" i="1"/>
  <c r="K1566" i="1" s="1"/>
  <c r="L1568" i="1"/>
  <c r="K1568" i="1" s="1"/>
  <c r="L1570" i="1"/>
  <c r="K1570" i="1" s="1"/>
  <c r="L1572" i="1"/>
  <c r="K1572" i="1" s="1"/>
  <c r="L1574" i="1"/>
  <c r="K1574" i="1" s="1"/>
  <c r="L1576" i="1"/>
  <c r="K1576" i="1" s="1"/>
  <c r="L1578" i="1"/>
  <c r="K1578" i="1" s="1"/>
  <c r="L1580" i="1"/>
  <c r="K1580" i="1" s="1"/>
  <c r="L1582" i="1"/>
  <c r="K1582" i="1" s="1"/>
  <c r="L1584" i="1"/>
  <c r="K1584" i="1" s="1"/>
  <c r="L1586" i="1"/>
  <c r="K1586" i="1" s="1"/>
  <c r="L1588" i="1"/>
  <c r="K1588" i="1" s="1"/>
  <c r="L1590" i="1"/>
  <c r="K1590" i="1" s="1"/>
  <c r="L1592" i="1"/>
  <c r="K1592" i="1" s="1"/>
  <c r="L1594" i="1"/>
  <c r="K1594" i="1" s="1"/>
  <c r="L1596" i="1"/>
  <c r="K1596" i="1" s="1"/>
  <c r="L1598" i="1"/>
  <c r="K1598" i="1" s="1"/>
  <c r="L1600" i="1"/>
  <c r="K1600" i="1" s="1"/>
  <c r="L1602" i="1"/>
  <c r="K1602" i="1" s="1"/>
  <c r="L1604" i="1"/>
  <c r="K1604" i="1" s="1"/>
  <c r="L1413" i="1"/>
  <c r="K1413" i="1" s="1"/>
  <c r="L1415" i="1"/>
  <c r="K1415" i="1" s="1"/>
  <c r="L1417" i="1"/>
  <c r="K1417" i="1" s="1"/>
  <c r="L1419" i="1"/>
  <c r="K1419" i="1" s="1"/>
  <c r="L1421" i="1"/>
  <c r="K1421" i="1" s="1"/>
  <c r="L1423" i="1"/>
  <c r="K1423" i="1" s="1"/>
  <c r="L1425" i="1"/>
  <c r="K1425" i="1" s="1"/>
  <c r="L1427" i="1"/>
  <c r="K1427" i="1" s="1"/>
  <c r="L1429" i="1"/>
  <c r="K1429" i="1" s="1"/>
  <c r="L1431" i="1"/>
  <c r="K1431" i="1" s="1"/>
  <c r="L1433" i="1"/>
  <c r="K1433" i="1" s="1"/>
  <c r="L1532" i="1"/>
  <c r="K1532" i="1" s="1"/>
  <c r="L1435" i="1"/>
  <c r="K1435" i="1" s="1"/>
  <c r="L1437" i="1"/>
  <c r="K1437" i="1" s="1"/>
  <c r="L1439" i="1"/>
  <c r="K1439" i="1" s="1"/>
  <c r="L1441" i="1"/>
  <c r="K1441" i="1" s="1"/>
  <c r="L1414" i="1"/>
  <c r="K1414" i="1" s="1"/>
  <c r="L1416" i="1"/>
  <c r="K1416" i="1" s="1"/>
  <c r="L1418" i="1"/>
  <c r="K1418" i="1" s="1"/>
  <c r="L1420" i="1"/>
  <c r="K1420" i="1" s="1"/>
  <c r="L1422" i="1"/>
  <c r="K1422" i="1" s="1"/>
  <c r="L1424" i="1"/>
  <c r="K1424" i="1" s="1"/>
  <c r="L1426" i="1"/>
  <c r="K1426" i="1" s="1"/>
  <c r="L1428" i="1"/>
  <c r="K1428" i="1" s="1"/>
  <c r="L1430" i="1"/>
  <c r="K1430" i="1" s="1"/>
  <c r="L1432" i="1"/>
  <c r="K1432" i="1" s="1"/>
  <c r="L1531" i="1"/>
  <c r="K1531" i="1" s="1"/>
  <c r="L1434" i="1"/>
  <c r="K1434" i="1" s="1"/>
  <c r="L1436" i="1"/>
  <c r="K1436" i="1" s="1"/>
  <c r="L1438" i="1"/>
  <c r="K1438" i="1" s="1"/>
  <c r="L1440" i="1"/>
  <c r="K1440" i="1" s="1"/>
  <c r="L1381" i="1"/>
  <c r="K1381" i="1" s="1"/>
  <c r="L1383" i="1"/>
  <c r="K1383" i="1" s="1"/>
  <c r="L1385" i="1"/>
  <c r="K1385" i="1" s="1"/>
  <c r="L1387" i="1"/>
  <c r="K1387" i="1" s="1"/>
  <c r="L1389" i="1"/>
  <c r="K1389" i="1" s="1"/>
  <c r="L1391" i="1"/>
  <c r="K1391" i="1" s="1"/>
  <c r="L1393" i="1"/>
  <c r="K1393" i="1" s="1"/>
  <c r="L1397" i="1"/>
  <c r="K1397" i="1" s="1"/>
  <c r="L1401" i="1"/>
  <c r="K1401" i="1" s="1"/>
  <c r="L1405" i="1"/>
  <c r="K1405" i="1" s="1"/>
  <c r="L1409" i="1"/>
  <c r="K1409" i="1" s="1"/>
  <c r="L1380" i="1"/>
  <c r="K1380" i="1" s="1"/>
  <c r="L1382" i="1"/>
  <c r="K1382" i="1" s="1"/>
  <c r="L1384" i="1"/>
  <c r="K1384" i="1" s="1"/>
  <c r="L1386" i="1"/>
  <c r="K1386" i="1" s="1"/>
  <c r="L1392" i="1"/>
  <c r="K1392" i="1" s="1"/>
  <c r="L1394" i="1"/>
  <c r="K1394" i="1" s="1"/>
  <c r="L1396" i="1"/>
  <c r="K1396" i="1" s="1"/>
  <c r="L1398" i="1"/>
  <c r="K1398" i="1" s="1"/>
  <c r="L1400" i="1"/>
  <c r="K1400" i="1" s="1"/>
  <c r="L1402" i="1"/>
  <c r="K1402" i="1" s="1"/>
  <c r="L1404" i="1"/>
  <c r="K1404" i="1" s="1"/>
  <c r="L1406" i="1"/>
  <c r="K1406" i="1" s="1"/>
  <c r="L1408" i="1"/>
  <c r="K1408" i="1" s="1"/>
  <c r="L1410" i="1"/>
  <c r="K1410" i="1" s="1"/>
  <c r="L1412" i="1"/>
  <c r="K1412" i="1" s="1"/>
  <c r="L1395" i="1"/>
  <c r="K1395" i="1" s="1"/>
  <c r="L1399" i="1"/>
  <c r="K1399" i="1" s="1"/>
  <c r="L1403" i="1"/>
  <c r="K1403" i="1" s="1"/>
  <c r="L1407" i="1"/>
  <c r="K1407" i="1" s="1"/>
  <c r="L1411" i="1"/>
  <c r="K1411" i="1" s="1"/>
  <c r="L1370" i="1"/>
  <c r="K1370" i="1" s="1"/>
  <c r="L1372" i="1"/>
  <c r="K1372" i="1" s="1"/>
  <c r="L1374" i="1"/>
  <c r="K1374" i="1" s="1"/>
  <c r="L1376" i="1"/>
  <c r="K1376" i="1" s="1"/>
  <c r="L1369" i="1"/>
  <c r="K1369" i="1" s="1"/>
  <c r="L1371" i="1"/>
  <c r="K1371" i="1" s="1"/>
  <c r="L1373" i="1"/>
  <c r="K1373" i="1" s="1"/>
  <c r="L1375" i="1"/>
  <c r="K1375" i="1" s="1"/>
  <c r="L1377" i="1"/>
  <c r="K1377" i="1" s="1"/>
  <c r="L1379" i="1"/>
  <c r="K1379" i="1" s="1"/>
  <c r="L1378" i="1"/>
  <c r="K1378" i="1" s="1"/>
  <c r="L1335" i="1"/>
  <c r="K1335" i="1" s="1"/>
  <c r="L1337" i="1"/>
  <c r="K1337" i="1" s="1"/>
  <c r="L1339" i="1"/>
  <c r="K1339" i="1" s="1"/>
  <c r="L1341" i="1"/>
  <c r="K1341" i="1" s="1"/>
  <c r="L1343" i="1"/>
  <c r="K1343" i="1" s="1"/>
  <c r="L1345" i="1"/>
  <c r="K1345" i="1" s="1"/>
  <c r="L1347" i="1"/>
  <c r="K1347" i="1" s="1"/>
  <c r="L1349" i="1"/>
  <c r="K1349" i="1" s="1"/>
  <c r="L1351" i="1"/>
  <c r="K1351" i="1" s="1"/>
  <c r="L1353" i="1"/>
  <c r="K1353" i="1" s="1"/>
  <c r="L1355" i="1"/>
  <c r="K1355" i="1" s="1"/>
  <c r="L1357" i="1"/>
  <c r="K1357" i="1" s="1"/>
  <c r="L1359" i="1"/>
  <c r="K1359" i="1" s="1"/>
  <c r="L1361" i="1"/>
  <c r="K1361" i="1" s="1"/>
  <c r="L1363" i="1"/>
  <c r="K1363" i="1" s="1"/>
  <c r="L1365" i="1"/>
  <c r="K1365" i="1" s="1"/>
  <c r="L1367" i="1"/>
  <c r="K1367" i="1" s="1"/>
  <c r="L1364" i="1"/>
  <c r="K1364" i="1" s="1"/>
  <c r="L1368" i="1"/>
  <c r="K1368" i="1" s="1"/>
  <c r="L1334" i="1"/>
  <c r="K1334" i="1" s="1"/>
  <c r="L1336" i="1"/>
  <c r="K1336" i="1" s="1"/>
  <c r="L1338" i="1"/>
  <c r="K1338" i="1" s="1"/>
  <c r="L1340" i="1"/>
  <c r="K1340" i="1" s="1"/>
  <c r="L1342" i="1"/>
  <c r="K1342" i="1" s="1"/>
  <c r="L1344" i="1"/>
  <c r="K1344" i="1" s="1"/>
  <c r="L1346" i="1"/>
  <c r="K1346" i="1" s="1"/>
  <c r="L1348" i="1"/>
  <c r="K1348" i="1" s="1"/>
  <c r="L1350" i="1"/>
  <c r="K1350" i="1" s="1"/>
  <c r="L1352" i="1"/>
  <c r="K1352" i="1" s="1"/>
  <c r="L1354" i="1"/>
  <c r="K1354" i="1" s="1"/>
  <c r="L1356" i="1"/>
  <c r="K1356" i="1" s="1"/>
  <c r="L1358" i="1"/>
  <c r="K1358" i="1" s="1"/>
  <c r="L1360" i="1"/>
  <c r="K1360" i="1" s="1"/>
  <c r="L1362" i="1"/>
  <c r="K1362" i="1" s="1"/>
  <c r="L1366" i="1"/>
  <c r="K1366" i="1" s="1"/>
  <c r="L1331" i="1"/>
  <c r="K1331" i="1" s="1"/>
  <c r="L1332" i="1"/>
  <c r="K1332" i="1" s="1"/>
  <c r="L1333" i="1"/>
  <c r="K1333" i="1" s="1"/>
  <c r="L1330" i="1"/>
  <c r="K1330" i="1" s="1"/>
  <c r="L1327" i="1"/>
  <c r="K1327" i="1" s="1"/>
  <c r="L1329" i="1"/>
  <c r="K1329" i="1" s="1"/>
  <c r="L1328" i="1"/>
  <c r="K1328" i="1" s="1"/>
  <c r="L1312" i="1"/>
  <c r="K1312" i="1" s="1"/>
  <c r="L1316" i="1"/>
  <c r="K1316" i="1" s="1"/>
  <c r="L1320" i="1"/>
  <c r="K1320" i="1" s="1"/>
  <c r="L1313" i="1"/>
  <c r="K1313" i="1" s="1"/>
  <c r="L1315" i="1"/>
  <c r="K1315" i="1" s="1"/>
  <c r="L1317" i="1"/>
  <c r="K1317" i="1" s="1"/>
  <c r="L1319" i="1"/>
  <c r="K1319" i="1" s="1"/>
  <c r="L1321" i="1"/>
  <c r="K1321" i="1" s="1"/>
  <c r="L1323" i="1"/>
  <c r="K1323" i="1" s="1"/>
  <c r="L1324" i="1"/>
  <c r="K1324" i="1" s="1"/>
  <c r="L1326" i="1"/>
  <c r="K1326" i="1" s="1"/>
  <c r="L1314" i="1"/>
  <c r="K1314" i="1" s="1"/>
  <c r="L1318" i="1"/>
  <c r="K1318" i="1" s="1"/>
  <c r="L1322" i="1"/>
  <c r="K1322" i="1" s="1"/>
  <c r="L1325" i="1"/>
  <c r="K1325" i="1" s="1"/>
  <c r="L1306" i="1"/>
  <c r="K1306" i="1" s="1"/>
  <c r="L1308" i="1"/>
  <c r="K1308" i="1" s="1"/>
  <c r="L1310" i="1"/>
  <c r="K1310" i="1" s="1"/>
  <c r="L1307" i="1"/>
  <c r="K1307" i="1" s="1"/>
  <c r="L1311" i="1"/>
  <c r="K1311" i="1" s="1"/>
  <c r="L1309" i="1"/>
  <c r="K1309" i="1" s="1"/>
  <c r="L1294" i="1"/>
  <c r="K1294" i="1" s="1"/>
  <c r="L1298" i="1"/>
  <c r="K1298" i="1" s="1"/>
  <c r="L1295" i="1"/>
  <c r="K1295" i="1" s="1"/>
  <c r="L1297" i="1"/>
  <c r="K1297" i="1" s="1"/>
  <c r="L1299" i="1"/>
  <c r="K1299" i="1" s="1"/>
  <c r="L1301" i="1"/>
  <c r="K1301" i="1" s="1"/>
  <c r="L1302" i="1"/>
  <c r="K1302" i="1" s="1"/>
  <c r="L1304" i="1"/>
  <c r="K1304" i="1" s="1"/>
  <c r="L1296" i="1"/>
  <c r="K1296" i="1" s="1"/>
  <c r="L1300" i="1"/>
  <c r="K1300" i="1" s="1"/>
  <c r="L1303" i="1"/>
  <c r="K1303" i="1" s="1"/>
  <c r="L1290" i="1"/>
  <c r="K1290" i="1" s="1"/>
  <c r="L1287" i="1"/>
  <c r="K1287" i="1" s="1"/>
  <c r="L1289" i="1"/>
  <c r="K1289" i="1" s="1"/>
  <c r="L1291" i="1"/>
  <c r="K1291" i="1" s="1"/>
  <c r="L1293" i="1"/>
  <c r="K1293" i="1" s="1"/>
  <c r="L1288" i="1"/>
  <c r="K1288" i="1" s="1"/>
  <c r="L1292" i="1"/>
  <c r="K1292" i="1" s="1"/>
  <c r="L1265" i="1"/>
  <c r="K1265" i="1" s="1"/>
  <c r="L1264" i="1"/>
  <c r="K1264" i="1" s="1"/>
  <c r="L1215" i="1"/>
  <c r="K1215" i="1" s="1"/>
  <c r="L1203" i="1"/>
  <c r="K1203" i="1" s="1"/>
  <c r="L1207" i="1"/>
  <c r="K1207" i="1" s="1"/>
  <c r="L1209" i="1"/>
  <c r="K1209" i="1" s="1"/>
  <c r="L1211" i="1"/>
  <c r="K1211" i="1" s="1"/>
  <c r="L1213" i="1"/>
  <c r="K1213" i="1" s="1"/>
  <c r="L1217" i="1"/>
  <c r="K1217" i="1" s="1"/>
  <c r="L1219" i="1"/>
  <c r="K1219" i="1" s="1"/>
  <c r="L1221" i="1"/>
  <c r="K1221" i="1" s="1"/>
  <c r="L1223" i="1"/>
  <c r="K1223" i="1" s="1"/>
  <c r="L1225" i="1"/>
  <c r="K1225" i="1" s="1"/>
  <c r="L1227" i="1"/>
  <c r="K1227" i="1" s="1"/>
  <c r="L1229" i="1"/>
  <c r="K1229" i="1" s="1"/>
  <c r="L1231" i="1"/>
  <c r="K1231" i="1" s="1"/>
  <c r="L1233" i="1"/>
  <c r="K1233" i="1" s="1"/>
  <c r="L1235" i="1"/>
  <c r="K1235" i="1" s="1"/>
  <c r="L1237" i="1"/>
  <c r="K1237" i="1" s="1"/>
  <c r="L1239" i="1"/>
  <c r="K1239" i="1" s="1"/>
  <c r="L1241" i="1"/>
  <c r="K1241" i="1" s="1"/>
  <c r="L1243" i="1"/>
  <c r="K1243" i="1" s="1"/>
  <c r="L1245" i="1"/>
  <c r="K1245" i="1" s="1"/>
  <c r="L1247" i="1"/>
  <c r="K1247" i="1" s="1"/>
  <c r="L1249" i="1"/>
  <c r="K1249" i="1" s="1"/>
  <c r="L1251" i="1"/>
  <c r="K1251" i="1" s="1"/>
  <c r="L1253" i="1"/>
  <c r="K1253" i="1" s="1"/>
  <c r="L1255" i="1"/>
  <c r="K1255" i="1" s="1"/>
  <c r="L1257" i="1"/>
  <c r="K1257" i="1" s="1"/>
  <c r="L1259" i="1"/>
  <c r="K1259" i="1" s="1"/>
  <c r="L1261" i="1"/>
  <c r="K1261" i="1" s="1"/>
  <c r="L1263" i="1"/>
  <c r="K1263" i="1" s="1"/>
  <c r="L1267" i="1"/>
  <c r="K1267" i="1" s="1"/>
  <c r="L1269" i="1"/>
  <c r="K1269" i="1" s="1"/>
  <c r="L1271" i="1"/>
  <c r="K1271" i="1" s="1"/>
  <c r="L1273" i="1"/>
  <c r="K1273" i="1" s="1"/>
  <c r="L1275" i="1"/>
  <c r="K1275" i="1" s="1"/>
  <c r="L1277" i="1"/>
  <c r="K1277" i="1" s="1"/>
  <c r="L1279" i="1"/>
  <c r="K1279" i="1" s="1"/>
  <c r="L1281" i="1"/>
  <c r="K1281" i="1" s="1"/>
  <c r="L1283" i="1"/>
  <c r="K1283" i="1" s="1"/>
  <c r="L1285" i="1"/>
  <c r="K1285" i="1" s="1"/>
  <c r="L1204" i="1"/>
  <c r="K1204" i="1" s="1"/>
  <c r="L1208" i="1"/>
  <c r="K1208" i="1" s="1"/>
  <c r="L1210" i="1"/>
  <c r="K1210" i="1" s="1"/>
  <c r="L1212" i="1"/>
  <c r="K1212" i="1" s="1"/>
  <c r="L1218" i="1"/>
  <c r="K1218" i="1" s="1"/>
  <c r="L1220" i="1"/>
  <c r="K1220" i="1" s="1"/>
  <c r="L1222" i="1"/>
  <c r="K1222" i="1" s="1"/>
  <c r="L1224" i="1"/>
  <c r="K1224" i="1" s="1"/>
  <c r="L1226" i="1"/>
  <c r="K1226" i="1" s="1"/>
  <c r="L1228" i="1"/>
  <c r="K1228" i="1" s="1"/>
  <c r="L1230" i="1"/>
  <c r="K1230" i="1" s="1"/>
  <c r="L1232" i="1"/>
  <c r="K1232" i="1" s="1"/>
  <c r="L1234" i="1"/>
  <c r="K1234" i="1" s="1"/>
  <c r="L1236" i="1"/>
  <c r="K1236" i="1" s="1"/>
  <c r="L1238" i="1"/>
  <c r="K1238" i="1" s="1"/>
  <c r="L1240" i="1"/>
  <c r="K1240" i="1" s="1"/>
  <c r="L1242" i="1"/>
  <c r="K1242" i="1" s="1"/>
  <c r="L1244" i="1"/>
  <c r="K1244" i="1" s="1"/>
  <c r="L1246" i="1"/>
  <c r="K1246" i="1" s="1"/>
  <c r="L1248" i="1"/>
  <c r="K1248" i="1" s="1"/>
  <c r="L1250" i="1"/>
  <c r="K1250" i="1" s="1"/>
  <c r="L1252" i="1"/>
  <c r="K1252" i="1" s="1"/>
  <c r="L1254" i="1"/>
  <c r="K1254" i="1" s="1"/>
  <c r="L1256" i="1"/>
  <c r="K1256" i="1" s="1"/>
  <c r="L1258" i="1"/>
  <c r="K1258" i="1" s="1"/>
  <c r="L1260" i="1"/>
  <c r="K1260" i="1" s="1"/>
  <c r="L1262" i="1"/>
  <c r="K1262" i="1" s="1"/>
  <c r="L1266" i="1"/>
  <c r="K1266" i="1" s="1"/>
  <c r="L1268" i="1"/>
  <c r="K1268" i="1" s="1"/>
  <c r="L1270" i="1"/>
  <c r="K1270" i="1" s="1"/>
  <c r="L1272" i="1"/>
  <c r="K1272" i="1" s="1"/>
  <c r="L1274" i="1"/>
  <c r="K1274" i="1" s="1"/>
  <c r="L1276" i="1"/>
  <c r="K1276" i="1" s="1"/>
  <c r="L1278" i="1"/>
  <c r="K1278" i="1" s="1"/>
  <c r="L1280" i="1"/>
  <c r="K1280" i="1" s="1"/>
  <c r="L1282" i="1"/>
  <c r="K1282" i="1" s="1"/>
  <c r="L1284" i="1"/>
  <c r="K1284" i="1" s="1"/>
  <c r="L1286" i="1"/>
  <c r="K1286" i="1" s="1"/>
  <c r="L1174" i="1"/>
  <c r="K1174" i="1" s="1"/>
  <c r="L1178" i="1"/>
  <c r="K1178" i="1" s="1"/>
  <c r="L1180" i="1"/>
  <c r="K1180" i="1" s="1"/>
  <c r="L1182" i="1"/>
  <c r="K1182" i="1" s="1"/>
  <c r="L1186" i="1"/>
  <c r="K1186" i="1" s="1"/>
  <c r="L1188" i="1"/>
  <c r="K1188" i="1" s="1"/>
  <c r="L1190" i="1"/>
  <c r="K1190" i="1" s="1"/>
  <c r="L1192" i="1"/>
  <c r="K1192" i="1" s="1"/>
  <c r="L1194" i="1"/>
  <c r="K1194" i="1" s="1"/>
  <c r="L1196" i="1"/>
  <c r="K1196" i="1" s="1"/>
  <c r="L1198" i="1"/>
  <c r="K1198" i="1" s="1"/>
  <c r="L1199" i="1"/>
  <c r="K1199" i="1" s="1"/>
  <c r="L1201" i="1"/>
  <c r="K1201" i="1" s="1"/>
  <c r="L1177" i="1"/>
  <c r="K1177" i="1" s="1"/>
  <c r="L1179" i="1"/>
  <c r="K1179" i="1" s="1"/>
  <c r="L1181" i="1"/>
  <c r="K1181" i="1" s="1"/>
  <c r="L1183" i="1"/>
  <c r="K1183" i="1" s="1"/>
  <c r="L1187" i="1"/>
  <c r="K1187" i="1" s="1"/>
  <c r="L1189" i="1"/>
  <c r="K1189" i="1" s="1"/>
  <c r="L1191" i="1"/>
  <c r="K1191" i="1" s="1"/>
  <c r="L1193" i="1"/>
  <c r="K1193" i="1" s="1"/>
  <c r="L1195" i="1"/>
  <c r="K1195" i="1" s="1"/>
  <c r="L1197" i="1"/>
  <c r="K1197" i="1" s="1"/>
  <c r="L1200" i="1"/>
  <c r="K1200" i="1" s="1"/>
  <c r="L1168" i="1"/>
  <c r="K1168" i="1" s="1"/>
  <c r="L1170" i="1"/>
  <c r="K1170" i="1" s="1"/>
  <c r="L1172" i="1"/>
  <c r="K1172" i="1" s="1"/>
  <c r="L1169" i="1"/>
  <c r="K1169" i="1" s="1"/>
  <c r="L1171" i="1"/>
  <c r="K1171" i="1" s="1"/>
  <c r="L1173" i="1"/>
  <c r="K1173" i="1" s="1"/>
  <c r="L1162" i="1"/>
  <c r="K1162" i="1" s="1"/>
  <c r="L1164" i="1"/>
  <c r="K1164" i="1" s="1"/>
  <c r="L1166" i="1"/>
  <c r="K1166" i="1" s="1"/>
  <c r="L1159" i="1"/>
  <c r="K1159" i="1" s="1"/>
  <c r="L1161" i="1"/>
  <c r="K1161" i="1" s="1"/>
  <c r="L1163" i="1"/>
  <c r="K1163" i="1" s="1"/>
  <c r="L1165" i="1"/>
  <c r="K1165" i="1" s="1"/>
  <c r="L1167" i="1"/>
  <c r="K1167" i="1" s="1"/>
  <c r="L1157" i="1"/>
  <c r="K1157" i="1" s="1"/>
  <c r="L1156" i="1"/>
  <c r="K1156" i="1" s="1"/>
  <c r="L1158" i="1"/>
  <c r="K1158" i="1" s="1"/>
  <c r="L1143" i="1"/>
  <c r="K1143" i="1" s="1"/>
  <c r="L1145" i="1"/>
  <c r="K1145" i="1" s="1"/>
  <c r="L1147" i="1"/>
  <c r="K1147" i="1" s="1"/>
  <c r="L1149" i="1"/>
  <c r="K1149" i="1" s="1"/>
  <c r="L1153" i="1"/>
  <c r="K1153" i="1" s="1"/>
  <c r="L1155" i="1"/>
  <c r="K1155" i="1" s="1"/>
  <c r="L1144" i="1"/>
  <c r="K1144" i="1" s="1"/>
  <c r="L1146" i="1"/>
  <c r="K1146" i="1" s="1"/>
  <c r="L1148" i="1"/>
  <c r="K1148" i="1" s="1"/>
  <c r="L1150" i="1"/>
  <c r="K1150" i="1" s="1"/>
  <c r="L1152" i="1"/>
  <c r="K1152" i="1" s="1"/>
  <c r="L1154" i="1"/>
  <c r="K1154" i="1" s="1"/>
  <c r="L1131" i="1"/>
  <c r="K1131" i="1" s="1"/>
  <c r="L1133" i="1"/>
  <c r="K1133" i="1" s="1"/>
  <c r="L1135" i="1"/>
  <c r="K1135" i="1" s="1"/>
  <c r="L1137" i="1"/>
  <c r="K1137" i="1" s="1"/>
  <c r="L1139" i="1"/>
  <c r="K1139" i="1" s="1"/>
  <c r="L1141" i="1"/>
  <c r="K1141" i="1" s="1"/>
  <c r="L1130" i="1"/>
  <c r="K1130" i="1" s="1"/>
  <c r="L1132" i="1"/>
  <c r="K1132" i="1" s="1"/>
  <c r="L1134" i="1"/>
  <c r="K1134" i="1" s="1"/>
  <c r="L1136" i="1"/>
  <c r="K1136" i="1" s="1"/>
  <c r="L1138" i="1"/>
  <c r="K1138" i="1" s="1"/>
  <c r="L1140" i="1"/>
  <c r="K1140" i="1" s="1"/>
  <c r="L1142" i="1"/>
  <c r="K1142" i="1" s="1"/>
  <c r="L1064" i="1"/>
  <c r="K1064" i="1" s="1"/>
  <c r="L1066" i="1"/>
  <c r="K1066" i="1" s="1"/>
  <c r="L1068" i="1"/>
  <c r="K1068" i="1" s="1"/>
  <c r="L1070" i="1"/>
  <c r="K1070" i="1" s="1"/>
  <c r="L1072" i="1"/>
  <c r="K1072" i="1" s="1"/>
  <c r="L1074" i="1"/>
  <c r="K1074" i="1" s="1"/>
  <c r="L1076" i="1"/>
  <c r="K1076" i="1" s="1"/>
  <c r="L1078" i="1"/>
  <c r="K1078" i="1" s="1"/>
  <c r="L1080" i="1"/>
  <c r="K1080" i="1" s="1"/>
  <c r="L1082" i="1"/>
  <c r="K1082" i="1" s="1"/>
  <c r="L1084" i="1"/>
  <c r="K1084" i="1" s="1"/>
  <c r="L1086" i="1"/>
  <c r="K1086" i="1" s="1"/>
  <c r="L1088" i="1"/>
  <c r="K1088" i="1" s="1"/>
  <c r="L1090" i="1"/>
  <c r="K1090" i="1" s="1"/>
  <c r="L1092" i="1"/>
  <c r="K1092" i="1" s="1"/>
  <c r="L1094" i="1"/>
  <c r="K1094" i="1" s="1"/>
  <c r="L1096" i="1"/>
  <c r="K1096" i="1" s="1"/>
  <c r="L1098" i="1"/>
  <c r="K1098" i="1" s="1"/>
  <c r="L1100" i="1"/>
  <c r="K1100" i="1" s="1"/>
  <c r="L1102" i="1"/>
  <c r="K1102" i="1" s="1"/>
  <c r="L1104" i="1"/>
  <c r="K1104" i="1" s="1"/>
  <c r="L1106" i="1"/>
  <c r="K1106" i="1" s="1"/>
  <c r="L1108" i="1"/>
  <c r="K1108" i="1" s="1"/>
  <c r="L1110" i="1"/>
  <c r="K1110" i="1" s="1"/>
  <c r="L1112" i="1"/>
  <c r="K1112" i="1" s="1"/>
  <c r="L1114" i="1"/>
  <c r="K1114" i="1" s="1"/>
  <c r="L1116" i="1"/>
  <c r="K1116" i="1" s="1"/>
  <c r="L1118" i="1"/>
  <c r="K1118" i="1" s="1"/>
  <c r="L1120" i="1"/>
  <c r="K1120" i="1" s="1"/>
  <c r="L1122" i="1"/>
  <c r="K1122" i="1" s="1"/>
  <c r="L1124" i="1"/>
  <c r="K1124" i="1" s="1"/>
  <c r="L1126" i="1"/>
  <c r="K1126" i="1" s="1"/>
  <c r="L1128" i="1"/>
  <c r="K1128" i="1" s="1"/>
  <c r="L1065" i="1"/>
  <c r="K1065" i="1" s="1"/>
  <c r="L1073" i="1"/>
  <c r="K1073" i="1" s="1"/>
  <c r="L1077" i="1"/>
  <c r="K1077" i="1" s="1"/>
  <c r="L1081" i="1"/>
  <c r="K1081" i="1" s="1"/>
  <c r="L1089" i="1"/>
  <c r="K1089" i="1" s="1"/>
  <c r="L1093" i="1"/>
  <c r="K1093" i="1" s="1"/>
  <c r="L1097" i="1"/>
  <c r="K1097" i="1" s="1"/>
  <c r="L1101" i="1"/>
  <c r="K1101" i="1" s="1"/>
  <c r="L1105" i="1"/>
  <c r="K1105" i="1" s="1"/>
  <c r="L1109" i="1"/>
  <c r="K1109" i="1" s="1"/>
  <c r="L1113" i="1"/>
  <c r="K1113" i="1" s="1"/>
  <c r="L1117" i="1"/>
  <c r="K1117" i="1" s="1"/>
  <c r="L1121" i="1"/>
  <c r="K1121" i="1" s="1"/>
  <c r="L1125" i="1"/>
  <c r="K1125" i="1" s="1"/>
  <c r="L1063" i="1"/>
  <c r="K1063" i="1" s="1"/>
  <c r="L1067" i="1"/>
  <c r="K1067" i="1" s="1"/>
  <c r="L1071" i="1"/>
  <c r="K1071" i="1" s="1"/>
  <c r="L1075" i="1"/>
  <c r="K1075" i="1" s="1"/>
  <c r="L1079" i="1"/>
  <c r="K1079" i="1" s="1"/>
  <c r="L1083" i="1"/>
  <c r="K1083" i="1" s="1"/>
  <c r="L1087" i="1"/>
  <c r="K1087" i="1" s="1"/>
  <c r="L1091" i="1"/>
  <c r="K1091" i="1" s="1"/>
  <c r="L1095" i="1"/>
  <c r="K1095" i="1" s="1"/>
  <c r="L1099" i="1"/>
  <c r="K1099" i="1" s="1"/>
  <c r="L1103" i="1"/>
  <c r="K1103" i="1" s="1"/>
  <c r="L1107" i="1"/>
  <c r="K1107" i="1" s="1"/>
  <c r="L1111" i="1"/>
  <c r="K1111" i="1" s="1"/>
  <c r="L1115" i="1"/>
  <c r="K1115" i="1" s="1"/>
  <c r="L1119" i="1"/>
  <c r="K1119" i="1" s="1"/>
  <c r="L1123" i="1"/>
  <c r="K1123" i="1" s="1"/>
  <c r="L1127" i="1"/>
  <c r="K1127" i="1" s="1"/>
  <c r="L1059" i="1"/>
  <c r="K1059" i="1" s="1"/>
  <c r="L1061" i="1"/>
  <c r="K1061" i="1" s="1"/>
  <c r="L1060" i="1"/>
  <c r="K1060" i="1" s="1"/>
  <c r="L1062" i="1"/>
  <c r="K1062" i="1" s="1"/>
  <c r="L909" i="1"/>
  <c r="K909" i="1" s="1"/>
  <c r="L911" i="1"/>
  <c r="K911" i="1" s="1"/>
  <c r="L913" i="1"/>
  <c r="K913" i="1" s="1"/>
  <c r="L915" i="1"/>
  <c r="K915" i="1" s="1"/>
  <c r="L917" i="1"/>
  <c r="K917" i="1" s="1"/>
  <c r="L919" i="1"/>
  <c r="K919" i="1" s="1"/>
  <c r="L921" i="1"/>
  <c r="K921" i="1" s="1"/>
  <c r="L923" i="1"/>
  <c r="K923" i="1" s="1"/>
  <c r="L925" i="1"/>
  <c r="K925" i="1" s="1"/>
  <c r="L927" i="1"/>
  <c r="K927" i="1" s="1"/>
  <c r="L929" i="1"/>
  <c r="K929" i="1" s="1"/>
  <c r="L931" i="1"/>
  <c r="K931" i="1" s="1"/>
  <c r="L933" i="1"/>
  <c r="K933" i="1" s="1"/>
  <c r="L935" i="1"/>
  <c r="K935" i="1" s="1"/>
  <c r="L937" i="1"/>
  <c r="K937" i="1" s="1"/>
  <c r="L939" i="1"/>
  <c r="K939" i="1" s="1"/>
  <c r="L941" i="1"/>
  <c r="K941" i="1" s="1"/>
  <c r="L943" i="1"/>
  <c r="K943" i="1" s="1"/>
  <c r="L945" i="1"/>
  <c r="K945" i="1" s="1"/>
  <c r="L947" i="1"/>
  <c r="K947" i="1" s="1"/>
  <c r="L949" i="1"/>
  <c r="K949" i="1" s="1"/>
  <c r="L951" i="1"/>
  <c r="K951" i="1" s="1"/>
  <c r="L953" i="1"/>
  <c r="K953" i="1" s="1"/>
  <c r="L955" i="1"/>
  <c r="K955" i="1" s="1"/>
  <c r="L957" i="1"/>
  <c r="K957" i="1" s="1"/>
  <c r="L959" i="1"/>
  <c r="K959" i="1" s="1"/>
  <c r="L961" i="1"/>
  <c r="K961" i="1" s="1"/>
  <c r="L963" i="1"/>
  <c r="K963" i="1" s="1"/>
  <c r="L965" i="1"/>
  <c r="K965" i="1" s="1"/>
  <c r="L967" i="1"/>
  <c r="K967" i="1" s="1"/>
  <c r="L969" i="1"/>
  <c r="K969" i="1" s="1"/>
  <c r="L971" i="1"/>
  <c r="K971" i="1" s="1"/>
  <c r="L973" i="1"/>
  <c r="K973" i="1" s="1"/>
  <c r="L975" i="1"/>
  <c r="K975" i="1" s="1"/>
  <c r="L977" i="1"/>
  <c r="K977" i="1" s="1"/>
  <c r="L979" i="1"/>
  <c r="K979" i="1" s="1"/>
  <c r="L981" i="1"/>
  <c r="K981" i="1" s="1"/>
  <c r="L983" i="1"/>
  <c r="K983" i="1" s="1"/>
  <c r="L985" i="1"/>
  <c r="K985" i="1" s="1"/>
  <c r="L987" i="1"/>
  <c r="K987" i="1" s="1"/>
  <c r="L989" i="1"/>
  <c r="K989" i="1" s="1"/>
  <c r="L991" i="1"/>
  <c r="K991" i="1" s="1"/>
  <c r="L993" i="1"/>
  <c r="K993" i="1" s="1"/>
  <c r="L995" i="1"/>
  <c r="K995" i="1" s="1"/>
  <c r="L997" i="1"/>
  <c r="K997" i="1" s="1"/>
  <c r="L999" i="1"/>
  <c r="K999" i="1" s="1"/>
  <c r="L1001" i="1"/>
  <c r="K1001" i="1" s="1"/>
  <c r="L1003" i="1"/>
  <c r="K1003" i="1" s="1"/>
  <c r="L1005" i="1"/>
  <c r="K1005" i="1" s="1"/>
  <c r="L1007" i="1"/>
  <c r="K1007" i="1" s="1"/>
  <c r="L1009" i="1"/>
  <c r="K1009" i="1" s="1"/>
  <c r="L1011" i="1"/>
  <c r="K1011" i="1" s="1"/>
  <c r="L1013" i="1"/>
  <c r="K1013" i="1" s="1"/>
  <c r="L1015" i="1"/>
  <c r="K1015" i="1" s="1"/>
  <c r="L1017" i="1"/>
  <c r="K1017" i="1" s="1"/>
  <c r="L1019" i="1"/>
  <c r="K1019" i="1" s="1"/>
  <c r="L1021" i="1"/>
  <c r="K1021" i="1" s="1"/>
  <c r="L1023" i="1"/>
  <c r="K1023" i="1" s="1"/>
  <c r="L1025" i="1"/>
  <c r="K1025" i="1" s="1"/>
  <c r="L1027" i="1"/>
  <c r="K1027" i="1" s="1"/>
  <c r="L1029" i="1"/>
  <c r="K1029" i="1" s="1"/>
  <c r="L1031" i="1"/>
  <c r="K1031" i="1" s="1"/>
  <c r="L1033" i="1"/>
  <c r="K1033" i="1" s="1"/>
  <c r="L1035" i="1"/>
  <c r="K1035" i="1" s="1"/>
  <c r="L1037" i="1"/>
  <c r="K1037" i="1" s="1"/>
  <c r="L1039" i="1"/>
  <c r="K1039" i="1" s="1"/>
  <c r="L1041" i="1"/>
  <c r="K1041" i="1" s="1"/>
  <c r="L1043" i="1"/>
  <c r="K1043" i="1" s="1"/>
  <c r="L1045" i="1"/>
  <c r="K1045" i="1" s="1"/>
  <c r="L908" i="1"/>
  <c r="K908" i="1" s="1"/>
  <c r="L912" i="1"/>
  <c r="K912" i="1" s="1"/>
  <c r="L916" i="1"/>
  <c r="K916" i="1" s="1"/>
  <c r="L920" i="1"/>
  <c r="K920" i="1" s="1"/>
  <c r="L924" i="1"/>
  <c r="K924" i="1" s="1"/>
  <c r="L928" i="1"/>
  <c r="K928" i="1" s="1"/>
  <c r="L932" i="1"/>
  <c r="K932" i="1" s="1"/>
  <c r="L936" i="1"/>
  <c r="K936" i="1" s="1"/>
  <c r="L940" i="1"/>
  <c r="K940" i="1" s="1"/>
  <c r="L944" i="1"/>
  <c r="K944" i="1" s="1"/>
  <c r="L948" i="1"/>
  <c r="K948" i="1" s="1"/>
  <c r="L960" i="1"/>
  <c r="K960" i="1" s="1"/>
  <c r="L964" i="1"/>
  <c r="K964" i="1" s="1"/>
  <c r="L968" i="1"/>
  <c r="K968" i="1" s="1"/>
  <c r="L972" i="1"/>
  <c r="K972" i="1" s="1"/>
  <c r="L976" i="1"/>
  <c r="K976" i="1" s="1"/>
  <c r="L980" i="1"/>
  <c r="K980" i="1" s="1"/>
  <c r="L984" i="1"/>
  <c r="K984" i="1" s="1"/>
  <c r="L988" i="1"/>
  <c r="K988" i="1" s="1"/>
  <c r="L992" i="1"/>
  <c r="K992" i="1" s="1"/>
  <c r="L996" i="1"/>
  <c r="K996" i="1" s="1"/>
  <c r="L1000" i="1"/>
  <c r="K1000" i="1" s="1"/>
  <c r="L1004" i="1"/>
  <c r="K1004" i="1" s="1"/>
  <c r="L1008" i="1"/>
  <c r="K1008" i="1" s="1"/>
  <c r="L1012" i="1"/>
  <c r="K1012" i="1" s="1"/>
  <c r="L1016" i="1"/>
  <c r="K1016" i="1" s="1"/>
  <c r="L1020" i="1"/>
  <c r="K1020" i="1" s="1"/>
  <c r="L1024" i="1"/>
  <c r="K1024" i="1" s="1"/>
  <c r="L1028" i="1"/>
  <c r="K1028" i="1" s="1"/>
  <c r="L1032" i="1"/>
  <c r="K1032" i="1" s="1"/>
  <c r="L1036" i="1"/>
  <c r="K1036" i="1" s="1"/>
  <c r="L1040" i="1"/>
  <c r="K1040" i="1" s="1"/>
  <c r="L1044" i="1"/>
  <c r="K1044" i="1" s="1"/>
  <c r="L1047" i="1"/>
  <c r="K1047" i="1" s="1"/>
  <c r="L1049" i="1"/>
  <c r="K1049" i="1" s="1"/>
  <c r="L1051" i="1"/>
  <c r="K1051" i="1" s="1"/>
  <c r="L1053" i="1"/>
  <c r="K1053" i="1" s="1"/>
  <c r="L1055" i="1"/>
  <c r="K1055" i="1" s="1"/>
  <c r="L1057" i="1"/>
  <c r="K1057" i="1" s="1"/>
  <c r="L910" i="1"/>
  <c r="K910" i="1" s="1"/>
  <c r="L914" i="1"/>
  <c r="K914" i="1" s="1"/>
  <c r="L918" i="1"/>
  <c r="K918" i="1" s="1"/>
  <c r="L922" i="1"/>
  <c r="K922" i="1" s="1"/>
  <c r="L926" i="1"/>
  <c r="K926" i="1" s="1"/>
  <c r="L930" i="1"/>
  <c r="K930" i="1" s="1"/>
  <c r="L934" i="1"/>
  <c r="K934" i="1" s="1"/>
  <c r="L938" i="1"/>
  <c r="K938" i="1" s="1"/>
  <c r="L942" i="1"/>
  <c r="K942" i="1" s="1"/>
  <c r="L946" i="1"/>
  <c r="K946" i="1" s="1"/>
  <c r="L950" i="1"/>
  <c r="K950" i="1" s="1"/>
  <c r="L954" i="1"/>
  <c r="K954" i="1" s="1"/>
  <c r="L962" i="1"/>
  <c r="K962" i="1" s="1"/>
  <c r="L966" i="1"/>
  <c r="K966" i="1" s="1"/>
  <c r="L970" i="1"/>
  <c r="K970" i="1" s="1"/>
  <c r="L974" i="1"/>
  <c r="K974" i="1" s="1"/>
  <c r="L978" i="1"/>
  <c r="K978" i="1" s="1"/>
  <c r="L982" i="1"/>
  <c r="K982" i="1" s="1"/>
  <c r="L986" i="1"/>
  <c r="K986" i="1" s="1"/>
  <c r="L990" i="1"/>
  <c r="K990" i="1" s="1"/>
  <c r="L994" i="1"/>
  <c r="K994" i="1" s="1"/>
  <c r="L998" i="1"/>
  <c r="K998" i="1" s="1"/>
  <c r="L1002" i="1"/>
  <c r="K1002" i="1" s="1"/>
  <c r="L1006" i="1"/>
  <c r="K1006" i="1" s="1"/>
  <c r="L1010" i="1"/>
  <c r="K1010" i="1" s="1"/>
  <c r="L1014" i="1"/>
  <c r="K1014" i="1" s="1"/>
  <c r="L1018" i="1"/>
  <c r="K1018" i="1" s="1"/>
  <c r="L1026" i="1"/>
  <c r="K1026" i="1" s="1"/>
  <c r="L1034" i="1"/>
  <c r="K1034" i="1" s="1"/>
  <c r="L1042" i="1"/>
  <c r="K1042" i="1" s="1"/>
  <c r="L1048" i="1"/>
  <c r="K1048" i="1" s="1"/>
  <c r="L1052" i="1"/>
  <c r="K1052" i="1" s="1"/>
  <c r="L1056" i="1"/>
  <c r="K1056" i="1" s="1"/>
  <c r="L1022" i="1"/>
  <c r="K1022" i="1" s="1"/>
  <c r="L1030" i="1"/>
  <c r="K1030" i="1" s="1"/>
  <c r="L1038" i="1"/>
  <c r="K1038" i="1" s="1"/>
  <c r="L1046" i="1"/>
  <c r="K1046" i="1" s="1"/>
  <c r="L1050" i="1"/>
  <c r="K1050" i="1" s="1"/>
  <c r="L1054" i="1"/>
  <c r="K1054" i="1" s="1"/>
  <c r="L1058" i="1"/>
  <c r="K1058" i="1" s="1"/>
  <c r="AC21" i="3"/>
  <c r="X21" i="3"/>
  <c r="H21" i="3"/>
  <c r="H20" i="3"/>
  <c r="C6" i="3"/>
  <c r="D6" i="3" s="1"/>
  <c r="E6" i="3" s="1"/>
  <c r="F6" i="3" s="1"/>
  <c r="G6" i="3" s="1"/>
  <c r="H6" i="3" s="1"/>
  <c r="I6" i="3" s="1"/>
  <c r="C17" i="3"/>
  <c r="C13" i="3"/>
  <c r="D13" i="3" s="1"/>
  <c r="E13" i="3" s="1"/>
  <c r="F13" i="3" s="1"/>
  <c r="G13" i="3" s="1"/>
  <c r="H13" i="3" s="1"/>
  <c r="I13" i="3" s="1"/>
  <c r="J13" i="3" s="1"/>
  <c r="K13" i="3" s="1"/>
  <c r="L13" i="3" s="1"/>
  <c r="M13" i="3" s="1"/>
  <c r="N13" i="3" s="1"/>
  <c r="O13" i="3" s="1"/>
  <c r="P13" i="3" s="1"/>
  <c r="Q13" i="3" s="1"/>
  <c r="R13" i="3" s="1"/>
  <c r="S13" i="3" s="1"/>
  <c r="T13" i="3" s="1"/>
  <c r="U13" i="3" s="1"/>
  <c r="V13" i="3" s="1"/>
  <c r="W13" i="3" s="1"/>
  <c r="X13" i="3" s="1"/>
  <c r="Y13" i="3" s="1"/>
  <c r="Z13" i="3" s="1"/>
  <c r="AA13" i="3" s="1"/>
  <c r="AB13" i="3" s="1"/>
  <c r="AC13" i="3" s="1"/>
  <c r="AD13" i="3" s="1"/>
  <c r="AE13" i="3" s="1"/>
  <c r="AF13" i="3" s="1"/>
  <c r="AG13" i="3" s="1"/>
  <c r="AH13" i="3" s="1"/>
  <c r="AI13" i="3" s="1"/>
  <c r="AJ13" i="3" s="1"/>
  <c r="AK13" i="3" s="1"/>
  <c r="AL13" i="3" s="1"/>
  <c r="AM13" i="3" s="1"/>
  <c r="AN13" i="3" s="1"/>
  <c r="AO13" i="3" s="1"/>
  <c r="AP13" i="3" s="1"/>
  <c r="AQ13" i="3" s="1"/>
  <c r="AR13" i="3" s="1"/>
  <c r="C9" i="3"/>
  <c r="C16" i="3"/>
  <c r="D16" i="3" s="1"/>
  <c r="E16" i="3" s="1"/>
  <c r="F16" i="3" s="1"/>
  <c r="G16" i="3" s="1"/>
  <c r="H16" i="3" s="1"/>
  <c r="I16" i="3" s="1"/>
  <c r="C12" i="3"/>
  <c r="D12" i="3" s="1"/>
  <c r="E12" i="3" s="1"/>
  <c r="F12" i="3" s="1"/>
  <c r="G12" i="3" s="1"/>
  <c r="H12" i="3" s="1"/>
  <c r="I12" i="3" s="1"/>
  <c r="J12" i="3" s="1"/>
  <c r="K12" i="3" s="1"/>
  <c r="L12" i="3" s="1"/>
  <c r="M12" i="3" s="1"/>
  <c r="N12" i="3" s="1"/>
  <c r="O12" i="3" s="1"/>
  <c r="P12" i="3" s="1"/>
  <c r="Q12" i="3" s="1"/>
  <c r="R12" i="3" s="1"/>
  <c r="S12" i="3" s="1"/>
  <c r="T12" i="3" s="1"/>
  <c r="U12" i="3" s="1"/>
  <c r="V12" i="3" s="1"/>
  <c r="W12" i="3" s="1"/>
  <c r="X12" i="3" s="1"/>
  <c r="Y12" i="3" s="1"/>
  <c r="Z12" i="3" s="1"/>
  <c r="AA12" i="3" s="1"/>
  <c r="AB12" i="3" s="1"/>
  <c r="AC12" i="3" s="1"/>
  <c r="AD12" i="3" s="1"/>
  <c r="AE12" i="3" s="1"/>
  <c r="AF12" i="3" s="1"/>
  <c r="AG12" i="3" s="1"/>
  <c r="AH12" i="3" s="1"/>
  <c r="AI12" i="3" s="1"/>
  <c r="AJ12" i="3" s="1"/>
  <c r="AK12" i="3" s="1"/>
  <c r="AL12" i="3" s="1"/>
  <c r="AM12" i="3" s="1"/>
  <c r="AN12" i="3" s="1"/>
  <c r="AO12" i="3" s="1"/>
  <c r="AP12" i="3" s="1"/>
  <c r="AQ12" i="3" s="1"/>
  <c r="AR12" i="3" s="1"/>
  <c r="C8" i="3"/>
  <c r="C10" i="3"/>
  <c r="C15" i="3"/>
  <c r="C11" i="3"/>
  <c r="D11" i="3" s="1"/>
  <c r="E11" i="3" s="1"/>
  <c r="F11" i="3" s="1"/>
  <c r="G11" i="3" s="1"/>
  <c r="H11" i="3" s="1"/>
  <c r="I11" i="3" s="1"/>
  <c r="C7" i="3"/>
  <c r="D7" i="3" s="1"/>
  <c r="E7" i="3" s="1"/>
  <c r="F7" i="3" s="1"/>
  <c r="G7" i="3" s="1"/>
  <c r="H7" i="3" s="1"/>
  <c r="I7" i="3" s="1"/>
  <c r="J7" i="3" s="1"/>
  <c r="K7" i="3" s="1"/>
  <c r="L7" i="3" s="1"/>
  <c r="M7" i="3" s="1"/>
  <c r="N7" i="3" s="1"/>
  <c r="O7" i="3" s="1"/>
  <c r="P7" i="3" s="1"/>
  <c r="Q7" i="3" s="1"/>
  <c r="R7" i="3" s="1"/>
  <c r="S7" i="3" s="1"/>
  <c r="T7" i="3" s="1"/>
  <c r="U7" i="3" s="1"/>
  <c r="V7" i="3" s="1"/>
  <c r="W7" i="3" s="1"/>
  <c r="X7" i="3" s="1"/>
  <c r="Y7" i="3" s="1"/>
  <c r="Z7" i="3" s="1"/>
  <c r="AA7" i="3" s="1"/>
  <c r="AB7" i="3" s="1"/>
  <c r="AC7" i="3" s="1"/>
  <c r="AD7" i="3" s="1"/>
  <c r="AE7" i="3" s="1"/>
  <c r="AF7" i="3" s="1"/>
  <c r="AG7" i="3" s="1"/>
  <c r="AH7" i="3" s="1"/>
  <c r="AI7" i="3" s="1"/>
  <c r="AJ7" i="3" s="1"/>
  <c r="AK7" i="3" s="1"/>
  <c r="AL7" i="3" s="1"/>
  <c r="AM7" i="3" s="1"/>
  <c r="AN7" i="3" s="1"/>
  <c r="AO7" i="3" s="1"/>
  <c r="AP7" i="3" s="1"/>
  <c r="AQ7" i="3" s="1"/>
  <c r="AR7" i="3" s="1"/>
  <c r="C14" i="3"/>
  <c r="K3535" i="1" l="1"/>
  <c r="AM20" i="3"/>
  <c r="K2454" i="1"/>
  <c r="N20" i="3"/>
  <c r="I249" i="7"/>
  <c r="I217" i="7"/>
  <c r="I255" i="7"/>
  <c r="I223" i="7"/>
  <c r="I252" i="7"/>
  <c r="I236" i="7"/>
  <c r="I220" i="7"/>
  <c r="I215" i="7"/>
  <c r="I208" i="7"/>
  <c r="I196" i="7"/>
  <c r="I262" i="7"/>
  <c r="I263" i="7"/>
  <c r="I289" i="7"/>
  <c r="I325" i="7"/>
  <c r="I304" i="7"/>
  <c r="I386" i="7"/>
  <c r="I378" i="7"/>
  <c r="I354" i="7"/>
  <c r="I342" i="7"/>
  <c r="I389" i="7"/>
  <c r="I381" i="7"/>
  <c r="I357" i="7"/>
  <c r="I349" i="7"/>
  <c r="I339" i="7"/>
  <c r="I333" i="7"/>
  <c r="I332" i="7"/>
  <c r="I188" i="7"/>
  <c r="I36" i="7"/>
  <c r="I89" i="7"/>
  <c r="I192" i="7"/>
  <c r="I257" i="7"/>
  <c r="I233" i="7"/>
  <c r="I201" i="7"/>
  <c r="I239" i="7"/>
  <c r="I203" i="7"/>
  <c r="I244" i="7"/>
  <c r="I228" i="7"/>
  <c r="I216" i="7"/>
  <c r="I199" i="7"/>
  <c r="I270" i="7"/>
  <c r="I271" i="7"/>
  <c r="I284" i="7"/>
  <c r="I276" i="7"/>
  <c r="I285" i="7"/>
  <c r="I286" i="7"/>
  <c r="I287" i="7"/>
  <c r="I297" i="7"/>
  <c r="I292" i="7"/>
  <c r="I303" i="7"/>
  <c r="I330" i="7"/>
  <c r="I317" i="7"/>
  <c r="I305" i="7"/>
  <c r="I306" i="7"/>
  <c r="I331" i="7"/>
  <c r="I324" i="7"/>
  <c r="I320" i="7"/>
  <c r="I315" i="7"/>
  <c r="I316" i="7"/>
  <c r="I310" i="7"/>
  <c r="I404" i="7"/>
  <c r="I400" i="7"/>
  <c r="I396" i="7"/>
  <c r="I382" i="7"/>
  <c r="I370" i="7"/>
  <c r="I366" i="7"/>
  <c r="I362" i="7"/>
  <c r="I350" i="7"/>
  <c r="I407" i="7"/>
  <c r="I403" i="7"/>
  <c r="I399" i="7"/>
  <c r="I385" i="7"/>
  <c r="I373" i="7"/>
  <c r="I369" i="7"/>
  <c r="I365" i="7"/>
  <c r="I353" i="7"/>
  <c r="I343" i="7"/>
  <c r="I180" i="7"/>
  <c r="I168" i="7"/>
  <c r="I152" i="7"/>
  <c r="I182" i="7"/>
  <c r="I172" i="7"/>
  <c r="I156" i="7"/>
  <c r="I184" i="7"/>
  <c r="I176" i="7"/>
  <c r="I160" i="7"/>
  <c r="I186" i="7"/>
  <c r="I178" i="7"/>
  <c r="I164" i="7"/>
  <c r="I148" i="7"/>
  <c r="I140" i="7"/>
  <c r="I132" i="7"/>
  <c r="I124" i="7"/>
  <c r="I116" i="7"/>
  <c r="I108" i="7"/>
  <c r="I100" i="7"/>
  <c r="I92" i="7"/>
  <c r="I80" i="7"/>
  <c r="I72" i="7"/>
  <c r="I64" i="7"/>
  <c r="I56" i="7"/>
  <c r="I48" i="7"/>
  <c r="I40" i="7"/>
  <c r="I28" i="7"/>
  <c r="I20" i="7"/>
  <c r="I12" i="7"/>
  <c r="I187" i="7"/>
  <c r="I183" i="7"/>
  <c r="I179" i="7"/>
  <c r="I174" i="7"/>
  <c r="I166" i="7"/>
  <c r="I158" i="7"/>
  <c r="I150" i="7"/>
  <c r="I142" i="7"/>
  <c r="I134" i="7"/>
  <c r="I126" i="7"/>
  <c r="I118" i="7"/>
  <c r="I110" i="7"/>
  <c r="I102" i="7"/>
  <c r="I94" i="7"/>
  <c r="I78" i="7"/>
  <c r="I70" i="7"/>
  <c r="I62" i="7"/>
  <c r="I54" i="7"/>
  <c r="I46" i="7"/>
  <c r="I38" i="7"/>
  <c r="I30" i="7"/>
  <c r="I22" i="7"/>
  <c r="I14" i="7"/>
  <c r="I175" i="7"/>
  <c r="I171" i="7"/>
  <c r="I167" i="7"/>
  <c r="I163" i="7"/>
  <c r="I159" i="7"/>
  <c r="I155" i="7"/>
  <c r="I151" i="7"/>
  <c r="I147" i="7"/>
  <c r="I143" i="7"/>
  <c r="I139" i="7"/>
  <c r="I135" i="7"/>
  <c r="I131" i="7"/>
  <c r="I127" i="7"/>
  <c r="I123" i="7"/>
  <c r="I119" i="7"/>
  <c r="I115" i="7"/>
  <c r="I111" i="7"/>
  <c r="I107" i="7"/>
  <c r="I103" i="7"/>
  <c r="I99" i="7"/>
  <c r="I95" i="7"/>
  <c r="I91" i="7"/>
  <c r="I86" i="7"/>
  <c r="I87" i="7"/>
  <c r="I82" i="7"/>
  <c r="I83" i="7"/>
  <c r="I79" i="7"/>
  <c r="I75" i="7"/>
  <c r="I71" i="7"/>
  <c r="I67" i="7"/>
  <c r="I63" i="7"/>
  <c r="I59" i="7"/>
  <c r="I55" i="7"/>
  <c r="I51" i="7"/>
  <c r="I47" i="7"/>
  <c r="I43" i="7"/>
  <c r="I39" i="7"/>
  <c r="I32" i="7"/>
  <c r="I33" i="7"/>
  <c r="I29" i="7"/>
  <c r="I25" i="7"/>
  <c r="I21" i="7"/>
  <c r="I17" i="7"/>
  <c r="I13" i="7"/>
  <c r="I9" i="7"/>
  <c r="I190" i="7"/>
  <c r="I189" i="7"/>
  <c r="I253" i="7"/>
  <c r="I245" i="7"/>
  <c r="I237" i="7"/>
  <c r="I229" i="7"/>
  <c r="I221" i="7"/>
  <c r="I213" i="7"/>
  <c r="I205" i="7"/>
  <c r="I197" i="7"/>
  <c r="I251" i="7"/>
  <c r="I243" i="7"/>
  <c r="I235" i="7"/>
  <c r="I227" i="7"/>
  <c r="I219" i="7"/>
  <c r="I207" i="7"/>
  <c r="I195" i="7"/>
  <c r="I258" i="7"/>
  <c r="I254" i="7"/>
  <c r="I250" i="7"/>
  <c r="I246" i="7"/>
  <c r="I242" i="7"/>
  <c r="I238" i="7"/>
  <c r="I234" i="7"/>
  <c r="I230" i="7"/>
  <c r="I226" i="7"/>
  <c r="I222" i="7"/>
  <c r="I218" i="7"/>
  <c r="I214" i="7"/>
  <c r="I210" i="7"/>
  <c r="I206" i="7"/>
  <c r="I202" i="7"/>
  <c r="I198" i="7"/>
  <c r="I194" i="7"/>
  <c r="I272" i="7"/>
  <c r="I268" i="7"/>
  <c r="I264" i="7"/>
  <c r="I260" i="7"/>
  <c r="I259" i="7"/>
  <c r="I269" i="7"/>
  <c r="I265" i="7"/>
  <c r="I261" i="7"/>
  <c r="I281" i="7"/>
  <c r="I282" i="7"/>
  <c r="I278" i="7"/>
  <c r="I274" i="7"/>
  <c r="I283" i="7"/>
  <c r="I277" i="7"/>
  <c r="I273" i="7"/>
  <c r="I288" i="7"/>
  <c r="I295" i="7"/>
  <c r="I291" i="7"/>
  <c r="I290" i="7"/>
  <c r="I294" i="7"/>
  <c r="I301" i="7"/>
  <c r="I300" i="7"/>
  <c r="I327" i="7"/>
  <c r="I323" i="7"/>
  <c r="I319" i="7"/>
  <c r="I313" i="7"/>
  <c r="I309" i="7"/>
  <c r="I329" i="7"/>
  <c r="I326" i="7"/>
  <c r="I322" i="7"/>
  <c r="I318" i="7"/>
  <c r="I312" i="7"/>
  <c r="I308" i="7"/>
  <c r="I406" i="7"/>
  <c r="I402" i="7"/>
  <c r="I398" i="7"/>
  <c r="I392" i="7"/>
  <c r="I388" i="7"/>
  <c r="I384" i="7"/>
  <c r="I380" i="7"/>
  <c r="I376" i="7"/>
  <c r="I372" i="7"/>
  <c r="I368" i="7"/>
  <c r="I364" i="7"/>
  <c r="I360" i="7"/>
  <c r="I356" i="7"/>
  <c r="I352" i="7"/>
  <c r="I348" i="7"/>
  <c r="I340" i="7"/>
  <c r="I334" i="7"/>
  <c r="I409" i="7"/>
  <c r="I405" i="7"/>
  <c r="I401" i="7"/>
  <c r="I397" i="7"/>
  <c r="I391" i="7"/>
  <c r="I387" i="7"/>
  <c r="I383" i="7"/>
  <c r="I379" i="7"/>
  <c r="I375" i="7"/>
  <c r="I371" i="7"/>
  <c r="I367" i="7"/>
  <c r="I363" i="7"/>
  <c r="I359" i="7"/>
  <c r="I355" i="7"/>
  <c r="I351" i="7"/>
  <c r="I347" i="7"/>
  <c r="I346" i="7"/>
  <c r="I341" i="7"/>
  <c r="I335" i="7"/>
  <c r="I337" i="7"/>
  <c r="I336" i="7"/>
  <c r="I345" i="7"/>
  <c r="I344" i="7"/>
  <c r="I394" i="7"/>
  <c r="I395" i="7"/>
  <c r="I144" i="7"/>
  <c r="I136" i="7"/>
  <c r="I128" i="7"/>
  <c r="I120" i="7"/>
  <c r="I112" i="7"/>
  <c r="I104" i="7"/>
  <c r="I96" i="7"/>
  <c r="I84" i="7"/>
  <c r="I76" i="7"/>
  <c r="I68" i="7"/>
  <c r="I60" i="7"/>
  <c r="I52" i="7"/>
  <c r="I44" i="7"/>
  <c r="I35" i="7"/>
  <c r="I24" i="7"/>
  <c r="I16" i="7"/>
  <c r="I8" i="7"/>
  <c r="I185" i="7"/>
  <c r="I181" i="7"/>
  <c r="I177" i="7"/>
  <c r="I170" i="7"/>
  <c r="I162" i="7"/>
  <c r="I154" i="7"/>
  <c r="I146" i="7"/>
  <c r="I138" i="7"/>
  <c r="I130" i="7"/>
  <c r="I122" i="7"/>
  <c r="I114" i="7"/>
  <c r="I106" i="7"/>
  <c r="I98" i="7"/>
  <c r="I90" i="7"/>
  <c r="I74" i="7"/>
  <c r="I66" i="7"/>
  <c r="I58" i="7"/>
  <c r="I50" i="7"/>
  <c r="I42" i="7"/>
  <c r="I34" i="7"/>
  <c r="I26" i="7"/>
  <c r="I18" i="7"/>
  <c r="I10" i="7"/>
  <c r="I173" i="7"/>
  <c r="I169" i="7"/>
  <c r="I165" i="7"/>
  <c r="I161" i="7"/>
  <c r="I157" i="7"/>
  <c r="I153" i="7"/>
  <c r="I149" i="7"/>
  <c r="I145" i="7"/>
  <c r="I141" i="7"/>
  <c r="I137" i="7"/>
  <c r="I133" i="7"/>
  <c r="I129" i="7"/>
  <c r="I125" i="7"/>
  <c r="I121" i="7"/>
  <c r="I117" i="7"/>
  <c r="I113" i="7"/>
  <c r="I109" i="7"/>
  <c r="I105" i="7"/>
  <c r="I101" i="7"/>
  <c r="I97" i="7"/>
  <c r="I93" i="7"/>
  <c r="I88" i="7"/>
  <c r="I85" i="7"/>
  <c r="I81" i="7"/>
  <c r="I77" i="7"/>
  <c r="I73" i="7"/>
  <c r="I69" i="7"/>
  <c r="I65" i="7"/>
  <c r="I61" i="7"/>
  <c r="I57" i="7"/>
  <c r="I53" i="7"/>
  <c r="I49" i="7"/>
  <c r="I45" i="7"/>
  <c r="I41" i="7"/>
  <c r="I37" i="7"/>
  <c r="I31" i="7"/>
  <c r="I27" i="7"/>
  <c r="I23" i="7"/>
  <c r="I19" i="7"/>
  <c r="I15" i="7"/>
  <c r="I11" i="7"/>
  <c r="I7" i="7"/>
  <c r="I191" i="7"/>
  <c r="I241" i="7"/>
  <c r="I225" i="7"/>
  <c r="I209" i="7"/>
  <c r="I193" i="7"/>
  <c r="I247" i="7"/>
  <c r="I231" i="7"/>
  <c r="I211" i="7"/>
  <c r="I256" i="7"/>
  <c r="I248" i="7"/>
  <c r="I240" i="7"/>
  <c r="I232" i="7"/>
  <c r="I224" i="7"/>
  <c r="I212" i="7"/>
  <c r="I204" i="7"/>
  <c r="I200" i="7"/>
  <c r="I266" i="7"/>
  <c r="I267" i="7"/>
  <c r="I280" i="7"/>
  <c r="I279" i="7"/>
  <c r="I275" i="7"/>
  <c r="I293" i="7"/>
  <c r="I296" i="7"/>
  <c r="I299" i="7"/>
  <c r="I302" i="7"/>
  <c r="I298" i="7"/>
  <c r="I321" i="7"/>
  <c r="I311" i="7"/>
  <c r="I307" i="7"/>
  <c r="I328" i="7"/>
  <c r="I314" i="7"/>
  <c r="I408" i="7"/>
  <c r="I390" i="7"/>
  <c r="I374" i="7"/>
  <c r="I358" i="7"/>
  <c r="I338" i="7"/>
  <c r="I393" i="7"/>
  <c r="I377" i="7"/>
  <c r="I361" i="7"/>
  <c r="N21" i="3"/>
  <c r="C21" i="3"/>
  <c r="S21" i="3"/>
  <c r="AH21" i="3"/>
  <c r="X20" i="3"/>
  <c r="AH20" i="3"/>
  <c r="AC20" i="3"/>
  <c r="AC22" i="3" s="1"/>
  <c r="S20" i="3"/>
  <c r="H22" i="3"/>
  <c r="X22" i="3"/>
  <c r="J11" i="3"/>
  <c r="K11" i="3" s="1"/>
  <c r="L11" i="3" s="1"/>
  <c r="M11" i="3" s="1"/>
  <c r="N11" i="3" s="1"/>
  <c r="O11" i="3" s="1"/>
  <c r="P11" i="3" s="1"/>
  <c r="Q11" i="3" s="1"/>
  <c r="R11" i="3" s="1"/>
  <c r="S11" i="3" s="1"/>
  <c r="T11" i="3" s="1"/>
  <c r="U11" i="3" s="1"/>
  <c r="V11" i="3" s="1"/>
  <c r="W11" i="3" s="1"/>
  <c r="X11" i="3" s="1"/>
  <c r="Y11" i="3" s="1"/>
  <c r="Z11" i="3" s="1"/>
  <c r="AA11" i="3" s="1"/>
  <c r="AB11" i="3" s="1"/>
  <c r="AC11" i="3" s="1"/>
  <c r="AD11" i="3" s="1"/>
  <c r="AE11" i="3" s="1"/>
  <c r="AF11" i="3" s="1"/>
  <c r="AG11" i="3" s="1"/>
  <c r="AH11" i="3" s="1"/>
  <c r="AI11" i="3" s="1"/>
  <c r="AJ11" i="3" s="1"/>
  <c r="AK11" i="3" s="1"/>
  <c r="AL11" i="3" s="1"/>
  <c r="AM11" i="3" s="1"/>
  <c r="AN11" i="3" s="1"/>
  <c r="AO11" i="3" s="1"/>
  <c r="AP11" i="3" s="1"/>
  <c r="AQ11" i="3" s="1"/>
  <c r="AR11" i="3" s="1"/>
  <c r="J6" i="3"/>
  <c r="J16" i="3"/>
  <c r="K16" i="3" s="1"/>
  <c r="L16" i="3" s="1"/>
  <c r="M16" i="3" s="1"/>
  <c r="N16" i="3" s="1"/>
  <c r="O16" i="3" s="1"/>
  <c r="P16" i="3" s="1"/>
  <c r="Q16" i="3" s="1"/>
  <c r="R16" i="3" s="1"/>
  <c r="S16" i="3" s="1"/>
  <c r="T16" i="3" s="1"/>
  <c r="U16" i="3" s="1"/>
  <c r="V16" i="3" s="1"/>
  <c r="W16" i="3" s="1"/>
  <c r="X16" i="3" s="1"/>
  <c r="Y16" i="3" s="1"/>
  <c r="Z16" i="3" s="1"/>
  <c r="AA16" i="3" s="1"/>
  <c r="AB16" i="3" s="1"/>
  <c r="AC16" i="3" s="1"/>
  <c r="AD16" i="3" s="1"/>
  <c r="AE16" i="3" s="1"/>
  <c r="AF16" i="3" s="1"/>
  <c r="AG16" i="3" s="1"/>
  <c r="AH16" i="3" s="1"/>
  <c r="AI16" i="3" s="1"/>
  <c r="AJ16" i="3" s="1"/>
  <c r="AK16" i="3" s="1"/>
  <c r="AL16" i="3" s="1"/>
  <c r="AM16" i="3" s="1"/>
  <c r="AN16" i="3" s="1"/>
  <c r="AO16" i="3" s="1"/>
  <c r="AP16" i="3" s="1"/>
  <c r="AQ16" i="3" s="1"/>
  <c r="AR16" i="3" s="1"/>
  <c r="D14" i="3"/>
  <c r="E14" i="3" s="1"/>
  <c r="F14" i="3" s="1"/>
  <c r="G14" i="3" s="1"/>
  <c r="H14" i="3" s="1"/>
  <c r="I14" i="3" s="1"/>
  <c r="J14" i="3" s="1"/>
  <c r="K14" i="3" s="1"/>
  <c r="L14" i="3" s="1"/>
  <c r="M14" i="3" s="1"/>
  <c r="N14" i="3" s="1"/>
  <c r="O14" i="3" s="1"/>
  <c r="P14" i="3" s="1"/>
  <c r="Q14" i="3" s="1"/>
  <c r="R14" i="3" s="1"/>
  <c r="S14" i="3" s="1"/>
  <c r="T14" i="3" s="1"/>
  <c r="U14" i="3" s="1"/>
  <c r="V14" i="3" s="1"/>
  <c r="W14" i="3" s="1"/>
  <c r="X14" i="3" s="1"/>
  <c r="Y14" i="3" s="1"/>
  <c r="Z14" i="3" s="1"/>
  <c r="AA14" i="3" s="1"/>
  <c r="AB14" i="3" s="1"/>
  <c r="AC14" i="3" s="1"/>
  <c r="AD14" i="3" s="1"/>
  <c r="AE14" i="3" s="1"/>
  <c r="AF14" i="3" s="1"/>
  <c r="AG14" i="3" s="1"/>
  <c r="AH14" i="3" s="1"/>
  <c r="AI14" i="3" s="1"/>
  <c r="AJ14" i="3" s="1"/>
  <c r="AK14" i="3" s="1"/>
  <c r="AL14" i="3" s="1"/>
  <c r="AM14" i="3" s="1"/>
  <c r="AN14" i="3" s="1"/>
  <c r="AO14" i="3" s="1"/>
  <c r="AP14" i="3" s="1"/>
  <c r="AQ14" i="3" s="1"/>
  <c r="AR14" i="3" s="1"/>
  <c r="D8" i="3"/>
  <c r="E8" i="3" s="1"/>
  <c r="F8" i="3" s="1"/>
  <c r="G8" i="3" s="1"/>
  <c r="H8" i="3" s="1"/>
  <c r="I8" i="3" s="1"/>
  <c r="J8" i="3" s="1"/>
  <c r="K8" i="3" s="1"/>
  <c r="L8" i="3" s="1"/>
  <c r="M8" i="3" s="1"/>
  <c r="N8" i="3" s="1"/>
  <c r="O8" i="3" s="1"/>
  <c r="P8" i="3" s="1"/>
  <c r="Q8" i="3" s="1"/>
  <c r="R8" i="3" s="1"/>
  <c r="S8" i="3" s="1"/>
  <c r="T8" i="3" s="1"/>
  <c r="U8" i="3" s="1"/>
  <c r="V8" i="3" s="1"/>
  <c r="W8" i="3" s="1"/>
  <c r="X8" i="3" s="1"/>
  <c r="Y8" i="3" s="1"/>
  <c r="Z8" i="3" s="1"/>
  <c r="AA8" i="3" s="1"/>
  <c r="AB8" i="3" s="1"/>
  <c r="AC8" i="3" s="1"/>
  <c r="AD8" i="3" s="1"/>
  <c r="AE8" i="3" s="1"/>
  <c r="AF8" i="3" s="1"/>
  <c r="AG8" i="3" s="1"/>
  <c r="AH8" i="3" s="1"/>
  <c r="AI8" i="3" s="1"/>
  <c r="AJ8" i="3" s="1"/>
  <c r="AK8" i="3" s="1"/>
  <c r="AL8" i="3" s="1"/>
  <c r="AM8" i="3" s="1"/>
  <c r="AN8" i="3" s="1"/>
  <c r="AO8" i="3" s="1"/>
  <c r="AP8" i="3" s="1"/>
  <c r="AQ8" i="3" s="1"/>
  <c r="AR8" i="3" s="1"/>
  <c r="D17" i="3"/>
  <c r="E17" i="3" s="1"/>
  <c r="F17" i="3" s="1"/>
  <c r="G17" i="3" s="1"/>
  <c r="H17" i="3" s="1"/>
  <c r="I17" i="3" s="1"/>
  <c r="J17" i="3" s="1"/>
  <c r="K17" i="3" s="1"/>
  <c r="L17" i="3" s="1"/>
  <c r="M17" i="3" s="1"/>
  <c r="N17" i="3" s="1"/>
  <c r="O17" i="3" s="1"/>
  <c r="P17" i="3" s="1"/>
  <c r="Q17" i="3" s="1"/>
  <c r="R17" i="3" s="1"/>
  <c r="S17" i="3" s="1"/>
  <c r="T17" i="3" s="1"/>
  <c r="U17" i="3" s="1"/>
  <c r="V17" i="3" s="1"/>
  <c r="W17" i="3" s="1"/>
  <c r="X17" i="3" s="1"/>
  <c r="Y17" i="3" s="1"/>
  <c r="Z17" i="3" s="1"/>
  <c r="AA17" i="3" s="1"/>
  <c r="AB17" i="3" s="1"/>
  <c r="AC17" i="3" s="1"/>
  <c r="AD17" i="3" s="1"/>
  <c r="AE17" i="3" s="1"/>
  <c r="AF17" i="3" s="1"/>
  <c r="AG17" i="3" s="1"/>
  <c r="AH17" i="3" s="1"/>
  <c r="AI17" i="3" s="1"/>
  <c r="AJ17" i="3" s="1"/>
  <c r="AK17" i="3" s="1"/>
  <c r="AL17" i="3" s="1"/>
  <c r="AM17" i="3" s="1"/>
  <c r="AN17" i="3" s="1"/>
  <c r="AO17" i="3" s="1"/>
  <c r="AP17" i="3" s="1"/>
  <c r="AQ17" i="3" s="1"/>
  <c r="AR17" i="3" s="1"/>
  <c r="D10" i="3"/>
  <c r="E10" i="3" s="1"/>
  <c r="F10" i="3" s="1"/>
  <c r="G10" i="3" s="1"/>
  <c r="H10" i="3" s="1"/>
  <c r="I10" i="3" s="1"/>
  <c r="J10" i="3" s="1"/>
  <c r="K10" i="3" s="1"/>
  <c r="L10" i="3" s="1"/>
  <c r="M10" i="3" s="1"/>
  <c r="N10" i="3" s="1"/>
  <c r="O10" i="3" s="1"/>
  <c r="P10" i="3" s="1"/>
  <c r="Q10" i="3" s="1"/>
  <c r="R10" i="3" s="1"/>
  <c r="S10" i="3" s="1"/>
  <c r="T10" i="3" s="1"/>
  <c r="U10" i="3" s="1"/>
  <c r="V10" i="3" s="1"/>
  <c r="W10" i="3" s="1"/>
  <c r="X10" i="3" s="1"/>
  <c r="Y10" i="3" s="1"/>
  <c r="Z10" i="3" s="1"/>
  <c r="AA10" i="3" s="1"/>
  <c r="AB10" i="3" s="1"/>
  <c r="AC10" i="3" s="1"/>
  <c r="AD10" i="3" s="1"/>
  <c r="AE10" i="3" s="1"/>
  <c r="AF10" i="3" s="1"/>
  <c r="AG10" i="3" s="1"/>
  <c r="AH10" i="3" s="1"/>
  <c r="AI10" i="3" s="1"/>
  <c r="AJ10" i="3" s="1"/>
  <c r="AK10" i="3" s="1"/>
  <c r="AL10" i="3" s="1"/>
  <c r="AM10" i="3" s="1"/>
  <c r="AN10" i="3" s="1"/>
  <c r="AO10" i="3" s="1"/>
  <c r="AP10" i="3" s="1"/>
  <c r="AQ10" i="3" s="1"/>
  <c r="AR10" i="3" s="1"/>
  <c r="D15" i="3"/>
  <c r="E15" i="3" s="1"/>
  <c r="F15" i="3" s="1"/>
  <c r="G15" i="3" s="1"/>
  <c r="H15" i="3" s="1"/>
  <c r="I15" i="3" s="1"/>
  <c r="J15" i="3" s="1"/>
  <c r="K15" i="3" s="1"/>
  <c r="L15" i="3" s="1"/>
  <c r="M15" i="3" s="1"/>
  <c r="N15" i="3" s="1"/>
  <c r="O15" i="3" s="1"/>
  <c r="P15" i="3" s="1"/>
  <c r="Q15" i="3" s="1"/>
  <c r="R15" i="3" s="1"/>
  <c r="S15" i="3" s="1"/>
  <c r="T15" i="3" s="1"/>
  <c r="U15" i="3" s="1"/>
  <c r="V15" i="3" s="1"/>
  <c r="W15" i="3" s="1"/>
  <c r="X15" i="3" s="1"/>
  <c r="Y15" i="3" s="1"/>
  <c r="Z15" i="3" s="1"/>
  <c r="AA15" i="3" s="1"/>
  <c r="AB15" i="3" s="1"/>
  <c r="AC15" i="3" s="1"/>
  <c r="AD15" i="3" s="1"/>
  <c r="AE15" i="3" s="1"/>
  <c r="AF15" i="3" s="1"/>
  <c r="AG15" i="3" s="1"/>
  <c r="AH15" i="3" s="1"/>
  <c r="AI15" i="3" s="1"/>
  <c r="AJ15" i="3" s="1"/>
  <c r="AK15" i="3" s="1"/>
  <c r="AL15" i="3" s="1"/>
  <c r="AM15" i="3" s="1"/>
  <c r="AN15" i="3" s="1"/>
  <c r="AO15" i="3" s="1"/>
  <c r="AP15" i="3" s="1"/>
  <c r="AQ15" i="3" s="1"/>
  <c r="AR15" i="3" s="1"/>
  <c r="D9" i="3"/>
  <c r="E9" i="3" s="1"/>
  <c r="F9" i="3" s="1"/>
  <c r="G9" i="3" s="1"/>
  <c r="H9" i="3" s="1"/>
  <c r="I9" i="3" s="1"/>
  <c r="J9" i="3" s="1"/>
  <c r="K9" i="3" s="1"/>
  <c r="L9" i="3" s="1"/>
  <c r="M9" i="3" s="1"/>
  <c r="N9" i="3" s="1"/>
  <c r="O9" i="3" s="1"/>
  <c r="P9" i="3" s="1"/>
  <c r="Q9" i="3" s="1"/>
  <c r="R9" i="3" s="1"/>
  <c r="S9" i="3" s="1"/>
  <c r="T9" i="3" s="1"/>
  <c r="U9" i="3" s="1"/>
  <c r="V9" i="3" s="1"/>
  <c r="W9" i="3" s="1"/>
  <c r="X9" i="3" s="1"/>
  <c r="Y9" i="3" s="1"/>
  <c r="Z9" i="3" s="1"/>
  <c r="AA9" i="3" s="1"/>
  <c r="AB9" i="3" s="1"/>
  <c r="AC9" i="3" s="1"/>
  <c r="AD9" i="3" s="1"/>
  <c r="AE9" i="3" s="1"/>
  <c r="AF9" i="3" s="1"/>
  <c r="AG9" i="3" s="1"/>
  <c r="AH9" i="3" s="1"/>
  <c r="AI9" i="3" s="1"/>
  <c r="AJ9" i="3" s="1"/>
  <c r="AK9" i="3" s="1"/>
  <c r="AL9" i="3" s="1"/>
  <c r="AM9" i="3" s="1"/>
  <c r="AN9" i="3" s="1"/>
  <c r="AO9" i="3" s="1"/>
  <c r="AP9" i="3" s="1"/>
  <c r="AQ9" i="3" s="1"/>
  <c r="AR9" i="3" s="1"/>
  <c r="S22" i="3" l="1"/>
  <c r="AH22" i="3"/>
  <c r="N22" i="3"/>
  <c r="K6" i="3"/>
  <c r="L6" i="3" s="1"/>
  <c r="M6" i="3" s="1"/>
  <c r="N6" i="3" s="1"/>
  <c r="O6" i="3" s="1"/>
  <c r="P6" i="3" s="1"/>
  <c r="Q6" i="3" s="1"/>
  <c r="R6" i="3" s="1"/>
  <c r="S6" i="3" s="1"/>
  <c r="T6" i="3" s="1"/>
  <c r="U6" i="3" s="1"/>
  <c r="V6" i="3" s="1"/>
  <c r="W6" i="3" s="1"/>
  <c r="X6" i="3" s="1"/>
  <c r="Y6" i="3" s="1"/>
  <c r="Z6" i="3" s="1"/>
  <c r="AA6" i="3" s="1"/>
  <c r="AB6" i="3" s="1"/>
  <c r="AC6" i="3" s="1"/>
  <c r="AD6" i="3" s="1"/>
  <c r="AE6" i="3" s="1"/>
  <c r="AF6" i="3" s="1"/>
  <c r="AG6" i="3" s="1"/>
  <c r="AH6" i="3" s="1"/>
  <c r="AI6" i="3" s="1"/>
  <c r="AJ6" i="3" s="1"/>
  <c r="AK6" i="3" s="1"/>
  <c r="AL6" i="3" s="1"/>
  <c r="AM6" i="3" s="1"/>
  <c r="AN6" i="3" s="1"/>
  <c r="AO6" i="3" s="1"/>
  <c r="AP6" i="3" s="1"/>
  <c r="AQ6" i="3" s="1"/>
  <c r="AR6" i="3" s="1"/>
  <c r="C20" i="3"/>
  <c r="C22" i="3" l="1"/>
  <c r="A5" i="2"/>
  <c r="A6" i="2" s="1"/>
  <c r="A7" i="2" s="1"/>
  <c r="A8" i="2" s="1"/>
  <c r="A9" i="2" s="1"/>
  <c r="A10" i="2" s="1"/>
  <c r="A11" i="2" s="1"/>
  <c r="A12" i="2" s="1"/>
  <c r="A13" i="2" s="1"/>
  <c r="A14" i="2" s="1"/>
  <c r="A15" i="2" l="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16" i="2"/>
  <c r="A89" i="2" l="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518" i="2" s="1"/>
  <c r="A519" i="2" s="1"/>
  <c r="A520" i="2" s="1"/>
  <c r="A521" i="2" s="1"/>
  <c r="A522" i="2" s="1"/>
  <c r="A523" i="2" s="1"/>
  <c r="A524" i="2" s="1"/>
  <c r="A525" i="2" s="1"/>
  <c r="A526" i="2" s="1"/>
  <c r="A527" i="2" s="1"/>
  <c r="A528" i="2" s="1"/>
  <c r="A529" i="2" s="1"/>
  <c r="A530" i="2" s="1"/>
  <c r="A531" i="2" s="1"/>
  <c r="A532" i="2" s="1"/>
  <c r="A533" i="2" s="1"/>
  <c r="A534" i="2" s="1"/>
  <c r="A535" i="2" s="1"/>
  <c r="A536" i="2" s="1"/>
  <c r="A537" i="2" s="1"/>
  <c r="A538" i="2" s="1"/>
  <c r="A539" i="2" s="1"/>
  <c r="A540" i="2" s="1"/>
  <c r="A541" i="2" s="1"/>
  <c r="A542" i="2" s="1"/>
  <c r="A543" i="2" s="1"/>
  <c r="A544" i="2" s="1"/>
  <c r="A545" i="2" s="1"/>
  <c r="A546" i="2" s="1"/>
  <c r="A547" i="2" s="1"/>
  <c r="A548" i="2" s="1"/>
  <c r="A549" i="2" s="1"/>
  <c r="A550" i="2" s="1"/>
  <c r="A551" i="2" s="1"/>
  <c r="A552" i="2" s="1"/>
  <c r="A553" i="2" s="1"/>
  <c r="A554" i="2" s="1"/>
  <c r="A90" i="2"/>
  <c r="A555" i="2" l="1"/>
  <c r="A557" i="2" s="1"/>
  <c r="A558" i="2" s="1"/>
  <c r="A559" i="2" s="1"/>
  <c r="A560" i="2" s="1"/>
  <c r="A561" i="2" s="1"/>
  <c r="A562" i="2" s="1"/>
  <c r="A563" i="2" s="1"/>
  <c r="A564" i="2" s="1"/>
  <c r="A565" i="2" s="1"/>
  <c r="A566" i="2" s="1"/>
  <c r="A567" i="2" s="1"/>
  <c r="A568" i="2" s="1"/>
  <c r="A569" i="2" s="1"/>
  <c r="A570" i="2" s="1"/>
  <c r="A571" i="2" s="1"/>
  <c r="A572" i="2" s="1"/>
  <c r="A573" i="2" s="1"/>
  <c r="A574" i="2" s="1"/>
  <c r="A575" i="2" s="1"/>
  <c r="A576" i="2" s="1"/>
  <c r="A577" i="2" s="1"/>
  <c r="A578" i="2" s="1"/>
  <c r="A579" i="2" s="1"/>
  <c r="A580" i="2" s="1"/>
  <c r="A581" i="2" s="1"/>
  <c r="A582" i="2" s="1"/>
  <c r="A583" i="2" s="1"/>
  <c r="A584" i="2" s="1"/>
  <c r="A585" i="2" s="1"/>
  <c r="A586" i="2" s="1"/>
  <c r="A587" i="2" s="1"/>
  <c r="A588" i="2" s="1"/>
  <c r="A589" i="2" s="1"/>
  <c r="A556" i="2"/>
  <c r="A590" i="2" l="1"/>
  <c r="A592" i="2" s="1"/>
  <c r="A593" i="2" s="1"/>
  <c r="A594" i="2" s="1"/>
  <c r="A595" i="2" s="1"/>
  <c r="A596" i="2" s="1"/>
  <c r="A597" i="2" s="1"/>
  <c r="A598" i="2" s="1"/>
  <c r="A599" i="2" s="1"/>
  <c r="A600" i="2" s="1"/>
  <c r="A602" i="2" s="1"/>
  <c r="A591" i="2"/>
  <c r="A601" i="2" l="1"/>
  <c r="A603" i="2" s="1"/>
  <c r="A604" i="2" s="1"/>
  <c r="A605" i="2" s="1"/>
  <c r="A606" i="2" s="1"/>
  <c r="A607" i="2" s="1"/>
  <c r="A608" i="2" s="1"/>
  <c r="A609" i="2" s="1"/>
  <c r="A610" i="2" s="1"/>
  <c r="A611" i="2" s="1"/>
  <c r="A612" i="2" s="1"/>
  <c r="A613" i="2" s="1"/>
  <c r="A614" i="2" s="1"/>
  <c r="A615" i="2" s="1"/>
  <c r="A616" i="2" s="1"/>
  <c r="A617" i="2" s="1"/>
  <c r="A618" i="2" s="1"/>
  <c r="A619" i="2" s="1"/>
  <c r="A620" i="2" s="1"/>
  <c r="A621" i="2" s="1"/>
  <c r="A622" i="2" s="1"/>
  <c r="A623" i="2" s="1"/>
  <c r="A624" i="2" s="1"/>
  <c r="A625" i="2" s="1"/>
  <c r="A626" i="2" s="1"/>
  <c r="A627" i="2" s="1"/>
</calcChain>
</file>

<file path=xl/sharedStrings.xml><?xml version="1.0" encoding="utf-8"?>
<sst xmlns="http://schemas.openxmlformats.org/spreadsheetml/2006/main" count="14327" uniqueCount="2182">
  <si>
    <t>Employee Name</t>
  </si>
  <si>
    <t>Other</t>
  </si>
  <si>
    <t>Start Date</t>
  </si>
  <si>
    <t>End Date</t>
  </si>
  <si>
    <t>Days on Leave</t>
  </si>
  <si>
    <t>Working Days</t>
  </si>
  <si>
    <t>Company Holidays</t>
  </si>
  <si>
    <t>Days</t>
  </si>
  <si>
    <t>Description</t>
  </si>
  <si>
    <t>New Year's Day</t>
  </si>
  <si>
    <t>Christmas</t>
  </si>
  <si>
    <t>Independence Day</t>
  </si>
  <si>
    <t>EMPLOYEE ATTENDANCE RECORD</t>
  </si>
  <si>
    <t>Vacation</t>
  </si>
  <si>
    <t>Type of Leave</t>
  </si>
  <si>
    <t>KEY STATISTICS</t>
  </si>
  <si>
    <t>Select an Employee:</t>
  </si>
  <si>
    <t>Enter Year:</t>
  </si>
  <si>
    <t>Leave Types</t>
  </si>
  <si>
    <t>Weekday/Month</t>
  </si>
  <si>
    <t>January</t>
  </si>
  <si>
    <t>February</t>
  </si>
  <si>
    <t>March</t>
  </si>
  <si>
    <t>SUN</t>
  </si>
  <si>
    <t>MON</t>
  </si>
  <si>
    <t>TUE</t>
  </si>
  <si>
    <t>WED</t>
  </si>
  <si>
    <t>THU</t>
  </si>
  <si>
    <t>FRI</t>
  </si>
  <si>
    <t>SAT</t>
  </si>
  <si>
    <t>April</t>
  </si>
  <si>
    <t>May</t>
  </si>
  <si>
    <t>June</t>
  </si>
  <si>
    <t>July</t>
  </si>
  <si>
    <t>August</t>
  </si>
  <si>
    <t>September</t>
  </si>
  <si>
    <t>October</t>
  </si>
  <si>
    <t>November</t>
  </si>
  <si>
    <t>December</t>
  </si>
  <si>
    <t xml:space="preserve">SUN   </t>
  </si>
  <si>
    <t xml:space="preserve">TUE   </t>
  </si>
  <si>
    <t xml:space="preserve">MON   </t>
  </si>
  <si>
    <t xml:space="preserve">WED   </t>
  </si>
  <si>
    <t xml:space="preserve">THU   </t>
  </si>
  <si>
    <t xml:space="preserve">FRI   </t>
  </si>
  <si>
    <t xml:space="preserve">SAT   </t>
  </si>
  <si>
    <t xml:space="preserve">SUN    </t>
  </si>
  <si>
    <t xml:space="preserve">MON    </t>
  </si>
  <si>
    <t xml:space="preserve">TUE    </t>
  </si>
  <si>
    <t xml:space="preserve">WED    </t>
  </si>
  <si>
    <t xml:space="preserve">THU    </t>
  </si>
  <si>
    <t xml:space="preserve">FRI    </t>
  </si>
  <si>
    <t xml:space="preserve">SAT    </t>
  </si>
  <si>
    <t xml:space="preserve">SUN     </t>
  </si>
  <si>
    <t xml:space="preserve">MON     </t>
  </si>
  <si>
    <t xml:space="preserve">TUE     </t>
  </si>
  <si>
    <t xml:space="preserve">WED     </t>
  </si>
  <si>
    <t xml:space="preserve">THU  </t>
  </si>
  <si>
    <t xml:space="preserve">FRI     </t>
  </si>
  <si>
    <t xml:space="preserve">SAT     </t>
  </si>
  <si>
    <t xml:space="preserve">SUN </t>
  </si>
  <si>
    <t xml:space="preserve">MON </t>
  </si>
  <si>
    <t xml:space="preserve">TUE </t>
  </si>
  <si>
    <t xml:space="preserve">WED </t>
  </si>
  <si>
    <t xml:space="preserve">THU </t>
  </si>
  <si>
    <t xml:space="preserve">FRI </t>
  </si>
  <si>
    <t xml:space="preserve">SAT </t>
  </si>
  <si>
    <t xml:space="preserve">SUN  </t>
  </si>
  <si>
    <t xml:space="preserve">MON  </t>
  </si>
  <si>
    <t xml:space="preserve">TUE  </t>
  </si>
  <si>
    <t xml:space="preserve">WED  </t>
  </si>
  <si>
    <t>THU  2</t>
  </si>
  <si>
    <t xml:space="preserve">FRI  </t>
  </si>
  <si>
    <t xml:space="preserve">SAT  </t>
  </si>
  <si>
    <t># of Sick Days</t>
  </si>
  <si>
    <t>List of Leave Types</t>
  </si>
  <si>
    <t>Maternity</t>
  </si>
  <si>
    <t>Paternity</t>
  </si>
  <si>
    <t>Christmas Eve</t>
  </si>
  <si>
    <t>Specification</t>
  </si>
  <si>
    <t>CTRL  No</t>
  </si>
  <si>
    <t>SL</t>
  </si>
  <si>
    <t>VL</t>
  </si>
  <si>
    <t>IGNO</t>
  </si>
  <si>
    <t>M</t>
  </si>
  <si>
    <t>OFFICE</t>
  </si>
  <si>
    <t>MALABANAN</t>
  </si>
  <si>
    <t>ALMA</t>
  </si>
  <si>
    <t>A</t>
  </si>
  <si>
    <t>HRMO</t>
  </si>
  <si>
    <t>ALL SOULS DAY</t>
  </si>
  <si>
    <t>Date File</t>
  </si>
  <si>
    <t>Date Encoded</t>
  </si>
  <si>
    <t>HRMO MANAGER</t>
  </si>
  <si>
    <t>MARUNDAN</t>
  </si>
  <si>
    <t>MARIA FLOR</t>
  </si>
  <si>
    <t>NURSE I</t>
  </si>
  <si>
    <t>ONT</t>
  </si>
  <si>
    <t>BAYHON</t>
  </si>
  <si>
    <t>VIOLETA</t>
  </si>
  <si>
    <t>DIMAPILIS</t>
  </si>
  <si>
    <t>ANTHONY</t>
  </si>
  <si>
    <t>RCC-I</t>
  </si>
  <si>
    <t>CTO</t>
  </si>
  <si>
    <t>DIMAPILIS ANTHONY A.</t>
  </si>
  <si>
    <t>SPECIAL PRIVILEGE</t>
  </si>
  <si>
    <t>JONNA</t>
  </si>
  <si>
    <t>T</t>
  </si>
  <si>
    <t>ADMIN AIDE VI</t>
  </si>
  <si>
    <t>ADMIN OFFICE</t>
  </si>
  <si>
    <t>DIMAPILIS JONNA T.</t>
  </si>
  <si>
    <t>MARUNDAN MARIA FLOR M.</t>
  </si>
  <si>
    <t xml:space="preserve">BAYHON VIOLETA  </t>
  </si>
  <si>
    <t>PAITON</t>
  </si>
  <si>
    <t>MARY ANN</t>
  </si>
  <si>
    <t>CHARACTER OFFICE</t>
  </si>
  <si>
    <t>PAITON MARY ANN M.</t>
  </si>
  <si>
    <t>LANTING</t>
  </si>
  <si>
    <t>AILEEN</t>
  </si>
  <si>
    <t>D</t>
  </si>
  <si>
    <t>ADMIN AIDE IV</t>
  </si>
  <si>
    <t>LANTING AILEEN D.</t>
  </si>
  <si>
    <t>ENRIQUEZ</t>
  </si>
  <si>
    <t>EDGAR</t>
  </si>
  <si>
    <t>P</t>
  </si>
  <si>
    <t>ADMIN AIDE III</t>
  </si>
  <si>
    <t>MO</t>
  </si>
  <si>
    <t>ENRIQUEZ EDGAR P.</t>
  </si>
  <si>
    <t>HERNANDEZ</t>
  </si>
  <si>
    <t>ROBERTO</t>
  </si>
  <si>
    <t>FPTMNHS</t>
  </si>
  <si>
    <t>HERNANDEZ ROBERTO M.</t>
  </si>
  <si>
    <t>MARINDUQUE</t>
  </si>
  <si>
    <t>GERRY</t>
  </si>
  <si>
    <t>C</t>
  </si>
  <si>
    <t>CHO</t>
  </si>
  <si>
    <t>MARINDUQUE GERRY C.</t>
  </si>
  <si>
    <t>SUÑIGA</t>
  </si>
  <si>
    <t>CARLOS</t>
  </si>
  <si>
    <t>J</t>
  </si>
  <si>
    <t>PO IV</t>
  </si>
  <si>
    <t>CPDO</t>
  </si>
  <si>
    <t>SUÑIGA CARLOS J.</t>
  </si>
  <si>
    <t>MANALO</t>
  </si>
  <si>
    <t>CELSA</t>
  </si>
  <si>
    <t>B</t>
  </si>
  <si>
    <t>SOCIOLOGIST II</t>
  </si>
  <si>
    <t>MANALO CELSA B.</t>
  </si>
  <si>
    <t>MARTINEZ</t>
  </si>
  <si>
    <t>EMER</t>
  </si>
  <si>
    <t>V</t>
  </si>
  <si>
    <t>BPLO ASSIST</t>
  </si>
  <si>
    <t>BPLO</t>
  </si>
  <si>
    <t>MARTINEZ EMER V.</t>
  </si>
  <si>
    <t>ROMILLA</t>
  </si>
  <si>
    <t>EDITH</t>
  </si>
  <si>
    <t>PIO</t>
  </si>
  <si>
    <t>ROMILLA EDITH D.</t>
  </si>
  <si>
    <t>BIRTHDAY LEAVE</t>
  </si>
  <si>
    <t>ALCAZAR</t>
  </si>
  <si>
    <t>ZENAIDA</t>
  </si>
  <si>
    <t>S</t>
  </si>
  <si>
    <t>MIDWIFE I</t>
  </si>
  <si>
    <t>ALCAZAR ZENAIDA S.</t>
  </si>
  <si>
    <t>DE GUZMAN</t>
  </si>
  <si>
    <t>RONALD ANDREW</t>
  </si>
  <si>
    <t>G</t>
  </si>
  <si>
    <t>DE GUZMAN RONALD ANDREW G.</t>
  </si>
  <si>
    <t>DIMARANAN</t>
  </si>
  <si>
    <t>RODORA</t>
  </si>
  <si>
    <t>ADMIN ASST I</t>
  </si>
  <si>
    <t>DIMARANAN RODORA G.</t>
  </si>
  <si>
    <t>GUTIERREZ</t>
  </si>
  <si>
    <t>LYDIA</t>
  </si>
  <si>
    <t>ADMIN OFFICER V</t>
  </si>
  <si>
    <t>GUTIERREZ LYDIA C.</t>
  </si>
  <si>
    <t>PANGANIBAN</t>
  </si>
  <si>
    <t>CRISTETA</t>
  </si>
  <si>
    <t>DOE</t>
  </si>
  <si>
    <t>PANGANIBAN CRISTETA M.</t>
  </si>
  <si>
    <t>ALFREDO</t>
  </si>
  <si>
    <t>BUDGET OFFICER IV</t>
  </si>
  <si>
    <t>CBO</t>
  </si>
  <si>
    <t>DIMAPILIS ALFREDO C.</t>
  </si>
  <si>
    <t>MONTENEGRO</t>
  </si>
  <si>
    <t>MARISSA</t>
  </si>
  <si>
    <t>MONTENEGRO MARISSA P.</t>
  </si>
  <si>
    <t>BAYBAY</t>
  </si>
  <si>
    <t>MA. ROSA</t>
  </si>
  <si>
    <t>BAYBAY MA. ROSA A.</t>
  </si>
  <si>
    <t>PASCUA</t>
  </si>
  <si>
    <t>LORENA</t>
  </si>
  <si>
    <t>MED TECH I</t>
  </si>
  <si>
    <t>JAVIER</t>
  </si>
  <si>
    <t>CARMELITA</t>
  </si>
  <si>
    <t>JAVIER CARMELITA M.</t>
  </si>
  <si>
    <t>ROBINO</t>
  </si>
  <si>
    <t>OFELIA</t>
  </si>
  <si>
    <t>ADMIN AIDE I</t>
  </si>
  <si>
    <t>PICNIC GROVE</t>
  </si>
  <si>
    <t>ROBINO OFELIA M.</t>
  </si>
  <si>
    <t>AINEE JOY</t>
  </si>
  <si>
    <t>STAFF NURSE</t>
  </si>
  <si>
    <t>ALCAZAR AINEE JOY C.</t>
  </si>
  <si>
    <t>SANTERA</t>
  </si>
  <si>
    <t>MARICRIS</t>
  </si>
  <si>
    <t>SANTERA MARICRIS S.</t>
  </si>
  <si>
    <t>BAYLA</t>
  </si>
  <si>
    <t>EVANGELINE</t>
  </si>
  <si>
    <t>GSO</t>
  </si>
  <si>
    <t>BAYLA EVANGELINE C.</t>
  </si>
  <si>
    <t>ELIZABETH</t>
  </si>
  <si>
    <t>DAYCARE WORKER I</t>
  </si>
  <si>
    <t>CSWDO</t>
  </si>
  <si>
    <t>DIMAPILIS ELIZABETH D.</t>
  </si>
  <si>
    <t>PARENTAL OBLIGATION</t>
  </si>
  <si>
    <t>PEÑERO</t>
  </si>
  <si>
    <t>LILIBETH</t>
  </si>
  <si>
    <t>PEÑERO LILIBETH B.</t>
  </si>
  <si>
    <t>GATPANDAN</t>
  </si>
  <si>
    <t>DOLORES</t>
  </si>
  <si>
    <t>GATPANDAN DOLORES J.</t>
  </si>
  <si>
    <t>AMBION</t>
  </si>
  <si>
    <t>DORINDA</t>
  </si>
  <si>
    <t>SOCIAL WORKER 1</t>
  </si>
  <si>
    <t>AMBION DORINDA A.</t>
  </si>
  <si>
    <t>ANNIVERSARY</t>
  </si>
  <si>
    <t>PARRA</t>
  </si>
  <si>
    <t>MARCIANA</t>
  </si>
  <si>
    <t>L</t>
  </si>
  <si>
    <t>PARRA MARCIANA L.</t>
  </si>
  <si>
    <t>ROSALINDA</t>
  </si>
  <si>
    <t>ERIDAO</t>
  </si>
  <si>
    <t>ERIDAO ROSALINDA P.</t>
  </si>
  <si>
    <t>HADAP</t>
  </si>
  <si>
    <t>JONALYN</t>
  </si>
  <si>
    <t>LUNA</t>
  </si>
  <si>
    <t>CACAO</t>
  </si>
  <si>
    <t>ANDREA</t>
  </si>
  <si>
    <t>F</t>
  </si>
  <si>
    <t>CACAO ANDREA F.</t>
  </si>
  <si>
    <t>CORTEZ</t>
  </si>
  <si>
    <t>FIDELA</t>
  </si>
  <si>
    <t>TCCH/TICC</t>
  </si>
  <si>
    <t>CORTEZ FIDELA B.</t>
  </si>
  <si>
    <t>PERIDO</t>
  </si>
  <si>
    <t>MARITES</t>
  </si>
  <si>
    <t>HOUSEHOLD ATTENDANT II</t>
  </si>
  <si>
    <t>PERIDO MARITES V.</t>
  </si>
  <si>
    <t>DE SAGUN</t>
  </si>
  <si>
    <t>VICTOR</t>
  </si>
  <si>
    <t>DE SAGUN VICTOR V.</t>
  </si>
  <si>
    <t>EDWIN</t>
  </si>
  <si>
    <t>BORJA</t>
  </si>
  <si>
    <t>BORJA EDWIN G.</t>
  </si>
  <si>
    <t>NAVARRO</t>
  </si>
  <si>
    <t>RITA</t>
  </si>
  <si>
    <t>NAVARRO RITA A.</t>
  </si>
  <si>
    <t>AMBONAN</t>
  </si>
  <si>
    <t>AVELINA</t>
  </si>
  <si>
    <t>AMBONAN AVELINA A.</t>
  </si>
  <si>
    <t>MA. TRINIDAD</t>
  </si>
  <si>
    <t>NUTRITION OFFICE</t>
  </si>
  <si>
    <t>DIMAPILIS MA. TRINIDAD S.</t>
  </si>
  <si>
    <t>LUCIANO</t>
  </si>
  <si>
    <t>ADELAIDA</t>
  </si>
  <si>
    <t>COMM AFFAIRS ASST II</t>
  </si>
  <si>
    <t>LUCIANO ADELAIDA C.</t>
  </si>
  <si>
    <t>COSME</t>
  </si>
  <si>
    <t>MA VICTORIA</t>
  </si>
  <si>
    <t>COSME MA VICTORIA M.</t>
  </si>
  <si>
    <t>Days Leave</t>
  </si>
  <si>
    <t>PRISCO</t>
  </si>
  <si>
    <t>CEO</t>
  </si>
  <si>
    <t>ENGINEER I</t>
  </si>
  <si>
    <t>AMBION PRISCO G.</t>
  </si>
  <si>
    <t>SOLO PARENT</t>
  </si>
  <si>
    <t>BAURILE</t>
  </si>
  <si>
    <t>LOURDES</t>
  </si>
  <si>
    <t>Q</t>
  </si>
  <si>
    <t>BAURILE LOURDES Q.</t>
  </si>
  <si>
    <t>HILARIO</t>
  </si>
  <si>
    <t xml:space="preserve">JAVIER HILARIO  </t>
  </si>
  <si>
    <t>TOLENTINO</t>
  </si>
  <si>
    <t>FE</t>
  </si>
  <si>
    <t>TOLENTINO FE M.</t>
  </si>
  <si>
    <t>ANGCAYA</t>
  </si>
  <si>
    <t>IRENEO</t>
  </si>
  <si>
    <t>EEO/ CITY MARKET</t>
  </si>
  <si>
    <t>ANGCAYA IRENEO A.</t>
  </si>
  <si>
    <t>DOCTORA</t>
  </si>
  <si>
    <t>CENRO</t>
  </si>
  <si>
    <t xml:space="preserve">DOCTORA ZENAIDA  </t>
  </si>
  <si>
    <t>DIGO</t>
  </si>
  <si>
    <t>MANUEL</t>
  </si>
  <si>
    <t>DISEPEDA</t>
  </si>
  <si>
    <t>ROMELITO</t>
  </si>
  <si>
    <t>TRAFFIC AIDE</t>
  </si>
  <si>
    <t>TOPS (ADMIN CSU)</t>
  </si>
  <si>
    <t xml:space="preserve">DISEPEDA ROMELITO  </t>
  </si>
  <si>
    <t>OTHER</t>
  </si>
  <si>
    <t>MOURNING LEAVE</t>
  </si>
  <si>
    <t>DENNIS</t>
  </si>
  <si>
    <t>CIVIL SECURITY I</t>
  </si>
  <si>
    <t>DIMAPILIS DENNIS C.</t>
  </si>
  <si>
    <t>HELEN</t>
  </si>
  <si>
    <t>MONTENEGRO HELEN L.</t>
  </si>
  <si>
    <t>FORCE LEAVE</t>
  </si>
  <si>
    <t>SUMAONG</t>
  </si>
  <si>
    <t>DANILO</t>
  </si>
  <si>
    <t>ADMIN AIDE</t>
  </si>
  <si>
    <t>ADMIN OFFICE - HALL OF JUSTICE</t>
  </si>
  <si>
    <t xml:space="preserve">SUMAONG DANILO  </t>
  </si>
  <si>
    <t>PARAS</t>
  </si>
  <si>
    <t>TEOFILA</t>
  </si>
  <si>
    <t>ADMIN ASST II</t>
  </si>
  <si>
    <t>PARAS TEOFILA A.</t>
  </si>
  <si>
    <t>SUMAGUI</t>
  </si>
  <si>
    <t>SUMAGUI MARISSA D.</t>
  </si>
  <si>
    <t>MADRAZO</t>
  </si>
  <si>
    <t>ALLAN PAUL</t>
  </si>
  <si>
    <t>ZONING INSPECTOR II</t>
  </si>
  <si>
    <t>MADRAZO ALLAN PAUL A.</t>
  </si>
  <si>
    <t>MENDOZA</t>
  </si>
  <si>
    <t>PRESCILA</t>
  </si>
  <si>
    <t>ADMIN OFFICER IV</t>
  </si>
  <si>
    <t>MENDOZA PRESCILA S.</t>
  </si>
  <si>
    <t>NOVICIO</t>
  </si>
  <si>
    <t>PERLITA</t>
  </si>
  <si>
    <t>LEGAL</t>
  </si>
  <si>
    <t>NOVICIO PERLITA G.</t>
  </si>
  <si>
    <t>MARQUEZ</t>
  </si>
  <si>
    <t>LOLITA</t>
  </si>
  <si>
    <t>R</t>
  </si>
  <si>
    <t>INTERNAL</t>
  </si>
  <si>
    <t>MARQUEZ LOLITA R.</t>
  </si>
  <si>
    <t>ARRIES</t>
  </si>
  <si>
    <t>N</t>
  </si>
  <si>
    <t>COMELEC</t>
  </si>
  <si>
    <t>MENDOZA ARRIES N.</t>
  </si>
  <si>
    <t>DE VILLA</t>
  </si>
  <si>
    <t>DE VILLA OFELIA G.</t>
  </si>
  <si>
    <t>MA. PAZ</t>
  </si>
  <si>
    <t>LICENSE OFFICER III</t>
  </si>
  <si>
    <t>BAYBAY MA. PAZ R.</t>
  </si>
  <si>
    <t>BAYOT</t>
  </si>
  <si>
    <t>ELAINE</t>
  </si>
  <si>
    <t>BAYOT ELAINE B.</t>
  </si>
  <si>
    <t>VILLANUEVA</t>
  </si>
  <si>
    <t>PABLO</t>
  </si>
  <si>
    <t>VILLANUEVA PABLO B.</t>
  </si>
  <si>
    <t>LINDA</t>
  </si>
  <si>
    <t>RCC I</t>
  </si>
  <si>
    <t>CCR</t>
  </si>
  <si>
    <t>BAYBAY LINDA G.</t>
  </si>
  <si>
    <t>LIMBOC</t>
  </si>
  <si>
    <t>FLORDELIZA</t>
  </si>
  <si>
    <t>LAB INS I</t>
  </si>
  <si>
    <t>LIMBOC FLORDELIZA J.</t>
  </si>
  <si>
    <t>ANNE RENELYN</t>
  </si>
  <si>
    <t>VMO</t>
  </si>
  <si>
    <t>MARINDUQUE ANNE RENELYN P.</t>
  </si>
  <si>
    <t>DE OCAMPO</t>
  </si>
  <si>
    <t>MA. ELENA</t>
  </si>
  <si>
    <t>SP</t>
  </si>
  <si>
    <t>DE OCAMPO MA. ELENA D.</t>
  </si>
  <si>
    <t>GARCIA</t>
  </si>
  <si>
    <t>HAIZEL</t>
  </si>
  <si>
    <t>ADMIN ASST.IV</t>
  </si>
  <si>
    <t>CCT</t>
  </si>
  <si>
    <t>GARCIA HAIZEL M.</t>
  </si>
  <si>
    <t>NENITA</t>
  </si>
  <si>
    <t>LIBRARY</t>
  </si>
  <si>
    <t>OLEGARIO</t>
  </si>
  <si>
    <t>OLEGARIO NENITA A.</t>
  </si>
  <si>
    <t>CHACON</t>
  </si>
  <si>
    <t>ELISA</t>
  </si>
  <si>
    <t>CASHIER I</t>
  </si>
  <si>
    <t>CHACON ELISA G.</t>
  </si>
  <si>
    <t>VELUZ</t>
  </si>
  <si>
    <t>DORMILUNA</t>
  </si>
  <si>
    <t>E</t>
  </si>
  <si>
    <t>LIBRARIAN</t>
  </si>
  <si>
    <t>VELUZ DORMILUNA E.</t>
  </si>
  <si>
    <t>DONATO</t>
  </si>
  <si>
    <t>HERNANDEZ DONATO Q.</t>
  </si>
  <si>
    <t>ESTIGOY</t>
  </si>
  <si>
    <t>BEVERLY ANNE</t>
  </si>
  <si>
    <t>ESTIGOY BEVERLY ANNE P.</t>
  </si>
  <si>
    <t>DELFINO</t>
  </si>
  <si>
    <t>NINA</t>
  </si>
  <si>
    <t>DELFINO NINA C.</t>
  </si>
  <si>
    <t>ANABEL</t>
  </si>
  <si>
    <t>TICKET CHECKER</t>
  </si>
  <si>
    <t>BAYOT ANABEL D.</t>
  </si>
  <si>
    <t>MABUTI</t>
  </si>
  <si>
    <t>ANA MARIE</t>
  </si>
  <si>
    <t>MABUTI ANA MARIE C.</t>
  </si>
  <si>
    <t>ANISIA</t>
  </si>
  <si>
    <t>BAYOT ANISIA P.</t>
  </si>
  <si>
    <t>AMORA</t>
  </si>
  <si>
    <t>AMORA ELISA S.</t>
  </si>
  <si>
    <t xml:space="preserve"> </t>
  </si>
  <si>
    <t>ARIEL</t>
  </si>
  <si>
    <t>RCC III</t>
  </si>
  <si>
    <t>DIMAPILIS ARIEL M.</t>
  </si>
  <si>
    <t>REPILLO</t>
  </si>
  <si>
    <t>AMMY LOU</t>
  </si>
  <si>
    <t>REPILLO AMMY LOU M.</t>
  </si>
  <si>
    <t>JOSEPHINE</t>
  </si>
  <si>
    <t>DIMAPILIS JOSEPHINE P.</t>
  </si>
  <si>
    <t>PURISIMA CORAZON</t>
  </si>
  <si>
    <t>VIDALLO</t>
  </si>
  <si>
    <t>WINNIE</t>
  </si>
  <si>
    <t>VIDALLO WINNIE R.</t>
  </si>
  <si>
    <t>ESCAMILLAS</t>
  </si>
  <si>
    <t>EVELYN</t>
  </si>
  <si>
    <t>LTOO III</t>
  </si>
  <si>
    <t>ESCAMILLAS EVELYN M.</t>
  </si>
  <si>
    <t>DE GRANO</t>
  </si>
  <si>
    <t>MA. ERLINDA</t>
  </si>
  <si>
    <t>DE GRANO MA. ERLINDA F.</t>
  </si>
  <si>
    <t>SALONGA</t>
  </si>
  <si>
    <t>ALEGA</t>
  </si>
  <si>
    <t>ESTELITA</t>
  </si>
  <si>
    <t>ALEGA ESTELITA M.</t>
  </si>
  <si>
    <t xml:space="preserve">DIGO MANUEL  </t>
  </si>
  <si>
    <t>BAAS</t>
  </si>
  <si>
    <t>TERESITA</t>
  </si>
  <si>
    <t>ADMIN OFFICER II</t>
  </si>
  <si>
    <t>BAAS TERESITA C.</t>
  </si>
  <si>
    <t>IGNO CRISTINA M.</t>
  </si>
  <si>
    <t>CRISTINA</t>
  </si>
  <si>
    <t>FERMA</t>
  </si>
  <si>
    <t>ARCELI</t>
  </si>
  <si>
    <t>Row Labels</t>
  </si>
  <si>
    <t>Grand Total</t>
  </si>
  <si>
    <t>Count of Employee</t>
  </si>
  <si>
    <t>FERMA ARCELI C.</t>
  </si>
  <si>
    <t>TERMINAL</t>
  </si>
  <si>
    <t>OLARTE</t>
  </si>
  <si>
    <t>GREATCHEL</t>
  </si>
  <si>
    <t>ACCOUNTING</t>
  </si>
  <si>
    <t>OLARTE GREATCHEL B.</t>
  </si>
  <si>
    <t>MALIGAYA</t>
  </si>
  <si>
    <t>NELITA</t>
  </si>
  <si>
    <t>MALIGAYA NELITA M.</t>
  </si>
  <si>
    <t>BISCOCHO</t>
  </si>
  <si>
    <t>JULIETA</t>
  </si>
  <si>
    <t>BISCOCHO JULIETA G.</t>
  </si>
  <si>
    <t>DEL MUNDO</t>
  </si>
  <si>
    <t>ESTER</t>
  </si>
  <si>
    <t>DEL MUNDO ESTER B.</t>
  </si>
  <si>
    <t>HERMOGENES</t>
  </si>
  <si>
    <t>BLGNG- INSPECTOR</t>
  </si>
  <si>
    <t>DEL MUNDO HERMOGENES C.</t>
  </si>
  <si>
    <t>DE CASTRO</t>
  </si>
  <si>
    <t>JUANITA</t>
  </si>
  <si>
    <t>DRAFTSMAN II</t>
  </si>
  <si>
    <t>DE CASTRO JUANITA M.</t>
  </si>
  <si>
    <t>PAYAD</t>
  </si>
  <si>
    <t xml:space="preserve">MARICEL </t>
  </si>
  <si>
    <t>PAYAD MARICEL  Q.</t>
  </si>
  <si>
    <t>TORRES</t>
  </si>
  <si>
    <t>SONIA</t>
  </si>
  <si>
    <t>LAOO I</t>
  </si>
  <si>
    <t>ASSESSORS OFFICE</t>
  </si>
  <si>
    <t>TORRES SONIA M.</t>
  </si>
  <si>
    <t>ADMIN OFFICER I</t>
  </si>
  <si>
    <t>MARINDUQUE MARISSA M.</t>
  </si>
  <si>
    <t>GEORGE</t>
  </si>
  <si>
    <t>BAYHON GEORGE G.</t>
  </si>
  <si>
    <t>RUMER</t>
  </si>
  <si>
    <t>BAYOT RUMER M.</t>
  </si>
  <si>
    <t>MENDOZA LOURDES G.</t>
  </si>
  <si>
    <t>AUDITOR</t>
  </si>
  <si>
    <t>AUDITOR AILEEN D.</t>
  </si>
  <si>
    <t>FLAVIER</t>
  </si>
  <si>
    <t>ADORACION</t>
  </si>
  <si>
    <t>ADMIN ASST V</t>
  </si>
  <si>
    <t xml:space="preserve">FLAVIER ADORACION  </t>
  </si>
  <si>
    <t>COTONER</t>
  </si>
  <si>
    <t>NELIA</t>
  </si>
  <si>
    <t>COOPERATIVE OFFICER</t>
  </si>
  <si>
    <t>COOPERATIVE OFFICE</t>
  </si>
  <si>
    <t>COTONER NELIA C.</t>
  </si>
  <si>
    <t>MOLOD</t>
  </si>
  <si>
    <t>EMMA</t>
  </si>
  <si>
    <t>DL</t>
  </si>
  <si>
    <t>TRAINNING SPECIALIST I</t>
  </si>
  <si>
    <t>THRDC</t>
  </si>
  <si>
    <t>DE OCAMPO MARISSA B.</t>
  </si>
  <si>
    <t>SEDUCON</t>
  </si>
  <si>
    <t>LUCIO</t>
  </si>
  <si>
    <t>SEDUCON LUCIO F.</t>
  </si>
  <si>
    <t>OLIVAR</t>
  </si>
  <si>
    <t>MARINA</t>
  </si>
  <si>
    <t>OLIVAR MARINA B.</t>
  </si>
  <si>
    <t>CRUZADA</t>
  </si>
  <si>
    <t>MAGDALENA</t>
  </si>
  <si>
    <t>CRUZADA MAGDALENA A.</t>
  </si>
  <si>
    <t>MACASPAC</t>
  </si>
  <si>
    <t>ELVIRA</t>
  </si>
  <si>
    <t>PROJECT EVAL OFFICER I</t>
  </si>
  <si>
    <t>MACASPAC ELVIRA V.</t>
  </si>
  <si>
    <t>MALUBAY</t>
  </si>
  <si>
    <t>MELINDA</t>
  </si>
  <si>
    <t>MALUBAY MELINDA D.</t>
  </si>
  <si>
    <t>NORA</t>
  </si>
  <si>
    <t>MENDOZA NORA A.</t>
  </si>
  <si>
    <t>EDITHA</t>
  </si>
  <si>
    <t>ACCOUNTING CLERK II</t>
  </si>
  <si>
    <t>MANALO EDITHA V.</t>
  </si>
  <si>
    <t>ANACAY</t>
  </si>
  <si>
    <t>LEVIE</t>
  </si>
  <si>
    <t>ADMIN A</t>
  </si>
  <si>
    <t>ANACAY LEVIE B.</t>
  </si>
  <si>
    <t>ROCILLO</t>
  </si>
  <si>
    <t>CECILLA</t>
  </si>
  <si>
    <t>ENMACIO</t>
  </si>
  <si>
    <t>LEILA</t>
  </si>
  <si>
    <t>ADMINISTRATIVE OFFICER IV</t>
  </si>
  <si>
    <t>ROCILLO CECILLA A.</t>
  </si>
  <si>
    <t>ENMACIO LEILA A.</t>
  </si>
  <si>
    <t>ROSALLE</t>
  </si>
  <si>
    <t>DEL MUNDO ROSALLE A.</t>
  </si>
  <si>
    <t>MALABANAN ALMA A.</t>
  </si>
  <si>
    <t>VILMA</t>
  </si>
  <si>
    <t>DIMAPILIS VILMA T.</t>
  </si>
  <si>
    <t>PERPETUA</t>
  </si>
  <si>
    <t>TIPID IMPOK</t>
  </si>
  <si>
    <t>DIMARANAN PERPETUA F.</t>
  </si>
  <si>
    <t>MYRNA</t>
  </si>
  <si>
    <t>DE VILLA MYRNA D.</t>
  </si>
  <si>
    <t>ORTIZ</t>
  </si>
  <si>
    <t>TRINIDAD</t>
  </si>
  <si>
    <t>DOGELIO</t>
  </si>
  <si>
    <t>BUGARIN</t>
  </si>
  <si>
    <t>MA. ANA</t>
  </si>
  <si>
    <t>HH-ATTENDANT II</t>
  </si>
  <si>
    <t>LCR</t>
  </si>
  <si>
    <t>BUGARIN MA. ANA M.</t>
  </si>
  <si>
    <t>CITY GOVERNMENT OF TAGAYTAY</t>
  </si>
  <si>
    <t>RUFINA</t>
  </si>
  <si>
    <t>ANGCAYA RUFINA P.</t>
  </si>
  <si>
    <t>CAROLINA</t>
  </si>
  <si>
    <t>TOLENTINO CAROLINA E.</t>
  </si>
  <si>
    <t>LABARDA</t>
  </si>
  <si>
    <t>GINA</t>
  </si>
  <si>
    <t>ANICETA</t>
  </si>
  <si>
    <t>ANACAY ANICETA P.</t>
  </si>
  <si>
    <t>JUANITO</t>
  </si>
  <si>
    <t>MARLON</t>
  </si>
  <si>
    <t>ANGCAYA MARLON J.</t>
  </si>
  <si>
    <t>PALADAN</t>
  </si>
  <si>
    <t>VICENTE</t>
  </si>
  <si>
    <t xml:space="preserve">PALADAN VICENTE  </t>
  </si>
  <si>
    <t>MARASIGAN</t>
  </si>
  <si>
    <t>DANIEL</t>
  </si>
  <si>
    <t xml:space="preserve">MARASIGAN DANIEL  </t>
  </si>
  <si>
    <t>RODRIGUEZ</t>
  </si>
  <si>
    <t>GREGORIO</t>
  </si>
  <si>
    <t xml:space="preserve">RODRIGUEZ GREGORIO  </t>
  </si>
  <si>
    <t>MERCADO</t>
  </si>
  <si>
    <t>NAZARIO</t>
  </si>
  <si>
    <t xml:space="preserve">MERCADO NAZARIO  </t>
  </si>
  <si>
    <t>IGNACIO</t>
  </si>
  <si>
    <t xml:space="preserve">RODRIGUEZ IGNACIO  </t>
  </si>
  <si>
    <t>ALEXANDER</t>
  </si>
  <si>
    <t xml:space="preserve">PAYAD ALEXANDER  </t>
  </si>
  <si>
    <t>MACAPUNO</t>
  </si>
  <si>
    <t>FELIX</t>
  </si>
  <si>
    <t xml:space="preserve">MACAPUNO FELIX  </t>
  </si>
  <si>
    <t>BANICO</t>
  </si>
  <si>
    <t>PILAR</t>
  </si>
  <si>
    <t>BANICO PILAR B.</t>
  </si>
  <si>
    <t>MARIA VICTORIA</t>
  </si>
  <si>
    <t>FERMA MARIA VICTORIA D.</t>
  </si>
  <si>
    <t>PETIL</t>
  </si>
  <si>
    <t>GLENDA</t>
  </si>
  <si>
    <t>HOUSEKEEPING SERVICE HEADMAN</t>
  </si>
  <si>
    <t>PETIL GLENDA D.</t>
  </si>
  <si>
    <t>PEREY</t>
  </si>
  <si>
    <t>AIRENE</t>
  </si>
  <si>
    <t>O</t>
  </si>
  <si>
    <t>HOUSEHOLD ATTENDANT I</t>
  </si>
  <si>
    <t>PEREY AIRENE O.</t>
  </si>
  <si>
    <t>CASTILLO</t>
  </si>
  <si>
    <t>FACULTY</t>
  </si>
  <si>
    <t>CASTILLO FLORDELIZA T.</t>
  </si>
  <si>
    <t>MENDOZA JUANITO N.</t>
  </si>
  <si>
    <t>CORNELIO</t>
  </si>
  <si>
    <t>JOSE VICTOR</t>
  </si>
  <si>
    <t>MAHOGANY MARKET</t>
  </si>
  <si>
    <t>MACASPAC JOSE VICTOR P.</t>
  </si>
  <si>
    <t>ESTRANGCO</t>
  </si>
  <si>
    <t>MERCY</t>
  </si>
  <si>
    <t>U</t>
  </si>
  <si>
    <t>ESTRANGCO MERCY U.</t>
  </si>
  <si>
    <t>MARIO</t>
  </si>
  <si>
    <t>HERNANDEZ MARIO A.</t>
  </si>
  <si>
    <t>REYNALDO</t>
  </si>
  <si>
    <t>DIMARANAN REYNALDO R.</t>
  </si>
  <si>
    <t>FRANCIS</t>
  </si>
  <si>
    <t>ANGCAYA FRANCIS A.</t>
  </si>
  <si>
    <t>GABEJA</t>
  </si>
  <si>
    <t>MHAR</t>
  </si>
  <si>
    <t>ADMIN AIDE III- CLERK I</t>
  </si>
  <si>
    <t>GABEJA MHAR G.</t>
  </si>
  <si>
    <t>MAESTRECAMPO</t>
  </si>
  <si>
    <t>ATE</t>
  </si>
  <si>
    <t>NECY</t>
  </si>
  <si>
    <t>BORJA NECY M.</t>
  </si>
  <si>
    <t>TAÑEDO</t>
  </si>
  <si>
    <t>MARIA EVELYN</t>
  </si>
  <si>
    <t>TAÑEDO MARIA EVELYN C.</t>
  </si>
  <si>
    <t>PEÑAFIEL</t>
  </si>
  <si>
    <t>MELISSA</t>
  </si>
  <si>
    <t>PEÑAFIEL MELISSA Q.</t>
  </si>
  <si>
    <t>AMBAT</t>
  </si>
  <si>
    <t>MARILOU</t>
  </si>
  <si>
    <t>AMBAT MARILOU M.</t>
  </si>
  <si>
    <t>HERNANDO</t>
  </si>
  <si>
    <t>MERIC</t>
  </si>
  <si>
    <t>HERNANDO MERIC B.</t>
  </si>
  <si>
    <t>ESPIRITU</t>
  </si>
  <si>
    <t>RONALD</t>
  </si>
  <si>
    <t>ESPIRITU RONALD M.</t>
  </si>
  <si>
    <t>VICTORIA</t>
  </si>
  <si>
    <t>PARRA VICTORIA S.</t>
  </si>
  <si>
    <t>LEPARDO</t>
  </si>
  <si>
    <t>ROWENA</t>
  </si>
  <si>
    <t>ADMIN STAFF</t>
  </si>
  <si>
    <t>LEPARDO ROWENA R.</t>
  </si>
  <si>
    <t>LIBRARIAN STAFF</t>
  </si>
  <si>
    <t>GATPANDAN NENITA M.</t>
  </si>
  <si>
    <t>PATERNO</t>
  </si>
  <si>
    <t>PAULINO</t>
  </si>
  <si>
    <t>PATERNO PAULINO P.</t>
  </si>
  <si>
    <t>BUNGCASAN</t>
  </si>
  <si>
    <t>REGINALDO JR.</t>
  </si>
  <si>
    <t>BUNGCASAN REGINALDO JR. B.</t>
  </si>
  <si>
    <t>LAGUARDIA</t>
  </si>
  <si>
    <t>JOSELITO</t>
  </si>
  <si>
    <t>OIC</t>
  </si>
  <si>
    <t>AGRICULTURE OFFICE</t>
  </si>
  <si>
    <t>LAGUARDIA JOSELITO R.</t>
  </si>
  <si>
    <t>DOMESTIC EMERGENCY</t>
  </si>
  <si>
    <t>ALCANTARA</t>
  </si>
  <si>
    <t>RIZALINA</t>
  </si>
  <si>
    <t>INTEGRATED CENTRAL TERMINAL</t>
  </si>
  <si>
    <t>ALCANTARA RIZALINA B.</t>
  </si>
  <si>
    <t>MARCOS NOEL</t>
  </si>
  <si>
    <t>TAX MAPPER II</t>
  </si>
  <si>
    <t>CORTEZ MARCOS NOEL A.</t>
  </si>
  <si>
    <t>CARAAN</t>
  </si>
  <si>
    <t>ANNABELLE</t>
  </si>
  <si>
    <t>TAX MAPPING AIDE</t>
  </si>
  <si>
    <t>CARAAN ANNABELLE F.</t>
  </si>
  <si>
    <t>ASSESSMENT CLERK III</t>
  </si>
  <si>
    <t>ANGCAYA OFELIA G.</t>
  </si>
  <si>
    <t>UNTALAN</t>
  </si>
  <si>
    <t>DIVINA</t>
  </si>
  <si>
    <t>UNTALAN DIVINA R.</t>
  </si>
  <si>
    <t>GLORIA</t>
  </si>
  <si>
    <t>PINALES GLORIA P.</t>
  </si>
  <si>
    <t>ALEGRE</t>
  </si>
  <si>
    <t>VIVENCIO</t>
  </si>
  <si>
    <t>AGRICULTURAL TECHNOLOGIST</t>
  </si>
  <si>
    <t>ALEGRE VIVENCIO A.</t>
  </si>
  <si>
    <t>PANALIGAN</t>
  </si>
  <si>
    <t>GIL</t>
  </si>
  <si>
    <t>LONTOC</t>
  </si>
  <si>
    <t>ELIADA</t>
  </si>
  <si>
    <t>MANALO ELIADA F.</t>
  </si>
  <si>
    <t>REYES</t>
  </si>
  <si>
    <t>ELSA</t>
  </si>
  <si>
    <t>TUMAGAY</t>
  </si>
  <si>
    <t>ANARNA</t>
  </si>
  <si>
    <t>ANARNA CRISTINA F.</t>
  </si>
  <si>
    <t>VILLAVIRAY</t>
  </si>
  <si>
    <t>MA. CANDELARIA</t>
  </si>
  <si>
    <t>NURSE III</t>
  </si>
  <si>
    <t>VILLAVIRAY MA. CANDELARIA D.</t>
  </si>
  <si>
    <t>GOMEZ</t>
  </si>
  <si>
    <t>ENGINEER ASSTS</t>
  </si>
  <si>
    <t>GOMEZ EMMA M.</t>
  </si>
  <si>
    <t>MAR CLYDE</t>
  </si>
  <si>
    <t>NURSE</t>
  </si>
  <si>
    <t>VILLAVIRAY MAR CLYDE D.</t>
  </si>
  <si>
    <t>MIRANDO</t>
  </si>
  <si>
    <t>MIRANDO EDITH B.</t>
  </si>
  <si>
    <t>MIRANDA</t>
  </si>
  <si>
    <t>MIRANDA ROBERTO D.</t>
  </si>
  <si>
    <t>TERMINAL LEAVE</t>
  </si>
  <si>
    <t>CALANOG</t>
  </si>
  <si>
    <t>CALANOG ALMA P.</t>
  </si>
  <si>
    <t>UTILITY WORKER I</t>
  </si>
  <si>
    <t>ANGCAYA JUANITO A.</t>
  </si>
  <si>
    <t>PERENA</t>
  </si>
  <si>
    <t>RUBILINDA</t>
  </si>
  <si>
    <t>RODELIO</t>
  </si>
  <si>
    <t>MONTENEGRO RODELIO A.</t>
  </si>
  <si>
    <t>DOGNIDON</t>
  </si>
  <si>
    <t>MARLYN</t>
  </si>
  <si>
    <t>SOLANOY</t>
  </si>
  <si>
    <t>KARENE</t>
  </si>
  <si>
    <t>HAPITA</t>
  </si>
  <si>
    <t>MELANIE</t>
  </si>
  <si>
    <t>BELEN</t>
  </si>
  <si>
    <t>ADMINI ASST I</t>
  </si>
  <si>
    <t>HAPITA MELANIE A.</t>
  </si>
  <si>
    <t xml:space="preserve">SOLANOY KARENE  </t>
  </si>
  <si>
    <t>DOGNIDON MARLYN P.</t>
  </si>
  <si>
    <t>MARTINEZ BELEN B.</t>
  </si>
  <si>
    <t>PENALES</t>
  </si>
  <si>
    <t>GUILLERMA</t>
  </si>
  <si>
    <t>PENALES GUILLERMA B.</t>
  </si>
  <si>
    <t>ELISEO</t>
  </si>
  <si>
    <t>REGISTRATION OFFICER IV</t>
  </si>
  <si>
    <t>JAVIER ELISEO B.</t>
  </si>
  <si>
    <t>MATIENZO</t>
  </si>
  <si>
    <t>NORMITA</t>
  </si>
  <si>
    <t>MATIENZO NORMITA S.</t>
  </si>
  <si>
    <t>MARIA</t>
  </si>
  <si>
    <t>FERMA MARIA I.</t>
  </si>
  <si>
    <t>VERGARA</t>
  </si>
  <si>
    <t>VERGARA TERESITA J.</t>
  </si>
  <si>
    <t>HENRY</t>
  </si>
  <si>
    <t>MONTENEGRO HENRY S.</t>
  </si>
  <si>
    <t>MC# 6</t>
  </si>
  <si>
    <t>REOSA</t>
  </si>
  <si>
    <t>CECILIA</t>
  </si>
  <si>
    <t>REOSA CECILIA A.</t>
  </si>
  <si>
    <t>LAMBERTO</t>
  </si>
  <si>
    <t>AMBION LAMBERTO A.</t>
  </si>
  <si>
    <t>NORALYN</t>
  </si>
  <si>
    <t>ADMIN ASST. I</t>
  </si>
  <si>
    <t>REYES NORALYN B.</t>
  </si>
  <si>
    <t>ANACIETA</t>
  </si>
  <si>
    <t>VERGARA ANACIETA M.</t>
  </si>
  <si>
    <t>PRIVILEGE</t>
  </si>
  <si>
    <t>PEÑAFLORIDA</t>
  </si>
  <si>
    <t>LORYN</t>
  </si>
  <si>
    <t>PEÑAFLORIDA LORYN B.</t>
  </si>
  <si>
    <t>PDAO</t>
  </si>
  <si>
    <t>ABENA</t>
  </si>
  <si>
    <t>WINNIE ROSE</t>
  </si>
  <si>
    <t>ABENA WINNIE ROSE M.</t>
  </si>
  <si>
    <t>ROZUL</t>
  </si>
  <si>
    <t>FLORENCIA</t>
  </si>
  <si>
    <t>SOCIAL WELFARE AIDE</t>
  </si>
  <si>
    <t>ROZUL FLORENCIA M.</t>
  </si>
  <si>
    <t>BRIGIDA</t>
  </si>
  <si>
    <t>MERCED</t>
  </si>
  <si>
    <t>BAYOT MERCED M.</t>
  </si>
  <si>
    <t>SEÑA</t>
  </si>
  <si>
    <t>MARILYN</t>
  </si>
  <si>
    <t>SEÑA MARILYN B.</t>
  </si>
  <si>
    <t>ANNIVERSARY LEAVE</t>
  </si>
  <si>
    <t>TAXMAPPER III</t>
  </si>
  <si>
    <t>PENALES GLORIA P.</t>
  </si>
  <si>
    <t>JORGE</t>
  </si>
  <si>
    <t>JORGE CAROLINA M.</t>
  </si>
  <si>
    <t>GUAÑEZO</t>
  </si>
  <si>
    <t>MA. GINA</t>
  </si>
  <si>
    <t>GUAÑEZO MA. GINA P.</t>
  </si>
  <si>
    <t>EMERGENCY LEAVE</t>
  </si>
  <si>
    <t>EVANGELISTA</t>
  </si>
  <si>
    <t>NORENA</t>
  </si>
  <si>
    <t>ADMIN OFFICER III</t>
  </si>
  <si>
    <t>EVANGELISTA NORENA S.</t>
  </si>
  <si>
    <t>LIUSA</t>
  </si>
  <si>
    <t>DE GRANO LIUSA R.</t>
  </si>
  <si>
    <t>AMELITA</t>
  </si>
  <si>
    <t>HADAP JONALYN L.</t>
  </si>
  <si>
    <t>PASCUA LORENA D.</t>
  </si>
  <si>
    <t>SANGALANG</t>
  </si>
  <si>
    <t>IVY</t>
  </si>
  <si>
    <t>MOLOD EMMA D.</t>
  </si>
  <si>
    <t>ORTIZ TRINIDAD D.</t>
  </si>
  <si>
    <t>LABARDA GINA L.</t>
  </si>
  <si>
    <t>MAESTRECAMPO LORENA A.</t>
  </si>
  <si>
    <t>PANALIGAN GIL L.</t>
  </si>
  <si>
    <t>REYES ELSA T.</t>
  </si>
  <si>
    <t>FERMA AMELITA V.</t>
  </si>
  <si>
    <t>DINGALASAN</t>
  </si>
  <si>
    <t>VARGAS</t>
  </si>
  <si>
    <t>FERNANDEZ</t>
  </si>
  <si>
    <t>CREUS</t>
  </si>
  <si>
    <t>MALIMBAN</t>
  </si>
  <si>
    <t>NERIFE</t>
  </si>
  <si>
    <t>HERMOSORA</t>
  </si>
  <si>
    <t>CORTEZ NERIFE H.</t>
  </si>
  <si>
    <t>JOEL</t>
  </si>
  <si>
    <t xml:space="preserve">RODRIGUEZ JOEL  </t>
  </si>
  <si>
    <t>ROMEO</t>
  </si>
  <si>
    <t xml:space="preserve">FERMA ROMEO  </t>
  </si>
  <si>
    <t>MONTENEGRO EDWIN D.</t>
  </si>
  <si>
    <t>SUSA</t>
  </si>
  <si>
    <t>NANETE</t>
  </si>
  <si>
    <t>ADMINISTRATIVE OFFICER V</t>
  </si>
  <si>
    <t>SUSA NANETE B.</t>
  </si>
  <si>
    <t>ELESTERIO</t>
  </si>
  <si>
    <t>BAUTISTA</t>
  </si>
  <si>
    <t>ROSAS</t>
  </si>
  <si>
    <t>TALAIN</t>
  </si>
  <si>
    <t>DINAH</t>
  </si>
  <si>
    <t>INSTRUCTOR I</t>
  </si>
  <si>
    <t>TORRES DINAH G.</t>
  </si>
  <si>
    <t>MOJICA</t>
  </si>
  <si>
    <t>GABRIEL</t>
  </si>
  <si>
    <t>LEGASPI</t>
  </si>
  <si>
    <t>LEGASPI DOLORES B.</t>
  </si>
  <si>
    <t>ALVAREZ</t>
  </si>
  <si>
    <t>GRACITA</t>
  </si>
  <si>
    <t>STA ANA</t>
  </si>
  <si>
    <t>NURSE II</t>
  </si>
  <si>
    <t>ALVAREZ GRACITA S.</t>
  </si>
  <si>
    <t>BAYAS</t>
  </si>
  <si>
    <t>ALFEREZ</t>
  </si>
  <si>
    <t>RAMOS</t>
  </si>
  <si>
    <t>MIDWIFE II</t>
  </si>
  <si>
    <t>ALFEREZ JOSEPHINE R.</t>
  </si>
  <si>
    <t>EGASAN</t>
  </si>
  <si>
    <t>DELIA</t>
  </si>
  <si>
    <t>EGASAN DELIA J.</t>
  </si>
  <si>
    <t>MALIGAYO</t>
  </si>
  <si>
    <t>YOLANDA</t>
  </si>
  <si>
    <t>DENTIST III</t>
  </si>
  <si>
    <t>MALIGAYO YOLANDA D.</t>
  </si>
  <si>
    <t>CRIZALDO</t>
  </si>
  <si>
    <t>THELMA</t>
  </si>
  <si>
    <t>CRIZALDO THELMA U.</t>
  </si>
  <si>
    <t>BURAZON</t>
  </si>
  <si>
    <t>CARIDAD</t>
  </si>
  <si>
    <t>LTOO II</t>
  </si>
  <si>
    <t>BURAZON CARIDAD A.</t>
  </si>
  <si>
    <t>DIMAPILIS ELVIRA S.</t>
  </si>
  <si>
    <t>MARY ANNE</t>
  </si>
  <si>
    <t>PEREÑA</t>
  </si>
  <si>
    <t>GUAÑEZO MARY ANNE P.</t>
  </si>
  <si>
    <t>OCAMPO</t>
  </si>
  <si>
    <t>ORLANDO</t>
  </si>
  <si>
    <t>OCAMPO ORLANDO R.</t>
  </si>
  <si>
    <t>AURE</t>
  </si>
  <si>
    <t>CALAMITY LEAVE</t>
  </si>
  <si>
    <t>GENNILYN</t>
  </si>
  <si>
    <t xml:space="preserve">PEREY GENNILYN  </t>
  </si>
  <si>
    <t>HERNANDEZ CORNELIO A.</t>
  </si>
  <si>
    <t>CARAAN FELIX M.</t>
  </si>
  <si>
    <t>CAPUNO</t>
  </si>
  <si>
    <t>RCCI</t>
  </si>
  <si>
    <t>PERENA RUBILINDA C.</t>
  </si>
  <si>
    <t>PARKING AIDE IV</t>
  </si>
  <si>
    <t>MENDOZA ROMEO B.</t>
  </si>
  <si>
    <t>JUMARANG</t>
  </si>
  <si>
    <t>ERNA</t>
  </si>
  <si>
    <t>BOFILL</t>
  </si>
  <si>
    <t>BOFILL ERNA P.</t>
  </si>
  <si>
    <t>GONZALES</t>
  </si>
  <si>
    <t>BAYBAY LOLITA B.</t>
  </si>
  <si>
    <t>JOHN</t>
  </si>
  <si>
    <t>VILLARENTE</t>
  </si>
  <si>
    <t>ANGCAYA JOHN V.</t>
  </si>
  <si>
    <t>VIDAMO</t>
  </si>
  <si>
    <t>GREGORIA</t>
  </si>
  <si>
    <t>DIMARANAN GREGORIA C.</t>
  </si>
  <si>
    <t>DELA GRACIA</t>
  </si>
  <si>
    <t>MA. CECILIA</t>
  </si>
  <si>
    <t>PEJI</t>
  </si>
  <si>
    <t>ADMIN ASST III</t>
  </si>
  <si>
    <t>DELA GRACIA MA. CECILIA P.</t>
  </si>
  <si>
    <t>MARIA LOIDA</t>
  </si>
  <si>
    <t>ADMIN AIDE II</t>
  </si>
  <si>
    <t>MIRANDA MARIA LOIDA M.</t>
  </si>
  <si>
    <t>MAGUINAO</t>
  </si>
  <si>
    <t>GILBERT</t>
  </si>
  <si>
    <t xml:space="preserve">MAGUINAO GILBERT  </t>
  </si>
  <si>
    <t>PERIDO EDWIN A.</t>
  </si>
  <si>
    <t>ANA</t>
  </si>
  <si>
    <t>BAY</t>
  </si>
  <si>
    <t>ANGCAYA ANA B.</t>
  </si>
  <si>
    <t>TAMPIS</t>
  </si>
  <si>
    <t>SEC GUARD I</t>
  </si>
  <si>
    <t>OTM</t>
  </si>
  <si>
    <t>REYES JUANITO P.</t>
  </si>
  <si>
    <t>AQUINO</t>
  </si>
  <si>
    <t>PACITA ROSARIO</t>
  </si>
  <si>
    <t>Z</t>
  </si>
  <si>
    <t>OIC GSO</t>
  </si>
  <si>
    <t>AQUINO PACITA ROSARIO Z.</t>
  </si>
  <si>
    <t>COLETO</t>
  </si>
  <si>
    <t>HANY ROY</t>
  </si>
  <si>
    <t>NURSEI</t>
  </si>
  <si>
    <t>AIME</t>
  </si>
  <si>
    <t>PHARMACIST</t>
  </si>
  <si>
    <t>JUMARANG AIME A.</t>
  </si>
  <si>
    <t>AMPARO</t>
  </si>
  <si>
    <t>JOY</t>
  </si>
  <si>
    <t>AMPARO JOY J.</t>
  </si>
  <si>
    <t>OIC PIO</t>
  </si>
  <si>
    <t>PARRA VIOLETA C.</t>
  </si>
  <si>
    <t>MC# 2</t>
  </si>
  <si>
    <t>DRIVER I</t>
  </si>
  <si>
    <t>CALDERON</t>
  </si>
  <si>
    <t>DELA PEÑA ALFREDO C.</t>
  </si>
  <si>
    <t>ARCULLO</t>
  </si>
  <si>
    <t>ARCULLO MELISSA A.</t>
  </si>
  <si>
    <t>ERNESTO</t>
  </si>
  <si>
    <t>MARINDUQUE ERNESTO P.</t>
  </si>
  <si>
    <t>MYLENE</t>
  </si>
  <si>
    <t>MAILEG</t>
  </si>
  <si>
    <t>JAVIER MYLENE M.</t>
  </si>
  <si>
    <t>LOYOLA</t>
  </si>
  <si>
    <t>JANE</t>
  </si>
  <si>
    <t>ALMENDRAZ</t>
  </si>
  <si>
    <t>PLANNING OFFICER I</t>
  </si>
  <si>
    <t>LOYOLA JANE A.</t>
  </si>
  <si>
    <t>LAROZA</t>
  </si>
  <si>
    <t>KIM VINCENT</t>
  </si>
  <si>
    <t>LAROZA KIM VINCENT L.</t>
  </si>
  <si>
    <t>HERNADEZ</t>
  </si>
  <si>
    <t xml:space="preserve">HERNADEZ VICTOR  </t>
  </si>
  <si>
    <t>CYNTHIA</t>
  </si>
  <si>
    <t>BURSING ATTENDANT I</t>
  </si>
  <si>
    <t xml:space="preserve">MANALO CYNTHIA  </t>
  </si>
  <si>
    <t>BERNALDEZ</t>
  </si>
  <si>
    <t>MARLONE</t>
  </si>
  <si>
    <t>BERNALDEZ MARLONE P.</t>
  </si>
  <si>
    <t>EMELO</t>
  </si>
  <si>
    <t>MARXIANE</t>
  </si>
  <si>
    <t>EMELO MARXIANE T.</t>
  </si>
  <si>
    <t>JAVIER EMMA R.</t>
  </si>
  <si>
    <t>MONTEALEGRE</t>
  </si>
  <si>
    <t>CHARLIE JR.</t>
  </si>
  <si>
    <t>MONTEALEGRE CHARLIE JR. O.</t>
  </si>
  <si>
    <t>GALANG</t>
  </si>
  <si>
    <t>JULIET</t>
  </si>
  <si>
    <t>BAEL</t>
  </si>
  <si>
    <t>GALANG JULIET B.</t>
  </si>
  <si>
    <t>EMPLOYEE NAME</t>
  </si>
  <si>
    <t># SICK LEAVE</t>
  </si>
  <si>
    <t>#VACATION</t>
  </si>
  <si>
    <t>#MATERNITY</t>
  </si>
  <si>
    <t>#PATERNITY</t>
  </si>
  <si>
    <t>#OTHERS</t>
  </si>
  <si>
    <t>NO</t>
  </si>
  <si>
    <t>SALONGA LUCY M.</t>
  </si>
  <si>
    <t>LUCY</t>
  </si>
  <si>
    <t>RHEALYN</t>
  </si>
  <si>
    <t>LAOO II</t>
  </si>
  <si>
    <t>OCAMPO RHEALYN B.</t>
  </si>
  <si>
    <t>TULIAO</t>
  </si>
  <si>
    <t>TULIAO FLORDELIZA M.</t>
  </si>
  <si>
    <t>SALAZAR</t>
  </si>
  <si>
    <t>TIBAYAN</t>
  </si>
  <si>
    <t>REGISTRATION OFFICER I</t>
  </si>
  <si>
    <t>JOSEPH NHOEL</t>
  </si>
  <si>
    <t>DE CASTRO JOSEPH NHOEL T.</t>
  </si>
  <si>
    <t>ESMERALDA</t>
  </si>
  <si>
    <t>ILAO</t>
  </si>
  <si>
    <t>ENTER YEAR:</t>
  </si>
  <si>
    <t>TOTAL DAYS LEAVE</t>
  </si>
  <si>
    <t>ANACAY ABNER M.</t>
  </si>
  <si>
    <t>ABNER</t>
  </si>
  <si>
    <t>M.</t>
  </si>
  <si>
    <t>MANGUINAO</t>
  </si>
  <si>
    <t xml:space="preserve">ADMIN AIDE I </t>
  </si>
  <si>
    <t>MANGUINAO GILBERT</t>
  </si>
  <si>
    <t>AGUIDO RAFAEL V.</t>
  </si>
  <si>
    <t>AGUIDO</t>
  </si>
  <si>
    <t>RAFAEL</t>
  </si>
  <si>
    <t>TRAFFIC AIDE I</t>
  </si>
  <si>
    <t>SUMAONG DANILO</t>
  </si>
  <si>
    <t>MARCELO</t>
  </si>
  <si>
    <t>AYCARDO JOEL M.</t>
  </si>
  <si>
    <t>AYCARDO</t>
  </si>
  <si>
    <t>CSU</t>
  </si>
  <si>
    <t>MARCIAL RUSTICO B.</t>
  </si>
  <si>
    <t>MARCIAL</t>
  </si>
  <si>
    <t>RUSTICO</t>
  </si>
  <si>
    <t xml:space="preserve">SARDINOLA </t>
  </si>
  <si>
    <t>GINABLETH</t>
  </si>
  <si>
    <t>SARDINOLA GINABLETH J.</t>
  </si>
  <si>
    <t>BAYHON LUISITO G.</t>
  </si>
  <si>
    <t>BATINO</t>
  </si>
  <si>
    <t>FELISA</t>
  </si>
  <si>
    <t>SANITARY INSPECTOR</t>
  </si>
  <si>
    <t>BATINO FELISA C.</t>
  </si>
  <si>
    <t xml:space="preserve">COSTANTE </t>
  </si>
  <si>
    <t>SYLVIA</t>
  </si>
  <si>
    <t>COSTANTE SYLVIA C</t>
  </si>
  <si>
    <t>DE LUNA</t>
  </si>
  <si>
    <t xml:space="preserve">DE LUNA ERNESTO </t>
  </si>
  <si>
    <t>OLINO PRECIOSA A.</t>
  </si>
  <si>
    <t>OLINO</t>
  </si>
  <si>
    <t>PRECIOSA</t>
  </si>
  <si>
    <t>A.</t>
  </si>
  <si>
    <t>GRADUATION LEAVE</t>
  </si>
  <si>
    <t>LUISITO</t>
  </si>
  <si>
    <t xml:space="preserve">BAYBAY MARCELO  </t>
  </si>
  <si>
    <t>YEAR</t>
  </si>
  <si>
    <t>DELA PEÑA</t>
  </si>
  <si>
    <t>LEONARD ERIC</t>
  </si>
  <si>
    <t>DRAFTSMAN I1</t>
  </si>
  <si>
    <t>OLEGARIO LEONARD ERIC B.</t>
  </si>
  <si>
    <t>SEC 21 EO 292- SPECIAL PRIVILEGE</t>
  </si>
  <si>
    <t>SEC 25 EO 292- FORCE LEAVE</t>
  </si>
  <si>
    <t>MAWAK</t>
  </si>
  <si>
    <t>MIA PAULEEN</t>
  </si>
  <si>
    <t>BALBA</t>
  </si>
  <si>
    <t>MAWAK MIA PAULEEN B.</t>
  </si>
  <si>
    <t>AMON</t>
  </si>
  <si>
    <t>AMON RHEALYN O.</t>
  </si>
  <si>
    <t>PELIMBERGO</t>
  </si>
  <si>
    <t>MICHELLE</t>
  </si>
  <si>
    <t>ABITONA</t>
  </si>
  <si>
    <t>PELIMBERGO MICHELLE A.</t>
  </si>
  <si>
    <t>DELA CRUZ</t>
  </si>
  <si>
    <t>LANDTAX</t>
  </si>
  <si>
    <t>DELA CRUZ EVANGELINE P.</t>
  </si>
  <si>
    <t>INOCENCIA</t>
  </si>
  <si>
    <t>MARASIGAN INOCENCIA P.</t>
  </si>
  <si>
    <t>DUNGO</t>
  </si>
  <si>
    <t>DUNGO PURISIMA CORAZON E.</t>
  </si>
  <si>
    <t>WITHOUTPAY</t>
  </si>
  <si>
    <t>WithoutPay</t>
  </si>
  <si>
    <t>OSTONAL</t>
  </si>
  <si>
    <t>OSTONAL IVY S.</t>
  </si>
  <si>
    <t>PAJENAGO</t>
  </si>
  <si>
    <t>MAIDEN</t>
  </si>
  <si>
    <t>ARCENA</t>
  </si>
  <si>
    <t>CASUAL NURSE I</t>
  </si>
  <si>
    <t>PAJENAGO MAIDEN A.</t>
  </si>
  <si>
    <t>RA 11210 - MATERNITY LEAVE</t>
  </si>
  <si>
    <t>DARYL BAMBI</t>
  </si>
  <si>
    <t>BONINA</t>
  </si>
  <si>
    <t>PEÑANO DARYL BAMBI B.</t>
  </si>
  <si>
    <t>RA 8972 SOLO PARENT</t>
  </si>
  <si>
    <t xml:space="preserve">LUNA </t>
  </si>
  <si>
    <t>FERNANDO</t>
  </si>
  <si>
    <t xml:space="preserve">LUNA  FERNANDO  </t>
  </si>
  <si>
    <t>AUSTRIA KIM E.</t>
  </si>
  <si>
    <t>AUSTRIA</t>
  </si>
  <si>
    <t>RADIOLOGIC TECHNOLOGIST</t>
  </si>
  <si>
    <t>KIM</t>
  </si>
  <si>
    <t>MARYJANE</t>
  </si>
  <si>
    <t>EMELO MARYJANE T.</t>
  </si>
  <si>
    <t>RUEL</t>
  </si>
  <si>
    <t xml:space="preserve">RODRIGUEZ RUEL  </t>
  </si>
  <si>
    <t>DOLOT</t>
  </si>
  <si>
    <t>JESUS JR.</t>
  </si>
  <si>
    <t>DOLOT JESUS JR. D.</t>
  </si>
  <si>
    <t>SIM</t>
  </si>
  <si>
    <t>JO RITZELLE</t>
  </si>
  <si>
    <t>SIM JO RITZELLE C.</t>
  </si>
  <si>
    <t>ATIENZA</t>
  </si>
  <si>
    <t>JULIE ANN</t>
  </si>
  <si>
    <t>ANCIANO</t>
  </si>
  <si>
    <t>ATIENZA JULIE ANN A.</t>
  </si>
  <si>
    <t>TAMAYO</t>
  </si>
  <si>
    <t>MARIA ELLAINE III</t>
  </si>
  <si>
    <t>TAMAYO MARIA ELLAINE III B.</t>
  </si>
  <si>
    <t>DE OCAMPO ALMA A.</t>
  </si>
  <si>
    <t>PILILLA</t>
  </si>
  <si>
    <t>COA</t>
  </si>
  <si>
    <t>AYCARDO PILILLA V.</t>
  </si>
  <si>
    <t>Office</t>
  </si>
  <si>
    <t>DA</t>
  </si>
  <si>
    <t>DEPED</t>
  </si>
  <si>
    <t>Office:</t>
  </si>
  <si>
    <t>ZALDIVIA</t>
  </si>
  <si>
    <t>MIRIAM</t>
  </si>
  <si>
    <t>ZALDIVIA MIRIAM F.</t>
  </si>
  <si>
    <t>SEPINO</t>
  </si>
  <si>
    <t>SEPINO BRIGIDA M.</t>
  </si>
  <si>
    <t>CONSTANTE</t>
  </si>
  <si>
    <t>FLORAVILLA</t>
  </si>
  <si>
    <t>ROMASANTA</t>
  </si>
  <si>
    <t>CONSTANTE FLORAVILLA R.</t>
  </si>
  <si>
    <t>MILAGROS</t>
  </si>
  <si>
    <t>FERNANDEZ MILAGROS C.</t>
  </si>
  <si>
    <t>TEOFISTA</t>
  </si>
  <si>
    <t>OLEGARIO TEOFISTA B.</t>
  </si>
  <si>
    <t>GINALYN</t>
  </si>
  <si>
    <t>DADOR</t>
  </si>
  <si>
    <t>MARASIGAN GINALYN D.</t>
  </si>
  <si>
    <t>VIDA</t>
  </si>
  <si>
    <t>CHARMAINE</t>
  </si>
  <si>
    <t>RAMO</t>
  </si>
  <si>
    <t>VIDA CHARMAINE R.</t>
  </si>
  <si>
    <t>LERIO</t>
  </si>
  <si>
    <t>ROSEMARIE</t>
  </si>
  <si>
    <t>CITY ACCOUNTANT</t>
  </si>
  <si>
    <t>LERIO ROSEMARIE V.</t>
  </si>
  <si>
    <t>DAÑO ALMA R.</t>
  </si>
  <si>
    <t>AURORA</t>
  </si>
  <si>
    <t>SR. ADMIN ASST I</t>
  </si>
  <si>
    <t>MARINDUQUE AURORA A.</t>
  </si>
  <si>
    <t>JOSEFA</t>
  </si>
  <si>
    <t>FERMA JOSEFA O.</t>
  </si>
  <si>
    <t>PARASDAS</t>
  </si>
  <si>
    <t>PARASDAS OFELIA C.</t>
  </si>
  <si>
    <t>SEC 68 EO 292 STUDY LEAVE</t>
  </si>
  <si>
    <t>ORSAL</t>
  </si>
  <si>
    <t>MARK LESTER</t>
  </si>
  <si>
    <t>ORSAL MARK LESTER B.</t>
  </si>
  <si>
    <t>NATIONAL HEROES DAY</t>
  </si>
  <si>
    <t>HSKB</t>
  </si>
  <si>
    <t>VILLANUEVA MARIO A.</t>
  </si>
  <si>
    <t>QUILAO</t>
  </si>
  <si>
    <t>EDGARDO</t>
  </si>
  <si>
    <t>PAYAD EDGARDO F.</t>
  </si>
  <si>
    <t>6/9/2022</t>
  </si>
  <si>
    <t>6/17/2022</t>
  </si>
  <si>
    <t>6/18/2022</t>
  </si>
  <si>
    <t>6/10/2022</t>
  </si>
  <si>
    <t>6/16/2022</t>
  </si>
  <si>
    <t>6/7/2022</t>
  </si>
  <si>
    <t>6/13/2022</t>
  </si>
  <si>
    <t>6/20/2022</t>
  </si>
  <si>
    <t>6/6/2022</t>
  </si>
  <si>
    <t>6/30/2022</t>
  </si>
  <si>
    <t>7/1/2022</t>
  </si>
  <si>
    <t>7/5/2022</t>
  </si>
  <si>
    <t>7/4/2022</t>
  </si>
  <si>
    <t>7/11/2022</t>
  </si>
  <si>
    <t>6/22/2022</t>
  </si>
  <si>
    <t>7/6/2022</t>
  </si>
  <si>
    <t>BAYANI MACY A.</t>
  </si>
  <si>
    <t>BAYANI</t>
  </si>
  <si>
    <t>MACY</t>
  </si>
  <si>
    <t>FELLO</t>
  </si>
  <si>
    <t>VIRGILIO</t>
  </si>
  <si>
    <t>FELLO VIRGILIO O.</t>
  </si>
  <si>
    <t>5/16/2022</t>
  </si>
  <si>
    <t>5/26/2022</t>
  </si>
  <si>
    <t>5/31/2022</t>
  </si>
  <si>
    <t>6/14/2022</t>
  </si>
  <si>
    <t>5/30/2022</t>
  </si>
  <si>
    <t>6/15/2022</t>
  </si>
  <si>
    <t>7/15/2022</t>
  </si>
  <si>
    <t>6/24/2022</t>
  </si>
  <si>
    <t>5/20/2022</t>
  </si>
  <si>
    <t>6/27/2022</t>
  </si>
  <si>
    <t>6/29/2022</t>
  </si>
  <si>
    <t>6/26/2022</t>
  </si>
  <si>
    <t>7/26/2022</t>
  </si>
  <si>
    <t>6/1/2022</t>
  </si>
  <si>
    <t>6/3/2022</t>
  </si>
  <si>
    <t>7/18/2022</t>
  </si>
  <si>
    <t>7/20/2022</t>
  </si>
  <si>
    <t/>
  </si>
  <si>
    <t>R.A 8552</t>
  </si>
  <si>
    <t>741</t>
  </si>
  <si>
    <t>7/8/2022</t>
  </si>
  <si>
    <t>6/28/2022</t>
  </si>
  <si>
    <t>7/2/2022</t>
  </si>
  <si>
    <t>AMORA ELISA ! S.</t>
  </si>
  <si>
    <t>7/22/2022</t>
  </si>
  <si>
    <t>6/8/2022</t>
  </si>
  <si>
    <t>8/1/2022</t>
  </si>
  <si>
    <t>7/29/2022</t>
  </si>
  <si>
    <t>7/12/2022</t>
  </si>
  <si>
    <t>6/21/2022</t>
  </si>
  <si>
    <t>6/23/2022</t>
  </si>
  <si>
    <t>CATHERINE</t>
  </si>
  <si>
    <t>VERGARA CATHERINE R.</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</si>
  <si>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</si>
  <si>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</si>
  <si>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</si>
  <si>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</si>
  <si>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</si>
  <si>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</si>
  <si>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</si>
  <si>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</si>
  <si>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</si>
  <si>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</si>
  <si>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</si>
  <si>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</si>
  <si>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</si>
  <si>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</si>
  <si>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</si>
  <si>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</si>
  <si>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</si>
  <si>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</si>
  <si>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</si>
  <si>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</si>
  <si>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</si>
  <si>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</si>
  <si>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</si>
  <si>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</si>
  <si>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MANALO CYNTHIA D.</t>
  </si>
  <si>
    <t>HERNANDO MERLE B.</t>
  </si>
  <si>
    <t>LERIO ROSEMARIE v.</t>
  </si>
  <si>
    <t>7/17/2022</t>
  </si>
  <si>
    <t>7/16/2022</t>
  </si>
  <si>
    <t>7/21/2022</t>
  </si>
  <si>
    <t>D.</t>
  </si>
  <si>
    <t>MERLE</t>
  </si>
  <si>
    <t>OIC-BUDGET OFFICER</t>
  </si>
  <si>
    <t>BUDGET</t>
  </si>
  <si>
    <t>766</t>
  </si>
  <si>
    <t>767</t>
  </si>
  <si>
    <t>768</t>
  </si>
  <si>
    <t>769</t>
  </si>
  <si>
    <t>770</t>
  </si>
  <si>
    <t>771</t>
  </si>
  <si>
    <t>772</t>
  </si>
  <si>
    <t>773</t>
  </si>
  <si>
    <t>774</t>
  </si>
  <si>
    <t>775</t>
  </si>
  <si>
    <t>776</t>
  </si>
  <si>
    <t>777</t>
  </si>
  <si>
    <t>778</t>
  </si>
  <si>
    <t>779</t>
  </si>
  <si>
    <t>780</t>
  </si>
  <si>
    <t>781</t>
  </si>
  <si>
    <t>782</t>
  </si>
  <si>
    <t>783</t>
  </si>
  <si>
    <t>784</t>
  </si>
  <si>
    <t>785</t>
  </si>
  <si>
    <t>786</t>
  </si>
  <si>
    <t>6/11/2022</t>
  </si>
  <si>
    <t>BAYBAY JOLINA S.</t>
  </si>
  <si>
    <t>PATAWE ELMA M.</t>
  </si>
  <si>
    <t>DOMINGO RACHEL L.</t>
  </si>
  <si>
    <t>PATRICIO</t>
  </si>
  <si>
    <t>APRIL</t>
  </si>
  <si>
    <t>PATRICIO APRIL V.</t>
  </si>
  <si>
    <t>JOLINA</t>
  </si>
  <si>
    <t>PATAWE</t>
  </si>
  <si>
    <t>ELMA</t>
  </si>
  <si>
    <t>DSWDO</t>
  </si>
  <si>
    <t>DOMINGO</t>
  </si>
  <si>
    <t>RACHEL</t>
  </si>
  <si>
    <t>5/18/2022</t>
  </si>
  <si>
    <t>5/23/2022</t>
  </si>
  <si>
    <t>5/27/2022</t>
  </si>
  <si>
    <t>QUARANTINE</t>
  </si>
  <si>
    <t>1/10/2022</t>
  </si>
  <si>
    <t>2/1/2022</t>
  </si>
  <si>
    <t>LEAVE</t>
  </si>
  <si>
    <t>787</t>
  </si>
  <si>
    <t>788</t>
  </si>
  <si>
    <t>789</t>
  </si>
  <si>
    <t>790</t>
  </si>
  <si>
    <t>791</t>
  </si>
  <si>
    <t>792</t>
  </si>
  <si>
    <t>793</t>
  </si>
  <si>
    <t>794</t>
  </si>
  <si>
    <t>795</t>
  </si>
  <si>
    <t>796</t>
  </si>
  <si>
    <t>797</t>
  </si>
  <si>
    <t>798</t>
  </si>
  <si>
    <t>799</t>
  </si>
  <si>
    <t>800</t>
  </si>
  <si>
    <t>801</t>
  </si>
  <si>
    <t>802</t>
  </si>
  <si>
    <t>803</t>
  </si>
  <si>
    <t>804</t>
  </si>
  <si>
    <t>ALCAZAR AINEE JOY c.</t>
  </si>
  <si>
    <t>2021</t>
  </si>
  <si>
    <t>SANARES</t>
  </si>
  <si>
    <t>DAN</t>
  </si>
  <si>
    <t>SANARES DAN T.</t>
  </si>
  <si>
    <t>FELICIDARIO</t>
  </si>
  <si>
    <t>PAMELA</t>
  </si>
  <si>
    <t>CRUZAT</t>
  </si>
  <si>
    <t>FELICIDARIO PAMELA C.</t>
  </si>
  <si>
    <t>HAYAG</t>
  </si>
  <si>
    <t>JERMAINE JOI</t>
  </si>
  <si>
    <t>HAYAG JERMAINE JOI D.</t>
  </si>
  <si>
    <t>VILLAPANDO</t>
  </si>
  <si>
    <t>JENITA</t>
  </si>
  <si>
    <t>RCC II</t>
  </si>
  <si>
    <t>VILLAPANDO JENITA M.</t>
  </si>
  <si>
    <t>REYMOND</t>
  </si>
  <si>
    <t>AMBATA</t>
  </si>
  <si>
    <t>AMBION REYMOND A.</t>
  </si>
  <si>
    <t>PEÑARANDA</t>
  </si>
  <si>
    <t>MARIA KEREN</t>
  </si>
  <si>
    <t>MOA/LSB</t>
  </si>
  <si>
    <t>PEÑARANDA MARIA KEREN N.</t>
  </si>
  <si>
    <t>AGUSTIN</t>
  </si>
  <si>
    <t>MARIA LUISA</t>
  </si>
  <si>
    <t>AGUSTIN MARIA LUISA F.</t>
  </si>
  <si>
    <t>SARDINOLA  GINABLETH J.</t>
  </si>
  <si>
    <t>HOUSE KEEPING ASST</t>
  </si>
  <si>
    <t>JANICE</t>
  </si>
  <si>
    <t>BAUTISTA JANICE M.</t>
  </si>
  <si>
    <t>DIAZ</t>
  </si>
  <si>
    <t>LEGISLATIVE STAFF</t>
  </si>
  <si>
    <t>SP/VMO</t>
  </si>
  <si>
    <t>CASUAL</t>
  </si>
  <si>
    <t>MAURICIO</t>
  </si>
  <si>
    <t>MARIZIEL</t>
  </si>
  <si>
    <t>CANDELARIA</t>
  </si>
  <si>
    <t>MARKET SUPERVISOR I</t>
  </si>
  <si>
    <t>CANDELARIA DANILO M.</t>
  </si>
  <si>
    <t>NICOLE MAY</t>
  </si>
  <si>
    <t>MIRANDA NICOLE MAY B.</t>
  </si>
  <si>
    <t>TOPACIO</t>
  </si>
  <si>
    <t>ABEGAIL</t>
  </si>
  <si>
    <t>TOPACIO ABEGAIL P.</t>
  </si>
  <si>
    <t>STUDY LEAVE</t>
  </si>
  <si>
    <t>TCNHS</t>
  </si>
  <si>
    <t>ACERON</t>
  </si>
  <si>
    <t>ANGELU</t>
  </si>
  <si>
    <t>VALDEZ</t>
  </si>
  <si>
    <t>ACERON ANGELU V.</t>
  </si>
  <si>
    <t>BEVERLY</t>
  </si>
  <si>
    <t>PERIDO BEVERLY T.</t>
  </si>
  <si>
    <t>RONNEL</t>
  </si>
  <si>
    <t>DELA TORRE</t>
  </si>
  <si>
    <t>DOGELIO RONNEL D.</t>
  </si>
  <si>
    <t>DAÑO</t>
  </si>
  <si>
    <t>PEÑANO</t>
  </si>
  <si>
    <t>Lastname</t>
  </si>
  <si>
    <t>Firstname</t>
  </si>
  <si>
    <t>Middlename</t>
  </si>
  <si>
    <t>Position</t>
  </si>
  <si>
    <t>CASAQUITE</t>
  </si>
  <si>
    <t>REMOLLENO</t>
  </si>
  <si>
    <t>UBALDO</t>
  </si>
  <si>
    <t>REMOLLENO MICHELLE U.</t>
  </si>
  <si>
    <t>CAPUPUS</t>
  </si>
  <si>
    <t>LIZA FE</t>
  </si>
  <si>
    <t>FAJARDO</t>
  </si>
  <si>
    <t>CITY HEALTH OFFICER II</t>
  </si>
  <si>
    <t>CAPUPUS LIZA FE F.</t>
  </si>
  <si>
    <t>CONTRERAS</t>
  </si>
  <si>
    <t>DE LOS SANTOS</t>
  </si>
  <si>
    <t>COLETO HANY ROY D.</t>
  </si>
  <si>
    <t>MAGCUYAO</t>
  </si>
  <si>
    <t>NELSON</t>
  </si>
  <si>
    <t>DENTIST II</t>
  </si>
  <si>
    <t>NELSON CATHERINE L.</t>
  </si>
  <si>
    <t>RECEIVED BY:</t>
  </si>
  <si>
    <t>ALCALA</t>
  </si>
  <si>
    <t>ALCALA DANIEL P.</t>
  </si>
  <si>
    <t>LELISA</t>
  </si>
  <si>
    <t>MENDOZA LELISA L.</t>
  </si>
  <si>
    <t>BENILDA</t>
  </si>
  <si>
    <t>SESMA</t>
  </si>
  <si>
    <t>HERNANDO BENILDA S.</t>
  </si>
  <si>
    <t>REYVI</t>
  </si>
  <si>
    <t>ERANZO</t>
  </si>
  <si>
    <t>EXEC ASST TO VICE MAYOR</t>
  </si>
  <si>
    <t>QUILAO REYVI E.</t>
  </si>
  <si>
    <t>CARMONA</t>
  </si>
  <si>
    <t>REMY</t>
  </si>
  <si>
    <t>CARMONA REMY M.</t>
  </si>
  <si>
    <t>LORNA</t>
  </si>
  <si>
    <t>PARRA LORNA A.</t>
  </si>
  <si>
    <t>AALA</t>
  </si>
  <si>
    <t>MELODY</t>
  </si>
  <si>
    <t>ABALLA</t>
  </si>
  <si>
    <t>JAMAICA</t>
  </si>
  <si>
    <t>ABELA</t>
  </si>
  <si>
    <t>IMELDA</t>
  </si>
  <si>
    <t>ABLANEDA</t>
  </si>
  <si>
    <t>ARMANDO</t>
  </si>
  <si>
    <t>ACUB</t>
  </si>
  <si>
    <t>MA. MARILYN</t>
  </si>
  <si>
    <t>ALBARRACIN</t>
  </si>
  <si>
    <t>ROLAND</t>
  </si>
  <si>
    <t>ALERA</t>
  </si>
  <si>
    <t>JEFFREY</t>
  </si>
  <si>
    <t>BENSON</t>
  </si>
  <si>
    <t>ALMAREZ</t>
  </si>
  <si>
    <t>MELENCIO</t>
  </si>
  <si>
    <t>JAIME</t>
  </si>
  <si>
    <t>LEONILLO</t>
  </si>
  <si>
    <t>HERSHEY</t>
  </si>
  <si>
    <t>MARIETA</t>
  </si>
  <si>
    <t>AMBROCIO</t>
  </si>
  <si>
    <t>AMULONG</t>
  </si>
  <si>
    <t>GERONIMO</t>
  </si>
  <si>
    <t>MANIMTIM</t>
  </si>
  <si>
    <t>RICHARD</t>
  </si>
  <si>
    <t>BERNAL</t>
  </si>
  <si>
    <t>ANDAL</t>
  </si>
  <si>
    <t>ALEX</t>
  </si>
  <si>
    <t>IRENE</t>
  </si>
  <si>
    <t>JENNY ROSE</t>
  </si>
  <si>
    <t>ANGELES</t>
  </si>
  <si>
    <t>ANNABEL</t>
  </si>
  <si>
    <t>ANTIENZA</t>
  </si>
  <si>
    <t>VENUS</t>
  </si>
  <si>
    <t>ASIDO</t>
  </si>
  <si>
    <t>LEONILA</t>
  </si>
  <si>
    <t>ATANGAN</t>
  </si>
  <si>
    <t>JUDITH</t>
  </si>
  <si>
    <t>BALBUENA</t>
  </si>
  <si>
    <t>KRISNA MIGUELA</t>
  </si>
  <si>
    <t>BAROA</t>
  </si>
  <si>
    <t>JONA</t>
  </si>
  <si>
    <t>BATHAN</t>
  </si>
  <si>
    <t>CLARO</t>
  </si>
  <si>
    <t>CASTILLON</t>
  </si>
  <si>
    <t>AMIE</t>
  </si>
  <si>
    <t>ARNOLD</t>
  </si>
  <si>
    <t>BULLON</t>
  </si>
  <si>
    <t>BELOSTRINO</t>
  </si>
  <si>
    <t>BERGADO</t>
  </si>
  <si>
    <t>BITUIN</t>
  </si>
  <si>
    <t>LUCKY NIKKO</t>
  </si>
  <si>
    <t>BRIZUELA</t>
  </si>
  <si>
    <t>LENIE</t>
  </si>
  <si>
    <t>ESTABILLO</t>
  </si>
  <si>
    <t>BRON</t>
  </si>
  <si>
    <t>FLORENCIO</t>
  </si>
  <si>
    <t>BUTALON</t>
  </si>
  <si>
    <t>DIANNE</t>
  </si>
  <si>
    <t>CABANLIT</t>
  </si>
  <si>
    <t>ZOSIMA</t>
  </si>
  <si>
    <t>CABANTING</t>
  </si>
  <si>
    <t>AIRA</t>
  </si>
  <si>
    <t>CAGUICLA</t>
  </si>
  <si>
    <t>JO HAENA</t>
  </si>
  <si>
    <t>CAGUITLA</t>
  </si>
  <si>
    <t>GEMINIANO</t>
  </si>
  <si>
    <t>CAJAS</t>
  </si>
  <si>
    <t>MINA</t>
  </si>
  <si>
    <t>H</t>
  </si>
  <si>
    <t>OLIVER</t>
  </si>
  <si>
    <t>CARLITO</t>
  </si>
  <si>
    <t>ELENA</t>
  </si>
  <si>
    <t>ROBENSON</t>
  </si>
  <si>
    <t>CESICAR</t>
  </si>
  <si>
    <t>JOCHELLE JOAN</t>
  </si>
  <si>
    <t>SOROTE</t>
  </si>
  <si>
    <t>CHANGCO</t>
  </si>
  <si>
    <t>KATHLEEN CARLA</t>
  </si>
  <si>
    <t>FELICIANO</t>
  </si>
  <si>
    <t>ASHLEY</t>
  </si>
  <si>
    <t>ALEJANDRO</t>
  </si>
  <si>
    <t>ALLAN</t>
  </si>
  <si>
    <t>SARAH JANE</t>
  </si>
  <si>
    <t>CORTADO</t>
  </si>
  <si>
    <t>COSA</t>
  </si>
  <si>
    <t>PAOLA GRACE</t>
  </si>
  <si>
    <t>COSINO</t>
  </si>
  <si>
    <t>RIMWELL</t>
  </si>
  <si>
    <t>CORAZON</t>
  </si>
  <si>
    <t>COSTANTE</t>
  </si>
  <si>
    <t>HERBERT</t>
  </si>
  <si>
    <t>CROOX</t>
  </si>
  <si>
    <t>VALERIE</t>
  </si>
  <si>
    <t>ROMERA</t>
  </si>
  <si>
    <t>CUENO</t>
  </si>
  <si>
    <t>FLOR</t>
  </si>
  <si>
    <t>DATU</t>
  </si>
  <si>
    <t>SHIRLEY</t>
  </si>
  <si>
    <t>GAZMAN</t>
  </si>
  <si>
    <t>DAVID</t>
  </si>
  <si>
    <t>DE ASIS</t>
  </si>
  <si>
    <t>JANETTE</t>
  </si>
  <si>
    <t xml:space="preserve"> CHRISTINE JEAN</t>
  </si>
  <si>
    <t>DE GUIA</t>
  </si>
  <si>
    <t>MARIVIC</t>
  </si>
  <si>
    <t>BISWELAN</t>
  </si>
  <si>
    <t>CLEMENTE</t>
  </si>
  <si>
    <t>DE LARA</t>
  </si>
  <si>
    <t>GRACE</t>
  </si>
  <si>
    <t>LIGSAY</t>
  </si>
  <si>
    <t>DE LEON</t>
  </si>
  <si>
    <t>ANALITA</t>
  </si>
  <si>
    <t>NANCY</t>
  </si>
  <si>
    <t>CHARITO</t>
  </si>
  <si>
    <t>DEMATERA</t>
  </si>
  <si>
    <t>PEDRO</t>
  </si>
  <si>
    <t>DERLA</t>
  </si>
  <si>
    <t>APOLONIO JR</t>
  </si>
  <si>
    <t>ARTHUR</t>
  </si>
  <si>
    <t>DUGAYO</t>
  </si>
  <si>
    <t>DESINGAŃO</t>
  </si>
  <si>
    <t>PURIFICACION</t>
  </si>
  <si>
    <t>ARCEBUCHE</t>
  </si>
  <si>
    <t>DESIPEDA</t>
  </si>
  <si>
    <t>MACARIA</t>
  </si>
  <si>
    <t>PALOMENO</t>
  </si>
  <si>
    <t>DIGNO</t>
  </si>
  <si>
    <t>MARIE BERNADETTE</t>
  </si>
  <si>
    <t>CALBA</t>
  </si>
  <si>
    <t>DILIDILI</t>
  </si>
  <si>
    <t>AIREEN</t>
  </si>
  <si>
    <t>DIMAANO</t>
  </si>
  <si>
    <t>LEOVIGILDA</t>
  </si>
  <si>
    <t>DIMAILIG</t>
  </si>
  <si>
    <t>ARLYN</t>
  </si>
  <si>
    <t>VINCE BENEDICT</t>
  </si>
  <si>
    <t>RUIZ</t>
  </si>
  <si>
    <t>ANNA</t>
  </si>
  <si>
    <t>PERLADO</t>
  </si>
  <si>
    <t>KHRISSELLE</t>
  </si>
  <si>
    <t>ENDOZO</t>
  </si>
  <si>
    <t>CHRISTIAN</t>
  </si>
  <si>
    <t>JEAN MELODY</t>
  </si>
  <si>
    <t>MARANAN</t>
  </si>
  <si>
    <t>MARY JANE</t>
  </si>
  <si>
    <t>ORTEGA</t>
  </si>
  <si>
    <t>ESMAEL</t>
  </si>
  <si>
    <t>EMRAN</t>
  </si>
  <si>
    <t>ESPINOSA</t>
  </si>
  <si>
    <t>RUBY ANN</t>
  </si>
  <si>
    <t>JUSTINE CARL</t>
  </si>
  <si>
    <t>GEOCADIN</t>
  </si>
  <si>
    <t>ESTALE</t>
  </si>
  <si>
    <t>JOCELYN</t>
  </si>
  <si>
    <t>ESTIEBER</t>
  </si>
  <si>
    <t>ARISTOTLE</t>
  </si>
  <si>
    <t>ESTOLE</t>
  </si>
  <si>
    <t>ERIC</t>
  </si>
  <si>
    <t>NAMUCO</t>
  </si>
  <si>
    <t>ETHEL GRACE</t>
  </si>
  <si>
    <t>NAMULO</t>
  </si>
  <si>
    <t>RAYMOND</t>
  </si>
  <si>
    <t>FLORES</t>
  </si>
  <si>
    <t>EDERLYN</t>
  </si>
  <si>
    <t>MARIA PATRICIA NICOLE</t>
  </si>
  <si>
    <t>CABASI</t>
  </si>
  <si>
    <t>FRONDOZO</t>
  </si>
  <si>
    <t>GALARDE</t>
  </si>
  <si>
    <t>DELFIN</t>
  </si>
  <si>
    <t>JOAN</t>
  </si>
  <si>
    <t>ETHEL</t>
  </si>
  <si>
    <t>MICHAEL</t>
  </si>
  <si>
    <t>ERNI</t>
  </si>
  <si>
    <t>CHRISTI NERISSE</t>
  </si>
  <si>
    <t>OLIVEROS</t>
  </si>
  <si>
    <t>GUEVARRA</t>
  </si>
  <si>
    <t>ROLANDO</t>
  </si>
  <si>
    <t>GUMIRAN</t>
  </si>
  <si>
    <t>HERMINIA</t>
  </si>
  <si>
    <t>APOLONA</t>
  </si>
  <si>
    <t>RENCELLE LALAINE</t>
  </si>
  <si>
    <t>AMBULO</t>
  </si>
  <si>
    <t>RODERICK</t>
  </si>
  <si>
    <t>JABINES</t>
  </si>
  <si>
    <t>MARIA SHELLY</t>
  </si>
  <si>
    <t>LABANANCIA</t>
  </si>
  <si>
    <t>TEDDY BOY</t>
  </si>
  <si>
    <t>NIBAY</t>
  </si>
  <si>
    <t>LANDICHO</t>
  </si>
  <si>
    <t>CHARLENE</t>
  </si>
  <si>
    <t>REAL</t>
  </si>
  <si>
    <t>ROSALINA</t>
  </si>
  <si>
    <t>LARIOSA</t>
  </si>
  <si>
    <t>ALBERT</t>
  </si>
  <si>
    <t>LOGROÑO</t>
  </si>
  <si>
    <t>JONATHAN</t>
  </si>
  <si>
    <t>CASALME</t>
  </si>
  <si>
    <t>LORILLA</t>
  </si>
  <si>
    <t>LOIDA</t>
  </si>
  <si>
    <t>LALAINE</t>
  </si>
  <si>
    <t>NIÑA</t>
  </si>
  <si>
    <t>MALANAN</t>
  </si>
  <si>
    <t>JENNYLYN</t>
  </si>
  <si>
    <t>MAMARIL</t>
  </si>
  <si>
    <t>JOSEFINA</t>
  </si>
  <si>
    <t>MANLANGIT</t>
  </si>
  <si>
    <t>RAMOSO</t>
  </si>
  <si>
    <t>MARAÑON</t>
  </si>
  <si>
    <t>AMY LOU</t>
  </si>
  <si>
    <t>TORNEA</t>
  </si>
  <si>
    <t>AGUINO</t>
  </si>
  <si>
    <t>BIENVENIDO</t>
  </si>
  <si>
    <t>JANINE</t>
  </si>
  <si>
    <t>CURA</t>
  </si>
  <si>
    <t>MARDO</t>
  </si>
  <si>
    <t>MAULLON</t>
  </si>
  <si>
    <t>JAENA</t>
  </si>
  <si>
    <t>MELADO</t>
  </si>
  <si>
    <t>LEONILA JR</t>
  </si>
  <si>
    <t>PASASAAN</t>
  </si>
  <si>
    <t>MARIA ABIGAIL</t>
  </si>
  <si>
    <t>MARICEL</t>
  </si>
  <si>
    <t>CASTRENCE</t>
  </si>
  <si>
    <t>MARVIC</t>
  </si>
  <si>
    <t>MARCHAN</t>
  </si>
  <si>
    <t>PATRICK</t>
  </si>
  <si>
    <t>OSORIO</t>
  </si>
  <si>
    <t>ARLENNIE</t>
  </si>
  <si>
    <t>DONGITO</t>
  </si>
  <si>
    <t>MERCARDO</t>
  </si>
  <si>
    <t>RENGIE</t>
  </si>
  <si>
    <t>MERHAN</t>
  </si>
  <si>
    <t>FRANCISCO</t>
  </si>
  <si>
    <t>MERJILLA</t>
  </si>
  <si>
    <t>JEANETTE</t>
  </si>
  <si>
    <t>MULINGTAPANG</t>
  </si>
  <si>
    <t>OPO</t>
  </si>
  <si>
    <t>NACARIO</t>
  </si>
  <si>
    <t>GLENN</t>
  </si>
  <si>
    <t>NATANAUAN</t>
  </si>
  <si>
    <t>GRACIANO</t>
  </si>
  <si>
    <t>AGUILA</t>
  </si>
  <si>
    <t>ELEONOR</t>
  </si>
  <si>
    <t>ESGUERRA</t>
  </si>
  <si>
    <t>NUESTRO</t>
  </si>
  <si>
    <t>RICA MAY</t>
  </si>
  <si>
    <t>NUÑEZ</t>
  </si>
  <si>
    <t>RUBEN JR</t>
  </si>
  <si>
    <t>JACOB</t>
  </si>
  <si>
    <t>OBINA</t>
  </si>
  <si>
    <t>APOLINARIO</t>
  </si>
  <si>
    <t>BACAL</t>
  </si>
  <si>
    <t>MERLINDA</t>
  </si>
  <si>
    <t>NOVELYN</t>
  </si>
  <si>
    <t>URAM</t>
  </si>
  <si>
    <t>OLAZO</t>
  </si>
  <si>
    <t>LIZA</t>
  </si>
  <si>
    <t>CONEY</t>
  </si>
  <si>
    <t>OTACAN</t>
  </si>
  <si>
    <t>JAY</t>
  </si>
  <si>
    <t>PADILLA</t>
  </si>
  <si>
    <t>ZARAGOZA</t>
  </si>
  <si>
    <t>PAGLINAWAN</t>
  </si>
  <si>
    <t>JESSIE</t>
  </si>
  <si>
    <t>PALOMA</t>
  </si>
  <si>
    <t>ERICKA SHAYNE</t>
  </si>
  <si>
    <t>ERICSON</t>
  </si>
  <si>
    <t>PARAISO</t>
  </si>
  <si>
    <t>MARIA LORENA</t>
  </si>
  <si>
    <t>DELA REA</t>
  </si>
  <si>
    <t>MARIA LOURDERS</t>
  </si>
  <si>
    <t>RONALDO</t>
  </si>
  <si>
    <t>PAZ</t>
  </si>
  <si>
    <t>JOSUE</t>
  </si>
  <si>
    <t>ORIEL</t>
  </si>
  <si>
    <t>NARCISO</t>
  </si>
  <si>
    <t>REGINE</t>
  </si>
  <si>
    <t>BARRIENTOS</t>
  </si>
  <si>
    <t>PEPA</t>
  </si>
  <si>
    <t>PEREA</t>
  </si>
  <si>
    <t>BABEL</t>
  </si>
  <si>
    <t>VERGILIO</t>
  </si>
  <si>
    <t>PRIMO</t>
  </si>
  <si>
    <t>PUNZALAN</t>
  </si>
  <si>
    <t>LUCIANA</t>
  </si>
  <si>
    <t>QUIAMBAO</t>
  </si>
  <si>
    <t>RAMA</t>
  </si>
  <si>
    <t>RAQUEL</t>
  </si>
  <si>
    <t>REGINALDO</t>
  </si>
  <si>
    <t>BEDUA</t>
  </si>
  <si>
    <t>JUNE BYRONN</t>
  </si>
  <si>
    <t>RODENAS</t>
  </si>
  <si>
    <t>ALBERT RAPHAEL</t>
  </si>
  <si>
    <t>ARNEL</t>
  </si>
  <si>
    <t>JERALD</t>
  </si>
  <si>
    <t>MANNY</t>
  </si>
  <si>
    <t>NARCISCO</t>
  </si>
  <si>
    <t>RAYMUNDO</t>
  </si>
  <si>
    <t>REIMART</t>
  </si>
  <si>
    <t>ROLLE</t>
  </si>
  <si>
    <t>CARIZA</t>
  </si>
  <si>
    <t>MICHELLYN</t>
  </si>
  <si>
    <t>GOLFO</t>
  </si>
  <si>
    <t>MARIBEL</t>
  </si>
  <si>
    <t>PAYO</t>
  </si>
  <si>
    <t>ROQUITE</t>
  </si>
  <si>
    <t>MAIRECAR</t>
  </si>
  <si>
    <t>SABULAAN</t>
  </si>
  <si>
    <t>MARIA LEAH</t>
  </si>
  <si>
    <t>SAN JUAN</t>
  </si>
  <si>
    <t>EVA RUTH</t>
  </si>
  <si>
    <t>MAGBITANG</t>
  </si>
  <si>
    <t>SARDIÑOLA</t>
  </si>
  <si>
    <t>REBECCA</t>
  </si>
  <si>
    <t>CUADRA</t>
  </si>
  <si>
    <t>SARMIENTO</t>
  </si>
  <si>
    <t>TERESA</t>
  </si>
  <si>
    <t>ESPINO</t>
  </si>
  <si>
    <t>SEMBRANA</t>
  </si>
  <si>
    <t>JENNIE</t>
  </si>
  <si>
    <t>SABADO</t>
  </si>
  <si>
    <t>LAZARO</t>
  </si>
  <si>
    <t>SIERRA</t>
  </si>
  <si>
    <t>SALVADOR</t>
  </si>
  <si>
    <t>SORIANO</t>
  </si>
  <si>
    <t>DESZERIE ANN</t>
  </si>
  <si>
    <t>FELICITAS</t>
  </si>
  <si>
    <t>POBLETE</t>
  </si>
  <si>
    <t>TAPAY</t>
  </si>
  <si>
    <t>EDWARD</t>
  </si>
  <si>
    <t>EUFEMIA</t>
  </si>
  <si>
    <t>TIMPLE</t>
  </si>
  <si>
    <t>TINAZA</t>
  </si>
  <si>
    <t>JHOANNA MARIE</t>
  </si>
  <si>
    <t>MOISES</t>
  </si>
  <si>
    <t>JACKILYN</t>
  </si>
  <si>
    <t>ACHA</t>
  </si>
  <si>
    <t>MAALA</t>
  </si>
  <si>
    <t>VASQUEZ</t>
  </si>
  <si>
    <t>JAYSON</t>
  </si>
  <si>
    <t>ROXANNE</t>
  </si>
  <si>
    <t>AVERRYLE NICOLE</t>
  </si>
  <si>
    <t>VERCHES</t>
  </si>
  <si>
    <t>DAVE RONILLO</t>
  </si>
  <si>
    <t>ISMAEL</t>
  </si>
  <si>
    <t>RICHELLE</t>
  </si>
  <si>
    <t>VILLARDO</t>
  </si>
  <si>
    <t>REY</t>
  </si>
  <si>
    <t>ZAFRA</t>
  </si>
  <si>
    <t>CHEYSSER</t>
  </si>
  <si>
    <t>ALAGAO</t>
  </si>
  <si>
    <t>REYNANTE</t>
  </si>
  <si>
    <t>TCNHS-ISHS</t>
  </si>
  <si>
    <t>CASUAL RAD TECH</t>
  </si>
  <si>
    <t>JOBCON</t>
  </si>
  <si>
    <t>TICC</t>
  </si>
  <si>
    <t>VMO/SP</t>
  </si>
  <si>
    <t>EEO/CITY MARKET</t>
  </si>
  <si>
    <t>CTO-LICENSE</t>
  </si>
  <si>
    <t>TCIS</t>
  </si>
  <si>
    <t>CASUAL NURSE</t>
  </si>
  <si>
    <t>LSB-TEACHER</t>
  </si>
  <si>
    <t>FIRE DEPARTMENT</t>
  </si>
  <si>
    <t>TICC/TCCH</t>
  </si>
  <si>
    <t>ASSESSOR</t>
  </si>
  <si>
    <t>CASUAL MEDTECH</t>
  </si>
  <si>
    <t>TOPS-CSU</t>
  </si>
  <si>
    <t>COOP</t>
  </si>
  <si>
    <t>CHARACTER</t>
  </si>
  <si>
    <t>SUNGAY ELEM SCH</t>
  </si>
  <si>
    <t>TCSNHS-ISHS</t>
  </si>
  <si>
    <t>MEDTECH</t>
  </si>
  <si>
    <t>ADMIN</t>
  </si>
  <si>
    <t>TCNHS - ISHS</t>
  </si>
  <si>
    <t>HOUSING</t>
  </si>
  <si>
    <t>ASL TEACHER</t>
  </si>
  <si>
    <t>CASUAL MIDWIFE</t>
  </si>
  <si>
    <t>BIR</t>
  </si>
  <si>
    <t>805</t>
  </si>
  <si>
    <t>DOGELIO CHRISTIAN B.</t>
  </si>
  <si>
    <t>806</t>
  </si>
  <si>
    <t>SEC 25 EO 292 FORCE LEAVE</t>
  </si>
  <si>
    <t>807</t>
  </si>
  <si>
    <t>808</t>
  </si>
  <si>
    <t>COSME CORAZON O.</t>
  </si>
  <si>
    <t>809</t>
  </si>
  <si>
    <t>810</t>
  </si>
  <si>
    <t>811</t>
  </si>
  <si>
    <t>812</t>
  </si>
  <si>
    <t>CONTRERAS SARAH JANE P.</t>
  </si>
  <si>
    <t>813</t>
  </si>
  <si>
    <t>COSA PAOLA GRACE P.</t>
  </si>
  <si>
    <t>814</t>
  </si>
  <si>
    <t>816</t>
  </si>
  <si>
    <t>BELOSTRINO JULIETA P.</t>
  </si>
  <si>
    <t>817</t>
  </si>
  <si>
    <t>818</t>
  </si>
  <si>
    <t>BUTALON DIANNE H.</t>
  </si>
  <si>
    <t>819</t>
  </si>
  <si>
    <t>ANGELES ANNABEL D.</t>
  </si>
  <si>
    <t>820</t>
  </si>
  <si>
    <t>821</t>
  </si>
  <si>
    <t>822</t>
  </si>
  <si>
    <t>ABELA IMELDA C.</t>
  </si>
  <si>
    <t>823</t>
  </si>
  <si>
    <t>825</t>
  </si>
  <si>
    <t>826</t>
  </si>
  <si>
    <t>DIMAILIG ARLYN R.</t>
  </si>
  <si>
    <t>DELA CRUZ CHARITO A.</t>
  </si>
  <si>
    <t>DIGO MARIE BERNADETTE C.</t>
  </si>
  <si>
    <t>DE ASIS JANETTE D.</t>
  </si>
  <si>
    <t>DE CASTRO  CHRISTINE JEAN D.</t>
  </si>
  <si>
    <t>DAVID MELANIE D.</t>
  </si>
  <si>
    <t>SPECIAL PRIVILEDGE</t>
  </si>
  <si>
    <t>DIAZ CAROLINA P.</t>
  </si>
  <si>
    <t>DIMAANO LEOVIGILDA A.</t>
  </si>
  <si>
    <t>DESINGAŃO PURIFICACION A.</t>
  </si>
  <si>
    <t>LUNA LALAINE D.</t>
  </si>
  <si>
    <t>LANDICHO CHARLENE R.</t>
  </si>
  <si>
    <t>GONZALES CHRISTI NERISSE E.</t>
  </si>
  <si>
    <t>GALARDE DELFIN A.</t>
  </si>
  <si>
    <t>GUMIRAN HERMINIA A.</t>
  </si>
  <si>
    <t>JABINES MARIA SHELLY D.</t>
  </si>
  <si>
    <t>SPECIAL PRIVILEDGE - EO 292</t>
  </si>
  <si>
    <t>HERNANDEZ RODERICK M.</t>
  </si>
  <si>
    <t>GATPANDAN MICHAEL E.</t>
  </si>
  <si>
    <t>MC 06</t>
  </si>
  <si>
    <t xml:space="preserve">GUEVARRA ROLANDO  </t>
  </si>
  <si>
    <t xml:space="preserve">GATPANDAN ETHEL  </t>
  </si>
  <si>
    <t>FLORES MARIA PATRICIA NICOLE C.</t>
  </si>
  <si>
    <t>FERMA ERIC N.</t>
  </si>
  <si>
    <t>ESTALE JOCELYN M.</t>
  </si>
  <si>
    <t>ENRIQUEZ ANABEL O.</t>
  </si>
  <si>
    <t>BATINO CLARO C.</t>
  </si>
  <si>
    <t xml:space="preserve">VILLARDO REY  </t>
  </si>
  <si>
    <t>DE SAGUN NANCY D.</t>
  </si>
  <si>
    <t>SPECIAL PRIVILAGE</t>
  </si>
  <si>
    <t>TORRES MOISES Q.</t>
  </si>
  <si>
    <t>CONTRERAS ALLAN B.</t>
  </si>
  <si>
    <t>PANALIGAN ERICSON R.</t>
  </si>
  <si>
    <t>VALDEZ JACKILYN A.</t>
  </si>
  <si>
    <t>AMON ESTELITA S.</t>
  </si>
  <si>
    <t>CONTRERAS ALEJANDRO M.</t>
  </si>
  <si>
    <t>AMULONG GERONIMO M.</t>
  </si>
  <si>
    <t>DE LEON ANALITA B.</t>
  </si>
  <si>
    <t>CUENO FLOR M.</t>
  </si>
  <si>
    <t>ASIDO LEONILA R.</t>
  </si>
  <si>
    <t>ATANGAN JUDITH A.</t>
  </si>
  <si>
    <t>ANGCAYA JENNY ROSE S.</t>
  </si>
  <si>
    <t xml:space="preserve">DIGNO DANILO  </t>
  </si>
  <si>
    <t>SEC 21 EO 292 SPECIAL PRIVILEDGE</t>
  </si>
  <si>
    <t>MULINGTAPANG GUILLERMA O.</t>
  </si>
  <si>
    <t>OBINA APOLINARIO B.</t>
  </si>
  <si>
    <t xml:space="preserve">FLORES RICHARD  </t>
  </si>
  <si>
    <t xml:space="preserve">ALBARRACIN ROLAND  </t>
  </si>
  <si>
    <t>AMBION MARIETA B.</t>
  </si>
  <si>
    <t xml:space="preserve">OBINA JAIME  </t>
  </si>
  <si>
    <t xml:space="preserve">RODRIGUEZ ARNEL  </t>
  </si>
  <si>
    <t xml:space="preserve">RODRIGUEZ MANNY  </t>
  </si>
  <si>
    <t xml:space="preserve">RODRIGUEZ JERALD  </t>
  </si>
  <si>
    <t xml:space="preserve">RODRIGUEZ RAYMUNDO  </t>
  </si>
  <si>
    <t xml:space="preserve">OTACAN JAY  </t>
  </si>
  <si>
    <t>PUNZALAN LUCIANA A.</t>
  </si>
  <si>
    <t>PALOMA ERICKA SHAYNE E.</t>
  </si>
  <si>
    <t>DIMAPILIS ELIZABETH A.</t>
  </si>
  <si>
    <t>OPO CONEY V.</t>
  </si>
  <si>
    <t>OCAMPO NOVELYN U.</t>
  </si>
  <si>
    <t>NIBAY ELEONOR E.</t>
  </si>
  <si>
    <t>NACARIO GLENN B.</t>
  </si>
  <si>
    <t>MENDOZA MARICEL C.</t>
  </si>
  <si>
    <t>ZAFRA REYNANTE B.</t>
  </si>
  <si>
    <t>MELADO LEONILA JR P.</t>
  </si>
  <si>
    <t>CESICAR JOCHELLE JOAN S.</t>
  </si>
  <si>
    <t>MANLANGIT LEONILA R.</t>
  </si>
  <si>
    <t>PANGANIBAN CAROLINA L.</t>
  </si>
  <si>
    <t>ALERIA JEFFREY B.</t>
  </si>
  <si>
    <t>NUÑEZ RUBEN JR J.</t>
  </si>
  <si>
    <t>AMBION HERSHEY D.</t>
  </si>
  <si>
    <t>VERGARA ESTELITA A.</t>
  </si>
  <si>
    <t>VARGAS ARNOLD A.</t>
  </si>
  <si>
    <t>VARGAS MELINDA M.</t>
  </si>
  <si>
    <t>ROLLE CARIZA P.</t>
  </si>
  <si>
    <t>PAZ JOSUE O.</t>
  </si>
  <si>
    <t>PATERNO MARIA LOURDERS P.</t>
  </si>
  <si>
    <t>PEPA ARIEL N.</t>
  </si>
  <si>
    <t>PARAISO MARIA LORENA D.</t>
  </si>
  <si>
    <t>BRON FLORENCIO L.</t>
  </si>
  <si>
    <t>MARASIGAN BIENVENIDO E.</t>
  </si>
  <si>
    <t>MAULLON JAENA F.</t>
  </si>
  <si>
    <t>SARDIÑOLA REBECCA C.</t>
  </si>
  <si>
    <t>TIMPLE ALLAN R.</t>
  </si>
  <si>
    <t>TINAZA JHOANNA MARIE D.</t>
  </si>
  <si>
    <t>ROLLE MICHELLYN G.</t>
  </si>
  <si>
    <t>SABULAAN MARIA LEAH M.</t>
  </si>
  <si>
    <t>SUMAGUI FELICITAS M.</t>
  </si>
  <si>
    <t>RODRIGUEZ REIMART L.</t>
  </si>
  <si>
    <t>RODRIGUEZ NARCISCO E.</t>
  </si>
  <si>
    <t>ROMILLA MARIBEL P.</t>
  </si>
  <si>
    <t>DESIPEDA MACARIA P.</t>
  </si>
  <si>
    <t>DE LARA GRACE L.</t>
  </si>
  <si>
    <t>DEMATERA PEDRO B.</t>
  </si>
  <si>
    <t>DERLA ARTHUR D.</t>
  </si>
  <si>
    <t>SUMAGUI LORENA P.</t>
  </si>
  <si>
    <t>ESTOLE JOCELYN D.</t>
  </si>
  <si>
    <t>AMBAT JAIME L.</t>
  </si>
  <si>
    <t>LANDICHO ROSALINA B.</t>
  </si>
  <si>
    <t>LABANANCIA TEDDY BOY N.</t>
  </si>
  <si>
    <t>ALMAREZ MELENCIO M.</t>
  </si>
  <si>
    <t>MARINDUQUE ROWENA G.</t>
  </si>
  <si>
    <t>MAURICIO MARIZIEL M.</t>
  </si>
  <si>
    <t>ABALLA JAMAICA C.</t>
  </si>
  <si>
    <t>COLETO ASHLEY M.</t>
  </si>
  <si>
    <t>MANALO FERNANDO G.</t>
  </si>
  <si>
    <t>MAGUINAO NIÑA F.</t>
  </si>
  <si>
    <t>EMELO MARY JANE T.</t>
  </si>
  <si>
    <t>DILIDILI AIREEN M.</t>
  </si>
  <si>
    <t>VILLANUEVA MARILYN L.</t>
  </si>
  <si>
    <t>LARIOSA ALBERT R.</t>
  </si>
  <si>
    <t>LORILLA LOIDA P.</t>
  </si>
  <si>
    <t xml:space="preserve">WITHOUTPAY </t>
  </si>
  <si>
    <t>TIBAYAN EUFEMIA O.</t>
  </si>
  <si>
    <t>DEL MUNDO JONASA B.</t>
  </si>
  <si>
    <t>MERCARDO RENGIE M.</t>
  </si>
  <si>
    <t>MERCADO ARLENNIE D.</t>
  </si>
  <si>
    <t>MARASIGAN CHRISTIAN M.</t>
  </si>
  <si>
    <t>GARCIA JOAN B.</t>
  </si>
  <si>
    <t>PEJI NARCISO V.</t>
  </si>
  <si>
    <t>ESTIEBER ARISTOTLE B.</t>
  </si>
  <si>
    <t>VILLANUEVA RICHELLE A.</t>
  </si>
  <si>
    <t>ANGCAYA IRENE V.</t>
  </si>
  <si>
    <t>DISEPEDA MACARIA P.</t>
  </si>
  <si>
    <t>MERJILLA JEANETTE B.</t>
  </si>
  <si>
    <t>GUTIERREZ RENCELLE LALAINE A.</t>
  </si>
  <si>
    <t>PEJI REGINE B.</t>
  </si>
  <si>
    <t>PAGLINAWAN JESSIE M.</t>
  </si>
  <si>
    <t>NATANAUAN MARY JANE G.</t>
  </si>
  <si>
    <t>GONZALES MARY JANE D.</t>
  </si>
  <si>
    <t>VILLANUEVA DAVE RONILLO V.</t>
  </si>
  <si>
    <t>GONZALES MARIO O.</t>
  </si>
  <si>
    <t>VILLANUEVA ISMAEL D.</t>
  </si>
  <si>
    <t>DERLA APOLONIO JR D.</t>
  </si>
  <si>
    <t>DE GUIA MARIVIC B.</t>
  </si>
  <si>
    <t>CAGUITLA ELSA A.</t>
  </si>
  <si>
    <t>BALBUENA KRISNA MIGUELA S.</t>
  </si>
  <si>
    <t xml:space="preserve">COSINO RIMWELL  </t>
  </si>
  <si>
    <t>MARASIGAN AGUINO D.</t>
  </si>
  <si>
    <t>BRIZUELA LENIE E.</t>
  </si>
  <si>
    <t>DOGELIO JEAN MELODY M.</t>
  </si>
  <si>
    <t>SL WITHOUTPAY</t>
  </si>
  <si>
    <t>MARAÑON AMY LOU T.</t>
  </si>
  <si>
    <t>CAGUITLA GEMINIANO M.</t>
  </si>
  <si>
    <t>SORIANO FRANCISCO O.</t>
  </si>
  <si>
    <t>RODRIGUEZ JOSEPHINE R.</t>
  </si>
  <si>
    <t>MENDOZA MARVIC M.</t>
  </si>
  <si>
    <t>CAJAS MINA H.</t>
  </si>
  <si>
    <t>OLAZO LIZA E.</t>
  </si>
  <si>
    <t>ML</t>
  </si>
  <si>
    <t>SEMBRANA JENNIE S.</t>
  </si>
  <si>
    <t>SL QUARANTIVE LEAVE</t>
  </si>
  <si>
    <t>DIMAPILIS VINCE BENEDICT R.</t>
  </si>
  <si>
    <t>LOGROÑO JONATHAN C.</t>
  </si>
  <si>
    <t>BDAY LEAVE</t>
  </si>
  <si>
    <t>VL WITHOUTPAY</t>
  </si>
  <si>
    <t>ACUB MA. MARILYN L.</t>
  </si>
  <si>
    <t>ALERA JEFFREY B.</t>
  </si>
  <si>
    <t>BAYBAY ARNOLD C.</t>
  </si>
  <si>
    <t>BATHAN ELVIRA R.</t>
  </si>
  <si>
    <t>CARLITO ELENA M.</t>
  </si>
  <si>
    <t>CABANLIT ZOSIMA M.</t>
  </si>
  <si>
    <t>DIMARANAN JOEL M.</t>
  </si>
  <si>
    <t>ENROLLMENT</t>
  </si>
  <si>
    <t>DIMARANAN ANNA P.</t>
  </si>
  <si>
    <t>FERMA ETHEL GRACE N.</t>
  </si>
  <si>
    <t xml:space="preserve">FERMA RAYMOND  </t>
  </si>
  <si>
    <t xml:space="preserve">MERHAN FRANCISCO  </t>
  </si>
  <si>
    <t>NUESTRO RICA MAY G.</t>
  </si>
  <si>
    <t>OCAMPO MERLINDA R.</t>
  </si>
  <si>
    <t xml:space="preserve">PAYAD RONALDO  </t>
  </si>
  <si>
    <t>PAJENAGO FRANCIS B.</t>
  </si>
  <si>
    <t>RAMA RAQUEL J.</t>
  </si>
  <si>
    <t>QUIAMBAO ERICSON B.</t>
  </si>
  <si>
    <t>SESMA LAZARO C.</t>
  </si>
  <si>
    <t xml:space="preserve">TAPAY EDWARD  </t>
  </si>
  <si>
    <t>MAMARIL JOSEFINA P.</t>
  </si>
  <si>
    <t>MALANAN JENNYLYN R.</t>
  </si>
  <si>
    <t>MENDOZA MARIA ABIGAIL A.</t>
  </si>
  <si>
    <t>BERGADO MARILOU B.</t>
  </si>
  <si>
    <t>CAPUNO OLIVER M.</t>
  </si>
  <si>
    <t>CABANTING AIRA P.</t>
  </si>
  <si>
    <t>DATU SHIRLEY G.</t>
  </si>
  <si>
    <t>PEREA BABEL G.</t>
  </si>
  <si>
    <t>PADILLA JANE Z.</t>
  </si>
  <si>
    <t>REGINALDO MARISSA C.</t>
  </si>
  <si>
    <t>DIMARANAN KHRISSELLE E.</t>
  </si>
  <si>
    <t xml:space="preserve">CASTILLO ROBENSON  </t>
  </si>
  <si>
    <t>CORTADO JOEL B.</t>
  </si>
  <si>
    <t>CAGUICLA JO HAENA D.</t>
  </si>
  <si>
    <t>BITUIN LUCKY NIKKO G.</t>
  </si>
  <si>
    <t xml:space="preserve">BAY AMIE  </t>
  </si>
  <si>
    <t>BAROA JONA A.</t>
  </si>
  <si>
    <t>ANACAY RICHARD B.</t>
  </si>
  <si>
    <t>ANTIENZA VENUS R.</t>
  </si>
  <si>
    <t>ANDAL ALEX C.</t>
  </si>
  <si>
    <t xml:space="preserve">ABLANEDA ARMANDO  </t>
  </si>
  <si>
    <t>AMBROCIO MELODY B.</t>
  </si>
  <si>
    <t>AALA MELODY M.</t>
  </si>
  <si>
    <t>MENDOZA PATRICK O.</t>
  </si>
  <si>
    <t>COSTANTE HERBERT F.</t>
  </si>
  <si>
    <t>QUARANTINE LEAVE</t>
  </si>
  <si>
    <t>CROOX VALERIE R.</t>
  </si>
  <si>
    <t>CHANGCO KATHLEEN CARLA F.</t>
  </si>
  <si>
    <t xml:space="preserve">SIERRA SALVADOR  </t>
  </si>
  <si>
    <t>ZAFRA CHEYSSER A.</t>
  </si>
  <si>
    <t>VILLANUEVA AVERRYLE NICOLE V.</t>
  </si>
  <si>
    <t xml:space="preserve">VASQUEZ JAYSON  </t>
  </si>
  <si>
    <t>VIDAMO ROXANNE D.</t>
  </si>
  <si>
    <t>SUMAGUI DESZERIE ANN A.</t>
  </si>
  <si>
    <t>SARMIENTO TERESA E.</t>
  </si>
  <si>
    <t>SAN JUAN EVA RUTH M.</t>
  </si>
  <si>
    <t xml:space="preserve">ROCILLO JUNE BYRONN  </t>
  </si>
  <si>
    <t xml:space="preserve">RODENAS ALBERT RAPHAEL  </t>
  </si>
  <si>
    <t>ROQUITE MAIRECAR L.</t>
  </si>
  <si>
    <t>PEREÑA VERGILIO R.</t>
  </si>
  <si>
    <t>PRIMO GRACE M.</t>
  </si>
  <si>
    <t>PEREY EDWIN M.</t>
  </si>
  <si>
    <t>MARASIGAN JANINE C.</t>
  </si>
  <si>
    <t>MARDO MELINDA E.</t>
  </si>
  <si>
    <t xml:space="preserve">FLORES EDERLYN  </t>
  </si>
  <si>
    <t>FRONDOZO AILEEN D.</t>
  </si>
  <si>
    <t>ESTABILLO JUSTINE CARL G.</t>
  </si>
  <si>
    <t>ESPINOSA RUBY ANN V.</t>
  </si>
  <si>
    <t xml:space="preserve">ESMAEL EMRAN  </t>
  </si>
  <si>
    <t xml:space="preserve">DE GUZMAN CLEMENTE  </t>
  </si>
  <si>
    <t>INOCENCIO</t>
  </si>
  <si>
    <t>ANGCAYA INOCENCIO M.</t>
  </si>
  <si>
    <t>CASTRO</t>
  </si>
  <si>
    <t>VIVIAN</t>
  </si>
  <si>
    <t>CASTRO VIVIAN A.</t>
  </si>
  <si>
    <t>EUGENE</t>
  </si>
  <si>
    <t>DENTAL AIDE</t>
  </si>
  <si>
    <t>CALANOG EUGENE V.</t>
  </si>
  <si>
    <t>JIMENO</t>
  </si>
  <si>
    <t>SHIELA</t>
  </si>
  <si>
    <t>GEGAPE</t>
  </si>
  <si>
    <t>DELA CRUZ SHIELA G.</t>
  </si>
  <si>
    <t>JONAS</t>
  </si>
  <si>
    <t>DEL MUNDO JONAS B.</t>
  </si>
  <si>
    <t>OBINA JAIME</t>
  </si>
  <si>
    <t>SEC 55 REHABILATATION</t>
  </si>
  <si>
    <t>Employment Status</t>
  </si>
  <si>
    <t>REGULAR</t>
  </si>
  <si>
    <t>CO TERM</t>
  </si>
  <si>
    <t>Local Legislative Staff Asst. II</t>
  </si>
  <si>
    <t>(blank)</t>
  </si>
  <si>
    <t>LTO ASST</t>
  </si>
  <si>
    <t>ELECTRICAL GEN FOREMAN</t>
  </si>
  <si>
    <t>SEC GUARD III</t>
  </si>
  <si>
    <t>AGRICULTURIST B</t>
  </si>
  <si>
    <t>SANITARY INSPECTOR III</t>
  </si>
  <si>
    <t>CITY SOCIAL WELFARE &amp; DEV OFFICER</t>
  </si>
  <si>
    <t>MEDICAL OFFICER III</t>
  </si>
  <si>
    <t>&lt;11/20/2019</t>
  </si>
  <si>
    <t>2019</t>
  </si>
  <si>
    <t>2020</t>
  </si>
  <si>
    <t>2022</t>
  </si>
  <si>
    <t>Count of CTRL  No</t>
  </si>
  <si>
    <t>Column Labels</t>
  </si>
  <si>
    <t>-----</t>
  </si>
  <si>
    <t>----</t>
  </si>
  <si>
    <t>CLARISSA MAY</t>
  </si>
  <si>
    <t>MAUGA</t>
  </si>
  <si>
    <t>ADMIN AID III (CLERK 1)</t>
  </si>
  <si>
    <t>AMON CLARISSA MAY M.</t>
  </si>
  <si>
    <t>EDRALYN</t>
  </si>
  <si>
    <t>BAES</t>
  </si>
  <si>
    <t>OCAMPO EDRALYN B.</t>
  </si>
  <si>
    <t>JOJIT</t>
  </si>
  <si>
    <t>AA III</t>
  </si>
  <si>
    <t>MANIMTIM JOJIT A.</t>
  </si>
  <si>
    <t>RA 9710</t>
  </si>
  <si>
    <t>JAYVEE</t>
  </si>
  <si>
    <t>UMANDAP</t>
  </si>
  <si>
    <t>ADMIN AIDE III (CLERK I)</t>
  </si>
  <si>
    <t>DE VILLA JAYVEE U.</t>
  </si>
  <si>
    <t>ELMER</t>
  </si>
  <si>
    <t>PEREYRA</t>
  </si>
  <si>
    <t>EDP STAFF</t>
  </si>
  <si>
    <t>EDP</t>
  </si>
  <si>
    <t>BAES ELMER P.</t>
  </si>
  <si>
    <t>CAMERO</t>
  </si>
  <si>
    <t>PEDRITO</t>
  </si>
  <si>
    <t>CASUAL EMPLOYEE</t>
  </si>
  <si>
    <t>CITY MARKET</t>
  </si>
  <si>
    <t>CAMERO PEDRITO C.</t>
  </si>
  <si>
    <t>SPECIAL HOLIDAY</t>
  </si>
  <si>
    <t>DIMARANAN JENELIN B.</t>
  </si>
  <si>
    <t>JENELIN</t>
  </si>
  <si>
    <t>ARCILLA MAYETTE A.</t>
  </si>
  <si>
    <t>ARCILLA</t>
  </si>
  <si>
    <t>MAYETTE</t>
  </si>
  <si>
    <t>COSTANTE  SYLVIA C.</t>
  </si>
  <si>
    <t>PALAD, EMERSON U.</t>
  </si>
  <si>
    <t>PALAD</t>
  </si>
  <si>
    <t>EMERSON</t>
  </si>
  <si>
    <t>U.</t>
  </si>
  <si>
    <t>CITY CIVIL REGISTAR</t>
  </si>
  <si>
    <t>LUMENARIO, ZARAH A.</t>
  </si>
  <si>
    <t>LUMENARIO</t>
  </si>
  <si>
    <t>ZARAH</t>
  </si>
  <si>
    <t>CITY PLANNING &amp; DEV'T OFFICE</t>
  </si>
  <si>
    <t>BURIAL &amp; FUNERAL</t>
  </si>
  <si>
    <t>LUNA, GUILERMA J.</t>
  </si>
  <si>
    <t>NURSING ATTENDANT</t>
  </si>
  <si>
    <t>OSPITAL NG TAGAYTAY</t>
  </si>
  <si>
    <t>PASENAGO</t>
  </si>
  <si>
    <t>MANALO JENNY R.</t>
  </si>
  <si>
    <t>JENNY</t>
  </si>
  <si>
    <t>ROMBLON</t>
  </si>
  <si>
    <t>SAN JOSE ELEMENTARY</t>
  </si>
  <si>
    <t>CUIZON</t>
  </si>
  <si>
    <t>DAYLIN</t>
  </si>
  <si>
    <t>CASUAL TEACHER</t>
  </si>
  <si>
    <t>CUIZON DAYLIN M.</t>
  </si>
  <si>
    <t>MIANO</t>
  </si>
  <si>
    <t>OLIMPO</t>
  </si>
  <si>
    <t>SHARIE MAE</t>
  </si>
  <si>
    <t>OLIMPO SHARIE MAE M.</t>
  </si>
  <si>
    <t>MARK ZYRONE</t>
  </si>
  <si>
    <t>EEO</t>
  </si>
  <si>
    <t>ANGCAYA MARK ZYRONE M.</t>
  </si>
  <si>
    <t>BALANI</t>
  </si>
  <si>
    <t>FREDIRICK</t>
  </si>
  <si>
    <t>BALANI FREDIRICK R.</t>
  </si>
  <si>
    <t>ADAPTION LEAVE</t>
  </si>
  <si>
    <t>ERNESTO JR</t>
  </si>
  <si>
    <t>TOPS</t>
  </si>
  <si>
    <t>MENDOZA ERNESTO JR R.</t>
  </si>
  <si>
    <t>SAMUEL</t>
  </si>
  <si>
    <t>CLERK</t>
  </si>
  <si>
    <t>CREUS SAMUEL A.</t>
  </si>
  <si>
    <t>PAMAT</t>
  </si>
  <si>
    <t>CELESTINA</t>
  </si>
  <si>
    <t>PAMAT CELESTINA R.</t>
  </si>
  <si>
    <t>ATIENZA JAYSON E.</t>
  </si>
  <si>
    <t>JAY R</t>
  </si>
  <si>
    <t xml:space="preserve">AMULONG JAY R  </t>
  </si>
  <si>
    <t>PALADAN EMERSON M.</t>
  </si>
  <si>
    <t>JENIFFER</t>
  </si>
  <si>
    <t>ANGCAYA JENIFFER L.</t>
  </si>
  <si>
    <t>OPD STAFF</t>
  </si>
  <si>
    <t>PEREY LUCIANA B.</t>
  </si>
  <si>
    <t>ELEANOR</t>
  </si>
  <si>
    <t>SJ</t>
  </si>
  <si>
    <t>LANDICHO ELEANOR S.</t>
  </si>
  <si>
    <t>MARELYN</t>
  </si>
  <si>
    <t>LEGAL OFFICE</t>
  </si>
  <si>
    <t>VILLANUEVA MARELYN A.</t>
  </si>
  <si>
    <t>DEVILLA</t>
  </si>
  <si>
    <t>ALICE</t>
  </si>
  <si>
    <t>DEVILLA ALICE P.</t>
  </si>
  <si>
    <t>SPECIAL LEAVE</t>
  </si>
  <si>
    <t>ALDWIN</t>
  </si>
  <si>
    <t xml:space="preserve">DESIPEDA ALDWIN  </t>
  </si>
  <si>
    <t>DESEPEDA</t>
  </si>
  <si>
    <t>DESEPEDA ADELAIDA R.</t>
  </si>
  <si>
    <t>DELMUNDO</t>
  </si>
  <si>
    <t>UTILITY/CASUAL</t>
  </si>
  <si>
    <t xml:space="preserve">DELMUNDO JONAS  </t>
  </si>
  <si>
    <t>DANNA MARIZ</t>
  </si>
  <si>
    <t>JOB ORDER</t>
  </si>
  <si>
    <t>DOGELIO DANNA MARIZ V.</t>
  </si>
  <si>
    <t xml:space="preserve">DISEPEDA ALDWIN  </t>
  </si>
  <si>
    <t>JUNILLER</t>
  </si>
  <si>
    <t>ALTHEA JANINE</t>
  </si>
  <si>
    <t>JUNILLER ALTHEA JANINE A.</t>
  </si>
  <si>
    <t>ERIBERTO</t>
  </si>
  <si>
    <t xml:space="preserve">ENRIQUEZ ERIBERTO  </t>
  </si>
  <si>
    <t>MARYLEN</t>
  </si>
  <si>
    <t>ALS IMPLEMENTER</t>
  </si>
  <si>
    <t>DE CASTRO MARYLEN A.</t>
  </si>
  <si>
    <t>MARICIS</t>
  </si>
  <si>
    <t>GUTIERREZ MARICIS A.</t>
  </si>
  <si>
    <t>OPO CORAZON R.</t>
  </si>
  <si>
    <t>LAVINA</t>
  </si>
  <si>
    <t>FLORINDA</t>
  </si>
  <si>
    <t>LAVINA FLORINDA E.</t>
  </si>
  <si>
    <t>ADOPTION LEAVE</t>
  </si>
  <si>
    <t>SPECIAL PRIVELEGE</t>
  </si>
  <si>
    <t>CHRISTIANNE FAYE</t>
  </si>
  <si>
    <t>VILLANUEVA CHRISTIANNE FAYE A.</t>
  </si>
  <si>
    <t>LUMENARIO ZARAH A.</t>
  </si>
  <si>
    <t>ELIZA</t>
  </si>
  <si>
    <t>BL TRAFFIC AID I</t>
  </si>
  <si>
    <t>TOPS OFFICE</t>
  </si>
  <si>
    <t>FERMA ELIZA C.</t>
  </si>
  <si>
    <t>EMILIANA</t>
  </si>
  <si>
    <t>BAYOT EMILIANA C.</t>
  </si>
  <si>
    <t>SPECIAL PRVILEGE</t>
  </si>
  <si>
    <t>EREÑO</t>
  </si>
  <si>
    <t>EREÑO MELANIE B.</t>
  </si>
  <si>
    <t>SPECIAL EMERGENCY</t>
  </si>
  <si>
    <t>31/2/23</t>
  </si>
  <si>
    <t>REHABILITATION PRIVILEGE</t>
  </si>
  <si>
    <t>PANGHULAN</t>
  </si>
  <si>
    <t>CONRADO</t>
  </si>
  <si>
    <t>STAFF</t>
  </si>
  <si>
    <t>PANGHULAN CONRADO C.</t>
  </si>
  <si>
    <t>LACIBAL</t>
  </si>
  <si>
    <t>RYAN</t>
  </si>
  <si>
    <t>LACIBAL RYAN G.</t>
  </si>
  <si>
    <t>B.</t>
  </si>
  <si>
    <t>ALCAZAR AIREEN B.</t>
  </si>
  <si>
    <t>NOEL</t>
  </si>
  <si>
    <t>CITY ENGINEER II</t>
  </si>
  <si>
    <t>ENGINEERING OFFICE</t>
  </si>
  <si>
    <t>BAYBAY NOEL C.</t>
  </si>
  <si>
    <t>WEDDING ANNIVERSARY</t>
  </si>
  <si>
    <t xml:space="preserve">MANGUINAO GILBERT  </t>
  </si>
  <si>
    <t>SALAZAR FRANCIS D.</t>
  </si>
  <si>
    <t>CIAN ASHLEEN</t>
  </si>
  <si>
    <t>VERGARA CIAN ASHLEEN J.</t>
  </si>
  <si>
    <t xml:space="preserve">TORRES </t>
  </si>
  <si>
    <t>TOPS- CSU</t>
  </si>
  <si>
    <t xml:space="preserve">TORRES  ALLAN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</si>
</sst>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d"/>
    <numFmt numFmtId="165" formatCode="&quot;LAST YEAR &quot;\ General"/>
    <numFmt numFmtId="166" formatCode="0.0"/>
    <numFmt numFmtId="167" formatCode="yyyy"/>
    <numFmt numFmtId="168" formatCode="[$-409]mmmm\ d\,\ yyyy;@"/>
  </numFmts>
  <fonts count="31" x14ac:knownFonts="1">
    <font>
      <sz val="11"/>
      <color theme="1"/>
      <name val="Trebuchet MS"/>
      <family val="2"/>
      <scheme val="minor"/>
    </font>
    <font>
      <sz val="11"/>
      <color theme="1"/>
      <name val="Trebuchet MS"/>
      <family val="2"/>
      <scheme val="minor"/>
    </font>
    <font>
      <sz val="11"/>
      <color theme="0"/>
      <name val="Trebuchet MS"/>
      <family val="2"/>
      <scheme val="minor"/>
    </font>
    <font>
      <sz val="12"/>
      <color theme="0"/>
      <name val="Trebuchet MS"/>
      <family val="2"/>
      <scheme val="minor"/>
    </font>
    <font>
      <sz val="11"/>
      <color theme="3"/>
      <name val="Bookman Old Style"/>
      <family val="1"/>
      <scheme val="major"/>
    </font>
    <font>
      <b/>
      <sz val="23"/>
      <color theme="3"/>
      <name val="Bookman Old Style"/>
      <family val="1"/>
      <scheme val="major"/>
    </font>
    <font>
      <sz val="9"/>
      <color theme="3"/>
      <name val="Bookman Old Style"/>
      <family val="1"/>
      <scheme val="major"/>
    </font>
    <font>
      <b/>
      <sz val="30"/>
      <color theme="0"/>
      <name val="Bookman Old Style"/>
      <family val="1"/>
      <scheme val="major"/>
    </font>
    <font>
      <b/>
      <sz val="30"/>
      <color theme="3"/>
      <name val="Bookman Old Style"/>
      <family val="1"/>
      <scheme val="major"/>
    </font>
    <font>
      <b/>
      <sz val="26"/>
      <color theme="3"/>
      <name val="Bookman Old Style"/>
      <family val="2"/>
      <scheme val="major"/>
    </font>
    <font>
      <sz val="9"/>
      <color theme="1"/>
      <name val="Trebuchet MS"/>
      <family val="2"/>
      <scheme val="minor"/>
    </font>
    <font>
      <sz val="11"/>
      <color theme="3" tint="-0.499984740745262"/>
      <name val="Trebuchet MS"/>
      <family val="2"/>
      <scheme val="minor"/>
    </font>
    <font>
      <b/>
      <sz val="11"/>
      <color theme="9" tint="-0.499984740745262"/>
      <name val="Trebuchet MS"/>
      <family val="2"/>
      <scheme val="minor"/>
    </font>
    <font>
      <sz val="11"/>
      <color theme="1"/>
      <name val="Bookman Old Style"/>
      <family val="1"/>
      <scheme val="major"/>
    </font>
    <font>
      <b/>
      <sz val="30"/>
      <color theme="1"/>
      <name val="Bookman Old Style"/>
      <family val="1"/>
      <scheme val="major"/>
    </font>
    <font>
      <b/>
      <sz val="16"/>
      <color theme="1"/>
      <name val="Trebuchet MS"/>
      <family val="2"/>
      <scheme val="minor"/>
    </font>
    <font>
      <sz val="16"/>
      <color theme="1"/>
      <name val="Trebuchet MS"/>
      <family val="2"/>
      <scheme val="minor"/>
    </font>
    <font>
      <sz val="11"/>
      <color theme="3"/>
      <name val="Trebuchet MS"/>
      <family val="2"/>
      <scheme val="minor"/>
    </font>
    <font>
      <b/>
      <sz val="11"/>
      <color theme="3"/>
      <name val="Trebuchet MS"/>
      <family val="2"/>
      <scheme val="minor"/>
    </font>
    <font>
      <b/>
      <sz val="24"/>
      <color theme="1"/>
      <name val="Bookman Old Style"/>
      <family val="1"/>
      <scheme val="major"/>
    </font>
    <font>
      <b/>
      <sz val="20"/>
      <color rgb="FF002060"/>
      <name val="Bookman Old Style"/>
      <family val="1"/>
      <scheme val="major"/>
    </font>
    <font>
      <sz val="10"/>
      <color theme="3"/>
      <name val="Bookman Old Style"/>
      <family val="1"/>
      <scheme val="major"/>
    </font>
    <font>
      <sz val="10"/>
      <color theme="3" tint="-0.499984740745262"/>
      <name val="Trebuchet MS"/>
      <family val="2"/>
      <scheme val="minor"/>
    </font>
    <font>
      <b/>
      <sz val="10"/>
      <color theme="3" tint="-0.499984740745262"/>
      <name val="Trebuchet MS"/>
      <family val="2"/>
      <scheme val="minor"/>
    </font>
    <font>
      <b/>
      <sz val="28"/>
      <color theme="0"/>
      <name val="Bookman Old Style"/>
      <family val="1"/>
      <scheme val="major"/>
    </font>
    <font>
      <sz val="18"/>
      <color theme="1"/>
      <name val="Trebuchet MS"/>
      <family val="2"/>
      <scheme val="minor"/>
    </font>
    <font>
      <sz val="12"/>
      <color theme="1"/>
      <name val="Trebuchet MS"/>
      <family val="2"/>
      <scheme val="minor"/>
    </font>
    <font>
      <b/>
      <sz val="18"/>
      <color theme="1"/>
      <name val="Trebuchet MS"/>
      <family val="2"/>
      <scheme val="minor"/>
    </font>
    <font>
      <sz val="10"/>
      <color theme="1"/>
      <name val="Trebuchet MS"/>
      <family val="2"/>
      <scheme val="minor"/>
    </font>
    <font>
      <sz val="8"/>
      <name val="Trebuchet MS"/>
      <family val="2"/>
      <scheme val="minor"/>
    </font>
    <font>
      <sz val="11"/>
      <color theme="0"/>
      <name val="Bookman Old Style"/>
      <family val="1"/>
      <scheme val="major"/>
    </font>
  </fonts>
  <fills count="11">
    <fill>
      <patternFill patternType="none"/>
    </fill>
    <fill>
      <patternFill patternType="gray125"/>
    </fill>
    <fill>
      <patternFill patternType="solid">
        <fgColor theme="3"/>
        <bgColor indexed="64"/>
      </patternFill>
    </fill>
    <fill>
      <patternFill patternType="solid">
        <fgColor theme="4"/>
      </patternFill>
    </fill>
    <fill>
      <patternFill patternType="solid">
        <fgColor theme="6"/>
      </patternFill>
    </fill>
    <fill>
      <patternFill patternType="solid">
        <fgColor theme="7"/>
      </patternFill>
    </fill>
    <fill>
      <patternFill patternType="solid">
        <fgColor theme="8"/>
      </patternFill>
    </fill>
    <fill>
      <patternFill patternType="solid">
        <fgColor theme="8" tint="-0.24994659260841701"/>
        <bgColor indexed="64"/>
      </patternFill>
    </fill>
    <fill>
      <patternFill patternType="solid">
        <fgColor theme="9"/>
      </patternFill>
    </fill>
    <fill>
      <patternFill patternType="solid">
        <fgColor theme="2"/>
        <bgColor indexed="64"/>
      </patternFill>
    </fill>
    <fill>
      <patternFill patternType="solid">
        <fgColor theme="9" tint="-0.249977111117893"/>
        <bgColor indexed="64"/>
      </patternFill>
    </fill>
  </fills>
  <borders count="9">
    <border>
      <left/>
      <right/>
      <top/>
      <bottom/>
      <diagonal/>
    </border>
    <border>
      <left/>
      <right style="thin">
        <color theme="3" tint="0.39994506668294322"/>
      </right>
      <top/>
      <bottom/>
      <diagonal/>
    </border>
    <border>
      <left style="thin">
        <color theme="0"/>
      </left>
      <right style="thin">
        <color theme="0"/>
      </right>
      <top/>
      <bottom/>
      <diagonal/>
    </border>
    <border>
      <left style="thick">
        <color theme="0"/>
      </left>
      <right style="thick">
        <color theme="0"/>
      </right>
      <top style="thick">
        <color theme="0"/>
      </top>
      <bottom style="thick">
        <color theme="0"/>
      </bottom>
      <diagonal/>
    </border>
    <border>
      <left style="thin">
        <color indexed="64"/>
      </left>
      <right style="thin">
        <color indexed="64"/>
      </right>
      <top style="thin">
        <color indexed="64"/>
      </top>
      <bottom style="thin">
        <color indexed="64"/>
      </bottom>
      <diagonal/>
    </border>
    <border>
      <left style="thin">
        <color theme="3" tint="0.39994506668294322"/>
      </left>
      <right style="thin">
        <color theme="3" tint="0.39994506668294322"/>
      </right>
      <top/>
      <bottom/>
      <diagonal/>
    </border>
    <border>
      <left style="thin">
        <color theme="0" tint="-0.24994659260841701"/>
      </left>
      <right style="thin">
        <color theme="3" tint="0.39994506668294322"/>
      </right>
      <top/>
      <bottom/>
      <diagonal/>
    </border>
    <border>
      <left style="thick">
        <color theme="0"/>
      </left>
      <right/>
      <top/>
      <bottom/>
      <diagonal/>
    </border>
    <border>
      <left style="thin">
        <color indexed="64"/>
      </left>
      <right style="thin">
        <color indexed="64"/>
      </right>
      <top style="thin">
        <color indexed="64"/>
      </top>
      <bottom/>
      <diagonal/>
    </border>
  </borders>
  <cellStyleXfs count="25">
    <xf numFmtId="0" fontId="0" fillId="0" borderId="0">
      <alignment vertical="center"/>
    </xf>
    <xf numFmtId="0" fontId="9" fillId="0" borderId="0" applyNumberFormat="0" applyFill="0" applyBorder="0" applyProtection="0">
      <alignment horizontal="left" vertical="center"/>
    </xf>
    <xf numFmtId="0" fontId="2" fillId="2" borderId="2">
      <alignment horizontal="center"/>
    </xf>
    <xf numFmtId="0" fontId="2" fillId="3" borderId="0" applyNumberFormat="0" applyFont="0" applyBorder="0" applyAlignment="0" applyProtection="0"/>
    <xf numFmtId="0" fontId="2" fillId="4" borderId="0" applyNumberFormat="0" applyFont="0" applyBorder="0" applyAlignment="0" applyProtection="0"/>
    <xf numFmtId="0" fontId="2" fillId="5" borderId="0" applyNumberFormat="0" applyFont="0" applyBorder="0" applyAlignment="0" applyProtection="0"/>
    <xf numFmtId="0" fontId="2" fillId="6" borderId="0" applyNumberFormat="0" applyFont="0" applyBorder="0" applyAlignment="0" applyProtection="0"/>
    <xf numFmtId="0" fontId="3" fillId="2" borderId="3">
      <alignment horizontal="left" vertical="center" wrapText="1" indent="1"/>
    </xf>
    <xf numFmtId="0" fontId="4" fillId="0" borderId="0">
      <alignment horizontal="left" vertical="center" indent="2"/>
    </xf>
    <xf numFmtId="0" fontId="7" fillId="2" borderId="0">
      <alignment horizontal="center" vertical="center"/>
    </xf>
    <xf numFmtId="0" fontId="4" fillId="0" borderId="1" applyNumberFormat="0" applyFont="0" applyFill="0" applyAlignment="0">
      <alignment horizontal="center" vertical="center"/>
    </xf>
    <xf numFmtId="0" fontId="1" fillId="0" borderId="0">
      <alignment horizontal="left" vertical="center" wrapText="1" indent="1"/>
    </xf>
    <xf numFmtId="0" fontId="13" fillId="0" borderId="0">
      <alignment horizontal="left" vertical="center" indent="1"/>
    </xf>
    <xf numFmtId="1" fontId="1" fillId="0" borderId="0">
      <alignment horizontal="center" vertical="center"/>
    </xf>
    <xf numFmtId="14" fontId="1" fillId="0" borderId="0">
      <alignment horizontal="left" vertical="center" indent="1"/>
    </xf>
    <xf numFmtId="0" fontId="2" fillId="7" borderId="0" applyProtection="0">
      <alignment horizontal="center" vertical="center"/>
    </xf>
    <xf numFmtId="0" fontId="4" fillId="0" borderId="0" applyFill="0" applyProtection="0">
      <alignment horizontal="right" indent="1"/>
    </xf>
    <xf numFmtId="0" fontId="4" fillId="0" borderId="0" applyFill="0" applyProtection="0">
      <alignment horizontal="center" vertical="center"/>
    </xf>
    <xf numFmtId="165" fontId="11" fillId="0" borderId="0" applyFill="0" applyProtection="0">
      <alignment horizontal="center" vertical="center"/>
    </xf>
    <xf numFmtId="0" fontId="12" fillId="0" borderId="0" applyFill="0" applyProtection="0">
      <alignment horizontal="center" vertical="center"/>
    </xf>
    <xf numFmtId="164" fontId="1" fillId="0" borderId="0" applyFont="0" applyFill="0" applyBorder="0">
      <alignment horizontal="center" vertical="center"/>
    </xf>
    <xf numFmtId="0" fontId="2" fillId="7" borderId="0" applyNumberFormat="0" applyBorder="0" applyProtection="0">
      <alignment horizontal="center" vertical="center"/>
    </xf>
    <xf numFmtId="0" fontId="3" fillId="2" borderId="3">
      <alignment horizontal="left" vertical="center" indent="1"/>
    </xf>
    <xf numFmtId="0" fontId="2" fillId="8" borderId="0" applyNumberFormat="0" applyBorder="0" applyAlignment="0" applyProtection="0"/>
    <xf numFmtId="0" fontId="1" fillId="0" borderId="0"/>
  </cellStyleXfs>
  <cellXfs count="87">
    <xf numFmtId="0" fontId="0" fillId="0" borderId="0" xfId="0">
      <alignment vertical="center"/>
    </xf>
    <xf numFmtId="0" fontId="5" fillId="0" borderId="0" xfId="0" applyFont="1">
      <alignment vertical="center"/>
    </xf>
    <xf numFmtId="0" fontId="2" fillId="0" borderId="0" xfId="0" applyFont="1">
      <alignment vertical="center"/>
    </xf>
    <xf numFmtId="0" fontId="10" fillId="0" borderId="0" xfId="0" applyFont="1">
      <alignment vertical="center"/>
    </xf>
    <xf numFmtId="0" fontId="9" fillId="0" borderId="0" xfId="1" applyBorder="1" applyAlignment="1">
      <alignment horizontal="left" vertical="center" wrapText="1" indent="1"/>
    </xf>
    <xf numFmtId="0" fontId="9" fillId="0" borderId="0" xfId="1" applyBorder="1">
      <alignment horizontal="left" vertical="center"/>
    </xf>
    <xf numFmtId="0" fontId="9" fillId="0" borderId="0" xfId="1" applyFill="1" applyBorder="1">
      <alignment horizontal="left" vertical="center"/>
    </xf>
    <xf numFmtId="0" fontId="4" fillId="0" borderId="1" xfId="10">
      <alignment horizontal="center" vertical="center"/>
    </xf>
    <xf numFmtId="0" fontId="1" fillId="0" borderId="0" xfId="11">
      <alignment horizontal="left" vertical="center" wrapText="1" indent="1"/>
    </xf>
    <xf numFmtId="0" fontId="13" fillId="0" borderId="0" xfId="12">
      <alignment horizontal="left" vertical="center" indent="1"/>
    </xf>
    <xf numFmtId="14" fontId="1" fillId="0" borderId="0" xfId="14">
      <alignment horizontal="left" vertical="center" indent="1"/>
    </xf>
    <xf numFmtId="0" fontId="4" fillId="0" borderId="0" xfId="0" applyFont="1" applyAlignment="1">
      <alignment horizontal="right" vertical="center" indent="1"/>
    </xf>
    <xf numFmtId="0" fontId="4" fillId="0" borderId="0" xfId="8">
      <alignment horizontal="left" vertical="center" indent="2"/>
    </xf>
    <xf numFmtId="0" fontId="4" fillId="0" borderId="0" xfId="16">
      <alignment horizontal="right" indent="1"/>
    </xf>
    <xf numFmtId="0" fontId="0" fillId="0" borderId="0" xfId="0" quotePrefix="1">
      <alignment vertical="center"/>
    </xf>
    <xf numFmtId="164" fontId="0" fillId="0" borderId="0" xfId="20" applyFont="1" applyFill="1" applyBorder="1">
      <alignment horizontal="center" vertical="center"/>
    </xf>
    <xf numFmtId="0" fontId="6" fillId="0" borderId="0" xfId="0" applyFont="1" applyAlignment="1">
      <alignment horizontal="left" vertical="center"/>
    </xf>
    <xf numFmtId="0" fontId="9" fillId="0" borderId="0" xfId="1">
      <alignment horizontal="left" vertical="center"/>
    </xf>
    <xf numFmtId="0" fontId="0" fillId="0" borderId="0" xfId="11" applyFont="1">
      <alignment horizontal="left" vertical="center" wrapText="1" indent="1"/>
    </xf>
    <xf numFmtId="0" fontId="1" fillId="0" borderId="0" xfId="11" applyAlignment="1">
      <alignment horizontal="center" vertical="center" wrapText="1"/>
    </xf>
    <xf numFmtId="0" fontId="0" fillId="0" borderId="0" xfId="11" applyFont="1" applyAlignment="1">
      <alignment horizontal="center" vertical="center" wrapText="1"/>
    </xf>
    <xf numFmtId="14" fontId="0" fillId="0" borderId="0" xfId="14" applyFont="1" applyAlignment="1">
      <alignment horizontal="center" vertical="center"/>
    </xf>
    <xf numFmtId="14" fontId="0" fillId="0" borderId="0" xfId="11" applyNumberFormat="1" applyFont="1" applyAlignment="1">
      <alignment horizontal="center" vertical="center" wrapText="1"/>
    </xf>
    <xf numFmtId="1" fontId="1" fillId="0" borderId="0" xfId="13">
      <alignment horizontal="center" vertical="center"/>
    </xf>
    <xf numFmtId="14" fontId="1" fillId="0" borderId="0" xfId="14" applyAlignment="1">
      <alignment horizontal="center" vertical="center"/>
    </xf>
    <xf numFmtId="0" fontId="0" fillId="0" borderId="0" xfId="0" applyAlignment="1">
      <alignment horizontal="center" vertical="center" wrapText="1"/>
    </xf>
    <xf numFmtId="0" fontId="0" fillId="0" borderId="0" xfId="0" pivotButton="1">
      <alignment vertical="center"/>
    </xf>
    <xf numFmtId="0" fontId="0" fillId="0" borderId="0" xfId="0" applyAlignment="1">
      <alignment horizontal="center" vertical="center"/>
    </xf>
    <xf numFmtId="0" fontId="16" fillId="0" borderId="4" xfId="0" applyFont="1" applyBorder="1" applyAlignment="1">
      <alignment horizontal="left" vertical="center"/>
    </xf>
    <xf numFmtId="14" fontId="17" fillId="9" borderId="0" xfId="11" applyNumberFormat="1" applyFont="1" applyFill="1" applyAlignment="1">
      <alignment horizontal="center" vertical="center" wrapText="1"/>
    </xf>
    <xf numFmtId="14" fontId="17" fillId="0" borderId="0" xfId="11" applyNumberFormat="1" applyFont="1" applyAlignment="1">
      <alignment horizontal="center" vertical="center" wrapText="1"/>
    </xf>
    <xf numFmtId="14" fontId="0" fillId="0" borderId="0" xfId="0" applyNumberFormat="1" applyAlignment="1">
      <alignment horizontal="center" vertical="center"/>
    </xf>
    <xf numFmtId="0" fontId="18" fillId="0" borderId="6" xfId="11" applyFont="1" applyBorder="1" applyAlignment="1">
      <alignment horizontal="center" vertical="center" wrapText="1"/>
    </xf>
    <xf numFmtId="14" fontId="17" fillId="0" borderId="5" xfId="11" applyNumberFormat="1" applyFont="1" applyBorder="1" applyAlignment="1">
      <alignment horizontal="center" vertical="center" wrapText="1"/>
    </xf>
    <xf numFmtId="166" fontId="1" fillId="0" borderId="0" xfId="13" applyNumberFormat="1">
      <alignment horizontal="center" vertical="center"/>
    </xf>
    <xf numFmtId="16" fontId="1" fillId="0" borderId="0" xfId="11" applyNumberFormat="1" applyAlignment="1">
      <alignment horizontal="center" vertical="center" wrapText="1"/>
    </xf>
    <xf numFmtId="16" fontId="0" fillId="0" borderId="0" xfId="11" applyNumberFormat="1" applyFont="1" applyAlignment="1">
      <alignment horizontal="center" vertical="center" wrapText="1"/>
    </xf>
    <xf numFmtId="0" fontId="25" fillId="0" borderId="0" xfId="0" applyFont="1" applyAlignment="1">
      <alignment horizontal="left" vertical="center"/>
    </xf>
    <xf numFmtId="14" fontId="0" fillId="0" borderId="0" xfId="11" applyNumberFormat="1" applyFont="1">
      <alignment horizontal="left" vertical="center" wrapText="1" indent="1"/>
    </xf>
    <xf numFmtId="14" fontId="26" fillId="0" borderId="0" xfId="14" applyFont="1" applyAlignment="1">
      <alignment horizontal="center" vertical="center"/>
    </xf>
    <xf numFmtId="167" fontId="27" fillId="0" borderId="0" xfId="0" applyNumberFormat="1" applyFont="1" applyAlignment="1">
      <alignment horizontal="center" vertical="center" wrapText="1"/>
    </xf>
    <xf numFmtId="14" fontId="28" fillId="0" borderId="0" xfId="11" applyNumberFormat="1" applyFont="1" applyAlignment="1">
      <alignment horizontal="center" vertical="center" wrapText="1"/>
    </xf>
    <xf numFmtId="0" fontId="28" fillId="0" borderId="0" xfId="11" applyFont="1" applyAlignment="1">
      <alignment horizontal="center" vertical="center" wrapText="1"/>
    </xf>
    <xf numFmtId="0" fontId="28" fillId="0" borderId="0" xfId="0" applyFont="1" applyAlignment="1">
      <alignment horizontal="center" vertical="center" wrapText="1"/>
    </xf>
    <xf numFmtId="1" fontId="1" fillId="0" borderId="0" xfId="11" applyNumberFormat="1">
      <alignment horizontal="left" vertical="center" wrapText="1" indent="1"/>
    </xf>
    <xf numFmtId="0" fontId="13" fillId="0" borderId="0" xfId="12" applyAlignment="1">
      <alignment horizontal="center" vertical="center"/>
    </xf>
    <xf numFmtId="0" fontId="4" fillId="0" borderId="7" xfId="0" applyFont="1" applyBorder="1">
      <alignment vertical="center"/>
    </xf>
    <xf numFmtId="0" fontId="4" fillId="0" borderId="0" xfId="0" applyFont="1">
      <alignment vertical="center"/>
    </xf>
    <xf numFmtId="0" fontId="0" fillId="0" borderId="0" xfId="0" applyAlignment="1">
      <alignment horizontal="left" vertical="center"/>
    </xf>
    <xf numFmtId="0" fontId="9" fillId="0" borderId="0" xfId="1" applyAlignment="1">
      <alignment horizontal="center" vertical="center"/>
    </xf>
    <xf numFmtId="14" fontId="1" fillId="0" borderId="0" xfId="12" applyNumberFormat="1" applyFont="1">
      <alignment horizontal="left" vertical="center" indent="1"/>
    </xf>
    <xf numFmtId="0" fontId="1" fillId="0" borderId="0" xfId="12" applyFont="1" applyAlignment="1">
      <alignment horizontal="center" vertical="center"/>
    </xf>
    <xf numFmtId="0" fontId="0" fillId="0" borderId="0" xfId="12" applyFont="1" applyAlignment="1">
      <alignment horizontal="center" vertical="center" wrapText="1"/>
    </xf>
    <xf numFmtId="0" fontId="1" fillId="0" borderId="0" xfId="12" applyFont="1" applyAlignment="1">
      <alignment horizontal="center" vertical="center" wrapText="1"/>
    </xf>
    <xf numFmtId="0" fontId="0" fillId="0" borderId="0" xfId="0" applyAlignment="1">
      <alignment horizontal="center"/>
    </xf>
    <xf numFmtId="0" fontId="1" fillId="0" borderId="0" xfId="12" applyFont="1" applyAlignment="1">
      <alignment horizontal="center"/>
    </xf>
    <xf numFmtId="0" fontId="0" fillId="0" borderId="0" xfId="11" applyFont="1" applyAlignment="1">
      <alignment horizontal="center" wrapText="1"/>
    </xf>
    <xf numFmtId="0" fontId="1" fillId="0" borderId="0" xfId="11" applyAlignment="1">
      <alignment horizontal="center" wrapText="1"/>
    </xf>
    <xf numFmtId="0" fontId="13" fillId="0" borderId="0" xfId="12" applyAlignment="1">
      <alignment horizontal="center" vertical="center" wrapText="1"/>
    </xf>
    <xf numFmtId="14" fontId="1" fillId="0" borderId="0" xfId="12" applyNumberFormat="1" applyFont="1" applyAlignment="1">
      <alignment horizontal="center" vertical="center"/>
    </xf>
    <xf numFmtId="14" fontId="13" fillId="0" borderId="0" xfId="12" applyNumberFormat="1" applyAlignment="1">
      <alignment horizontal="center" vertical="center"/>
    </xf>
    <xf numFmtId="0" fontId="15" fillId="0" borderId="4" xfId="0" applyFont="1" applyBorder="1" applyAlignment="1">
      <alignment horizontal="center" vertical="center"/>
    </xf>
    <xf numFmtId="0" fontId="0" fillId="0" borderId="4" xfId="0" applyBorder="1" applyAlignment="1">
      <alignment horizontal="center" vertical="center"/>
    </xf>
    <xf numFmtId="0" fontId="0" fillId="0" borderId="8" xfId="0" applyBorder="1" applyAlignment="1">
      <alignment horizontal="center" vertical="center"/>
    </xf>
    <xf numFmtId="1" fontId="0" fillId="0" borderId="0" xfId="0" applyNumberFormat="1" applyAlignment="1">
      <alignment horizontal="center" vertical="center"/>
    </xf>
    <xf numFmtId="0" fontId="4" fillId="0" borderId="0" xfId="17">
      <alignment horizontal="center" vertical="center"/>
    </xf>
    <xf numFmtId="0" fontId="14" fillId="10" borderId="0" xfId="23" applyFont="1" applyFill="1" applyBorder="1" applyAlignment="1">
      <alignment horizontal="center" vertical="center"/>
    </xf>
    <xf numFmtId="165" fontId="11" fillId="0" borderId="0" xfId="18">
      <alignment horizontal="center" vertical="center"/>
    </xf>
    <xf numFmtId="0" fontId="12" fillId="0" borderId="0" xfId="19" applyFill="1">
      <alignment horizontal="center" vertical="center"/>
    </xf>
    <xf numFmtId="0" fontId="8" fillId="5" borderId="0" xfId="5" applyFont="1" applyBorder="1" applyAlignment="1">
      <alignment horizontal="center" vertical="center"/>
    </xf>
    <xf numFmtId="0" fontId="12" fillId="0" borderId="0" xfId="19">
      <alignment horizontal="center" vertical="center"/>
    </xf>
    <xf numFmtId="165" fontId="22" fillId="0" borderId="0" xfId="18" applyFont="1">
      <alignment horizontal="center" vertical="center"/>
    </xf>
    <xf numFmtId="0" fontId="4" fillId="0" borderId="0" xfId="17" applyAlignment="1">
      <alignment horizontal="left" vertical="center"/>
    </xf>
    <xf numFmtId="1" fontId="8" fillId="3" borderId="0" xfId="3" applyNumberFormat="1" applyFont="1" applyBorder="1" applyAlignment="1">
      <alignment horizontal="center" vertical="center"/>
    </xf>
    <xf numFmtId="0" fontId="8" fillId="6" borderId="0" xfId="6" applyFont="1" applyBorder="1" applyAlignment="1">
      <alignment horizontal="center" vertical="center"/>
    </xf>
    <xf numFmtId="0" fontId="3" fillId="2" borderId="3" xfId="7">
      <alignment horizontal="left" vertical="center" wrapText="1" indent="1"/>
    </xf>
    <xf numFmtId="0" fontId="3" fillId="2" borderId="3" xfId="22">
      <alignment horizontal="left" vertical="center" indent="1"/>
    </xf>
    <xf numFmtId="0" fontId="14" fillId="8" borderId="0" xfId="23" applyFont="1" applyBorder="1" applyAlignment="1">
      <alignment horizontal="center" vertical="center"/>
    </xf>
    <xf numFmtId="0" fontId="30" fillId="2" borderId="0" xfId="0" applyFont="1" applyFill="1" applyAlignment="1">
      <alignment horizontal="left" vertical="center"/>
    </xf>
    <xf numFmtId="0" fontId="8" fillId="4" borderId="0" xfId="4" applyFont="1" applyBorder="1" applyAlignment="1">
      <alignment horizontal="center" vertical="center"/>
    </xf>
    <xf numFmtId="0" fontId="21" fillId="0" borderId="0" xfId="17" applyFont="1">
      <alignment horizontal="center" vertical="center"/>
    </xf>
    <xf numFmtId="1" fontId="24" fillId="2" borderId="0" xfId="9" applyNumberFormat="1" applyFont="1">
      <alignment horizontal="center" vertical="center"/>
    </xf>
    <xf numFmtId="165" fontId="23" fillId="0" borderId="0" xfId="18" applyFont="1">
      <alignment horizontal="center" vertical="center"/>
    </xf>
    <xf numFmtId="0" fontId="7" fillId="2" borderId="0" xfId="9">
      <alignment horizontal="center" vertical="center"/>
    </xf>
    <xf numFmtId="0" fontId="19" fillId="0" borderId="0" xfId="0" applyFont="1" applyAlignment="1">
      <alignment horizontal="center" vertical="center"/>
    </xf>
    <xf numFmtId="0" fontId="20" fillId="0" borderId="0" xfId="0" applyFont="1" applyAlignment="1">
      <alignment horizontal="center" vertical="center"/>
    </xf>
    <xf numFmtId="168" fontId="28" fillId="0" borderId="0" xfId="0" applyNumberFormat="1" applyFont="1" applyAlignment="1">
      <alignment horizontal="center" vertical="center"/>
    </xf>
  </cellXfs>
  <cellStyles count="25">
    <cellStyle name="Accent1" xfId="3" builtinId="29" customBuiltin="1"/>
    <cellStyle name="Accent3" xfId="4" builtinId="37" customBuiltin="1"/>
    <cellStyle name="Accent4" xfId="5" builtinId="41" customBuiltin="1"/>
    <cellStyle name="Accent5" xfId="6" builtinId="45" customBuiltin="1"/>
    <cellStyle name="Accent6" xfId="23" builtinId="49"/>
    <cellStyle name="Days" xfId="20" xr:uid="{00000000-0005-0000-0000-000005000000}"/>
    <cellStyle name="Days_On_Leave" xfId="9" xr:uid="{00000000-0005-0000-0000-000006000000}"/>
    <cellStyle name="Followed Hyperlink" xfId="21" builtinId="9" customBuiltin="1"/>
    <cellStyle name="Heading 1" xfId="16" builtinId="16" customBuiltin="1"/>
    <cellStyle name="Heading 2" xfId="17" builtinId="17" customBuiltin="1"/>
    <cellStyle name="Heading 3" xfId="18" builtinId="18" customBuiltin="1"/>
    <cellStyle name="Heading 4" xfId="19" builtinId="19" customBuiltin="1"/>
    <cellStyle name="Hyperlink" xfId="15" builtinId="8" customBuiltin="1"/>
    <cellStyle name="Linked Cell" xfId="2" builtinId="24" customBuiltin="1"/>
    <cellStyle name="Months" xfId="8" xr:uid="{00000000-0005-0000-0000-00000E000000}"/>
    <cellStyle name="Normal" xfId="0" builtinId="0" customBuiltin="1"/>
    <cellStyle name="Normal 2" xfId="24" xr:uid="{00000000-0005-0000-0000-000010000000}"/>
    <cellStyle name="Right Border" xfId="10" xr:uid="{00000000-0005-0000-0000-000011000000}"/>
    <cellStyle name="Selection" xfId="7" xr:uid="{00000000-0005-0000-0000-000012000000}"/>
    <cellStyle name="Table Dates" xfId="14" xr:uid="{00000000-0005-0000-0000-000013000000}"/>
    <cellStyle name="Table Days" xfId="13" xr:uid="{00000000-0005-0000-0000-000014000000}"/>
    <cellStyle name="Table details" xfId="11" xr:uid="{00000000-0005-0000-0000-000015000000}"/>
    <cellStyle name="Table Headers" xfId="12" xr:uid="{00000000-0005-0000-0000-000016000000}"/>
    <cellStyle name="Title" xfId="1" builtinId="15" customBuiltin="1"/>
    <cellStyle name="Year_entry" xfId="22" xr:uid="{00000000-0005-0000-0000-000018000000}"/>
  </cellStyles>
  <dxfs count="75">
    <dxf>
      <alignment horizontal="cent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6"/>
      </font>
    </dxf>
    <dxf>
      <font>
        <sz val="16"/>
      </font>
    </dxf>
    <dxf>
      <font>
        <b/>
      </font>
    </dxf>
    <dxf>
      <alignment horizontal="center" readingOrder="0"/>
    </dxf>
    <dxf>
      <alignment horizontal="center"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1" indent="0" justifyLastLine="0" shrinkToFit="0" readingOrder="0"/>
    </dxf>
    <dxf>
      <numFmt numFmtId="0" formatCode="General"/>
    </dxf>
    <dxf>
      <numFmt numFmtId="0" formatCode="General"/>
    </dxf>
    <dxf>
      <alignment horizontal="center" vertical="center" textRotation="0" wrapText="0" indent="0" justifyLastLine="0" shrinkToFit="0" readingOrder="0"/>
    </dxf>
    <dxf>
      <font>
        <strike val="0"/>
        <outline val="0"/>
        <shadow val="0"/>
        <u val="none"/>
        <vertAlign val="baseline"/>
        <sz val="10"/>
        <color theme="1"/>
        <name val="Trebuchet MS"/>
        <scheme val="minor"/>
      </font>
    </dxf>
    <dxf>
      <numFmt numFmtId="0" formatCode="Genera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dxf>
    <dxf>
      <numFmt numFmtId="1" formatCode="0"/>
    </dxf>
    <dxf>
      <alignment horizontal="center" vertical="center" textRotation="0" indent="0" justifyLastLine="0" shrinkToFit="0" readingOrder="0"/>
    </dxf>
    <dxf>
      <numFmt numFmtId="1" formatCode="0"/>
      <alignment horizontal="center" vertical="center" textRotation="0" indent="0" justifyLastLine="0" shrinkToFit="0" readingOrder="0"/>
    </dxf>
    <dxf>
      <numFmt numFmtId="1" formatCode="0"/>
      <alignment horizontal="center" vertical="center" textRotation="0" wrapText="0" indent="0" justifyLastLine="0" shrinkToFit="0" readingOrder="0"/>
    </dxf>
    <dxf>
      <font>
        <strike val="0"/>
        <outline val="0"/>
        <shadow val="0"/>
        <u val="none"/>
        <vertAlign val="baseline"/>
        <sz val="10"/>
      </font>
      <alignment horizontal="center" vertical="center" textRotation="0" wrapText="1" indent="0" justifyLastLine="0" shrinkToFit="0" readingOrder="0"/>
    </dxf>
    <dxf>
      <alignment horizontal="center" vertical="bottom"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numFmt numFmtId="0" formatCode="General"/>
      <alignment horizontal="center" vertical="center" textRotation="0" wrapText="1" indent="0" justifyLastLine="0" shrinkToFit="0" readingOrder="0"/>
    </dxf>
    <dxf>
      <numFmt numFmtId="0" formatCode="General"/>
      <fill>
        <patternFill patternType="none">
          <fgColor indexed="64"/>
          <bgColor indexed="65"/>
        </patternFill>
      </fill>
      <alignment horizontal="center" vertical="center" textRotation="0" wrapText="1" indent="0" justifyLastLine="0" shrinkToFit="0" readingOrder="0"/>
    </dxf>
    <dxf>
      <alignment horizontal="center" vertical="center" textRotation="0" wrapText="1" indent="0" justifyLastLine="0" shrinkToFit="0" readingOrder="0"/>
    </dxf>
    <dxf>
      <numFmt numFmtId="19" formatCode="m/d/yyyy"/>
      <alignment horizontal="center" vertical="center" textRotation="0" wrapText="0" indent="0" justifyLastLine="0" shrinkToFit="0" readingOrder="0"/>
    </dxf>
    <dxf>
      <fill>
        <patternFill patternType="none">
          <fgColor indexed="64"/>
          <bgColor auto="1"/>
        </patternFill>
      </fill>
      <alignment horizontal="center" vertical="center" textRotation="0" indent="0" justifyLastLine="0" shrinkToFit="0" readingOrder="0"/>
    </dxf>
    <dxf>
      <fill>
        <patternFill patternType="none">
          <fgColor indexed="64"/>
          <bgColor auto="1"/>
        </patternFill>
      </fill>
      <alignment horizontal="center" vertical="center" textRotation="0" indent="0" justifyLastLine="0" shrinkToFit="0" readingOrder="0"/>
    </dxf>
    <dxf>
      <alignment horizontal="center" vertical="center" textRotation="0" indent="0" justifyLastLine="0" shrinkToFit="0" readingOrder="0"/>
    </dxf>
    <dxf>
      <fill>
        <patternFill patternType="none">
          <fgColor indexed="64"/>
          <bgColor indexed="65"/>
        </patternFill>
      </fill>
    </dxf>
    <dxf>
      <fill>
        <patternFill>
          <bgColor theme="7"/>
        </patternFill>
      </fill>
    </dxf>
    <dxf>
      <fill>
        <patternFill>
          <bgColor theme="6"/>
        </patternFill>
      </fill>
    </dxf>
    <dxf>
      <fill>
        <patternFill>
          <bgColor theme="8"/>
        </patternFill>
      </fill>
    </dxf>
    <dxf>
      <font>
        <color theme="3" tint="-0.24994659260841701"/>
      </font>
      <fill>
        <patternFill>
          <bgColor theme="4"/>
        </patternFill>
      </fill>
    </dxf>
    <dxf>
      <fill>
        <patternFill>
          <bgColor theme="9" tint="0.39994506668294322"/>
        </patternFill>
      </fill>
    </dxf>
    <dxf>
      <font>
        <b/>
        <i val="0"/>
      </font>
      <fill>
        <patternFill>
          <bgColor theme="9" tint="-0.24994659260841701"/>
        </patternFill>
      </fill>
    </dxf>
    <dxf>
      <font>
        <b/>
        <i val="0"/>
        <color rgb="FF0070C0"/>
      </font>
    </dxf>
    <dxf>
      <font>
        <b/>
        <i val="0"/>
        <color rgb="FF0070C0"/>
      </font>
    </dxf>
    <dxf>
      <font>
        <b/>
        <i val="0"/>
        <color rgb="FF0070C0"/>
      </font>
    </dxf>
    <dxf>
      <font>
        <b/>
        <i val="0"/>
        <color rgb="FF0070C0"/>
      </font>
    </dxf>
    <dxf>
      <font>
        <b/>
        <i val="0"/>
        <color rgb="FF0070C0"/>
      </font>
    </dxf>
    <dxf>
      <font>
        <color theme="9" tint="-0.24994659260841701"/>
      </font>
    </dxf>
    <dxf>
      <font>
        <color theme="0" tint="-0.14996795556505021"/>
      </font>
      <numFmt numFmtId="169" formatCode="[$-409]dddd\,\ mmmm\ d\,\ yyyy"/>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top style="thin">
          <color theme="1"/>
        </top>
        <bottom style="thin">
          <color theme="1"/>
        </bottom>
      </border>
    </dxf>
    <dxf>
      <border>
        <top style="thin">
          <color theme="1"/>
        </top>
        <bottom style="thin">
          <color theme="1"/>
        </bottom>
      </border>
    </dxf>
    <dxf>
      <font>
        <b/>
        <color theme="1"/>
      </font>
    </dxf>
    <dxf>
      <font>
        <b/>
        <color theme="1" tint="0.499984740745262"/>
      </font>
    </dxf>
    <dxf>
      <font>
        <b/>
        <color theme="1"/>
      </font>
    </dxf>
    <dxf>
      <font>
        <b/>
        <color theme="1" tint="0.499984740745262"/>
      </font>
    </dxf>
    <dxf>
      <font>
        <b/>
        <color theme="1"/>
      </font>
      <border>
        <bottom style="thin">
          <color theme="0" tint="-0.249977111117893"/>
        </bottom>
      </border>
    </dxf>
    <dxf>
      <font>
        <color theme="1"/>
      </font>
      <fill>
        <patternFill patternType="solid">
          <fgColor theme="0" tint="-0.249977111117893"/>
          <bgColor theme="0" tint="-0.249977111117893"/>
        </patternFill>
      </fill>
      <border>
        <left style="thin">
          <color theme="0" tint="-0.34998626667073579"/>
        </left>
        <right style="thin">
          <color theme="0" tint="-0.34998626667073579"/>
        </right>
        <top style="thin">
          <color theme="0" tint="-0.34998626667073579"/>
        </top>
      </border>
    </dxf>
    <dxf>
      <fill>
        <patternFill patternType="solid">
          <fgColor theme="0" tint="-0.14996795556505021"/>
          <bgColor theme="0" tint="-4.9989318521683403E-2"/>
        </patternFill>
      </fill>
      <border>
        <left style="thin">
          <color theme="0" tint="-0.249977111117893"/>
        </left>
        <right style="thin">
          <color theme="0" tint="-0.249977111117893"/>
        </right>
        <vertical style="thin">
          <color theme="1" tint="0.34998626667073579"/>
        </vertical>
      </border>
    </dxf>
    <dxf>
      <fill>
        <patternFill patternType="solid">
          <fgColor theme="0" tint="-0.14996795556505021"/>
          <bgColor theme="0" tint="-4.9989318521683403E-2"/>
        </patternFill>
      </fill>
      <border>
        <top style="thin">
          <color theme="0" tint="-0.249977111117893"/>
        </top>
        <bottom style="thin">
          <color theme="0" tint="-0.249977111117893"/>
        </bottom>
      </border>
    </dxf>
    <dxf>
      <font>
        <color theme="0"/>
      </font>
      <fill>
        <patternFill patternType="solid">
          <fgColor theme="1"/>
          <bgColor theme="1"/>
        </patternFill>
      </fill>
      <border>
        <left/>
        <right/>
        <vertical/>
      </border>
    </dxf>
    <dxf>
      <font>
        <color theme="0"/>
      </font>
      <fill>
        <patternFill patternType="solid">
          <fgColor theme="1"/>
          <bgColor theme="1"/>
        </patternFill>
      </fill>
      <border>
        <left/>
        <right/>
        <vertical/>
      </border>
    </dxf>
    <dxf>
      <font>
        <color theme="1"/>
      </font>
      <fill>
        <patternFill patternType="none">
          <fgColor indexed="64"/>
          <bgColor auto="1"/>
        </patternFill>
      </fill>
      <border>
        <left style="thin">
          <color theme="0" tint="-0.14996795556505021"/>
        </left>
        <right style="thin">
          <color theme="0" tint="-0.14996795556505021"/>
        </right>
        <vertical style="thin">
          <color theme="1" tint="0.34998626667073579"/>
        </vertical>
      </border>
    </dxf>
    <dxf>
      <font>
        <b val="0"/>
        <i val="0"/>
      </font>
    </dxf>
    <dxf>
      <fill>
        <patternFill>
          <bgColor theme="2"/>
        </patternFill>
      </fill>
    </dxf>
    <dxf>
      <font>
        <b/>
        <i val="0"/>
      </font>
    </dxf>
    <dxf>
      <font>
        <color theme="0"/>
      </font>
      <fill>
        <patternFill>
          <bgColor theme="3"/>
        </patternFill>
      </fill>
      <border>
        <right/>
        <vertical style="thin">
          <color theme="0"/>
        </vertical>
      </border>
    </dxf>
    <dxf>
      <font>
        <color theme="3"/>
      </font>
      <border diagonalUp="0" diagonalDown="0">
        <left style="thin">
          <color theme="0" tint="-0.24994659260841701"/>
        </left>
        <right style="thin">
          <color theme="0" tint="-0.24994659260841701"/>
        </right>
        <top style="thin">
          <color theme="0" tint="-0.24994659260841701"/>
        </top>
        <bottom style="thick">
          <color theme="3"/>
        </bottom>
        <vertical style="thin">
          <color theme="3" tint="0.39994506668294322"/>
        </vertical>
        <horizontal/>
      </border>
    </dxf>
  </dxfs>
  <tableStyles count="2" defaultTableStyle="Attendance Record Table style" defaultPivotStyle="Leave Report">
    <tableStyle name="Attendance Record Table style" pivot="0" count="5" xr9:uid="{00000000-0011-0000-FFFF-FFFF00000000}">
      <tableStyleElement type="wholeTable" dxfId="74"/>
      <tableStyleElement type="headerRow" dxfId="73"/>
      <tableStyleElement type="firstColumn" dxfId="72"/>
      <tableStyleElement type="firstRowStripe" dxfId="71"/>
      <tableStyleElement type="firstHeaderCell" dxfId="70"/>
    </tableStyle>
    <tableStyle name="Leave Report" table="0" count="13" xr9:uid="{00000000-0011-0000-FFFF-FFFF01000000}">
      <tableStyleElement type="wholeTable" dxfId="69"/>
      <tableStyleElement type="headerRow" dxfId="68"/>
      <tableStyleElement type="totalRow" dxfId="67"/>
      <tableStyleElement type="firstRowStripe" dxfId="66"/>
      <tableStyleElement type="firstColumnStripe" dxfId="65"/>
      <tableStyleElement type="firstSubtotalColumn" dxfId="64"/>
      <tableStyleElement type="firstSubtotalRow" dxfId="63"/>
      <tableStyleElement type="secondSubtotalRow" dxfId="62"/>
      <tableStyleElement type="firstRowSubheading" dxfId="61"/>
      <tableStyleElement type="secondRowSubheading" dxfId="60"/>
      <tableStyleElement type="thirdRowSubheading" dxfId="59"/>
      <tableStyleElement type="pageFieldLabels" dxfId="58"/>
      <tableStyleElement type="pageFieldValues" dxfId="5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65314</xdr:colOff>
      <xdr:row>0</xdr:row>
      <xdr:rowOff>32658</xdr:rowOff>
    </xdr:from>
    <xdr:to>
      <xdr:col>2</xdr:col>
      <xdr:colOff>968829</xdr:colOff>
      <xdr:row>2</xdr:row>
      <xdr:rowOff>1</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66800" y="32658"/>
          <a:ext cx="968829" cy="9688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30480</xdr:colOff>
          <xdr:row>2</xdr:row>
          <xdr:rowOff>7620</xdr:rowOff>
        </xdr:from>
        <xdr:to>
          <xdr:col>3</xdr:col>
          <xdr:colOff>7620</xdr:colOff>
          <xdr:row>2</xdr:row>
          <xdr:rowOff>289560</xdr:rowOff>
        </xdr:to>
        <xdr:sp macro="" textlink="">
          <xdr:nvSpPr>
            <xdr:cNvPr id="2053" name="ComboBox1" hidden="1">
              <a:extLst>
                <a:ext uri="{63B3BB69-23CF-44E3-9099-C40C66FF867C}">
                  <a14:compatExt spid="_x0000_s2053"/>
                </a:ext>
                <a:ext uri="{FF2B5EF4-FFF2-40B4-BE49-F238E27FC236}">
                  <a16:creationId xmlns:a16="http://schemas.microsoft.com/office/drawing/2014/main" id="{00000000-0008-0000-0500-000005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4931.387466898152" createdVersion="5" refreshedVersion="8" minRefreshableVersion="3" recordCount="576" xr:uid="{00000000-000A-0000-FFFF-FFFF02000000}">
  <cacheSource type="worksheet">
    <worksheetSource name="Employees"/>
  </cacheSource>
  <cacheFields count="8">
    <cacheField name="NO" numFmtId="1">
      <sharedItems containsMixedTypes="1" containsNumber="1" containsInteger="1" minValue="1" maxValue="404"/>
    </cacheField>
    <cacheField name="Employee Name" numFmtId="0">
      <sharedItems/>
    </cacheField>
    <cacheField name="Lastname" numFmtId="0">
      <sharedItems/>
    </cacheField>
    <cacheField name="Firstname" numFmtId="0">
      <sharedItems/>
    </cacheField>
    <cacheField name="Middlename" numFmtId="0">
      <sharedItems containsBlank="1"/>
    </cacheField>
    <cacheField name="Position" numFmtId="0">
      <sharedItems containsBlank="1"/>
    </cacheField>
    <cacheField name="Employment Status" numFmtId="0">
      <sharedItems containsBlank="1"/>
    </cacheField>
    <cacheField name="Office" numFmtId="0">
      <sharedItems containsBlank="1" count="73">
        <s v="ACCOUNTING"/>
        <s v="ADMIN OFFICE - HALL OF JUSTICE"/>
        <s v="NUTRITION OFFICE"/>
        <s v="PICNIC GROVE"/>
        <s v="GSO"/>
        <s v="MAHOGANY MARKET"/>
        <s v="EEO/ CITY MARKET"/>
        <s v="LCR"/>
        <s v="CCT"/>
        <s v="CTO"/>
        <s v="MO"/>
        <s v="ASSESSORS OFFICE"/>
        <s v="ONT"/>
        <s v="PDAO"/>
        <s v="TCCH/TICC"/>
        <s v="DEPED"/>
        <s v="COMELEC"/>
        <s v="CENRO"/>
        <s v="SP"/>
        <s v="CEO"/>
        <s v="CHO"/>
        <s v="TOPS (ADMIN CSU)"/>
        <s v="CPDO"/>
        <s v="AGRICULTURE OFFICE"/>
        <s v="HRMO"/>
        <s v="INTEGRATED CENTRAL TERMINAL"/>
        <s v="VMO"/>
        <s v="PIO"/>
        <s v="LANDTAX"/>
        <s v="BUDGET"/>
        <s v="INTERNAL"/>
        <s v="FPTMNHS"/>
        <s v="THRDC"/>
        <s v="LIBRARY"/>
        <s v="COOPERATIVE OFFICE"/>
        <s v="DOE"/>
        <s v="CBO"/>
        <s v="TIPID IMPOK"/>
        <s v="CHARACTER OFFICE"/>
        <s v="ADMIN OFFICE"/>
        <s v="LEGAL"/>
        <s v="BPLO"/>
        <s v="TCNHS-ISHS"/>
        <s v="VMO/SP"/>
        <s v="CSWDO"/>
        <s v="EEO/CITY MARKET"/>
        <s v="TICC"/>
        <s v="CTO-LICENSE"/>
        <s v="CSU"/>
        <m/>
        <s v="COA"/>
        <s v="TCIS"/>
        <s v="SP/VMO"/>
        <s v="FIRE DEPARTMENT"/>
        <s v="TICC/TCCH"/>
        <s v="ASSESSOR"/>
        <s v="CCR"/>
        <s v="TOPS-CSU"/>
        <s v="TERMINAL"/>
        <s v="CHARACTER"/>
        <s v="SUNGAY ELEM SCH"/>
        <s v="TCSNHS-ISHS"/>
        <s v="ADMIN"/>
        <s v="TCNHS"/>
        <s v="TCNHS - ISHS"/>
        <s v="HOUSING"/>
        <s v="DA"/>
        <s v="BIR"/>
        <s v="COOP"/>
        <s v="OTM"/>
        <s v="DSWDO"/>
        <s v="HSKB"/>
        <s v="ADMIN AIDE VI" u="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4931.508543055555" createdVersion="8" refreshedVersion="8" minRefreshableVersion="3" recordCount="4642" xr:uid="{00000000-000A-0000-FFFF-FFFF03000000}">
  <cacheSource type="worksheet">
    <worksheetSource name="LeaveTracker"/>
  </cacheSource>
  <cacheFields count="17">
    <cacheField name="CTRL  No" numFmtId="0">
      <sharedItems containsBlank="1" containsMixedTypes="1" containsNumber="1" containsInteger="1" minValue="1" maxValue="1695"/>
    </cacheField>
    <cacheField name="Date Encoded" numFmtId="0">
      <sharedItems containsNonDate="0" containsDate="1" containsString="0" containsBlank="1" minDate="2019-11-20T00:00:00" maxDate="2022-12-28T00:00:00" count="40">
        <d v="2022-08-01T00:00:00"/>
        <d v="2022-08-05T00:00:00"/>
        <d v="2022-08-17T00:00:00"/>
        <d v="2022-08-31T00:00:00"/>
        <d v="2022-09-02T00:00:00"/>
        <d v="2022-09-07T00:00:00"/>
        <d v="2022-09-15T00:00:00"/>
        <d v="2022-09-27T00:00:00"/>
        <d v="2022-10-04T00:00:00"/>
        <d v="2022-10-10T00:00:00"/>
        <d v="2022-10-11T00:00:00"/>
        <d v="2022-10-12T00:00:00"/>
        <d v="2022-10-24T00:00:00"/>
        <d v="2022-10-25T00:00:00"/>
        <d v="2022-10-27T00:00:00"/>
        <d v="2022-11-15T00:00:00"/>
        <d v="2022-11-17T00:00:00"/>
        <d v="2022-11-28T00:00:00"/>
        <d v="2019-11-20T00:00:00"/>
        <d v="2019-11-22T00:00:00"/>
        <d v="2019-11-25T00:00:00"/>
        <d v="2019-11-26T00:00:00"/>
        <d v="2019-11-27T00:00:00"/>
        <d v="2019-11-28T00:00:00"/>
        <d v="2019-12-04T00:00:00"/>
        <d v="2019-12-20T00:00:00"/>
        <d v="2020-01-08T00:00:00"/>
        <d v="2020-02-18T00:00:00"/>
        <d v="2020-03-03T00:00:00"/>
        <d v="2020-03-25T00:00:00"/>
        <d v="2020-03-28T00:00:00"/>
        <d v="2020-03-29T00:00:00"/>
        <d v="2022-07-25T00:00:00"/>
        <d v="2022-08-10T00:00:00"/>
        <d v="2022-08-11T00:00:00"/>
        <d v="2022-09-01T00:00:00"/>
        <d v="2022-10-26T00:00:00"/>
        <d v="2022-12-01T00:00:00"/>
        <d v="2022-12-27T00:00:00"/>
        <m/>
      </sharedItems>
      <fieldGroup par="14" base="1">
        <rangePr groupBy="months" startDate="2019-11-20T00:00:00" endDate="2022-12-28T00:00:00"/>
        <groupItems count="14">
          <s v="(blank)"/>
          <s v="Jan"/>
          <s v="Feb"/>
          <s v="Mar"/>
          <s v="Apr"/>
          <s v="May"/>
          <s v="Jun"/>
          <s v="Jul"/>
          <s v="Aug"/>
          <s v="Sep"/>
          <s v="Oct"/>
          <s v="Nov"/>
          <s v="Dec"/>
          <s v="&gt;12/28/2022"/>
        </groupItems>
      </fieldGroup>
    </cacheField>
    <cacheField name="Date File" numFmtId="14">
      <sharedItems containsNonDate="0" containsDate="1" containsString="0" containsBlank="1" minDate="2019-01-02T00:00:00" maxDate="2022-12-29T00:00:00" count="380">
        <d v="2022-06-10T00:00:00"/>
        <d v="2022-06-20T00:00:00"/>
        <d v="2022-05-24T00:00:00"/>
        <d v="2022-07-14T00:00:00"/>
        <d v="2022-07-04T00:00:00"/>
        <d v="2022-06-16T00:00:00"/>
        <d v="2022-05-27T00:00:00"/>
        <d v="2022-06-01T00:00:00"/>
        <d v="2022-07-15T00:00:00"/>
        <d v="2022-06-22T00:00:00"/>
        <d v="2022-07-22T00:00:00"/>
        <d v="2022-05-10T00:00:00"/>
        <d v="2022-05-16T00:00:00"/>
        <d v="2022-05-25T00:00:00"/>
        <d v="2022-07-25T00:00:00"/>
        <d v="2022-06-03T00:00:00"/>
        <d v="2022-06-07T00:00:00"/>
        <d v="2022-05-23T00:00:00"/>
        <d v="2022-02-01T00:00:00"/>
        <d v="2022-07-18T00:00:00"/>
        <d v="2022-07-29T00:00:00"/>
        <d v="2022-07-20T00:00:00"/>
        <d v="2022-06-06T00:00:00"/>
        <d v="2022-05-31T00:00:00"/>
        <d v="2022-01-16T00:00:00"/>
        <d v="2022-06-08T00:00:00"/>
        <d v="2022-03-09T00:00:00"/>
        <d v="2022-04-26T00:00:00"/>
        <d v="2022-03-22T00:00:00"/>
        <d v="2022-07-12T00:00:00"/>
        <d v="2022-07-13T00:00:00"/>
        <d v="2022-06-13T00:00:00"/>
        <d v="2022-06-27T00:00:00"/>
        <d v="2022-04-29T00:00:00"/>
        <d v="2022-07-21T00:00:00"/>
        <d v="2022-08-01T00:00:00"/>
        <d v="2022-07-08T00:00:00"/>
        <d v="2022-05-11T00:00:00"/>
        <d v="2022-05-02T00:00:00"/>
        <d v="2022-04-10T00:00:00"/>
        <d v="2022-04-25T00:00:00"/>
        <d v="2022-04-04T00:00:00"/>
        <d v="2022-04-11T00:00:00"/>
        <d v="2022-06-02T00:00:00"/>
        <d v="2022-05-13T00:00:00"/>
        <d v="2022-07-11T00:00:00"/>
        <d v="2022-05-19T00:00:00"/>
        <d v="2022-05-17T00:00:00"/>
        <d v="2022-08-02T00:00:00"/>
        <d v="2022-06-23T00:00:00"/>
        <d v="2022-04-14T00:00:00"/>
        <d v="2022-07-09T00:00:00"/>
        <d v="2022-06-04T00:00:00"/>
        <d v="2022-04-20T00:00:00"/>
        <d v="2022-05-28T00:00:00"/>
        <d v="2022-05-07T00:00:00"/>
        <d v="2022-06-29T00:00:00"/>
        <d v="2022-06-21T00:00:00"/>
        <d v="2022-06-15T00:00:00"/>
        <d v="2022-05-12T00:00:00"/>
        <d v="2022-05-18T00:00:00"/>
        <d v="2022-06-14T00:00:00"/>
        <d v="2022-08-25T00:00:00"/>
        <d v="2022-07-19T00:00:00"/>
        <d v="2022-07-01T00:00:00"/>
        <d v="2022-06-26T00:00:00"/>
        <d v="2022-06-30T00:00:00"/>
        <d v="2022-07-06T00:00:00"/>
        <d v="2022-04-22T00:00:00"/>
        <d v="2022-05-30T00:00:00"/>
        <d v="2022-06-28T00:00:00"/>
        <d v="2022-07-05T00:00:00"/>
        <d v="2022-05-05T00:00:00"/>
        <d v="2022-05-20T00:00:00"/>
        <d v="2022-04-19T00:00:00"/>
        <d v="2022-01-28T00:00:00"/>
        <d v="2022-07-07T00:00:00"/>
        <d v="2022-08-26T00:00:00"/>
        <d v="2022-08-08T00:00:00"/>
        <d v="2022-08-04T00:00:00"/>
        <d v="2022-08-03T00:00:00"/>
        <d v="2022-08-12T00:00:00"/>
        <d v="2022-08-10T00:00:00"/>
        <d v="2022-09-22T00:00:00"/>
        <d v="2022-07-28T00:00:00"/>
        <d v="2022-09-29T00:00:00"/>
        <d v="2022-08-22T00:00:00"/>
        <d v="2022-09-05T00:00:00"/>
        <d v="2022-09-07T00:00:00"/>
        <d v="2022-08-30T00:00:00"/>
        <d v="2022-07-27T00:00:00"/>
        <d v="2022-07-26T00:00:00"/>
        <d v="2022-09-08T00:00:00"/>
        <d v="2022-08-24T00:00:00"/>
        <d v="2022-08-20T00:00:00"/>
        <d v="2022-05-04T00:00:00"/>
        <d v="2022-08-09T00:00:00"/>
        <d v="2022-09-20T00:00:00"/>
        <d v="2022-10-07T00:00:00"/>
        <d v="2022-10-10T00:00:00"/>
        <d v="2022-09-23T00:00:00"/>
        <d v="2022-08-31T00:00:00"/>
        <d v="2022-09-27T00:00:00"/>
        <d v="2022-08-17T00:00:00"/>
        <d v="2022-10-11T00:00:00"/>
        <d v="2022-09-12T00:00:00"/>
        <d v="2022-10-16T00:00:00"/>
        <d v="2022-09-16T00:00:00"/>
        <d v="2022-09-02T00:00:00"/>
        <d v="2022-09-28T00:00:00"/>
        <d v="2022-09-26T00:00:00"/>
        <d v="2022-09-21T00:00:00"/>
        <d v="2022-09-01T00:00:00"/>
        <d v="2022-04-28T00:00:00"/>
        <d v="2022-05-26T00:00:00"/>
        <d v="2022-03-29T00:00:00"/>
        <d v="2022-06-09T00:00:00"/>
        <d v="2022-06-25T00:00:00"/>
        <d v="2022-06-18T00:00:00"/>
        <d v="2022-06-24T00:00:00"/>
        <d v="2022-09-14T00:00:00"/>
        <d v="2022-09-13T00:00:00"/>
        <d v="2022-08-19T00:00:00"/>
        <d v="2022-08-18T00:00:00"/>
        <d v="2022-08-23T00:00:00"/>
        <d v="2022-08-27T00:00:00"/>
        <d v="2022-08-21T00:00:00"/>
        <d v="2022-08-06T00:00:00"/>
        <d v="2022-08-16T00:00:00"/>
        <d v="2022-08-29T00:00:00"/>
        <d v="2022-08-11T00:00:00"/>
        <d v="2022-08-15T00:00:00"/>
        <d v="2022-08-05T00:00:00"/>
        <d v="2022-09-03T00:00:00"/>
        <d v="2022-10-14T00:00:00"/>
        <d v="2022-10-20T00:00:00"/>
        <d v="2022-11-18T00:00:00"/>
        <d v="2022-10-25T00:00:00"/>
        <d v="2022-09-15T00:00:00"/>
        <d v="2022-09-10T00:00:00"/>
        <d v="2022-09-19T00:00:00"/>
        <d v="2022-09-30T00:00:00"/>
        <d v="2022-09-06T00:00:00"/>
        <d v="2022-09-17T00:00:00"/>
        <d v="2022-10-26T00:00:00"/>
        <d v="2022-10-24T00:00:00"/>
        <d v="2022-11-03T00:00:00"/>
        <d v="2022-10-13T00:00:00"/>
        <d v="2022-11-07T00:00:00"/>
        <d v="2022-10-03T00:00:00"/>
        <d v="2022-10-04T00:00:00"/>
        <d v="2022-10-06T00:00:00"/>
        <d v="2022-10-05T00:00:00"/>
        <d v="2022-10-27T00:00:00"/>
        <d v="2022-11-16T00:00:00"/>
        <d v="2022-11-08T00:00:00"/>
        <d v="2022-01-04T00:00:00"/>
        <d v="2022-11-04T00:00:00"/>
        <d v="2022-11-09T00:00:00"/>
        <d v="2022-11-02T00:00:00"/>
        <d v="2022-10-17T00:00:00"/>
        <d v="2022-10-15T00:00:00"/>
        <d v="2022-10-18T00:00:00"/>
        <d v="2022-10-28T00:00:00"/>
        <d v="2022-11-17T00:00:00"/>
        <d v="2022-10-12T00:00:00"/>
        <d v="2022-11-11T00:00:00"/>
        <d v="2022-10-19T00:00:00"/>
        <d v="2022-10-21T00:00:00"/>
        <d v="2022-11-13T00:00:00"/>
        <d v="2022-11-10T00:00:00"/>
        <d v="2022-11-14T00:00:00"/>
        <d v="2022-11-21T00:00:00"/>
        <d v="2022-11-05T00:00:00"/>
        <d v="2022-03-01T00:00:00"/>
        <d v="2022-07-10T00:00:00"/>
        <d v="2019-11-07T00:00:00"/>
        <d v="2019-10-31T00:00:00"/>
        <d v="2019-10-28T00:00:00"/>
        <d v="2019-10-18T00:00:00"/>
        <d v="2019-10-01T00:00:00"/>
        <d v="2019-09-16T00:00:00"/>
        <d v="2019-10-07T00:00:00"/>
        <d v="2019-11-04T00:00:00"/>
        <d v="2019-10-17T00:00:00"/>
        <d v="2019-10-21T00:00:00"/>
        <d v="2019-10-04T00:00:00"/>
        <d v="2019-10-15T00:00:00"/>
        <d v="2019-11-05T00:00:00"/>
        <d v="2019-09-04T00:00:00"/>
        <d v="2019-10-23T00:00:00"/>
        <d v="2019-11-06T00:00:00"/>
        <d v="2019-10-09T00:00:00"/>
        <d v="2019-09-19T00:00:00"/>
        <d v="2019-10-14T00:00:00"/>
        <d v="2019-10-11T00:00:00"/>
        <d v="2019-10-16T00:00:00"/>
        <d v="2019-09-23T00:00:00"/>
        <d v="2019-09-20T00:00:00"/>
        <d v="2019-09-06T00:00:00"/>
        <d v="2019-09-17T00:00:00"/>
        <d v="2019-10-22T00:00:00"/>
        <d v="2019-08-27T00:00:00"/>
        <d v="2019-10-20T00:00:00"/>
        <d v="2019-11-11T00:00:00"/>
        <d v="2019-10-24T00:00:00"/>
        <d v="2019-10-25T00:00:00"/>
        <d v="2019-10-26T00:00:00"/>
        <d v="2019-10-27T00:00:00"/>
        <d v="2019-09-25T00:00:00"/>
        <d v="2019-09-29T00:00:00"/>
        <d v="2019-10-02T00:00:00"/>
        <d v="2019-10-30T00:00:00"/>
        <d v="2019-09-18T00:00:00"/>
        <d v="2019-10-29T00:00:00"/>
        <d v="2019-09-09T00:00:00"/>
        <d v="2019-09-02T00:00:00"/>
        <d v="2019-09-27T00:00:00"/>
        <d v="2019-09-24T00:00:00"/>
        <d v="2019-11-18T00:00:00"/>
        <d v="2019-10-10T00:00:00"/>
        <d v="2022-12-05T00:00:00"/>
        <d v="2019-09-30T00:00:00"/>
        <d v="2019-11-03T00:00:00"/>
        <d v="2019-09-13T00:00:00"/>
        <d v="2019-09-05T00:00:00"/>
        <d v="2019-10-08T00:00:00"/>
        <d v="2019-11-12T00:00:00"/>
        <d v="2019-09-03T00:00:00"/>
        <d v="2019-10-12T00:00:00"/>
        <d v="2019-09-14T00:00:00"/>
        <d v="2019-10-19T00:00:00"/>
        <d v="2019-09-12T00:00:00"/>
        <d v="2019-09-21T00:00:00"/>
        <d v="2019-11-21T00:00:00"/>
        <d v="2019-10-03T00:00:00"/>
        <d v="2019-11-19T00:00:00"/>
        <d v="2019-11-22T00:00:00"/>
        <d v="2019-11-20T00:00:00"/>
        <d v="2019-11-08T00:00:00"/>
        <d v="2019-11-13T00:00:00"/>
        <d v="2019-11-15T00:00:00"/>
        <d v="2019-07-01T00:00:00"/>
        <d v="2019-11-27T00:00:00"/>
        <d v="2019-11-14T00:00:00"/>
        <d v="2019-11-25T00:00:00"/>
        <d v="2019-11-26T00:00:00"/>
        <d v="2019-12-02T00:00:00"/>
        <d v="2019-12-03T00:00:00"/>
        <d v="2019-12-10T00:00:00"/>
        <d v="2019-12-11T00:00:00"/>
        <d v="2019-12-09T00:00:00"/>
        <d v="2019-12-05T00:00:00"/>
        <d v="2019-12-06T00:00:00"/>
        <d v="2019-11-16T00:00:00"/>
        <d v="2019-12-26T00:00:00"/>
        <d v="2019-12-16T00:00:00"/>
        <d v="2019-11-28T00:00:00"/>
        <d v="2019-12-04T00:00:00"/>
        <d v="2020-01-02T00:00:00"/>
        <d v="2019-12-20T00:00:00"/>
        <d v="2019-12-27T00:00:00"/>
        <d v="2019-12-23T00:00:00"/>
        <d v="2019-12-12T00:00:00"/>
        <d v="2020-01-06T00:00:00"/>
        <d v="2019-11-29T00:00:00"/>
        <d v="2019-03-28T00:00:00"/>
        <d v="2019-12-17T00:00:00"/>
        <d v="2019-12-13T00:00:00"/>
        <d v="2020-01-03T00:00:00"/>
        <d v="2019-12-19T00:00:00"/>
        <d v="2019-11-17T00:00:00"/>
        <d v="2019-12-21T00:00:00"/>
        <d v="2019-12-18T00:00:00"/>
        <d v="2020-01-04T00:00:00"/>
        <d v="2020-01-09T00:00:00"/>
        <d v="2020-01-30T00:00:00"/>
        <d v="2020-01-07T00:00:00"/>
        <d v="2020-01-10T00:00:00"/>
        <d v="2019-11-30T00:00:00"/>
        <d v="2020-02-10T00:00:00"/>
        <d v="2020-01-22T00:00:00"/>
        <d v="2020-01-20T00:00:00"/>
        <d v="2020-02-05T00:00:00"/>
        <d v="2020-01-27T00:00:00"/>
        <d v="2020-02-03T00:00:00"/>
        <d v="2020-01-08T00:00:00"/>
        <d v="2020-02-13T00:00:00"/>
        <d v="2020-02-14T00:00:00"/>
        <d v="2020-01-31T00:00:00"/>
        <d v="2020-02-21T00:00:00"/>
        <d v="2020-02-06T00:00:00"/>
        <d v="2020-01-15T00:00:00"/>
        <d v="2020-01-28T00:00:00"/>
        <d v="2020-01-24T00:00:00"/>
        <d v="2020-02-28T00:00:00"/>
        <d v="2020-02-17T00:00:00"/>
        <d v="2020-01-17T00:00:00"/>
        <m/>
        <d v="2020-02-11T00:00:00"/>
        <d v="2020-02-12T00:00:00"/>
        <d v="2020-02-04T00:00:00"/>
        <d v="2020-02-18T00:00:00"/>
        <d v="2020-02-19T00:00:00"/>
        <d v="2020-01-18T00:00:00"/>
        <d v="2019-12-07T00:00:00"/>
        <d v="2019-01-02T00:00:00"/>
        <d v="2019-01-23T00:00:00"/>
        <d v="2020-02-23T00:00:00"/>
        <d v="2020-02-24T00:00:00"/>
        <d v="2020-01-23T00:00:00"/>
        <d v="2020-02-20T00:00:00"/>
        <d v="2020-01-21T00:00:00"/>
        <d v="2020-03-03T00:00:00"/>
        <d v="2020-03-17T00:00:00"/>
        <d v="2020-01-13T00:00:00"/>
        <d v="2020-01-29T00:00:00"/>
        <d v="2020-03-18T00:00:00"/>
        <d v="2020-02-27T00:00:00"/>
        <d v="2020-03-05T00:00:00"/>
        <d v="2020-03-02T00:00:00"/>
        <d v="2020-03-11T00:00:00"/>
        <d v="2020-01-11T00:00:00"/>
        <d v="2020-02-15T00:00:00"/>
        <d v="2020-02-07T00:00:00"/>
        <d v="2020-03-04T00:00:00"/>
        <d v="2020-03-12T00:00:00"/>
        <d v="2020-01-16T00:00:00"/>
        <d v="2020-02-26T00:00:00"/>
        <d v="2020-03-13T00:00:00"/>
        <d v="2020-01-25T00:00:00"/>
        <d v="2020-03-10T00:00:00"/>
        <d v="2020-03-09T00:00:00"/>
        <d v="2020-03-16T00:00:00"/>
        <d v="2020-02-01T00:00:00"/>
        <d v="2020-03-06T00:00:00"/>
        <d v="2022-06-17T00:00:00"/>
        <d v="2022-07-02T00:00:00"/>
        <d v="2022-06-11T00:00:00"/>
        <d v="2022-02-11T00:00:00"/>
        <d v="2022-07-17T00:00:00"/>
        <d v="2022-06-12T00:00:00"/>
        <d v="2022-07-30T00:00:00"/>
        <d v="2022-03-27T00:00:00"/>
        <d v="2022-09-09T00:00:00"/>
        <d v="2022-10-01T00:00:00"/>
        <d v="2022-09-24T00:00:00"/>
        <d v="2022-08-14T00:00:00"/>
        <d v="2022-11-23T00:00:00"/>
        <d v="2022-11-22T00:00:00"/>
        <d v="2022-11-28T00:00:00"/>
        <d v="2022-10-31T00:00:00"/>
        <d v="2022-12-01T00:00:00"/>
        <d v="2022-12-02T00:00:00"/>
        <d v="2022-12-06T00:00:00"/>
        <d v="2021-01-27T00:00:00"/>
        <d v="2022-11-19T00:00:00"/>
        <d v="2022-11-29T00:00:00"/>
        <d v="2022-12-14T00:00:00"/>
        <d v="2022-12-07T00:00:00"/>
        <d v="2022-12-27T00:00:00"/>
        <d v="2022-10-22T00:00:00"/>
        <d v="2022-11-15T00:00:00"/>
        <d v="2022-11-12T00:00:00"/>
        <d v="2022-12-16T00:00:00"/>
        <d v="2022-12-12T00:00:00"/>
        <d v="2022-12-13T00:00:00"/>
        <d v="2022-11-25T00:00:00"/>
        <d v="2022-11-30T00:00:00"/>
        <d v="2022-12-03T00:00:00"/>
        <d v="2022-12-15T00:00:00"/>
        <d v="2022-12-10T00:00:00"/>
        <d v="2022-12-09T00:00:00"/>
        <d v="2022-12-28T00:00:00"/>
        <d v="2022-11-24T00:00:00"/>
        <d v="2022-11-26T00:00:00"/>
        <d v="2022-12-20T00:00:00"/>
        <d v="2022-12-19T00:00:00"/>
        <d v="2022-12-21T00:00:00"/>
        <d v="2022-12-18T00:00:00"/>
      </sharedItems>
      <fieldGroup par="16" base="2">
        <rangePr groupBy="months" startDate="2019-01-02T00:00:00" endDate="2022-12-29T00:00:00"/>
        <groupItems count="14">
          <s v="(blank)"/>
          <s v="Jan"/>
          <s v="Feb"/>
          <s v="Mar"/>
          <s v="Apr"/>
          <s v="May"/>
          <s v="Jun"/>
          <s v="Jul"/>
          <s v="Aug"/>
          <s v="Sep"/>
          <s v="Oct"/>
          <s v="Nov"/>
          <s v="Dec"/>
          <s v="&gt;12/29/2022"/>
        </groupItems>
      </fieldGroup>
    </cacheField>
    <cacheField name="Employee Name" numFmtId="0">
      <sharedItems containsBlank="1"/>
    </cacheField>
    <cacheField name="Office" numFmtId="0">
      <sharedItems containsMixedTypes="1" containsNumber="1" containsInteger="1" minValue="0" maxValue="0"/>
    </cacheField>
    <cacheField name="Employment Status" numFmtId="0">
      <sharedItems count="5">
        <s v="CASUAL"/>
        <s v="REGULAR"/>
        <s v="JOBCON"/>
        <s v="CO TERM"/>
        <s v="-----"/>
      </sharedItems>
    </cacheField>
    <cacheField name="Start Date" numFmtId="14">
      <sharedItems containsDate="1" containsBlank="1" containsMixedTypes="1" minDate="1903-01-30T00:00:00" maxDate="2023-01-03T00:00:00"/>
    </cacheField>
    <cacheField name="End Date" numFmtId="14">
      <sharedItems containsDate="1" containsBlank="1" containsMixedTypes="1" minDate="1900-01-08T12:00:00" maxDate="2023-02-04T00:00:00"/>
    </cacheField>
    <cacheField name="Type of Leave" numFmtId="0">
      <sharedItems containsBlank="1"/>
    </cacheField>
    <cacheField name="Specification" numFmtId="0">
      <sharedItems containsBlank="1"/>
    </cacheField>
    <cacheField name="Days Leave" numFmtId="0">
      <sharedItems/>
    </cacheField>
    <cacheField name="Days" numFmtId="0">
      <sharedItems containsSemiMixedTypes="0" containsString="0" containsNumber="1" minValue="-31998" maxValue="31261"/>
    </cacheField>
    <cacheField name="RECEIVED BY:" numFmtId="0">
      <sharedItems containsNonDate="0" containsString="0" containsBlank="1"/>
    </cacheField>
    <cacheField name="Quarters" numFmtId="0" databaseField="0">
      <fieldGroup base="1">
        <rangePr groupBy="quarters" startDate="2019-11-20T00:00:00" endDate="2022-12-28T00:00:00"/>
        <groupItems count="6">
          <s v="&lt;11/20/2019"/>
          <s v="Qtr1"/>
          <s v="Qtr2"/>
          <s v="Qtr3"/>
          <s v="Qtr4"/>
          <s v="&gt;12/28/2022"/>
        </groupItems>
      </fieldGroup>
    </cacheField>
    <cacheField name="Years" numFmtId="0" databaseField="0">
      <fieldGroup base="1">
        <rangePr groupBy="years" startDate="2019-11-20T00:00:00" endDate="2022-12-28T00:00:00"/>
        <groupItems count="6">
          <s v="&lt;11/20/2019"/>
          <s v="2019"/>
          <s v="2020"/>
          <s v="2021"/>
          <s v="2022"/>
          <s v="&gt;12/28/2022"/>
        </groupItems>
      </fieldGroup>
    </cacheField>
    <cacheField name="Quarters2" numFmtId="0" databaseField="0">
      <fieldGroup base="2">
        <rangePr groupBy="quarters" startDate="2019-01-02T00:00:00" endDate="2022-12-29T00:00:00"/>
        <groupItems count="6">
          <s v="&lt;1/2/2019"/>
          <s v="Qtr1"/>
          <s v="Qtr2"/>
          <s v="Qtr3"/>
          <s v="Qtr4"/>
          <s v="&gt;12/29/2022"/>
        </groupItems>
      </fieldGroup>
    </cacheField>
    <cacheField name="Years2" numFmtId="0" databaseField="0">
      <fieldGroup base="2">
        <rangePr groupBy="years" startDate="2019-01-02T00:00:00" endDate="2022-12-29T00:00:00"/>
        <groupItems count="6">
          <s v="&lt;1/2/2019"/>
          <s v="2019"/>
          <s v="2020"/>
          <s v="2021"/>
          <s v="2022"/>
          <s v="&gt;12/29/20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6">
  <r>
    <e v="#VALUE!"/>
    <s v="MANALO EDITHA V."/>
    <s v="MANALO"/>
    <s v="EDITHA"/>
    <s v="VIDAMO"/>
    <s v="ACCOUNTING CLERK II"/>
    <s v="REGULAR"/>
    <x v="0"/>
  </r>
  <r>
    <e v="#VALUE!"/>
    <s v="ANACAY LEVIE B."/>
    <s v="ANACAY"/>
    <s v="LEVIE"/>
    <s v="BAYOT"/>
    <s v="ADMIN A"/>
    <s v="REGULAR"/>
    <x v="0"/>
  </r>
  <r>
    <e v="#VALUE!"/>
    <s v="SUMAONG DANILO  "/>
    <s v="SUMAONG"/>
    <s v="DANILO"/>
    <m/>
    <s v="ADMIN AIDE"/>
    <s v="REGULAR"/>
    <x v="1"/>
  </r>
  <r>
    <e v="#VALUE!"/>
    <s v="AMBONAN AVELINA A."/>
    <s v="AMBONAN"/>
    <s v="AVELINA"/>
    <s v="A"/>
    <s v="ADMIN AIDE I"/>
    <s v="REGULAR"/>
    <x v="2"/>
  </r>
  <r>
    <e v="#VALUE!"/>
    <s v="ANARNA CRISTINA F."/>
    <s v="ANARNA"/>
    <s v="CRISTINA"/>
    <s v="F"/>
    <s v="ADMIN AIDE I"/>
    <s v="REGULAR"/>
    <x v="3"/>
  </r>
  <r>
    <e v="#VALUE!"/>
    <s v="ANGCAYA ANA B."/>
    <s v="ANGCAYA"/>
    <s v="ANA"/>
    <s v="BAY"/>
    <s v="ADMIN AIDE I"/>
    <s v="REGULAR"/>
    <x v="4"/>
  </r>
  <r>
    <e v="#VALUE!"/>
    <s v="ANGCAYA FRANCIS A."/>
    <s v="ANGCAYA"/>
    <s v="FRANCIS"/>
    <s v="A"/>
    <s v="ADMIN AIDE I"/>
    <s v="REGULAR"/>
    <x v="5"/>
  </r>
  <r>
    <e v="#VALUE!"/>
    <s v="ANGCAYA IRENEO A."/>
    <s v="ANGCAYA"/>
    <s v="IRENEO"/>
    <s v="ANACAY"/>
    <s v="ADMIN AIDE I"/>
    <s v="REGULAR"/>
    <x v="6"/>
  </r>
  <r>
    <e v="#VALUE!"/>
    <s v="ANGCAYA JOHN V."/>
    <s v="ANGCAYA"/>
    <s v="JOHN"/>
    <s v="VILLARENTE"/>
    <s v="ADMIN AIDE I"/>
    <s v="REGULAR"/>
    <x v="0"/>
  </r>
  <r>
    <e v="#VALUE!"/>
    <s v="ANGCAYA MARLON J."/>
    <s v="ANGCAYA"/>
    <s v="MARLON"/>
    <s v="JAVIER"/>
    <s v="ADMIN AIDE I"/>
    <s v="REGULAR"/>
    <x v="6"/>
  </r>
  <r>
    <e v="#VALUE!"/>
    <s v="ANGCAYA RUFINA P."/>
    <s v="ANGCAYA"/>
    <s v="RUFINA"/>
    <s v="P"/>
    <s v="ADMIN AIDE I"/>
    <s v="REGULAR"/>
    <x v="7"/>
  </r>
  <r>
    <e v="#VALUE!"/>
    <s v="BANICO PILAR B."/>
    <s v="BANICO"/>
    <s v="PILAR"/>
    <s v="BAUTISTA"/>
    <s v="ADMIN AIDE I"/>
    <s v="REGULAR"/>
    <x v="8"/>
  </r>
  <r>
    <e v="#VALUE!"/>
    <s v="BAUTISTA JANICE M."/>
    <s v="BAUTISTA"/>
    <s v="JANICE"/>
    <s v="MANALO"/>
    <s v="ADMIN AIDE I"/>
    <s v="REGULAR"/>
    <x v="9"/>
  </r>
  <r>
    <e v="#VALUE!"/>
    <s v="BAYBAY MARCELO  "/>
    <s v="BAYBAY"/>
    <s v="MARCELO"/>
    <m/>
    <s v="ADMIN AIDE I"/>
    <s v="REGULAR"/>
    <x v="10"/>
  </r>
  <r>
    <e v="#VALUE!"/>
    <s v="BAYHON GEORGE G."/>
    <s v="BAYHON"/>
    <s v="GEORGE"/>
    <s v="G"/>
    <s v="ADMIN AIDE I"/>
    <s v="REGULAR"/>
    <x v="11"/>
  </r>
  <r>
    <e v="#VALUE!"/>
    <s v="BAYHON VIOLETA  "/>
    <s v="BAYHON"/>
    <s v="VIOLETA"/>
    <m/>
    <s v="ADMIN AIDE I"/>
    <s v="REGULAR"/>
    <x v="12"/>
  </r>
  <r>
    <e v="#VALUE!"/>
    <s v="BAYLA EVANGELINE C."/>
    <s v="BAYLA"/>
    <s v="EVANGELINE"/>
    <s v="C"/>
    <s v="ADMIN AIDE I"/>
    <s v="REGULAR"/>
    <x v="13"/>
  </r>
  <r>
    <e v="#VALUE!"/>
    <s v="BAYOT ANISIA P."/>
    <s v="BAYOT"/>
    <s v="ANISIA"/>
    <s v="P"/>
    <s v="ADMIN AIDE I"/>
    <s v="REGULAR"/>
    <x v="9"/>
  </r>
  <r>
    <e v="#VALUE!"/>
    <s v="BAYOT MERCED M."/>
    <s v="BAYOT"/>
    <s v="MERCED"/>
    <s v="M"/>
    <s v="ADMIN AIDE I"/>
    <s v="REGULAR"/>
    <x v="2"/>
  </r>
  <r>
    <e v="#VALUE!"/>
    <s v="BORJA EDWIN G."/>
    <s v="BORJA"/>
    <s v="EDWIN"/>
    <s v="G"/>
    <s v="ADMIN AIDE I"/>
    <s v="REGULAR"/>
    <x v="14"/>
  </r>
  <r>
    <e v="#VALUE!"/>
    <s v="CARAAN FELIX M."/>
    <s v="CARAAN"/>
    <s v="FELIX"/>
    <s v="M"/>
    <s v="ADMIN AIDE I"/>
    <s v="REGULAR"/>
    <x v="5"/>
  </r>
  <r>
    <e v="#VALUE!"/>
    <s v="CORTEZ NERIFE H."/>
    <s v="CORTEZ"/>
    <s v="NERIFE"/>
    <s v="HERMOSORA"/>
    <s v="ADMIN AIDE I"/>
    <s v="REGULAR"/>
    <x v="15"/>
  </r>
  <r>
    <e v="#VALUE!"/>
    <s v="DAÑO ALMA R."/>
    <s v="DAÑO"/>
    <s v="ALMA"/>
    <s v="ROMILLA"/>
    <s v="ADMIN AIDE I"/>
    <s v="REGULAR"/>
    <x v="0"/>
  </r>
  <r>
    <e v="#VALUE!"/>
    <s v="DE LUNA ERNESTO  "/>
    <s v="DE LUNA"/>
    <s v="ERNESTO"/>
    <m/>
    <s v="ADMIN AIDE I"/>
    <s v="REGULAR"/>
    <x v="5"/>
  </r>
  <r>
    <e v="#VALUE!"/>
    <s v="DE VILLA MYRNA D."/>
    <s v="DE VILLA"/>
    <s v="MYRNA"/>
    <s v="DINGALASAN"/>
    <s v="ADMIN AIDE I"/>
    <s v="REGULAR"/>
    <x v="4"/>
  </r>
  <r>
    <e v="#VALUE!"/>
    <s v="DE VILLA OFELIA G."/>
    <s v="DE VILLA"/>
    <s v="OFELIA"/>
    <s v="G"/>
    <s v="ADMIN AIDE I"/>
    <s v="REGULAR"/>
    <x v="16"/>
  </r>
  <r>
    <e v="#VALUE!"/>
    <s v="DIMAPILIS MA. TRINIDAD S."/>
    <s v="DIMAPILIS"/>
    <s v="MA. TRINIDAD"/>
    <s v="S"/>
    <s v="ADMIN AIDE I"/>
    <s v="REGULAR"/>
    <x v="2"/>
  </r>
  <r>
    <e v="#VALUE!"/>
    <s v="DIMAPILIS VILMA T."/>
    <s v="DIMAPILIS"/>
    <s v="VILMA"/>
    <s v="TAMPIS"/>
    <s v="ADMIN AIDE I"/>
    <s v="REGULAR"/>
    <x v="4"/>
  </r>
  <r>
    <e v="#VALUE!"/>
    <s v="DIMARANAN REYNALDO R."/>
    <s v="DIMARANAN"/>
    <s v="REYNALDO"/>
    <s v="R"/>
    <s v="ADMIN AIDE I"/>
    <s v="REGULAR"/>
    <x v="6"/>
  </r>
  <r>
    <e v="#VALUE!"/>
    <s v="ESTRANGCO MERCY U."/>
    <s v="ESTRANGCO"/>
    <s v="MERCY"/>
    <s v="U"/>
    <s v="ADMIN AIDE I"/>
    <s v="REGULAR"/>
    <x v="5"/>
  </r>
  <r>
    <e v="#VALUE!"/>
    <s v="FERNANDEZ MILAGROS C."/>
    <s v="FERNANDEZ"/>
    <s v="MILAGROS"/>
    <s v="CARAAN"/>
    <s v="ADMIN AIDE I"/>
    <s v="REGULAR"/>
    <x v="9"/>
  </r>
  <r>
    <e v="#VALUE!"/>
    <s v="HERNANDEZ CORNELIO A."/>
    <s v="HERNANDEZ"/>
    <s v="CORNELIO"/>
    <s v="A"/>
    <s v="ADMIN AIDE I"/>
    <s v="REGULAR"/>
    <x v="8"/>
  </r>
  <r>
    <e v="#VALUE!"/>
    <s v="HERNANDEZ MARIO A."/>
    <s v="HERNANDEZ"/>
    <s v="MARIO"/>
    <s v="A"/>
    <s v="ADMIN AIDE I"/>
    <s v="REGULAR"/>
    <x v="5"/>
  </r>
  <r>
    <e v="#VALUE!"/>
    <s v="LABARDA GINA L."/>
    <s v="LABARDA"/>
    <s v="GINA"/>
    <s v="LUNA"/>
    <s v="ADMIN AIDE I"/>
    <s v="REGULAR"/>
    <x v="3"/>
  </r>
  <r>
    <e v="#VALUE!"/>
    <s v="LUNA  FERNANDO  "/>
    <s v="LUNA "/>
    <s v="FERNANDO"/>
    <m/>
    <s v="ADMIN AIDE I"/>
    <s v="REGULAR"/>
    <x v="17"/>
  </r>
  <r>
    <e v="#VALUE!"/>
    <s v="MAGUINAO GILBERT  "/>
    <s v="MAGUINAO"/>
    <s v="GILBERT"/>
    <m/>
    <s v="ADMIN AIDE I"/>
    <s v="REGULAR"/>
    <x v="4"/>
  </r>
  <r>
    <e v="#VALUE!"/>
    <s v="MANALO ELIADA F."/>
    <s v="MANALO"/>
    <s v="ELIADA"/>
    <s v="F"/>
    <s v="ADMIN AIDE I"/>
    <s v="REGULAR"/>
    <x v="18"/>
  </r>
  <r>
    <e v="#VALUE!"/>
    <s v="MARINDUQUE ERNESTO P."/>
    <s v="MARINDUQUE"/>
    <s v="ERNESTO"/>
    <s v="PEJI"/>
    <s v="ADMIN AIDE I"/>
    <s v="REGULAR"/>
    <x v="19"/>
  </r>
  <r>
    <e v="#VALUE!"/>
    <s v="MARINDUQUE GERRY C."/>
    <s v="MARINDUQUE"/>
    <s v="GERRY"/>
    <s v="C"/>
    <s v="ADMIN AIDE I"/>
    <s v="REGULAR"/>
    <x v="20"/>
  </r>
  <r>
    <e v="#VALUE!"/>
    <s v="MENDOZA JUANITO N."/>
    <s v="MENDOZA"/>
    <s v="JUANITO"/>
    <s v="N"/>
    <s v="ADMIN AIDE I"/>
    <s v="REGULAR"/>
    <x v="3"/>
  </r>
  <r>
    <e v="#VALUE!"/>
    <s v="MIRANDA ROBERTO D."/>
    <s v="MIRANDA"/>
    <s v="ROBERTO"/>
    <s v="D"/>
    <s v="ADMIN AIDE I"/>
    <s v="REGULAR"/>
    <x v="20"/>
  </r>
  <r>
    <e v="#VALUE!"/>
    <s v="MONTENEGRO HELEN L."/>
    <s v="MONTENEGRO"/>
    <s v="HELEN"/>
    <s v="L"/>
    <s v="ADMIN AIDE I"/>
    <s v="REGULAR"/>
    <x v="21"/>
  </r>
  <r>
    <e v="#VALUE!"/>
    <s v="MONTENEGRO RODELIO A."/>
    <s v="MONTENEGRO"/>
    <s v="RODELIO"/>
    <s v="A"/>
    <s v="ADMIN AIDE I"/>
    <s v="REGULAR"/>
    <x v="19"/>
  </r>
  <r>
    <e v="#VALUE!"/>
    <s v="NAVARRO RITA A."/>
    <s v="NAVARRO"/>
    <s v="RITA"/>
    <s v="A"/>
    <s v="ADMIN AIDE I"/>
    <s v="REGULAR"/>
    <x v="14"/>
  </r>
  <r>
    <e v="#VALUE!"/>
    <s v="OCAMPO ORLANDO R."/>
    <s v="OCAMPO"/>
    <s v="ORLANDO"/>
    <s v="R"/>
    <s v="ADMIN AIDE I"/>
    <s v="REGULAR"/>
    <x v="19"/>
  </r>
  <r>
    <e v="#VALUE!"/>
    <s v="OLINO PRECIOSA A."/>
    <s v="OLINO"/>
    <s v="PRECIOSA"/>
    <s v="A."/>
    <s v="ADMIN AIDE I"/>
    <s v="REGULAR"/>
    <x v="4"/>
  </r>
  <r>
    <e v="#VALUE!"/>
    <s v="ORSAL MARK LESTER B."/>
    <s v="ORSAL"/>
    <s v="MARK LESTER"/>
    <s v="BAYAS"/>
    <s v="ADMIN AIDE I"/>
    <s v="REGULAR"/>
    <x v="22"/>
  </r>
  <r>
    <e v="#VALUE!"/>
    <s v="PANALIGAN GIL L."/>
    <s v="PANALIGAN"/>
    <s v="GIL"/>
    <s v="LONTOC"/>
    <s v="ADMIN AIDE I"/>
    <s v="REGULAR"/>
    <x v="23"/>
  </r>
  <r>
    <e v="#VALUE!"/>
    <s v="PARASDAS OFELIA C."/>
    <s v="PARASDAS"/>
    <s v="OFELIA"/>
    <s v="CASAQUITE"/>
    <s v="ADMIN AIDE I"/>
    <s v="REGULAR"/>
    <x v="8"/>
  </r>
  <r>
    <e v="#VALUE!"/>
    <s v="PARRA VICTORIA S."/>
    <s v="PARRA"/>
    <s v="VICTORIA"/>
    <s v="S"/>
    <s v="ADMIN AIDE I"/>
    <s v="REGULAR"/>
    <x v="6"/>
  </r>
  <r>
    <e v="#VALUE!"/>
    <s v="PATERNO PAULINO P."/>
    <s v="PATERNO"/>
    <s v="PAULINO"/>
    <s v="P"/>
    <s v="ADMIN AIDE I"/>
    <s v="REGULAR"/>
    <x v="6"/>
  </r>
  <r>
    <e v="#VALUE!"/>
    <s v="PERIDO BEVERLY T."/>
    <s v="PERIDO"/>
    <s v="BEVERLY"/>
    <s v="T"/>
    <s v="ADMIN AIDE I"/>
    <s v="REGULAR"/>
    <x v="9"/>
  </r>
  <r>
    <e v="#VALUE!"/>
    <s v="PERIDO EDWIN A."/>
    <s v="PERIDO"/>
    <s v="EDWIN"/>
    <s v="A"/>
    <s v="ADMIN AIDE I"/>
    <s v="REGULAR"/>
    <x v="4"/>
  </r>
  <r>
    <e v="#VALUE!"/>
    <s v="ROBINO OFELIA M."/>
    <s v="ROBINO"/>
    <s v="OFELIA"/>
    <s v="M"/>
    <s v="ADMIN AIDE I"/>
    <s v="REGULAR"/>
    <x v="3"/>
  </r>
  <r>
    <e v="#VALUE!"/>
    <s v="RODRIGUEZ RUEL  "/>
    <s v="RODRIGUEZ"/>
    <s v="RUEL"/>
    <m/>
    <s v="ADMIN AIDE I"/>
    <s v="REGULAR"/>
    <x v="17"/>
  </r>
  <r>
    <e v="#VALUE!"/>
    <s v="SEÑA MARILYN B."/>
    <s v="SEÑA"/>
    <s v="MARILYN"/>
    <s v="B"/>
    <s v="ADMIN AIDE I"/>
    <s v="REGULAR"/>
    <x v="2"/>
  </r>
  <r>
    <e v="#VALUE!"/>
    <s v="SUMAGUI MARISSA D."/>
    <s v="SUMAGUI"/>
    <s v="MARISSA"/>
    <s v="DIMAPILIS"/>
    <s v="ADMIN AIDE I"/>
    <s v="REGULAR"/>
    <x v="19"/>
  </r>
  <r>
    <e v="#VALUE!"/>
    <s v="TAMAYO MARIA ELLAINE III B."/>
    <s v="TAMAYO"/>
    <s v="MARIA ELLAINE III"/>
    <s v="BAY"/>
    <s v="ADMIN AIDE I"/>
    <s v="REGULAR"/>
    <x v="9"/>
  </r>
  <r>
    <e v="#VALUE!"/>
    <s v="TOLENTINO CAROLINA E."/>
    <s v="TOLENTINO"/>
    <s v="CAROLINA"/>
    <s v="ESMERALDA"/>
    <s v="ADMIN AIDE I"/>
    <s v="REGULAR"/>
    <x v="7"/>
  </r>
  <r>
    <e v="#VALUE!"/>
    <s v="UNTALAN DIVINA R."/>
    <s v="UNTALAN"/>
    <s v="DIVINA"/>
    <s v="R"/>
    <s v="ADMIN AIDE I"/>
    <s v="REGULAR"/>
    <x v="9"/>
  </r>
  <r>
    <e v="#VALUE!"/>
    <s v="VILLANUEVA PABLO B."/>
    <s v="VILLANUEVA"/>
    <s v="PABLO"/>
    <s v="B"/>
    <s v="ADMIN AIDE I"/>
    <s v="REGULAR"/>
    <x v="3"/>
  </r>
  <r>
    <e v="#VALUE!"/>
    <s v="MANGUINAO GILBERT  "/>
    <s v="MANGUINAO"/>
    <s v="GILBERT"/>
    <m/>
    <s v="ADMIN AIDE I "/>
    <s v="REGULAR"/>
    <x v="4"/>
  </r>
  <r>
    <e v="#VALUE!"/>
    <s v="MIRANDA MARIA LOIDA M."/>
    <s v="MIRANDA"/>
    <s v="MARIA LOIDA"/>
    <s v="MENDOZA"/>
    <s v="ADMIN AIDE II"/>
    <s v="REGULAR"/>
    <x v="0"/>
  </r>
  <r>
    <e v="#VALUE!"/>
    <s v="AGUSTIN MARIA LUISA F."/>
    <s v="AGUSTIN"/>
    <s v="MARIA LUISA"/>
    <s v="FELLO"/>
    <s v="ADMIN AIDE III"/>
    <s v="REGULAR"/>
    <x v="24"/>
  </r>
  <r>
    <e v="#VALUE!"/>
    <s v="ALCANTARA RIZALINA B."/>
    <s v="ALCANTARA"/>
    <s v="RIZALINA"/>
    <s v="B"/>
    <s v="ADMIN AIDE III"/>
    <s v="REGULAR"/>
    <x v="25"/>
  </r>
  <r>
    <e v="#VALUE!"/>
    <s v="AMBAT MARILOU M."/>
    <s v="AMBAT"/>
    <s v="MARILOU"/>
    <s v="M"/>
    <s v="ADMIN AIDE III"/>
    <s v="REGULAR"/>
    <x v="6"/>
  </r>
  <r>
    <e v="#VALUE!"/>
    <s v="AMBION LAMBERTO A."/>
    <s v="AMBION"/>
    <s v="LAMBERTO"/>
    <s v="A"/>
    <s v="ADMIN AIDE III"/>
    <s v="REGULAR"/>
    <x v="26"/>
  </r>
  <r>
    <e v="#VALUE!"/>
    <s v="ATIENZA JULIE ANN A."/>
    <s v="ATIENZA"/>
    <s v="JULIE ANN"/>
    <s v="ANCIANO"/>
    <s v="ADMIN AIDE III"/>
    <s v="REGULAR"/>
    <x v="9"/>
  </r>
  <r>
    <e v="#VALUE!"/>
    <s v="AUDITOR AILEEN D."/>
    <s v="AUDITOR"/>
    <s v="AILEEN"/>
    <s v="DE SAGUN"/>
    <s v="ADMIN AIDE III"/>
    <s v="REGULAR"/>
    <x v="27"/>
  </r>
  <r>
    <e v="#VALUE!"/>
    <s v="BAURILE LOURDES Q."/>
    <s v="BAURILE"/>
    <s v="LOURDES"/>
    <s v="Q"/>
    <s v="ADMIN AIDE III"/>
    <s v="REGULAR"/>
    <x v="3"/>
  </r>
  <r>
    <e v="#VALUE!"/>
    <s v="BAYBAY JOLINA S."/>
    <s v="BAYBAY"/>
    <s v="JOLINA"/>
    <s v="S"/>
    <s v="ADMIN AIDE III"/>
    <s v="REGULAR"/>
    <x v="22"/>
  </r>
  <r>
    <e v="#VALUE!"/>
    <s v="BAYBAY MA. ROSA A."/>
    <s v="BAYBAY"/>
    <s v="MA. ROSA"/>
    <s v="A"/>
    <s v="ADMIN AIDE III"/>
    <s v="REGULAR"/>
    <x v="12"/>
  </r>
  <r>
    <e v="#VALUE!"/>
    <s v="BAYOT RUMER M."/>
    <s v="BAYOT"/>
    <s v="RUMER"/>
    <s v="M"/>
    <s v="ADMIN AIDE III"/>
    <s v="REGULAR"/>
    <x v="11"/>
  </r>
  <r>
    <e v="#VALUE!"/>
    <s v="BOFILL ERNA P."/>
    <s v="BOFILL"/>
    <s v="ERNA"/>
    <s v="PANGANIBAN"/>
    <s v="ADMIN AIDE III"/>
    <s v="REGULAR"/>
    <x v="7"/>
  </r>
  <r>
    <e v="#VALUE!"/>
    <s v="BUNGCASAN REGINALDO JR. B."/>
    <s v="BUNGCASAN"/>
    <s v="REGINALDO JR."/>
    <s v="B"/>
    <s v="ADMIN AIDE III"/>
    <s v="REGULAR"/>
    <x v="22"/>
  </r>
  <r>
    <e v="#VALUE!"/>
    <s v="CALANOG ALMA P."/>
    <s v="CALANOG"/>
    <s v="ALMA"/>
    <s v="P"/>
    <s v="ADMIN AIDE III"/>
    <s v="REGULAR"/>
    <x v="26"/>
  </r>
  <r>
    <e v="#VALUE!"/>
    <s v="CARMONA REMY M."/>
    <s v="CARMONA"/>
    <s v="REMY"/>
    <s v="M"/>
    <s v="ADMIN AIDE III"/>
    <s v="REGULAR"/>
    <x v="18"/>
  </r>
  <r>
    <e v="#VALUE!"/>
    <s v="COSME MA VICTORIA M."/>
    <s v="COSME"/>
    <s v="MA VICTORIA"/>
    <s v="M"/>
    <s v="ADMIN AIDE III"/>
    <s v="REGULAR"/>
    <x v="3"/>
  </r>
  <r>
    <e v="#VALUE!"/>
    <s v="DE GRANO LIUSA R."/>
    <s v="DE GRANO"/>
    <s v="LIUSA"/>
    <s v="R"/>
    <s v="ADMIN AIDE III"/>
    <s v="REGULAR"/>
    <x v="9"/>
  </r>
  <r>
    <e v="#VALUE!"/>
    <s v="DE GRANO MA. ERLINDA F."/>
    <s v="DE GRANO"/>
    <s v="MA. ERLINDA"/>
    <s v="F"/>
    <s v="ADMIN AIDE III"/>
    <s v="REGULAR"/>
    <x v="9"/>
  </r>
  <r>
    <e v="#VALUE!"/>
    <s v="DE OCAMPO ALMA A."/>
    <s v="DE OCAMPO"/>
    <s v="ALMA"/>
    <s v="AMBATA"/>
    <s v="ADMIN AIDE III"/>
    <s v="REGULAR"/>
    <x v="9"/>
  </r>
  <r>
    <e v="#VALUE!"/>
    <s v="DE OCAMPO MA. ELENA D."/>
    <s v="DE OCAMPO"/>
    <s v="MA. ELENA"/>
    <s v="D"/>
    <s v="ADMIN AIDE III"/>
    <s v="REGULAR"/>
    <x v="18"/>
  </r>
  <r>
    <e v="#VALUE!"/>
    <s v="DEL MUNDO ESTER B."/>
    <s v="DEL MUNDO"/>
    <s v="ESTER"/>
    <s v="B"/>
    <s v="ADMIN AIDE III"/>
    <s v="REGULAR"/>
    <x v="19"/>
  </r>
  <r>
    <e v="#VALUE!"/>
    <s v="DEL MUNDO ROSALLE A."/>
    <s v="DEL MUNDO"/>
    <s v="ROSALLE"/>
    <s v="A"/>
    <s v="ADMIN AIDE III"/>
    <s v="REGULAR"/>
    <x v="27"/>
  </r>
  <r>
    <e v="#VALUE!"/>
    <s v="DELA CRUZ EVANGELINE P."/>
    <s v="DELA CRUZ"/>
    <s v="EVANGELINE"/>
    <s v="P"/>
    <s v="ADMIN AIDE III"/>
    <s v="REGULAR"/>
    <x v="28"/>
  </r>
  <r>
    <e v="#VALUE!"/>
    <s v="DIMAPILIS ELVIRA S."/>
    <s v="DIMAPILIS"/>
    <s v="ELVIRA"/>
    <s v="S"/>
    <s v="ADMIN AIDE III"/>
    <s v="REGULAR"/>
    <x v="9"/>
  </r>
  <r>
    <e v="#VALUE!"/>
    <s v="DIMAPILIS JOSEPHINE P."/>
    <s v="DIMAPILIS"/>
    <s v="JOSEPHINE"/>
    <s v="P"/>
    <s v="ADMIN AIDE III"/>
    <s v="REGULAR"/>
    <x v="9"/>
  </r>
  <r>
    <e v="#VALUE!"/>
    <s v="DOLOT JESUS JR. D."/>
    <s v="DOLOT"/>
    <s v="JESUS JR."/>
    <s v="D"/>
    <s v="ADMIN AIDE III"/>
    <s v="REGULAR"/>
    <x v="27"/>
  </r>
  <r>
    <e v="#VALUE!"/>
    <s v="ENRIQUEZ EDGAR P."/>
    <s v="ENRIQUEZ"/>
    <s v="EDGAR"/>
    <s v="P"/>
    <s v="ADMIN AIDE III"/>
    <s v="REGULAR"/>
    <x v="10"/>
  </r>
  <r>
    <e v="#VALUE!"/>
    <s v="ESPIRITU RONALD M."/>
    <s v="ESPIRITU"/>
    <s v="RONALD"/>
    <s v="M"/>
    <s v="ADMIN AIDE III"/>
    <s v="REGULAR"/>
    <x v="9"/>
  </r>
  <r>
    <e v="#VALUE!"/>
    <s v="FELICIDARIO PAMELA C."/>
    <s v="FELICIDARIO"/>
    <s v="PAMELA"/>
    <s v="CRUZAT"/>
    <s v="ADMIN AIDE III"/>
    <s v="REGULAR"/>
    <x v="29"/>
  </r>
  <r>
    <e v="#VALUE!"/>
    <s v="FERMA ARCELI C."/>
    <s v="FERMA"/>
    <s v="ARCELI"/>
    <s v="C"/>
    <s v="ADMIN AIDE III"/>
    <s v="REGULAR"/>
    <x v="30"/>
  </r>
  <r>
    <e v="#VALUE!"/>
    <s v="FERMA MARIA I."/>
    <s v="FERMA"/>
    <s v="MARIA"/>
    <s v="ILAO"/>
    <s v="ADMIN AIDE III"/>
    <s v="REGULAR"/>
    <x v="7"/>
  </r>
  <r>
    <e v="#VALUE!"/>
    <s v="FERMA MARIA VICTORIA D."/>
    <s v="FERMA"/>
    <s v="MARIA VICTORIA"/>
    <s v="D"/>
    <s v="ADMIN AIDE III"/>
    <s v="REGULAR"/>
    <x v="8"/>
  </r>
  <r>
    <e v="#VALUE!"/>
    <s v="GUAÑEZO MARY ANNE P."/>
    <s v="GUAÑEZO"/>
    <s v="MARY ANNE"/>
    <s v="PEREÑA"/>
    <s v="ADMIN AIDE III"/>
    <s v="REGULAR"/>
    <x v="9"/>
  </r>
  <r>
    <e v="#VALUE!"/>
    <s v="HERNANDEZ ROBERTO M."/>
    <s v="HERNANDEZ"/>
    <s v="ROBERTO"/>
    <s v="M"/>
    <s v="ADMIN AIDE III"/>
    <s v="REGULAR"/>
    <x v="31"/>
  </r>
  <r>
    <e v="#VALUE!"/>
    <s v="HERNANDO BENILDA S."/>
    <s v="HERNANDO"/>
    <s v="BENILDA"/>
    <s v="SESMA"/>
    <s v="ADMIN AIDE III"/>
    <s v="REGULAR"/>
    <x v="18"/>
  </r>
  <r>
    <e v="#VALUE!"/>
    <s v="MACASPAC JOSE VICTOR P."/>
    <s v="MACASPAC"/>
    <s v="JOSE VICTOR"/>
    <s v="P"/>
    <s v="ADMIN AIDE III"/>
    <s v="REGULAR"/>
    <x v="5"/>
  </r>
  <r>
    <e v="#VALUE!"/>
    <s v="MALUBAY MELINDA D."/>
    <s v="MALUBAY"/>
    <s v="MELINDA"/>
    <s v="D"/>
    <s v="ADMIN AIDE III"/>
    <s v="REGULAR"/>
    <x v="32"/>
  </r>
  <r>
    <e v="#VALUE!"/>
    <s v="MARASIGAN GINALYN D."/>
    <s v="MARASIGAN"/>
    <s v="GINALYN"/>
    <s v="DADOR"/>
    <s v="ADMIN AIDE III"/>
    <s v="REGULAR"/>
    <x v="0"/>
  </r>
  <r>
    <e v="#VALUE!"/>
    <s v="MARINDUQUE ANNE RENELYN P."/>
    <s v="MARINDUQUE"/>
    <s v="ANNE RENELYN"/>
    <s v="P"/>
    <s v="ADMIN AIDE III"/>
    <s v="REGULAR"/>
    <x v="26"/>
  </r>
  <r>
    <e v="#VALUE!"/>
    <s v="MARQUEZ LOLITA R."/>
    <s v="MARQUEZ"/>
    <s v="LOLITA"/>
    <s v="R"/>
    <s v="ADMIN AIDE III"/>
    <s v="REGULAR"/>
    <x v="30"/>
  </r>
  <r>
    <e v="#VALUE!"/>
    <s v="MATIENZO NORMITA S."/>
    <s v="MATIENZO"/>
    <s v="NORMITA"/>
    <s v="SALAZAR"/>
    <s v="ADMIN AIDE III"/>
    <s v="REGULAR"/>
    <x v="7"/>
  </r>
  <r>
    <e v="#VALUE!"/>
    <s v="MENDOZA ARRIES N."/>
    <s v="MENDOZA"/>
    <s v="ARRIES"/>
    <s v="N"/>
    <s v="ADMIN AIDE III"/>
    <s v="REGULAR"/>
    <x v="16"/>
  </r>
  <r>
    <e v="#VALUE!"/>
    <s v="MENDOZA LOURDES G."/>
    <s v="MENDOZA"/>
    <s v="LOURDES"/>
    <s v="G"/>
    <s v="ADMIN AIDE III"/>
    <s v="REGULAR"/>
    <x v="27"/>
  </r>
  <r>
    <e v="#VALUE!"/>
    <s v="MENDOZA NORA A."/>
    <s v="MENDOZA"/>
    <s v="NORA"/>
    <s v="AMBION"/>
    <s v="ADMIN AIDE III"/>
    <s v="REGULAR"/>
    <x v="0"/>
  </r>
  <r>
    <e v="#VALUE!"/>
    <s v="MIRANDA NICOLE MAY B."/>
    <s v="MIRANDA"/>
    <s v="NICOLE MAY"/>
    <s v="B"/>
    <s v="ADMIN AIDE III"/>
    <s v="REGULAR"/>
    <x v="9"/>
  </r>
  <r>
    <e v="#VALUE!"/>
    <s v="MONTENEGRO HENRY S."/>
    <s v="MONTENEGRO"/>
    <s v="HENRY"/>
    <s v="S"/>
    <s v="ADMIN AIDE III"/>
    <s v="REGULAR"/>
    <x v="18"/>
  </r>
  <r>
    <e v="#VALUE!"/>
    <s v="OLEGARIO NENITA A."/>
    <s v="OLEGARIO"/>
    <s v="NENITA"/>
    <s v="A"/>
    <s v="ADMIN AIDE III"/>
    <s v="REGULAR"/>
    <x v="33"/>
  </r>
  <r>
    <e v="#VALUE!"/>
    <s v="OLIVAR MARINA B."/>
    <s v="OLIVAR"/>
    <s v="MARINA"/>
    <s v="B"/>
    <s v="ADMIN AIDE III"/>
    <s v="REGULAR"/>
    <x v="34"/>
  </r>
  <r>
    <e v="#VALUE!"/>
    <s v="ORTIZ TRINIDAD D."/>
    <s v="ORTIZ"/>
    <s v="TRINIDAD"/>
    <s v="DOGELIO"/>
    <s v="ADMIN AIDE III"/>
    <s v="REGULAR"/>
    <x v="4"/>
  </r>
  <r>
    <e v="#VALUE!"/>
    <s v="PANGANIBAN CRISTETA M."/>
    <s v="PANGANIBAN"/>
    <s v="CRISTETA"/>
    <s v="MALIMBAN"/>
    <s v="ADMIN AIDE III"/>
    <s v="REGULAR"/>
    <x v="35"/>
  </r>
  <r>
    <e v="#VALUE!"/>
    <s v="PEÑAFIEL MELISSA Q."/>
    <s v="PEÑAFIEL"/>
    <s v="MELISSA"/>
    <s v="QUILAO"/>
    <s v="ADMIN AIDE III"/>
    <s v="REGULAR"/>
    <x v="36"/>
  </r>
  <r>
    <e v="#VALUE!"/>
    <s v="REOSA CECILIA A."/>
    <s v="REOSA"/>
    <s v="CECILIA"/>
    <s v="A"/>
    <s v="ADMIN AIDE III"/>
    <s v="REGULAR"/>
    <x v="18"/>
  </r>
  <r>
    <e v="#VALUE!"/>
    <s v="REPILLO AMMY LOU M."/>
    <s v="REPILLO"/>
    <s v="AMMY LOU"/>
    <s v="M"/>
    <s v="ADMIN AIDE III"/>
    <s v="REGULAR"/>
    <x v="9"/>
  </r>
  <r>
    <e v="#VALUE!"/>
    <s v="SARDINOLA  GINABLETH J."/>
    <s v="SARDINOLA "/>
    <s v="GINABLETH"/>
    <s v="J"/>
    <s v="ADMIN AIDE III"/>
    <s v="REGULAR"/>
    <x v="10"/>
  </r>
  <r>
    <e v="#VALUE!"/>
    <s v="TAÑEDO MARIA EVELYN C."/>
    <s v="TAÑEDO"/>
    <s v="MARIA EVELYN"/>
    <s v="CONTRERAS"/>
    <s v="ADMIN AIDE III"/>
    <s v="REGULAR"/>
    <x v="36"/>
  </r>
  <r>
    <e v="#VALUE!"/>
    <s v="TOLENTINO FE M."/>
    <s v="TOLENTINO"/>
    <s v="FE"/>
    <s v="M"/>
    <s v="ADMIN AIDE III"/>
    <s v="REGULAR"/>
    <x v="3"/>
  </r>
  <r>
    <e v="#VALUE!"/>
    <s v="VIDA CHARMAINE R."/>
    <s v="VIDA"/>
    <s v="CHARMAINE"/>
    <s v="RAMO"/>
    <s v="ADMIN AIDE III"/>
    <s v="REGULAR"/>
    <x v="10"/>
  </r>
  <r>
    <e v="#VALUE!"/>
    <s v="ZALDIVIA MIRIAM F."/>
    <s v="ZALDIVIA"/>
    <s v="MIRIAM"/>
    <s v="FERMA"/>
    <s v="ADMIN AIDE III"/>
    <s v="REGULAR"/>
    <x v="27"/>
  </r>
  <r>
    <e v="#VALUE!"/>
    <s v="ZALDIVIA MIRIAM F."/>
    <s v="ZALDIVIA"/>
    <s v="MIRIAM"/>
    <s v="FERMA"/>
    <s v="ADMIN AIDE III"/>
    <s v="REGULAR"/>
    <x v="27"/>
  </r>
  <r>
    <e v="#VALUE!"/>
    <s v="GABEJA MHAR G."/>
    <s v="GABEJA"/>
    <s v="MHAR"/>
    <s v="G"/>
    <s v="ADMIN AIDE III- CLERK I"/>
    <s v="REGULAR"/>
    <x v="5"/>
  </r>
  <r>
    <e v="#VALUE!"/>
    <s v="ARCULLO MELISSA A."/>
    <s v="ARCULLO"/>
    <s v="MELISSA"/>
    <s v="A"/>
    <s v="ADMIN AIDE IV"/>
    <s v="REGULAR"/>
    <x v="19"/>
  </r>
  <r>
    <e v="#VALUE!"/>
    <s v="BAYBAY LOLITA B."/>
    <s v="BAYBAY"/>
    <s v="LOLITA"/>
    <s v="BORJA"/>
    <s v="ADMIN AIDE IV"/>
    <s v="REGULAR"/>
    <x v="0"/>
  </r>
  <r>
    <e v="#VALUE!"/>
    <s v="DIMARANAN PERPETUA F."/>
    <s v="DIMARANAN"/>
    <s v="PERPETUA"/>
    <s v="F"/>
    <s v="ADMIN AIDE IV"/>
    <s v="REGULAR"/>
    <x v="37"/>
  </r>
  <r>
    <e v="#VALUE!"/>
    <s v="LANTING AILEEN D."/>
    <s v="LANTING"/>
    <s v="AILEEN"/>
    <s v="D"/>
    <s v="ADMIN AIDE IV"/>
    <s v="REGULAR"/>
    <x v="38"/>
  </r>
  <r>
    <e v="#VALUE!"/>
    <s v="MALIGAYA NELITA M."/>
    <s v="MALIGAYA"/>
    <s v="NELITA"/>
    <s v="M"/>
    <s v="ADMIN AIDE IV"/>
    <s v="REGULAR"/>
    <x v="4"/>
  </r>
  <r>
    <e v="#VALUE!"/>
    <s v="MAWAK MIA PAULEEN B."/>
    <s v="MAWAK"/>
    <s v="MIA PAULEEN"/>
    <s v="BALBA"/>
    <s v="ADMIN AIDE IV"/>
    <s v="REGULAR"/>
    <x v="0"/>
  </r>
  <r>
    <e v="#VALUE!"/>
    <s v="REYES ELSA T."/>
    <s v="REYES"/>
    <s v="ELSA"/>
    <s v="TUMAGAY"/>
    <s v="ADMIN AIDE IV"/>
    <s v="REGULAR"/>
    <x v="18"/>
  </r>
  <r>
    <e v="#VALUE!"/>
    <s v="ROCILLO CECILLA A."/>
    <s v="ROCILLO"/>
    <s v="CECILLA"/>
    <s v="AUDITOR"/>
    <s v="ADMIN AIDE IV"/>
    <s v="REGULAR"/>
    <x v="0"/>
  </r>
  <r>
    <e v="#VALUE!"/>
    <s v="ROMILLA EDITH D."/>
    <s v="ROMILLA"/>
    <s v="EDITH"/>
    <s v="D"/>
    <s v="ADMIN AIDE IV"/>
    <s v="REGULAR"/>
    <x v="27"/>
  </r>
  <r>
    <e v="#VALUE!"/>
    <s v="TULIAO FLORDELIZA M."/>
    <s v="TULIAO"/>
    <s v="FLORDELIZA"/>
    <s v="M"/>
    <s v="ADMIN AIDE IV"/>
    <s v="REGULAR"/>
    <x v="0"/>
  </r>
  <r>
    <e v="#VALUE!"/>
    <s v="VERGARA TERESITA J."/>
    <s v="VERGARA"/>
    <s v="TERESITA"/>
    <s v="J"/>
    <s v="ADMIN AIDE IV"/>
    <s v="REGULAR"/>
    <x v="12"/>
  </r>
  <r>
    <e v="#VALUE!"/>
    <s v="DIMAPILIS JONNA T."/>
    <s v="DIMAPILIS"/>
    <s v="JONNA"/>
    <s v="T"/>
    <s v="ADMIN AIDE VI"/>
    <s v="REGULAR"/>
    <x v="39"/>
  </r>
  <r>
    <e v="#VALUE!"/>
    <s v="JAVIER EMMA R."/>
    <s v="JAVIER"/>
    <s v="EMMA"/>
    <s v="R"/>
    <s v="ADMIN AIDE VI"/>
    <s v="REGULAR"/>
    <x v="12"/>
  </r>
  <r>
    <e v="#VALUE!"/>
    <s v="JAVIER MYLENE M."/>
    <s v="JAVIER"/>
    <s v="MYLENE"/>
    <s v="MAILEG"/>
    <s v="ADMIN AIDE VI"/>
    <s v="REGULAR"/>
    <x v="22"/>
  </r>
  <r>
    <e v="#VALUE!"/>
    <s v="BORJA NECY M."/>
    <s v="BORJA"/>
    <s v="NECY"/>
    <s v="M"/>
    <s v="ADMIN ASST I"/>
    <s v="REGULAR"/>
    <x v="36"/>
  </r>
  <r>
    <e v="#VALUE!"/>
    <s v="CRUZADA MAGDALENA A."/>
    <s v="CRUZADA"/>
    <s v="MAGDALENA"/>
    <s v="ANACAY"/>
    <s v="ADMIN ASST I"/>
    <s v="REGULAR"/>
    <x v="34"/>
  </r>
  <r>
    <e v="#VALUE!"/>
    <s v="DIMARANAN RODORA G."/>
    <s v="DIMARANAN"/>
    <s v="RODORA"/>
    <s v="G"/>
    <s v="ADMIN ASST I"/>
    <s v="REGULAR"/>
    <x v="24"/>
  </r>
  <r>
    <e v="#VALUE!"/>
    <s v="JORGE CAROLINA M."/>
    <s v="JORGE"/>
    <s v="CAROLINA"/>
    <s v="MANALO"/>
    <s v="ADMIN ASST I"/>
    <s v="REGULAR"/>
    <x v="9"/>
  </r>
  <r>
    <e v="#VALUE!"/>
    <s v="NOVICIO PERLITA G."/>
    <s v="NOVICIO"/>
    <s v="PERLITA"/>
    <s v="G"/>
    <s v="ADMIN ASST I"/>
    <s v="REGULAR"/>
    <x v="40"/>
  </r>
  <r>
    <e v="#VALUE!"/>
    <s v="DIMARANAN GREGORIA C."/>
    <s v="DIMARANAN"/>
    <s v="GREGORIA"/>
    <s v="CARAAN"/>
    <s v="ADMIN ASST II"/>
    <s v="REGULAR"/>
    <x v="0"/>
  </r>
  <r>
    <e v="#VALUE!"/>
    <s v="PARAS TEOFILA A."/>
    <s v="PARAS"/>
    <s v="TEOFILA"/>
    <s v="A"/>
    <s v="ADMIN ASST II"/>
    <s v="REGULAR"/>
    <x v="19"/>
  </r>
  <r>
    <e v="#VALUE!"/>
    <s v="PENALES GUILLERMA B."/>
    <s v="PENALES"/>
    <s v="GUILLERMA"/>
    <s v="B"/>
    <s v="ADMIN ASST II"/>
    <s v="REGULAR"/>
    <x v="36"/>
  </r>
  <r>
    <e v="#VALUE!"/>
    <s v="DELA GRACIA MA. CECILIA P."/>
    <s v="DELA GRACIA"/>
    <s v="MA. CECILIA"/>
    <s v="PEJI"/>
    <s v="ADMIN ASST III"/>
    <s v="REGULAR"/>
    <x v="0"/>
  </r>
  <r>
    <e v="#VALUE!"/>
    <s v="FERMA JOSEFA O."/>
    <s v="FERMA"/>
    <s v="JOSEFA"/>
    <s v="OCAMPO"/>
    <s v="ADMIN ASST III"/>
    <s v="REGULAR"/>
    <x v="39"/>
  </r>
  <r>
    <e v="#VALUE!"/>
    <s v="FLAVIER ADORACION  "/>
    <s v="FLAVIER"/>
    <s v="ADORACION"/>
    <m/>
    <s v="ADMIN ASST V"/>
    <s v="REGULAR"/>
    <x v="39"/>
  </r>
  <r>
    <e v="#VALUE!"/>
    <s v="MAESTRECAMPO LORENA A."/>
    <s v="MAESTRECAMPO"/>
    <s v="LORENA"/>
    <s v="ATE"/>
    <s v="ADMIN ASST V"/>
    <s v="REGULAR"/>
    <x v="24"/>
  </r>
  <r>
    <e v="#VALUE!"/>
    <s v="MENDOZA LELISA L."/>
    <s v="MENDOZA"/>
    <s v="LELISA"/>
    <s v="LABARDA"/>
    <s v="ADMIN ASST V"/>
    <s v="REGULAR"/>
    <x v="18"/>
  </r>
  <r>
    <e v="#VALUE!"/>
    <s v="REYES NORALYN B."/>
    <s v="REYES"/>
    <s v="NORALYN"/>
    <s v="B"/>
    <s v="ADMIN ASST. I"/>
    <s v="REGULAR"/>
    <x v="18"/>
  </r>
  <r>
    <e v="#VALUE!"/>
    <s v="GARCIA HAIZEL M."/>
    <s v="GARCIA"/>
    <s v="HAIZEL"/>
    <s v="MOJICA"/>
    <s v="ADMIN ASST.IV"/>
    <s v="REGULAR"/>
    <x v="8"/>
  </r>
  <r>
    <e v="#VALUE!"/>
    <s v="MARINDUQUE MARISSA M."/>
    <s v="MARINDUQUE"/>
    <s v="MARISSA"/>
    <s v="M"/>
    <s v="ADMIN OFFICER I"/>
    <s v="REGULAR"/>
    <x v="11"/>
  </r>
  <r>
    <e v="#VALUE!"/>
    <s v="BAAS TERESITA C."/>
    <s v="BAAS"/>
    <s v="TERESITA"/>
    <s v="C"/>
    <s v="ADMIN OFFICER II"/>
    <s v="REGULAR"/>
    <x v="9"/>
  </r>
  <r>
    <e v="#VALUE!"/>
    <s v="EVANGELISTA NORENA S."/>
    <s v="EVANGELISTA"/>
    <s v="NORENA"/>
    <s v="S"/>
    <s v="ADMIN OFFICER III"/>
    <s v="REGULAR"/>
    <x v="9"/>
  </r>
  <r>
    <e v="#VALUE!"/>
    <s v="HERNANDO MERIC B."/>
    <s v="HERNANDO"/>
    <s v="MERIC"/>
    <s v="B"/>
    <s v="ADMIN OFFICER IV"/>
    <s v="REGULAR"/>
    <x v="36"/>
  </r>
  <r>
    <e v="#VALUE!"/>
    <s v="MENDOZA PRESCILA S."/>
    <s v="MENDOZA"/>
    <s v="PRESCILA"/>
    <s v="S"/>
    <s v="ADMIN OFFICER IV"/>
    <s v="REGULAR"/>
    <x v="19"/>
  </r>
  <r>
    <e v="#VALUE!"/>
    <s v="COSTANTE  SYLVIA C."/>
    <s v="COSTANTE "/>
    <s v="SYLVIA"/>
    <s v="C"/>
    <s v="ADMIN OFFICER V"/>
    <s v="REGULAR"/>
    <x v="30"/>
  </r>
  <r>
    <e v="#VALUE!"/>
    <s v="GUTIERREZ LYDIA C."/>
    <s v="GUTIERREZ"/>
    <s v="LYDIA"/>
    <s v="CALANOG"/>
    <s v="ADMIN OFFICER V"/>
    <s v="REGULAR"/>
    <x v="24"/>
  </r>
  <r>
    <e v="#VALUE!"/>
    <s v="OLARTE GREATCHEL B."/>
    <s v="OLARTE"/>
    <s v="GREATCHEL"/>
    <s v="B"/>
    <s v="ADMIN OFFICER V"/>
    <s v="REGULAR"/>
    <x v="0"/>
  </r>
  <r>
    <e v="#VALUE!"/>
    <s v="LEPARDO ROWENA R."/>
    <s v="LEPARDO"/>
    <s v="ROWENA"/>
    <s v="ROSAS"/>
    <s v="ADMIN STAFF"/>
    <s v="REGULAR"/>
    <x v="8"/>
  </r>
  <r>
    <e v="#VALUE!"/>
    <s v="MARTINEZ BELEN B."/>
    <s v="MARTINEZ"/>
    <s v="BELEN"/>
    <s v="BAYBAY"/>
    <s v="ADMINI ASST I"/>
    <s v="REGULAR"/>
    <x v="36"/>
  </r>
  <r>
    <e v="#VALUE!"/>
    <s v="ENMACIO LEILA A."/>
    <s v="ENMACIO"/>
    <s v="LEILA"/>
    <s v="ANGCAYA"/>
    <s v="ADMINISTRATIVE OFFICER IV"/>
    <s v="REGULAR"/>
    <x v="0"/>
  </r>
  <r>
    <e v="#VALUE!"/>
    <s v="SUSA NANETE B."/>
    <s v="SUSA"/>
    <s v="NANETE"/>
    <s v="B"/>
    <s v="ADMINISTRATIVE OFFICER V"/>
    <s v="REGULAR"/>
    <x v="12"/>
  </r>
  <r>
    <e v="#VALUE!"/>
    <s v="ALEGRE VIVENCIO A."/>
    <s v="ALEGRE"/>
    <s v="VIVENCIO"/>
    <s v="A"/>
    <s v="AGRICULTURAL TECHNOLOGIST"/>
    <s v="REGULAR"/>
    <x v="23"/>
  </r>
  <r>
    <e v="#VALUE!"/>
    <s v="PADILLA JANE Z."/>
    <s v="PADILLA"/>
    <s v="JANE"/>
    <s v="ZARAGOZA"/>
    <s v="ASL TEACHER"/>
    <s v="REGULAR"/>
    <x v="22"/>
  </r>
  <r>
    <e v="#VALUE!"/>
    <s v="ANGCAYA OFELIA G."/>
    <s v="ANGCAYA"/>
    <s v="OFELIA"/>
    <s v="G"/>
    <s v="ASSESSMENT CLERK III"/>
    <s v="REGULAR"/>
    <x v="11"/>
  </r>
  <r>
    <e v="#VALUE!"/>
    <s v="DEL MUNDO HERMOGENES C."/>
    <s v="DEL MUNDO"/>
    <s v="HERMOGENES"/>
    <s v="C"/>
    <s v="BLGNG- INSPECTOR"/>
    <s v="REGULAR"/>
    <x v="19"/>
  </r>
  <r>
    <e v="#VALUE!"/>
    <s v="MARTINEZ EMER V."/>
    <s v="MARTINEZ"/>
    <s v="EMER"/>
    <s v="V"/>
    <s v="BPLO ASSIST"/>
    <s v="REGULAR"/>
    <x v="41"/>
  </r>
  <r>
    <e v="#VALUE!"/>
    <s v="DIMAPILIS ALFREDO C."/>
    <s v="DIMAPILIS"/>
    <s v="ALFREDO"/>
    <s v="C"/>
    <s v="BUDGET OFFICER IV"/>
    <s v="REGULAR"/>
    <x v="36"/>
  </r>
  <r>
    <e v="#VALUE!"/>
    <s v="MANALO CYNTHIA D."/>
    <s v="MANALO"/>
    <s v="CYNTHIA"/>
    <s v="D."/>
    <s v="BURSING ATTENDANT I"/>
    <s v="REGULAR"/>
    <x v="12"/>
  </r>
  <r>
    <e v="#VALUE!"/>
    <s v="CHACON ELISA G."/>
    <s v="CHACON"/>
    <s v="ELISA"/>
    <s v="GATPANDAN"/>
    <s v="CASHIER I"/>
    <s v="REGULAR"/>
    <x v="8"/>
  </r>
  <r>
    <n v="1"/>
    <s v="AALA MELODY M."/>
    <s v="AALA"/>
    <s v="MELODY"/>
    <s v="MARASIGAN"/>
    <s v="CASUAL"/>
    <s v="CASUAL"/>
    <x v="4"/>
  </r>
  <r>
    <n v="2"/>
    <s v="ABALLA JAMAICA C."/>
    <s v="ABALLA"/>
    <s v="JAMAICA"/>
    <s v="CORTEZ"/>
    <s v="CASUAL"/>
    <s v="CASUAL"/>
    <x v="42"/>
  </r>
  <r>
    <n v="3"/>
    <s v="ABELA IMELDA C."/>
    <s v="ABELA"/>
    <s v="IMELDA"/>
    <s v="C"/>
    <s v="CASUAL"/>
    <s v="CASUAL"/>
    <x v="0"/>
  </r>
  <r>
    <n v="4"/>
    <s v="ABLANEDA ARMANDO  "/>
    <s v="ABLANEDA"/>
    <s v="ARMANDO"/>
    <m/>
    <s v="CASUAL"/>
    <s v="CASUAL"/>
    <x v="17"/>
  </r>
  <r>
    <n v="5"/>
    <s v="ACUB MA. MARILYN L."/>
    <s v="ACUB"/>
    <s v="MA. MARILYN"/>
    <s v="LANTING"/>
    <s v="CASUAL"/>
    <s v="CASUAL"/>
    <x v="3"/>
  </r>
  <r>
    <n v="6"/>
    <s v="ALBARRACIN ROLAND  "/>
    <s v="ALBARRACIN"/>
    <s v="ROLAND"/>
    <m/>
    <s v="CASUAL"/>
    <s v="CASUAL"/>
    <x v="17"/>
  </r>
  <r>
    <n v="7"/>
    <s v="ALMAREZ MELENCIO M."/>
    <s v="ALMAREZ"/>
    <s v="MELENCIO"/>
    <s v="MARASIGAN"/>
    <s v="CASUAL"/>
    <s v="CASUAL"/>
    <x v="18"/>
  </r>
  <r>
    <n v="8"/>
    <s v="AMBAT JAIME L."/>
    <s v="AMBAT"/>
    <s v="JAIME"/>
    <s v="LEONILLO"/>
    <s v="CASUAL"/>
    <s v="CASUAL"/>
    <x v="43"/>
  </r>
  <r>
    <n v="9"/>
    <s v="AMBION HERSHEY D."/>
    <s v="AMBION"/>
    <s v="HERSHEY"/>
    <s v="D"/>
    <s v="CASUAL"/>
    <s v="CASUAL"/>
    <x v="20"/>
  </r>
  <r>
    <n v="10"/>
    <s v="AMBION MARIETA B."/>
    <s v="AMBION"/>
    <s v="MARIETA"/>
    <s v="B"/>
    <s v="CASUAL"/>
    <s v="CASUAL"/>
    <x v="17"/>
  </r>
  <r>
    <n v="11"/>
    <s v="AMBROCIO MELODY B."/>
    <s v="AMBROCIO"/>
    <s v="MELODY"/>
    <s v="B"/>
    <s v="CASUAL"/>
    <s v="CASUAL"/>
    <x v="44"/>
  </r>
  <r>
    <n v="12"/>
    <s v="AMON ESTELITA S."/>
    <s v="AMON"/>
    <s v="ESTELITA"/>
    <s v="S"/>
    <s v="CASUAL"/>
    <s v="CASUAL"/>
    <x v="3"/>
  </r>
  <r>
    <n v="13"/>
    <s v="AMULONG GERONIMO M."/>
    <s v="AMULONG"/>
    <s v="GERONIMO"/>
    <s v="MANIMTIM"/>
    <s v="CASUAL"/>
    <s v="CASUAL"/>
    <x v="45"/>
  </r>
  <r>
    <n v="14"/>
    <s v="ANACAY RICHARD B."/>
    <s v="ANACAY"/>
    <s v="RICHARD"/>
    <s v="BERNAL"/>
    <s v="CASUAL"/>
    <s v="CASUAL"/>
    <x v="12"/>
  </r>
  <r>
    <n v="15"/>
    <s v="ANDAL ALEX C."/>
    <s v="ANDAL"/>
    <s v="ALEX"/>
    <s v="C"/>
    <s v="CASUAL"/>
    <s v="CASUAL"/>
    <x v="17"/>
  </r>
  <r>
    <n v="16"/>
    <s v="ANGCAYA IRENE V."/>
    <s v="ANGCAYA"/>
    <s v="IRENE"/>
    <s v="VILLANUEVA"/>
    <s v="CASUAL"/>
    <s v="CASUAL"/>
    <x v="46"/>
  </r>
  <r>
    <n v="17"/>
    <s v="ANGCAYA JENNY ROSE S."/>
    <s v="ANGCAYA"/>
    <s v="JENNY ROSE"/>
    <s v="S"/>
    <s v="CASUAL"/>
    <s v="CASUAL"/>
    <x v="47"/>
  </r>
  <r>
    <n v="18"/>
    <s v="ANGCAYA INOCENCIO M."/>
    <s v="ANGCAYA"/>
    <s v="INOCENCIO"/>
    <s v="MALABANAN"/>
    <s v="CASUAL"/>
    <s v="CASUAL"/>
    <x v="48"/>
  </r>
  <r>
    <n v="19"/>
    <s v="ANGELES ANNABEL D."/>
    <s v="ANGELES"/>
    <s v="ANNABEL"/>
    <s v="DIMARANAN"/>
    <s v="CASUAL"/>
    <s v="CASUAL"/>
    <x v="49"/>
  </r>
  <r>
    <n v="20"/>
    <s v="ANTIENZA VENUS R."/>
    <s v="ANTIENZA"/>
    <s v="VENUS"/>
    <s v="R"/>
    <s v="CASUAL"/>
    <s v="CASUAL"/>
    <x v="17"/>
  </r>
  <r>
    <n v="21"/>
    <s v="ASIDO LEONILA R."/>
    <s v="ASIDO"/>
    <s v="LEONILA"/>
    <s v="R"/>
    <s v="CASUAL"/>
    <s v="CASUAL"/>
    <x v="3"/>
  </r>
  <r>
    <n v="22"/>
    <s v="ATANGAN JUDITH A."/>
    <s v="ATANGAN"/>
    <s v="JUDITH"/>
    <s v="ALMENDRAZ"/>
    <s v="CASUAL"/>
    <s v="CASUAL"/>
    <x v="12"/>
  </r>
  <r>
    <n v="23"/>
    <s v="AYCARDO PILILLA V."/>
    <s v="AYCARDO"/>
    <s v="PILILLA"/>
    <s v="VERGARA"/>
    <s v="CASUAL"/>
    <s v="CASUAL"/>
    <x v="50"/>
  </r>
  <r>
    <n v="24"/>
    <s v="BALBUENA KRISNA MIGUELA S."/>
    <s v="BALBUENA"/>
    <s v="KRISNA MIGUELA"/>
    <s v="S"/>
    <s v="CASUAL"/>
    <s v="CASUAL"/>
    <x v="51"/>
  </r>
  <r>
    <n v="25"/>
    <s v="BAROA JONA A."/>
    <s v="BAROA"/>
    <s v="JONA"/>
    <s v="ANGCAYA"/>
    <s v="CASUAL"/>
    <s v="CASUAL"/>
    <x v="48"/>
  </r>
  <r>
    <n v="26"/>
    <s v="BATHAN ELVIRA R."/>
    <s v="BATHAN"/>
    <s v="ELVIRA"/>
    <s v="RODRIGUEZ"/>
    <s v="CASUAL"/>
    <s v="CASUAL"/>
    <x v="46"/>
  </r>
  <r>
    <n v="27"/>
    <s v="BATINO CLARO C."/>
    <s v="BATINO"/>
    <s v="CLARO"/>
    <s v="CASTILLON"/>
    <s v="CASUAL"/>
    <s v="CASUAL"/>
    <x v="52"/>
  </r>
  <r>
    <n v="28"/>
    <s v="BAY AMIE  "/>
    <s v="BAY"/>
    <s v="AMIE"/>
    <m/>
    <s v="CASUAL"/>
    <s v="CASUAL"/>
    <x v="17"/>
  </r>
  <r>
    <n v="29"/>
    <s v="BAYBAY ARNOLD C."/>
    <s v="BAYBAY"/>
    <s v="ARNOLD"/>
    <s v="CORTEZ"/>
    <s v="CASUAL"/>
    <s v="CASUAL"/>
    <x v="17"/>
  </r>
  <r>
    <n v="30"/>
    <s v="BELOSTRINO JULIETA P."/>
    <s v="BELOSTRINO"/>
    <s v="JULIETA"/>
    <s v="P"/>
    <s v="CASUAL"/>
    <s v="CASUAL"/>
    <x v="7"/>
  </r>
  <r>
    <n v="31"/>
    <s v="BERGADO MARILOU B."/>
    <s v="BERGADO"/>
    <s v="MARILOU"/>
    <s v="BAYOT"/>
    <s v="CASUAL"/>
    <s v="CASUAL"/>
    <x v="12"/>
  </r>
  <r>
    <n v="32"/>
    <s v="BRIZUELA LENIE E."/>
    <s v="BRIZUELA"/>
    <s v="LENIE"/>
    <s v="ESTABILLO"/>
    <s v="CASUAL"/>
    <s v="CASUAL"/>
    <x v="47"/>
  </r>
  <r>
    <n v="33"/>
    <s v="BRON FLORENCIO L."/>
    <s v="BRON"/>
    <s v="FLORENCIO"/>
    <s v="L"/>
    <s v="CASUAL"/>
    <s v="CASUAL"/>
    <x v="45"/>
  </r>
  <r>
    <n v="34"/>
    <s v="CABANLIT ZOSIMA M."/>
    <s v="CABANLIT"/>
    <s v="ZOSIMA"/>
    <s v="M"/>
    <s v="CASUAL"/>
    <s v="CASUAL"/>
    <x v="5"/>
  </r>
  <r>
    <n v="35"/>
    <s v="CAGUITLA ELSA A."/>
    <s v="CAGUITLA"/>
    <s v="ELSA"/>
    <s v="ANGCAYA"/>
    <s v="CASUAL"/>
    <s v="CASUAL"/>
    <x v="3"/>
  </r>
  <r>
    <n v="36"/>
    <s v="CAGUITLA GEMINIANO M."/>
    <s v="CAGUITLA"/>
    <s v="GEMINIANO"/>
    <s v="MENDOZA"/>
    <s v="CASUAL"/>
    <s v="CASUAL"/>
    <x v="17"/>
  </r>
  <r>
    <n v="37"/>
    <s v="CAJAS MINA H."/>
    <s v="CAJAS"/>
    <s v="MINA"/>
    <s v="H"/>
    <s v="CASUAL"/>
    <s v="CASUAL"/>
    <x v="3"/>
  </r>
  <r>
    <n v="38"/>
    <s v="CAPUNO OLIVER M."/>
    <s v="CAPUNO"/>
    <s v="OLIVER"/>
    <s v="M"/>
    <s v="CASUAL"/>
    <s v="CASUAL"/>
    <x v="53"/>
  </r>
  <r>
    <n v="39"/>
    <s v="CARLITO ELENA M."/>
    <s v="CARLITO"/>
    <s v="ELENA"/>
    <s v="MERCADO"/>
    <s v="CASUAL"/>
    <s v="CASUAL"/>
    <x v="12"/>
  </r>
  <r>
    <n v="40"/>
    <s v="CASTILLO ROBENSON  "/>
    <s v="CASTILLO"/>
    <s v="ROBENSON"/>
    <m/>
    <s v="CASUAL"/>
    <s v="CASUAL"/>
    <x v="17"/>
  </r>
  <r>
    <n v="41"/>
    <s v="CESICAR JOCHELLE JOAN S."/>
    <s v="CESICAR"/>
    <s v="JOCHELLE JOAN"/>
    <s v="SOROTE"/>
    <s v="CASUAL"/>
    <s v="CASUAL"/>
    <x v="54"/>
  </r>
  <r>
    <n v="42"/>
    <s v="COLETO ASHLEY M."/>
    <s v="COLETO"/>
    <s v="ASHLEY"/>
    <s v="M"/>
    <s v="CASUAL"/>
    <s v="CASUAL"/>
    <x v="55"/>
  </r>
  <r>
    <n v="43"/>
    <s v="CONTRERAS ALEJANDRO M."/>
    <s v="CONTRERAS"/>
    <s v="ALEJANDRO"/>
    <s v="M"/>
    <s v="CASUAL"/>
    <s v="CASUAL"/>
    <x v="3"/>
  </r>
  <r>
    <n v="44"/>
    <s v="CONTRERAS ALLAN B."/>
    <s v="CONTRERAS"/>
    <s v="ALLAN"/>
    <s v="B"/>
    <s v="CASUAL"/>
    <s v="CASUAL"/>
    <x v="3"/>
  </r>
  <r>
    <n v="45"/>
    <s v="CONTRERAS SARAH JANE P."/>
    <s v="CONTRERAS"/>
    <s v="SARAH JANE"/>
    <s v="P"/>
    <s v="CASUAL"/>
    <s v="CASUAL"/>
    <x v="42"/>
  </r>
  <r>
    <n v="46"/>
    <s v="CORTADO JOEL B."/>
    <s v="CORTADO"/>
    <s v="JOEL"/>
    <s v="B"/>
    <s v="CASUAL"/>
    <s v="CASUAL"/>
    <x v="3"/>
  </r>
  <r>
    <n v="47"/>
    <s v="COSA PAOLA GRACE P."/>
    <s v="COSA"/>
    <s v="PAOLA GRACE"/>
    <s v="P"/>
    <s v="CASUAL"/>
    <s v="CASUAL"/>
    <x v="55"/>
  </r>
  <r>
    <n v="48"/>
    <s v="COSME CORAZON O."/>
    <s v="COSME"/>
    <s v="CORAZON"/>
    <s v="O"/>
    <s v="CASUAL"/>
    <s v="CASUAL"/>
    <x v="51"/>
  </r>
  <r>
    <n v="49"/>
    <s v="CROOX VALERIE R."/>
    <s v="CROOX"/>
    <s v="VALERIE"/>
    <s v="ROMERA"/>
    <s v="CASUAL"/>
    <s v="CASUAL"/>
    <x v="12"/>
  </r>
  <r>
    <n v="50"/>
    <s v="CUENO FLOR M."/>
    <s v="CUENO"/>
    <s v="FLOR"/>
    <s v="MARASIGAN"/>
    <s v="CASUAL"/>
    <s v="CASUAL"/>
    <x v="3"/>
  </r>
  <r>
    <n v="51"/>
    <s v="DAVID MELANIE D."/>
    <s v="DAVID"/>
    <s v="MELANIE"/>
    <s v="DIMAPILIS"/>
    <s v="CASUAL"/>
    <s v="CASUAL"/>
    <x v="51"/>
  </r>
  <r>
    <n v="52"/>
    <s v="DE ASIS JANETTE D."/>
    <s v="DE ASIS"/>
    <s v="JANETTE"/>
    <s v="D"/>
    <s v="CASUAL"/>
    <s v="CASUAL"/>
    <x v="41"/>
  </r>
  <r>
    <n v="53"/>
    <s v="DE CASTRO  CHRISTINE JEAN D."/>
    <s v="DE CASTRO"/>
    <s v=" CHRISTINE JEAN"/>
    <s v="D"/>
    <s v="CASUAL"/>
    <s v="CASUAL"/>
    <x v="44"/>
  </r>
  <r>
    <n v="54"/>
    <s v="DE GUZMAN CLEMENTE  "/>
    <s v="DE GUZMAN"/>
    <s v="CLEMENTE"/>
    <m/>
    <s v="CASUAL"/>
    <s v="CASUAL"/>
    <x v="12"/>
  </r>
  <r>
    <n v="55"/>
    <s v="DE LARA GRACE L."/>
    <s v="DE LARA"/>
    <s v="GRACE"/>
    <s v="LIGSAY"/>
    <s v="CASUAL"/>
    <s v="CASUAL"/>
    <x v="12"/>
  </r>
  <r>
    <n v="56"/>
    <s v="DE LEON ANALITA B."/>
    <s v="DE LEON"/>
    <s v="ANALITA"/>
    <s v="BAYOT"/>
    <s v="CASUAL"/>
    <s v="CASUAL"/>
    <x v="3"/>
  </r>
  <r>
    <n v="57"/>
    <s v="DE SAGUN NANCY D."/>
    <s v="DE SAGUN"/>
    <s v="NANCY"/>
    <s v="DIMAPILIS"/>
    <s v="CASUAL"/>
    <s v="CASUAL"/>
    <x v="18"/>
  </r>
  <r>
    <n v="58"/>
    <s v="DEL MUNDO JONAS B."/>
    <s v="DEL MUNDO"/>
    <s v="JONAS"/>
    <s v="B"/>
    <s v="CASUAL"/>
    <s v="CASUAL"/>
    <x v="20"/>
  </r>
  <r>
    <n v="59"/>
    <s v="DELA CRUZ CHARITO A."/>
    <s v="DELA CRUZ"/>
    <s v="CHARITO"/>
    <s v="ALEGRE"/>
    <s v="CASUAL"/>
    <s v="CASUAL"/>
    <x v="23"/>
  </r>
  <r>
    <n v="60"/>
    <s v="DEMATERA PEDRO B."/>
    <s v="DEMATERA"/>
    <s v="PEDRO"/>
    <s v="BAUTISTA"/>
    <s v="CASUAL"/>
    <s v="CASUAL"/>
    <x v="56"/>
  </r>
  <r>
    <n v="61"/>
    <s v="DERLA APOLONIO JR D."/>
    <s v="DERLA"/>
    <s v="APOLONIO JR"/>
    <s v="D"/>
    <s v="CASUAL"/>
    <s v="CASUAL"/>
    <x v="17"/>
  </r>
  <r>
    <n v="62"/>
    <s v="DERLA ARTHUR D."/>
    <s v="DERLA"/>
    <s v="ARTHUR"/>
    <s v="DUGAYO"/>
    <s v="CASUAL"/>
    <s v="CASUAL"/>
    <x v="17"/>
  </r>
  <r>
    <n v="63"/>
    <s v="DESINGAŃO PURIFICACION A."/>
    <s v="DESINGAŃO"/>
    <s v="PURIFICACION"/>
    <s v="ARCEBUCHE"/>
    <s v="CASUAL"/>
    <s v="CASUAL"/>
    <x v="18"/>
  </r>
  <r>
    <n v="64"/>
    <s v="DESIPEDA MACARIA P."/>
    <s v="DESIPEDA"/>
    <s v="MACARIA"/>
    <s v="PALOMENO"/>
    <s v="CASUAL"/>
    <s v="CASUAL"/>
    <x v="46"/>
  </r>
  <r>
    <n v="65"/>
    <s v="DIAZ CAROLINA P."/>
    <s v="DIAZ"/>
    <s v="CAROLINA"/>
    <s v="P"/>
    <s v="CASUAL"/>
    <s v="CASUAL"/>
    <x v="18"/>
  </r>
  <r>
    <n v="66"/>
    <s v="DIGNO DANILO  "/>
    <s v="DIGNO"/>
    <s v="DANILO"/>
    <m/>
    <s v="CASUAL"/>
    <s v="CASUAL"/>
    <x v="17"/>
  </r>
  <r>
    <n v="67"/>
    <s v="DIGO MARIE BERNADETTE C."/>
    <s v="DIGO"/>
    <s v="MARIE BERNADETTE"/>
    <s v="CALBA"/>
    <s v="CASUAL"/>
    <s v="CASUAL"/>
    <x v="12"/>
  </r>
  <r>
    <n v="68"/>
    <s v="DILIDILI AIREEN M."/>
    <s v="DILIDILI"/>
    <s v="AIREEN"/>
    <s v="MOJICA"/>
    <s v="CASUAL"/>
    <s v="CASUAL"/>
    <x v="46"/>
  </r>
  <r>
    <n v="69"/>
    <s v="DIMAANO LEOVIGILDA A."/>
    <s v="DIMAANO"/>
    <s v="LEOVIGILDA"/>
    <s v="ANGCAYA"/>
    <s v="CASUAL"/>
    <s v="CASUAL"/>
    <x v="45"/>
  </r>
  <r>
    <n v="70"/>
    <s v="DIMAILIG ARLYN R."/>
    <s v="DIMAILIG"/>
    <s v="ARLYN"/>
    <s v="R"/>
    <s v="CASUAL"/>
    <s v="CASUAL"/>
    <x v="5"/>
  </r>
  <r>
    <n v="71"/>
    <s v="DIMAPILIS DENNIS C."/>
    <s v="DIMAPILIS"/>
    <s v="DENNIS"/>
    <s v="C"/>
    <s v="CASUAL"/>
    <s v="CASUAL"/>
    <x v="57"/>
  </r>
  <r>
    <n v="72"/>
    <s v="DIMAPILIS ELIZABETH A."/>
    <s v="DIMAPILIS"/>
    <s v="ELIZABETH"/>
    <s v="AMBAT"/>
    <s v="CASUAL"/>
    <s v="CASUAL"/>
    <x v="44"/>
  </r>
  <r>
    <n v="73"/>
    <s v="DISEPEDA MACARIA P."/>
    <s v="DISEPEDA"/>
    <s v="MACARIA"/>
    <s v="PALOMENO"/>
    <s v="CASUAL"/>
    <s v="CASUAL"/>
    <x v="46"/>
  </r>
  <r>
    <n v="74"/>
    <s v="DOGELIO CHRISTIAN B."/>
    <s v="DOGELIO"/>
    <s v="CHRISTIAN"/>
    <s v="B"/>
    <s v="CASUAL"/>
    <s v="CASUAL"/>
    <x v="40"/>
  </r>
  <r>
    <n v="75"/>
    <s v="ENRIQUEZ ANABEL O."/>
    <s v="ENRIQUEZ"/>
    <s v="ANABEL"/>
    <s v="ORTEGA"/>
    <s v="CASUAL"/>
    <s v="CASUAL"/>
    <x v="20"/>
  </r>
  <r>
    <n v="76"/>
    <s v="ESMAEL EMRAN  "/>
    <s v="ESMAEL"/>
    <s v="EMRAN"/>
    <m/>
    <s v="CASUAL"/>
    <s v="CASUAL"/>
    <x v="17"/>
  </r>
  <r>
    <n v="77"/>
    <s v="ESPINOSA RUBY ANN V."/>
    <s v="ESPINOSA"/>
    <s v="RUBY ANN"/>
    <s v="VERGARA"/>
    <s v="CASUAL"/>
    <s v="CASUAL"/>
    <x v="12"/>
  </r>
  <r>
    <n v="78"/>
    <s v="ESTALE JOCELYN M."/>
    <s v="ESTALE"/>
    <s v="JOCELYN"/>
    <s v="MARINDUQUE"/>
    <s v="CASUAL"/>
    <s v="CASUAL"/>
    <x v="45"/>
  </r>
  <r>
    <n v="79"/>
    <s v="ESTIEBER ARISTOTLE B."/>
    <s v="ESTIEBER"/>
    <s v="ARISTOTLE"/>
    <s v="B"/>
    <s v="CASUAL"/>
    <s v="CASUAL"/>
    <x v="17"/>
  </r>
  <r>
    <n v="80"/>
    <s v="ESTOLE JOCELYN D."/>
    <s v="ESTOLE"/>
    <s v="JOCELYN"/>
    <s v="D"/>
    <s v="CASUAL"/>
    <s v="CASUAL"/>
    <x v="8"/>
  </r>
  <r>
    <n v="81"/>
    <s v="FELLO VIRGILIO O."/>
    <s v="FELLO"/>
    <s v="VIRGILIO"/>
    <s v="O"/>
    <s v="CASUAL"/>
    <s v="CASUAL"/>
    <x v="3"/>
  </r>
  <r>
    <n v="82"/>
    <s v="FERMA ERIC N."/>
    <s v="FERMA"/>
    <s v="ERIC"/>
    <s v="NAMUCO"/>
    <s v="CASUAL"/>
    <s v="CASUAL"/>
    <x v="4"/>
  </r>
  <r>
    <n v="83"/>
    <s v="FERMA ETHEL GRACE N."/>
    <s v="FERMA"/>
    <s v="ETHEL GRACE"/>
    <s v="NAMULO"/>
    <s v="CASUAL"/>
    <s v="CASUAL"/>
    <x v="12"/>
  </r>
  <r>
    <n v="84"/>
    <s v="FERMA RAYMOND  "/>
    <s v="FERMA"/>
    <s v="RAYMOND"/>
    <m/>
    <s v="CASUAL"/>
    <s v="CASUAL"/>
    <x v="17"/>
  </r>
  <r>
    <n v="85"/>
    <s v="FLORES EDERLYN  "/>
    <s v="FLORES"/>
    <s v="EDERLYN"/>
    <m/>
    <s v="CASUAL"/>
    <s v="CASUAL"/>
    <x v="17"/>
  </r>
  <r>
    <n v="86"/>
    <s v="FLORES MARIA PATRICIA NICOLE C."/>
    <s v="FLORES"/>
    <s v="MARIA PATRICIA NICOLE"/>
    <s v="CABASI"/>
    <s v="CASUAL"/>
    <s v="CASUAL"/>
    <x v="12"/>
  </r>
  <r>
    <n v="87"/>
    <s v="FLORES RICHARD  "/>
    <s v="FLORES"/>
    <s v="RICHARD"/>
    <m/>
    <s v="CASUAL"/>
    <s v="CASUAL"/>
    <x v="17"/>
  </r>
  <r>
    <n v="88"/>
    <s v="FRONDOZO AILEEN D."/>
    <s v="FRONDOZO"/>
    <s v="AILEEN"/>
    <s v="D"/>
    <s v="CASUAL"/>
    <s v="CASUAL"/>
    <x v="58"/>
  </r>
  <r>
    <n v="89"/>
    <s v="GALARDE DELFIN A."/>
    <s v="GALARDE"/>
    <s v="DELFIN"/>
    <s v="A"/>
    <s v="CASUAL"/>
    <s v="CASUAL"/>
    <x v="59"/>
  </r>
  <r>
    <n v="90"/>
    <s v="GARCIA JOAN B."/>
    <s v="GARCIA"/>
    <s v="JOAN"/>
    <s v="BAYBAY"/>
    <s v="CASUAL"/>
    <s v="CASUAL"/>
    <x v="12"/>
  </r>
  <r>
    <n v="91"/>
    <s v="GATPANDAN ETHEL  "/>
    <s v="GATPANDAN"/>
    <s v="ETHEL"/>
    <m/>
    <s v="CASUAL"/>
    <s v="CASUAL"/>
    <x v="12"/>
  </r>
  <r>
    <n v="92"/>
    <s v="GATPANDAN MICHAEL E."/>
    <s v="GATPANDAN"/>
    <s v="MICHAEL"/>
    <s v="ERNI"/>
    <s v="CASUAL"/>
    <s v="CASUAL"/>
    <x v="4"/>
  </r>
  <r>
    <n v="93"/>
    <s v="GONZALES CHRISTI NERISSE E."/>
    <s v="GONZALES"/>
    <s v="CHRISTI NERISSE"/>
    <s v="E"/>
    <s v="CASUAL"/>
    <s v="CASUAL"/>
    <x v="19"/>
  </r>
  <r>
    <n v="94"/>
    <s v="GONZALES MARIO O."/>
    <s v="GONZALES"/>
    <s v="MARIO"/>
    <s v="OLIVEROS"/>
    <s v="CASUAL"/>
    <s v="CASUAL"/>
    <x v="4"/>
  </r>
  <r>
    <n v="95"/>
    <s v="GONZALES MARY JANE D."/>
    <s v="GONZALES"/>
    <s v="MARY JANE"/>
    <s v="D"/>
    <s v="CASUAL"/>
    <s v="CASUAL"/>
    <x v="44"/>
  </r>
  <r>
    <n v="96"/>
    <s v="GUEVARRA ROLANDO  "/>
    <s v="GUEVARRA"/>
    <s v="ROLANDO"/>
    <m/>
    <s v="CASUAL"/>
    <s v="CASUAL"/>
    <x v="17"/>
  </r>
  <r>
    <n v="97"/>
    <s v="GUMIRAN HERMINIA A."/>
    <s v="GUMIRAN"/>
    <s v="HERMINIA"/>
    <s v="APOLONA"/>
    <s v="CASUAL"/>
    <s v="CASUAL"/>
    <x v="15"/>
  </r>
  <r>
    <n v="98"/>
    <s v="GUTIERREZ RENCELLE LALAINE A."/>
    <s v="GUTIERREZ"/>
    <s v="RENCELLE LALAINE"/>
    <s v="ANGCAYA"/>
    <s v="CASUAL"/>
    <s v="CASUAL"/>
    <x v="10"/>
  </r>
  <r>
    <n v="99"/>
    <s v="HAPITA MELANIE A."/>
    <s v="HAPITA"/>
    <s v="MELANIE"/>
    <s v="AMBULO"/>
    <s v="CASUAL"/>
    <s v="CASUAL"/>
    <x v="12"/>
  </r>
  <r>
    <n v="100"/>
    <s v="HERNANDEZ RODERICK M."/>
    <s v="HERNANDEZ"/>
    <s v="RODERICK"/>
    <s v="M"/>
    <s v="CASUAL"/>
    <s v="CASUAL"/>
    <x v="45"/>
  </r>
  <r>
    <n v="101"/>
    <s v="JABINES MARIA SHELLY D."/>
    <s v="JABINES"/>
    <s v="MARIA SHELLY"/>
    <s v="D"/>
    <s v="CASUAL"/>
    <s v="CASUAL"/>
    <x v="33"/>
  </r>
  <r>
    <n v="102"/>
    <s v="LABANANCIA TEDDY BOY N."/>
    <s v="LABANANCIA"/>
    <s v="TEDDY BOY"/>
    <s v="NIBAY"/>
    <s v="CASUAL"/>
    <s v="CASUAL"/>
    <x v="60"/>
  </r>
  <r>
    <n v="103"/>
    <s v="LANDICHO CHARLENE R."/>
    <s v="LANDICHO"/>
    <s v="CHARLENE"/>
    <s v="REAL"/>
    <s v="CASUAL"/>
    <s v="CASUAL"/>
    <x v="4"/>
  </r>
  <r>
    <n v="104"/>
    <s v="LANDICHO ROSALINA B."/>
    <s v="LANDICHO"/>
    <s v="ROSALINA"/>
    <s v="BAYBAY"/>
    <s v="CASUAL"/>
    <s v="CASUAL"/>
    <x v="45"/>
  </r>
  <r>
    <n v="105"/>
    <s v="LARIOSA ALBERT R."/>
    <s v="LARIOSA"/>
    <s v="ALBERT"/>
    <s v="RODRIGUEZ"/>
    <s v="CASUAL"/>
    <s v="CASUAL"/>
    <x v="4"/>
  </r>
  <r>
    <n v="106"/>
    <s v="LORILLA LOIDA P."/>
    <s v="LORILLA"/>
    <s v="LOIDA"/>
    <s v="PAYAD"/>
    <s v="CASUAL"/>
    <s v="CASUAL"/>
    <x v="61"/>
  </r>
  <r>
    <n v="107"/>
    <s v="MAGUINAO NIÑA F."/>
    <s v="MAGUINAO"/>
    <s v="NIÑA"/>
    <s v="FERMA"/>
    <s v="CASUAL"/>
    <s v="CASUAL"/>
    <x v="12"/>
  </r>
  <r>
    <n v="108"/>
    <s v="MALANAN JENNYLYN R."/>
    <s v="MALANAN"/>
    <s v="JENNYLYN"/>
    <s v="REYES"/>
    <s v="CASUAL"/>
    <s v="CASUAL"/>
    <x v="3"/>
  </r>
  <r>
    <n v="109"/>
    <s v="MAMARIL JOSEFINA P."/>
    <s v="MAMARIL"/>
    <s v="JOSEFINA"/>
    <s v="PEREY"/>
    <s v="CASUAL"/>
    <s v="CASUAL"/>
    <x v="46"/>
  </r>
  <r>
    <n v="110"/>
    <s v="MANALO FERNANDO G."/>
    <s v="MANALO"/>
    <s v="FERNANDO"/>
    <s v="GATPANDAN"/>
    <s v="CASUAL"/>
    <s v="CASUAL"/>
    <x v="12"/>
  </r>
  <r>
    <n v="111"/>
    <s v="MANLANGIT LEONILA R."/>
    <s v="MANLANGIT"/>
    <s v="LEONILA"/>
    <s v="RAMOSO"/>
    <s v="CASUAL"/>
    <s v="CASUAL"/>
    <x v="46"/>
  </r>
  <r>
    <n v="112"/>
    <s v="MARAÑON AMY LOU T."/>
    <s v="MARAÑON"/>
    <s v="AMY LOU"/>
    <s v="TORNEA"/>
    <s v="CASUAL"/>
    <s v="CASUAL"/>
    <x v="43"/>
  </r>
  <r>
    <n v="113"/>
    <s v="MARASIGAN AGUINO D."/>
    <s v="MARASIGAN"/>
    <s v="AGUINO"/>
    <s v="D"/>
    <s v="CASUAL"/>
    <s v="CASUAL"/>
    <x v="57"/>
  </r>
  <r>
    <n v="114"/>
    <s v="MARASIGAN BIENVENIDO E."/>
    <s v="MARASIGAN"/>
    <s v="BIENVENIDO"/>
    <s v="ERNI"/>
    <s v="CASUAL"/>
    <s v="CASUAL"/>
    <x v="4"/>
  </r>
  <r>
    <n v="115"/>
    <s v="MARASIGAN CHRISTIAN M."/>
    <s v="MARASIGAN"/>
    <s v="CHRISTIAN"/>
    <s v="M"/>
    <s v="CASUAL"/>
    <s v="CASUAL"/>
    <x v="10"/>
  </r>
  <r>
    <n v="116"/>
    <s v="MARDO MELINDA E."/>
    <s v="MARDO"/>
    <s v="MELINDA"/>
    <s v="E"/>
    <s v="CASUAL"/>
    <s v="CASUAL"/>
    <x v="62"/>
  </r>
  <r>
    <n v="117"/>
    <s v="MARINDUQUE ROWENA G."/>
    <s v="MARINDUQUE"/>
    <s v="ROWENA"/>
    <s v="G"/>
    <s v="CASUAL"/>
    <s v="CASUAL"/>
    <x v="18"/>
  </r>
  <r>
    <n v="118"/>
    <s v="MARINDUQUE ROWENA G."/>
    <s v="MARINDUQUE"/>
    <s v="ROWENA"/>
    <s v="G"/>
    <s v="CASUAL"/>
    <s v="CASUAL"/>
    <x v="18"/>
  </r>
  <r>
    <n v="119"/>
    <s v="MAULLON JAENA F."/>
    <s v="MAULLON"/>
    <s v="JAENA"/>
    <s v="F"/>
    <s v="CASUAL"/>
    <s v="CASUAL"/>
    <x v="18"/>
  </r>
  <r>
    <n v="120"/>
    <s v="MAURICIO MARIZIEL M."/>
    <s v="MAURICIO"/>
    <s v="MARIZIEL"/>
    <s v="M"/>
    <s v="CASUAL"/>
    <s v="CASUAL"/>
    <x v="18"/>
  </r>
  <r>
    <n v="121"/>
    <s v="MAURICIO MARIZIEL M."/>
    <s v="MAURICIO"/>
    <s v="MARIZIEL"/>
    <s v="M"/>
    <s v="CASUAL"/>
    <s v="CASUAL"/>
    <x v="18"/>
  </r>
  <r>
    <n v="122"/>
    <s v="MENDOZA MARICEL C."/>
    <s v="MENDOZA"/>
    <s v="MARICEL"/>
    <s v="CASTRENCE"/>
    <s v="CASUAL"/>
    <s v="CASUAL"/>
    <x v="12"/>
  </r>
  <r>
    <n v="123"/>
    <s v="MERCADO ARLENNIE D."/>
    <s v="MERCADO"/>
    <s v="ARLENNIE"/>
    <s v="DONGITO"/>
    <s v="CASUAL"/>
    <s v="CASUAL"/>
    <x v="41"/>
  </r>
  <r>
    <n v="124"/>
    <s v="MERCARDO RENGIE M."/>
    <s v="MERCARDO"/>
    <s v="RENGIE"/>
    <s v="MENDOZA"/>
    <s v="CASUAL"/>
    <s v="CASUAL"/>
    <x v="7"/>
  </r>
  <r>
    <n v="125"/>
    <s v="MERHAN FRANCISCO  "/>
    <s v="MERHAN"/>
    <s v="FRANCISCO"/>
    <m/>
    <s v="CASUAL"/>
    <s v="CASUAL"/>
    <x v="17"/>
  </r>
  <r>
    <n v="126"/>
    <s v="MERJILLA JEANETTE B."/>
    <s v="MERJILLA"/>
    <s v="JEANETTE"/>
    <s v="BAYBAY"/>
    <s v="CASUAL"/>
    <s v="CASUAL"/>
    <x v="46"/>
  </r>
  <r>
    <n v="127"/>
    <s v="MULINGTAPANG GUILLERMA O."/>
    <s v="MULINGTAPANG"/>
    <s v="GUILLERMA"/>
    <s v="OPO"/>
    <s v="CASUAL"/>
    <s v="CASUAL"/>
    <x v="4"/>
  </r>
  <r>
    <n v="128"/>
    <s v="NACARIO GLENN B."/>
    <s v="NACARIO"/>
    <s v="GLENN"/>
    <s v="BAYOT"/>
    <s v="CASUAL"/>
    <s v="CASUAL"/>
    <x v="63"/>
  </r>
  <r>
    <n v="129"/>
    <s v="NATANAUAN MARY JANE G."/>
    <s v="NATANAUAN"/>
    <s v="MARY JANE"/>
    <s v="GRACIANO"/>
    <s v="CASUAL"/>
    <s v="CASUAL"/>
    <x v="3"/>
  </r>
  <r>
    <n v="130"/>
    <s v="NAVARRO RITA A."/>
    <s v="NAVARRO"/>
    <s v="RITA"/>
    <s v="AGUILA"/>
    <s v="CASUAL"/>
    <s v="CASUAL"/>
    <x v="54"/>
  </r>
  <r>
    <n v="131"/>
    <s v="NIBAY ELEONOR E."/>
    <s v="NIBAY"/>
    <s v="ELEONOR"/>
    <s v="ESGUERRA"/>
    <s v="CASUAL"/>
    <s v="CASUAL"/>
    <x v="20"/>
  </r>
  <r>
    <n v="132"/>
    <s v="NUESTRO RICA MAY G."/>
    <s v="NUESTRO"/>
    <s v="RICA MAY"/>
    <s v="G"/>
    <s v="CASUAL"/>
    <s v="CASUAL"/>
    <x v="64"/>
  </r>
  <r>
    <n v="133"/>
    <s v="OBINA APOLINARIO B."/>
    <s v="OBINA"/>
    <s v="APOLINARIO"/>
    <s v="BACAL"/>
    <s v="CASUAL"/>
    <s v="CASUAL"/>
    <x v="17"/>
  </r>
  <r>
    <n v="134"/>
    <s v="OBINA JAIME  "/>
    <s v="OBINA"/>
    <s v="JAIME"/>
    <m/>
    <s v="CASUAL"/>
    <s v="CASUAL"/>
    <x v="17"/>
  </r>
  <r>
    <n v="135"/>
    <s v="OCAMPO MERLINDA R."/>
    <s v="OCAMPO"/>
    <s v="MERLINDA"/>
    <s v="ROMILLA"/>
    <s v="CASUAL"/>
    <s v="CASUAL"/>
    <x v="12"/>
  </r>
  <r>
    <n v="136"/>
    <s v="OCAMPO NOVELYN U."/>
    <s v="OCAMPO"/>
    <s v="NOVELYN"/>
    <s v="URAM"/>
    <s v="CASUAL"/>
    <s v="CASUAL"/>
    <x v="44"/>
  </r>
  <r>
    <n v="137"/>
    <s v="OPO CONEY V."/>
    <s v="OPO"/>
    <s v="CONEY"/>
    <s v="VERGARA"/>
    <s v="CASUAL"/>
    <s v="CASUAL"/>
    <x v="65"/>
  </r>
  <r>
    <n v="138"/>
    <s v="OTACAN JAY  "/>
    <s v="OTACAN"/>
    <s v="JAY"/>
    <m/>
    <s v="CASUAL"/>
    <s v="CASUAL"/>
    <x v="17"/>
  </r>
  <r>
    <n v="139"/>
    <s v="PAGLINAWAN JESSIE M."/>
    <s v="PAGLINAWAN"/>
    <s v="JESSIE"/>
    <s v="M"/>
    <s v="CASUAL"/>
    <s v="CASUAL"/>
    <x v="17"/>
  </r>
  <r>
    <n v="140"/>
    <s v="PAJENAGO FRANCIS B."/>
    <s v="PAJENAGO"/>
    <s v="FRANCIS"/>
    <s v="B"/>
    <s v="CASUAL"/>
    <s v="CASUAL"/>
    <x v="44"/>
  </r>
  <r>
    <n v="141"/>
    <s v="PALOMA ERICKA SHAYNE E."/>
    <s v="PALOMA"/>
    <s v="ERICKA SHAYNE"/>
    <s v="E"/>
    <s v="CASUAL"/>
    <s v="CASUAL"/>
    <x v="46"/>
  </r>
  <r>
    <n v="142"/>
    <s v="PANALIGAN ERICSON R."/>
    <s v="PANALIGAN"/>
    <s v="ERICSON"/>
    <s v="R"/>
    <s v="CASUAL"/>
    <s v="CASUAL"/>
    <x v="3"/>
  </r>
  <r>
    <n v="143"/>
    <s v="PANGANIBAN CAROLINA L."/>
    <s v="PANGANIBAN"/>
    <s v="CAROLINA"/>
    <s v="L"/>
    <s v="CASUAL"/>
    <s v="CASUAL"/>
    <x v="46"/>
  </r>
  <r>
    <n v="144"/>
    <s v="PARAISO MARIA LORENA D."/>
    <s v="PARAISO"/>
    <s v="MARIA LORENA"/>
    <s v="DELA REA"/>
    <s v="CASUAL"/>
    <s v="CASUAL"/>
    <x v="45"/>
  </r>
  <r>
    <n v="145"/>
    <s v="PATERNO MARIA LOURDERS P."/>
    <s v="PATERNO"/>
    <s v="MARIA LOURDERS"/>
    <s v="P"/>
    <s v="CASUAL"/>
    <s v="CASUAL"/>
    <x v="8"/>
  </r>
  <r>
    <n v="146"/>
    <s v="PATRICIO APRIL V."/>
    <s v="PATRICIO"/>
    <s v="APRIL"/>
    <s v="VILLANUEVA"/>
    <s v="CASUAL"/>
    <s v="CASUAL"/>
    <x v="44"/>
  </r>
  <r>
    <n v="147"/>
    <s v="PAYAD RONALDO  "/>
    <s v="PAYAD"/>
    <s v="RONALDO"/>
    <m/>
    <s v="CASUAL"/>
    <s v="CASUAL"/>
    <x v="17"/>
  </r>
  <r>
    <n v="148"/>
    <s v="PAZ JOSUE O."/>
    <s v="PAZ"/>
    <s v="JOSUE"/>
    <s v="ORIEL"/>
    <s v="CASUAL"/>
    <s v="CASUAL"/>
    <x v="17"/>
  </r>
  <r>
    <n v="149"/>
    <s v="PEJI REGINE B."/>
    <s v="PEJI"/>
    <s v="REGINE"/>
    <s v="BARRIENTOS"/>
    <s v="CASUAL"/>
    <s v="CASUAL"/>
    <x v="10"/>
  </r>
  <r>
    <n v="150"/>
    <s v="PEPA ARIEL N."/>
    <s v="PEPA"/>
    <s v="ARIEL"/>
    <s v="NATANAUAN"/>
    <s v="CASUAL"/>
    <s v="CASUAL"/>
    <x v="20"/>
  </r>
  <r>
    <n v="151"/>
    <s v="PEREA BABEL G."/>
    <s v="PEREA"/>
    <s v="BABEL"/>
    <s v="G"/>
    <s v="CASUAL"/>
    <s v="CASUAL"/>
    <x v="65"/>
  </r>
  <r>
    <n v="152"/>
    <s v="PEREÑA VERGILIO R."/>
    <s v="PEREÑA"/>
    <s v="VERGILIO"/>
    <s v="R"/>
    <s v="CASUAL"/>
    <s v="CASUAL"/>
    <x v="46"/>
  </r>
  <r>
    <n v="153"/>
    <s v="PEREY EDWIN M."/>
    <s v="PEREY"/>
    <s v="EDWIN"/>
    <s v="M"/>
    <s v="CASUAL"/>
    <s v="CASUAL"/>
    <x v="51"/>
  </r>
  <r>
    <n v="154"/>
    <s v="PEREY GENNILYN M."/>
    <s v="PEREY"/>
    <s v="GENNILYN"/>
    <s v="MARTINEZ"/>
    <s v="CASUAL"/>
    <s v="CASUAL"/>
    <x v="8"/>
  </r>
  <r>
    <n v="155"/>
    <s v="PRIMO GRACE M."/>
    <s v="PRIMO"/>
    <s v="GRACE"/>
    <s v="M"/>
    <s v="CASUAL"/>
    <s v="CASUAL"/>
    <x v="45"/>
  </r>
  <r>
    <n v="156"/>
    <s v="PUNZALAN LUCIANA A."/>
    <s v="PUNZALAN"/>
    <s v="LUCIANA"/>
    <s v="A"/>
    <s v="CASUAL"/>
    <s v="CASUAL"/>
    <x v="63"/>
  </r>
  <r>
    <n v="157"/>
    <s v="RAMA RAQUEL J."/>
    <s v="RAMA"/>
    <s v="RAQUEL"/>
    <s v="J"/>
    <s v="CASUAL"/>
    <s v="CASUAL"/>
    <x v="30"/>
  </r>
  <r>
    <n v="158"/>
    <s v="REYES JOSEPHINE J."/>
    <s v="REYES"/>
    <s v="JOSEPHINE"/>
    <s v="J"/>
    <s v="CASUAL"/>
    <s v="CASUAL"/>
    <x v="18"/>
  </r>
  <r>
    <n v="159"/>
    <s v="REYES NORALYN B."/>
    <s v="REYES"/>
    <s v="NORALYN"/>
    <s v="BEDUA"/>
    <s v="CASUAL"/>
    <s v="CASUAL"/>
    <x v="18"/>
  </r>
  <r>
    <n v="160"/>
    <s v="RODENAS ALBERT RAPHAEL  "/>
    <s v="RODENAS"/>
    <s v="ALBERT RAPHAEL"/>
    <m/>
    <s v="CASUAL"/>
    <s v="CASUAL"/>
    <x v="17"/>
  </r>
  <r>
    <n v="161"/>
    <s v="RODRIGUEZ ARNEL  "/>
    <s v="RODRIGUEZ"/>
    <s v="ARNEL"/>
    <m/>
    <s v="CASUAL"/>
    <s v="CASUAL"/>
    <x v="17"/>
  </r>
  <r>
    <n v="162"/>
    <s v="RODRIGUEZ JERALD  "/>
    <s v="RODRIGUEZ"/>
    <s v="JERALD"/>
    <m/>
    <s v="CASUAL"/>
    <s v="CASUAL"/>
    <x v="17"/>
  </r>
  <r>
    <n v="163"/>
    <s v="RODRIGUEZ JOSEPHINE R."/>
    <s v="RODRIGUEZ"/>
    <s v="JOSEPHINE"/>
    <s v="R"/>
    <s v="CASUAL"/>
    <s v="CASUAL"/>
    <x v="46"/>
  </r>
  <r>
    <n v="164"/>
    <s v="RODRIGUEZ MANNY  "/>
    <s v="RODRIGUEZ"/>
    <s v="MANNY"/>
    <m/>
    <s v="CASUAL"/>
    <s v="CASUAL"/>
    <x v="17"/>
  </r>
  <r>
    <n v="165"/>
    <s v="RODRIGUEZ NARCISCO E."/>
    <s v="RODRIGUEZ"/>
    <s v="NARCISCO"/>
    <s v="ENRIQUEZ"/>
    <s v="CASUAL"/>
    <s v="CASUAL"/>
    <x v="45"/>
  </r>
  <r>
    <n v="166"/>
    <s v="RODRIGUEZ RAYMUNDO  "/>
    <s v="RODRIGUEZ"/>
    <s v="RAYMUNDO"/>
    <m/>
    <s v="CASUAL"/>
    <s v="CASUAL"/>
    <x v="17"/>
  </r>
  <r>
    <n v="167"/>
    <s v="RODRIGUEZ REIMART L."/>
    <s v="RODRIGUEZ"/>
    <s v="REIMART"/>
    <s v="LANDICHO"/>
    <s v="CASUAL"/>
    <s v="CASUAL"/>
    <x v="66"/>
  </r>
  <r>
    <n v="168"/>
    <s v="ROLLE CARIZA P."/>
    <s v="ROLLE"/>
    <s v="CARIZA"/>
    <s v="PEÑANO"/>
    <s v="CASUAL"/>
    <s v="CASUAL"/>
    <x v="20"/>
  </r>
  <r>
    <n v="169"/>
    <s v="ROLLE MICHELLYN G."/>
    <s v="ROLLE"/>
    <s v="MICHELLYN"/>
    <s v="GOLFO"/>
    <s v="CASUAL"/>
    <s v="CASUAL"/>
    <x v="12"/>
  </r>
  <r>
    <n v="170"/>
    <s v="ROMILLA MARIBEL P."/>
    <s v="ROMILLA"/>
    <s v="MARIBEL"/>
    <s v="PAYO"/>
    <s v="CASUAL"/>
    <s v="CASUAL"/>
    <x v="0"/>
  </r>
  <r>
    <n v="171"/>
    <s v="ROQUITE MAIRECAR L."/>
    <s v="ROQUITE"/>
    <s v="MAIRECAR"/>
    <s v="L"/>
    <s v="CASUAL"/>
    <s v="CASUAL"/>
    <x v="8"/>
  </r>
  <r>
    <n v="172"/>
    <s v="SABULAAN MARIA LEAH M."/>
    <s v="SABULAAN"/>
    <s v="MARIA LEAH"/>
    <s v="MARASIGAN"/>
    <s v="CASUAL"/>
    <s v="CASUAL"/>
    <x v="22"/>
  </r>
  <r>
    <n v="173"/>
    <s v="SAN JUAN EVA RUTH M."/>
    <s v="SAN JUAN"/>
    <s v="EVA RUTH"/>
    <s v="MAGBITANG"/>
    <s v="CASUAL"/>
    <s v="CASUAL"/>
    <x v="3"/>
  </r>
  <r>
    <n v="174"/>
    <s v="SARDIÑOLA REBECCA C."/>
    <s v="SARDIÑOLA"/>
    <s v="REBECCA"/>
    <s v="CUADRA"/>
    <s v="CASUAL"/>
    <s v="CASUAL"/>
    <x v="18"/>
  </r>
  <r>
    <n v="175"/>
    <s v="SARDINOLA  GINABLETH J."/>
    <s v="SARDINOLA "/>
    <s v="GINABLETH"/>
    <s v="J"/>
    <s v="CASUAL"/>
    <s v="CASUAL"/>
    <x v="18"/>
  </r>
  <r>
    <n v="176"/>
    <s v="SESMA LAZARO C."/>
    <s v="SESMA"/>
    <s v="LAZARO"/>
    <s v="C"/>
    <s v="CASUAL"/>
    <s v="CASUAL"/>
    <x v="3"/>
  </r>
  <r>
    <n v="177"/>
    <s v="SIERRA SALVADOR  "/>
    <s v="SIERRA"/>
    <s v="SALVADOR"/>
    <m/>
    <s v="CASUAL"/>
    <s v="CASUAL"/>
    <x v="3"/>
  </r>
  <r>
    <n v="178"/>
    <s v="SIM JO RITZELLE C."/>
    <s v="SIM"/>
    <s v="JO RITZELLE"/>
    <s v="CASTILLO"/>
    <s v="CASUAL"/>
    <s v="CASUAL"/>
    <x v="20"/>
  </r>
  <r>
    <n v="179"/>
    <s v="SORIANO FRANCISCO O."/>
    <s v="SORIANO"/>
    <s v="FRANCISCO"/>
    <s v="ORTIZ"/>
    <s v="CASUAL"/>
    <s v="CASUAL"/>
    <x v="46"/>
  </r>
  <r>
    <n v="180"/>
    <s v="SUMAGUI FELICITAS M."/>
    <s v="SUMAGUI"/>
    <s v="FELICITAS"/>
    <s v="M"/>
    <s v="CASUAL"/>
    <s v="CASUAL"/>
    <x v="44"/>
  </r>
  <r>
    <n v="181"/>
    <s v="SUMAGUI LORENA P."/>
    <s v="SUMAGUI"/>
    <s v="LORENA"/>
    <s v="POBLETE"/>
    <s v="CASUAL"/>
    <s v="CASUAL"/>
    <x v="67"/>
  </r>
  <r>
    <n v="182"/>
    <s v="TAPAY EDWARD  "/>
    <s v="TAPAY"/>
    <s v="EDWARD"/>
    <m/>
    <s v="CASUAL"/>
    <s v="CASUAL"/>
    <x v="17"/>
  </r>
  <r>
    <n v="183"/>
    <s v="TIBAYAN EUFEMIA O."/>
    <s v="TIBAYAN"/>
    <s v="EUFEMIA"/>
    <s v="OLIVAR"/>
    <s v="CASUAL"/>
    <s v="CASUAL"/>
    <x v="20"/>
  </r>
  <r>
    <n v="184"/>
    <s v="TIMPLE ALLAN R."/>
    <s v="TIMPLE"/>
    <s v="ALLAN"/>
    <s v="REYES"/>
    <s v="CASUAL"/>
    <s v="CASUAL"/>
    <x v="51"/>
  </r>
  <r>
    <n v="185"/>
    <s v="TINAZA JHOANNA MARIE D."/>
    <s v="TINAZA"/>
    <s v="JHOANNA MARIE"/>
    <s v="DIMAPILIS"/>
    <s v="CASUAL"/>
    <s v="CASUAL"/>
    <x v="12"/>
  </r>
  <r>
    <n v="186"/>
    <s v="TORRES MOISES Q."/>
    <s v="TORRES"/>
    <s v="MOISES"/>
    <s v="Q"/>
    <s v="CASUAL"/>
    <s v="CASUAL"/>
    <x v="5"/>
  </r>
  <r>
    <n v="187"/>
    <s v="VALDEZ JACKILYN A."/>
    <s v="VALDEZ"/>
    <s v="JACKILYN"/>
    <s v="ACHA"/>
    <s v="CASUAL"/>
    <s v="CASUAL"/>
    <x v="3"/>
  </r>
  <r>
    <n v="188"/>
    <s v="VARGAS ARNOLD A."/>
    <s v="VARGAS"/>
    <s v="ARNOLD"/>
    <s v="A"/>
    <s v="CASUAL"/>
    <s v="CASUAL"/>
    <x v="12"/>
  </r>
  <r>
    <n v="189"/>
    <s v="VARGAS MELINDA M."/>
    <s v="VARGAS"/>
    <s v="MELINDA"/>
    <s v="MAALA"/>
    <s v="CASUAL"/>
    <s v="CASUAL"/>
    <x v="44"/>
  </r>
  <r>
    <n v="190"/>
    <s v="VERGARA ESTELITA A."/>
    <s v="VERGARA"/>
    <s v="ESTELITA"/>
    <s v="A"/>
    <s v="CASUAL"/>
    <s v="CASUAL"/>
    <x v="12"/>
  </r>
  <r>
    <n v="191"/>
    <s v="VILLANUEVA DAVE RONILLO V."/>
    <s v="VILLANUEVA"/>
    <s v="DAVE RONILLO"/>
    <s v="VERGARA"/>
    <s v="CASUAL"/>
    <s v="CASUAL"/>
    <x v="19"/>
  </r>
  <r>
    <n v="192"/>
    <s v="VILLANUEVA ISMAEL D."/>
    <s v="VILLANUEVA"/>
    <s v="ISMAEL"/>
    <s v="D"/>
    <s v="CASUAL"/>
    <s v="CASUAL"/>
    <x v="20"/>
  </r>
  <r>
    <n v="193"/>
    <s v="VILLANUEVA MARILYN L."/>
    <s v="VILLANUEVA"/>
    <s v="MARILYN"/>
    <s v="L"/>
    <s v="CASUAL"/>
    <s v="CASUAL"/>
    <x v="46"/>
  </r>
  <r>
    <n v="194"/>
    <s v="VILLANUEVA RICHELLE A."/>
    <s v="VILLANUEVA"/>
    <s v="RICHELLE"/>
    <s v="ALEGRE"/>
    <s v="CASUAL"/>
    <s v="CASUAL"/>
    <x v="46"/>
  </r>
  <r>
    <n v="195"/>
    <s v="VILLARDO REY  "/>
    <s v="VILLARDO"/>
    <s v="REY"/>
    <m/>
    <s v="CASUAL"/>
    <s v="CASUAL"/>
    <x v="4"/>
  </r>
  <r>
    <n v="196"/>
    <s v="ZAFRA CHEYSSER A."/>
    <s v="ZAFRA"/>
    <s v="CHEYSSER"/>
    <s v="ALAGAO"/>
    <s v="CASUAL"/>
    <s v="CASUAL"/>
    <x v="52"/>
  </r>
  <r>
    <n v="197"/>
    <s v="ZAFRA REYNANTE B."/>
    <s v="ZAFRA"/>
    <s v="REYNANTE"/>
    <s v="B"/>
    <s v="CASUAL"/>
    <s v="CASUAL"/>
    <x v="46"/>
  </r>
  <r>
    <n v="198"/>
    <s v="ZAFRA REYNANTE B."/>
    <s v="ZAFRA"/>
    <s v="REYNANTE"/>
    <s v="B"/>
    <s v="CASUAL"/>
    <s v="CASUAL"/>
    <x v="46"/>
  </r>
  <r>
    <n v="199"/>
    <s v="DATU SHIRLEY G."/>
    <s v="DATU"/>
    <s v="SHIRLEY"/>
    <s v="GAZMAN"/>
    <s v="CASUAL MEDTECH"/>
    <s v="CASUAL"/>
    <x v="12"/>
  </r>
  <r>
    <n v="200"/>
    <s v="TOPACIO ABEGAIL P."/>
    <s v="TOPACIO"/>
    <s v="ABEGAIL"/>
    <s v="PANGANIBAN"/>
    <s v="CASUAL MEDTECH"/>
    <s v="CASUAL"/>
    <x v="12"/>
  </r>
  <r>
    <n v="201"/>
    <s v="SARMIENTO TERESA E."/>
    <s v="SARMIENTO"/>
    <s v="TERESA"/>
    <s v="ESPINO"/>
    <s v="CASUAL MIDWIFE"/>
    <s v="CASUAL"/>
    <x v="12"/>
  </r>
  <r>
    <n v="202"/>
    <s v="BITUIN LUCKY NIKKO G."/>
    <s v="BITUIN"/>
    <s v="LUCKY NIKKO"/>
    <s v="G"/>
    <s v="CASUAL NURSE"/>
    <s v="CASUAL"/>
    <x v="20"/>
  </r>
  <r>
    <n v="203"/>
    <s v="BUTALON DIANNE H."/>
    <s v="BUTALON"/>
    <s v="DIANNE"/>
    <s v="HERNANDO"/>
    <s v="CASUAL NURSE"/>
    <s v="CASUAL"/>
    <x v="12"/>
  </r>
  <r>
    <n v="204"/>
    <s v="CHANGCO KATHLEEN CARLA F."/>
    <s v="CHANGCO"/>
    <s v="KATHLEEN CARLA"/>
    <s v="FELICIANO"/>
    <s v="CASUAL NURSE"/>
    <s v="CASUAL"/>
    <x v="20"/>
  </r>
  <r>
    <n v="205"/>
    <s v="COSINO RIMWELL  "/>
    <s v="COSINO"/>
    <s v="RIMWELL"/>
    <m/>
    <s v="CASUAL NURSE"/>
    <s v="CASUAL"/>
    <x v="20"/>
  </r>
  <r>
    <n v="206"/>
    <s v="PAJENAGO MAIDEN A."/>
    <s v="PAJENAGO"/>
    <s v="MAIDEN"/>
    <s v="ARCENA"/>
    <s v="CASUAL NURSE I"/>
    <s v="CASUAL"/>
    <x v="20"/>
  </r>
  <r>
    <n v="207"/>
    <s v="ACERON ANGELU V."/>
    <s v="ACERON"/>
    <s v="ANGELU"/>
    <s v="VALDEZ"/>
    <s v="CASUAL RAD TECH"/>
    <s v="CASUAL"/>
    <x v="12"/>
  </r>
  <r>
    <n v="208"/>
    <s v="AUSTRIA KIM E."/>
    <s v="AUSTRIA"/>
    <s v="KIM"/>
    <s v="E"/>
    <s v="CASUAL RAD TECH"/>
    <s v="CASUAL"/>
    <x v="12"/>
  </r>
  <r>
    <n v="209"/>
    <s v="CABANTING AIRA P."/>
    <s v="CABANTING"/>
    <s v="AIRA"/>
    <s v="PEREY"/>
    <s v="CASUAL RAD TECH"/>
    <s v="CASUAL"/>
    <x v="12"/>
  </r>
  <r>
    <n v="210"/>
    <s v="LERIO ROSEMARIE V."/>
    <s v="LERIO"/>
    <s v="ROSEMARIE"/>
    <s v="VERGARA"/>
    <s v="CITY ACCOUNTANT"/>
    <s v="REGULAR"/>
    <x v="0"/>
  </r>
  <r>
    <n v="211"/>
    <s v="CAPUPUS LIZA FE F."/>
    <s v="CAPUPUS"/>
    <s v="LIZA FE"/>
    <s v="FAJARDO"/>
    <s v="CITY HEALTH OFFICER II"/>
    <s v="REGULAR"/>
    <x v="20"/>
  </r>
  <r>
    <n v="212"/>
    <s v="DIMAPILIS DENNIS C."/>
    <s v="DIMAPILIS"/>
    <s v="DENNIS"/>
    <s v="C"/>
    <s v="CIVIL SECURITY I"/>
    <s v="REGULAR"/>
    <x v="21"/>
  </r>
  <r>
    <n v="213"/>
    <s v="LUCIANO ADELAIDA C."/>
    <s v="LUCIANO"/>
    <s v="ADELAIDA"/>
    <s v="CREUS"/>
    <s v="COMM AFFAIRS ASST II"/>
    <s v="REGULAR"/>
    <x v="10"/>
  </r>
  <r>
    <n v="214"/>
    <s v="COTONER NELIA C."/>
    <s v="COTONER"/>
    <s v="NELIA"/>
    <s v="C"/>
    <s v="COOPERATIVE OFFICER"/>
    <s v="REGULAR"/>
    <x v="34"/>
  </r>
  <r>
    <n v="215"/>
    <s v="ABENA WINNIE ROSE M."/>
    <s v="ABENA"/>
    <s v="WINNIE ROSE"/>
    <s v="M"/>
    <s v="DAYCARE WORKER I"/>
    <s v="REGULAR"/>
    <x v="44"/>
  </r>
  <r>
    <n v="216"/>
    <s v="CACAO ANDREA F."/>
    <s v="CACAO"/>
    <s v="ANDREA"/>
    <s v="F"/>
    <s v="DAYCARE WORKER I"/>
    <s v="REGULAR"/>
    <x v="44"/>
  </r>
  <r>
    <n v="217"/>
    <s v="CONSTANTE FLORAVILLA R."/>
    <s v="CONSTANTE"/>
    <s v="FLORAVILLA"/>
    <s v="ROMASANTA"/>
    <s v="DAYCARE WORKER I"/>
    <s v="REGULAR"/>
    <x v="44"/>
  </r>
  <r>
    <n v="218"/>
    <s v="DIMAPILIS ELIZABETH D."/>
    <s v="DIMAPILIS"/>
    <s v="ELIZABETH"/>
    <s v="D"/>
    <s v="DAYCARE WORKER I"/>
    <s v="REGULAR"/>
    <x v="44"/>
  </r>
  <r>
    <n v="219"/>
    <s v="GATPANDAN DOLORES J."/>
    <s v="GATPANDAN"/>
    <s v="DOLORES"/>
    <s v="J"/>
    <s v="DAYCARE WORKER I"/>
    <s v="REGULAR"/>
    <x v="44"/>
  </r>
  <r>
    <n v="220"/>
    <s v="HADAP JONALYN L."/>
    <s v="HADAP"/>
    <s v="JONALYN"/>
    <s v="LUNA"/>
    <s v="DAYCARE WORKER I"/>
    <s v="REGULAR"/>
    <x v="44"/>
  </r>
  <r>
    <n v="221"/>
    <s v="MARASIGAN INOCENCIA P."/>
    <s v="MARASIGAN"/>
    <s v="INOCENCIA"/>
    <s v="PENALES"/>
    <s v="DAYCARE WORKER I"/>
    <s v="REGULAR"/>
    <x v="44"/>
  </r>
  <r>
    <n v="222"/>
    <s v="PELIMBERGO MICHELLE A."/>
    <s v="PELIMBERGO"/>
    <s v="MICHELLE"/>
    <s v="ABITONA"/>
    <s v="DAYCARE WORKER I"/>
    <s v="REGULAR"/>
    <x v="44"/>
  </r>
  <r>
    <n v="223"/>
    <s v="PEÑAFLORIDA LORYN B."/>
    <s v="PEÑAFLORIDA"/>
    <s v="LORYN"/>
    <s v="B"/>
    <s v="DAYCARE WORKER I"/>
    <s v="REGULAR"/>
    <x v="44"/>
  </r>
  <r>
    <n v="224"/>
    <s v="PEÑERO LILIBETH B."/>
    <s v="PEÑERO"/>
    <s v="LILIBETH"/>
    <s v="B"/>
    <s v="DAYCARE WORKER I"/>
    <s v="REGULAR"/>
    <x v="44"/>
  </r>
  <r>
    <n v="225"/>
    <s v="SEPINO BRIGIDA M."/>
    <s v="SEPINO"/>
    <s v="BRIGIDA"/>
    <s v="MIRANDA"/>
    <s v="DAYCARE WORKER I"/>
    <s v="REGULAR"/>
    <x v="44"/>
  </r>
  <r>
    <n v="226"/>
    <s v="VERGARA ANACIETA M."/>
    <s v="VERGARA"/>
    <s v="ANACIETA"/>
    <s v="M"/>
    <s v="DAYCARE WORKER I"/>
    <s v="REGULAR"/>
    <x v="44"/>
  </r>
  <r>
    <n v="227"/>
    <s v="VERGARA CATHERINE R."/>
    <s v="VERGARA"/>
    <s v="CATHERINE"/>
    <s v="R"/>
    <s v="DAYCARE WORKER I"/>
    <s v="REGULAR"/>
    <x v="44"/>
  </r>
  <r>
    <n v="228"/>
    <s v="CALANOG EUGENE V."/>
    <s v="CALANOG"/>
    <s v="EUGENE"/>
    <s v="VILLANUEVA"/>
    <s v="DENTAL AIDE"/>
    <s v="REGULAR"/>
    <x v="20"/>
  </r>
  <r>
    <n v="229"/>
    <s v="NELSON CATHERINE L."/>
    <s v="NELSON"/>
    <s v="CATHERINE"/>
    <s v="LUNA"/>
    <s v="DENTIST II"/>
    <s v="REGULAR"/>
    <x v="20"/>
  </r>
  <r>
    <n v="230"/>
    <s v="MALIGAYO YOLANDA D."/>
    <s v="MALIGAYO"/>
    <s v="YOLANDA"/>
    <s v="D"/>
    <s v="DENTIST III"/>
    <s v="REGULAR"/>
    <x v="20"/>
  </r>
  <r>
    <n v="231"/>
    <s v="OLEGARIO LEONARD ERIC B."/>
    <s v="OLEGARIO"/>
    <s v="LEONARD ERIC"/>
    <s v="B"/>
    <s v="DRAFTSMAN I1"/>
    <s v="REGULAR"/>
    <x v="19"/>
  </r>
  <r>
    <n v="232"/>
    <s v="ANACAY ABNER M."/>
    <s v="ANACAY"/>
    <s v="ABNER"/>
    <s v="M."/>
    <s v="DRAFTSMAN II"/>
    <s v="REGULAR"/>
    <x v="11"/>
  </r>
  <r>
    <n v="233"/>
    <s v="DE CASTRO JUANITA M."/>
    <s v="DE CASTRO"/>
    <s v="JUANITA"/>
    <s v="M"/>
    <s v="DRAFTSMAN II"/>
    <s v="REGULAR"/>
    <x v="19"/>
  </r>
  <r>
    <n v="234"/>
    <s v="DELA PEÑA ALFREDO C."/>
    <s v="DELA PEÑA"/>
    <s v="ALFREDO"/>
    <s v="CALDERON"/>
    <s v="DRIVER I"/>
    <s v="REGULAR"/>
    <x v="19"/>
  </r>
  <r>
    <n v="235"/>
    <s v="GOMEZ EMMA M."/>
    <s v="GOMEZ"/>
    <s v="EMMA"/>
    <s v="M"/>
    <s v="ENGINEER ASSTS"/>
    <s v="REGULAR"/>
    <x v="19"/>
  </r>
  <r>
    <n v="236"/>
    <s v="AMBION PRISCO G."/>
    <s v="AMBION"/>
    <s v="PRISCO"/>
    <s v="G"/>
    <s v="ENGINEER I"/>
    <s v="REGULAR"/>
    <x v="19"/>
  </r>
  <r>
    <n v="237"/>
    <s v="DOGELIO RONNEL D."/>
    <s v="DOGELIO"/>
    <s v="RONNEL"/>
    <s v="DELA TORRE"/>
    <s v="ENGINEER I"/>
    <s v="REGULAR"/>
    <x v="19"/>
  </r>
  <r>
    <n v="238"/>
    <s v="PARRA LORNA A."/>
    <s v="PARRA"/>
    <s v="LORNA"/>
    <s v="A"/>
    <s v="EXEC ASST TO VICE MAYOR"/>
    <s v="REGULAR"/>
    <x v="18"/>
  </r>
  <r>
    <n v="239"/>
    <s v="QUILAO REYVI E."/>
    <s v="QUILAO"/>
    <s v="REYVI"/>
    <s v="ERANZO"/>
    <s v="EXEC ASST TO VICE MAYOR"/>
    <s v="REGULAR"/>
    <x v="18"/>
  </r>
  <r>
    <n v="240"/>
    <s v="CASTILLO FLORDELIZA T."/>
    <s v="CASTILLO"/>
    <s v="FLORDELIZA"/>
    <s v="TALAIN"/>
    <s v="FACULTY"/>
    <s v="REGULAR"/>
    <x v="8"/>
  </r>
  <r>
    <n v="241"/>
    <s v="BUGARIN MA. ANA M."/>
    <s v="BUGARIN"/>
    <s v="MA. ANA"/>
    <s v="MAGCUYAO"/>
    <s v="HH-ATTENDANT II"/>
    <s v="REGULAR"/>
    <x v="7"/>
  </r>
  <r>
    <n v="242"/>
    <s v="DOMINGO RACHEL L."/>
    <s v="DOMINGO"/>
    <s v="RACHEL"/>
    <s v="L"/>
    <s v="HOUSE KEEPING ASST"/>
    <s v="REGULAR"/>
    <x v="3"/>
  </r>
  <r>
    <n v="243"/>
    <s v="PEREY AIRENE O."/>
    <s v="PEREY"/>
    <s v="AIRENE"/>
    <s v="O"/>
    <s v="HOUSEHOLD ATTENDANT I"/>
    <s v="REGULAR"/>
    <x v="8"/>
  </r>
  <r>
    <n v="244"/>
    <s v="PERIDO MARITES V."/>
    <s v="PERIDO"/>
    <s v="MARITES"/>
    <s v="VIDAMO"/>
    <s v="HOUSEHOLD ATTENDANT II"/>
    <s v="REGULAR"/>
    <x v="14"/>
  </r>
  <r>
    <n v="245"/>
    <s v="PETIL GLENDA D."/>
    <s v="PETIL"/>
    <s v="GLENDA"/>
    <s v="DE VILLA"/>
    <s v="HOUSEKEEPING SERVICE HEADMAN"/>
    <s v="REGULAR"/>
    <x v="8"/>
  </r>
  <r>
    <n v="246"/>
    <s v="MALABANAN ALMA A."/>
    <s v="MALABANAN"/>
    <s v="ALMA"/>
    <s v="A"/>
    <s v="HRMO MANAGER"/>
    <s v="REGULAR"/>
    <x v="24"/>
  </r>
  <r>
    <n v="247"/>
    <s v="TORRES DINAH G."/>
    <s v="TORRES"/>
    <s v="DINAH"/>
    <s v="GARCIA"/>
    <s v="INSTRUCTOR I"/>
    <s v="REGULAR"/>
    <x v="8"/>
  </r>
  <r>
    <n v="248"/>
    <s v="ALERA JEFFREY B."/>
    <s v="ALERA"/>
    <s v="JEFFREY"/>
    <s v="BENSON"/>
    <s v="JOBCON"/>
    <s v="JOBCON"/>
    <x v="46"/>
  </r>
  <r>
    <n v="249"/>
    <s v="COSTANTE HERBERT F."/>
    <s v="COSTANTE"/>
    <s v="HERBERT"/>
    <s v="FELICIANO"/>
    <s v="JOBCON"/>
    <s v="JOBCON"/>
    <x v="41"/>
  </r>
  <r>
    <n v="250"/>
    <s v="DE GUIA MARIVIC B."/>
    <s v="DE GUIA"/>
    <s v="MARIVIC"/>
    <s v="BISWELAN"/>
    <s v="JOBCON"/>
    <s v="JOBCON"/>
    <x v="46"/>
  </r>
  <r>
    <n v="251"/>
    <s v="DIMAPILIS VINCE BENEDICT R."/>
    <s v="DIMAPILIS"/>
    <s v="VINCE BENEDICT"/>
    <s v="RUIZ"/>
    <s v="JOBCON"/>
    <s v="JOBCON"/>
    <x v="20"/>
  </r>
  <r>
    <n v="252"/>
    <s v="DIMARANAN ANNA P."/>
    <s v="DIMARANAN"/>
    <s v="ANNA"/>
    <s v="PERLADO"/>
    <s v="JOBCON"/>
    <s v="JOBCON"/>
    <x v="68"/>
  </r>
  <r>
    <n v="253"/>
    <s v="DIMARANAN JOEL M."/>
    <s v="DIMARANAN"/>
    <s v="JOEL"/>
    <s v="M"/>
    <s v="JOBCON"/>
    <s v="JOBCON"/>
    <x v="46"/>
  </r>
  <r>
    <n v="254"/>
    <s v="DOGELIO JEAN MELODY M."/>
    <s v="DOGELIO"/>
    <s v="JEAN MELODY"/>
    <s v="MARANAN"/>
    <s v="JOBCON"/>
    <s v="JOBCON"/>
    <x v="9"/>
  </r>
  <r>
    <n v="255"/>
    <s v="ESTABILLO JUSTINE CARL G."/>
    <s v="ESTABILLO"/>
    <s v="JUSTINE CARL"/>
    <s v="GEOCADIN"/>
    <s v="JOBCON"/>
    <s v="JOBCON"/>
    <x v="20"/>
  </r>
  <r>
    <n v="256"/>
    <s v="LOGROÑO JONATHAN C."/>
    <s v="LOGROÑO"/>
    <s v="JONATHAN"/>
    <s v="CASALME"/>
    <s v="JOBCON"/>
    <s v="JOBCON"/>
    <x v="45"/>
  </r>
  <r>
    <n v="257"/>
    <s v="MELADO LEONILA JR P."/>
    <s v="MELADO"/>
    <s v="LEONILA JR"/>
    <s v="PASASAAN"/>
    <s v="JOBCON"/>
    <s v="JOBCON"/>
    <x v="46"/>
  </r>
  <r>
    <n v="258"/>
    <s v="MENDOZA PATRICK O."/>
    <s v="MENDOZA"/>
    <s v="PATRICK"/>
    <s v="OSORIO"/>
    <s v="JOBCON"/>
    <s v="JOBCON"/>
    <x v="46"/>
  </r>
  <r>
    <n v="259"/>
    <s v="NUÑEZ RUBEN JR J."/>
    <s v="NUÑEZ"/>
    <s v="RUBEN JR"/>
    <s v="JACOB"/>
    <s v="JOBCON"/>
    <s v="JOBCON"/>
    <x v="46"/>
  </r>
  <r>
    <n v="260"/>
    <s v="OLAZO LIZA E."/>
    <s v="OLAZO"/>
    <s v="LIZA"/>
    <s v="E"/>
    <s v="JOBCON"/>
    <s v="JOBCON"/>
    <x v="58"/>
  </r>
  <r>
    <n v="261"/>
    <s v="PEJI NARCISO V."/>
    <s v="PEJI"/>
    <s v="NARCISO"/>
    <s v="VIDAMO"/>
    <s v="JOBCON"/>
    <s v="JOBCON"/>
    <x v="51"/>
  </r>
  <r>
    <n v="262"/>
    <s v="QUIAMBAO ERICSON B."/>
    <s v="QUIAMBAO"/>
    <s v="ERICSON"/>
    <s v="BAYHON"/>
    <s v="JOBCON"/>
    <s v="JOBCON"/>
    <x v="46"/>
  </r>
  <r>
    <n v="263"/>
    <s v="ROCILLO JUNE BYRONN  "/>
    <s v="ROCILLO"/>
    <s v="JUNE BYRONN"/>
    <m/>
    <s v="JOBCON"/>
    <s v="JOBCON"/>
    <x v="46"/>
  </r>
  <r>
    <n v="264"/>
    <s v="SEMBRANA JENNIE S."/>
    <s v="SEMBRANA"/>
    <s v="JENNIE"/>
    <s v="SABADO"/>
    <s v="JOBCON"/>
    <s v="JOBCON"/>
    <x v="20"/>
  </r>
  <r>
    <n v="265"/>
    <s v="VASQUEZ JAYSON  "/>
    <s v="VASQUEZ"/>
    <s v="JAYSON"/>
    <m/>
    <s v="JOBCON"/>
    <s v="JOBCON"/>
    <x v="46"/>
  </r>
  <r>
    <n v="266"/>
    <s v="VILLANUEVA AVERRYLE NICOLE V."/>
    <s v="VILLANUEVA"/>
    <s v="AVERRYLE NICOLE"/>
    <s v="VERCHES"/>
    <s v="JOBCON"/>
    <s v="JOBCON"/>
    <x v="20"/>
  </r>
  <r>
    <n v="267"/>
    <s v="LIMBOC FLORDELIZA J."/>
    <s v="LIMBOC"/>
    <s v="FLORDELIZA"/>
    <s v="JUMARANG"/>
    <s v="LAB INS I"/>
    <s v="REGULAR"/>
    <x v="7"/>
  </r>
  <r>
    <n v="268"/>
    <s v="TORRES SONIA M."/>
    <s v="TORRES"/>
    <s v="SONIA"/>
    <s v="M"/>
    <s v="LAOO I"/>
    <s v="REGULAR"/>
    <x v="11"/>
  </r>
  <r>
    <n v="269"/>
    <s v="AMON RHEALYN O."/>
    <s v="AMON"/>
    <s v="RHEALYN"/>
    <s v="OCAMPO"/>
    <s v="LAOO II"/>
    <s v="REGULAR"/>
    <x v="0"/>
  </r>
  <r>
    <n v="270"/>
    <s v="DIAZ CAROLINA P."/>
    <s v="DIAZ"/>
    <s v="CAROLINA"/>
    <s v="P"/>
    <s v="LEGISLATIVE STAFF"/>
    <s v="REGULAR"/>
    <x v="52"/>
  </r>
  <r>
    <n v="271"/>
    <s v="VELUZ DORMILUNA E."/>
    <s v="VELUZ"/>
    <s v="DORMILUNA"/>
    <s v="ELESTERIO"/>
    <s v="LIBRARIAN"/>
    <s v="REGULAR"/>
    <x v="8"/>
  </r>
  <r>
    <n v="272"/>
    <s v="GATPANDAN NENITA M."/>
    <s v="GATPANDAN"/>
    <s v="NENITA"/>
    <s v="M"/>
    <s v="LIBRARIAN STAFF"/>
    <s v="REGULAR"/>
    <x v="33"/>
  </r>
  <r>
    <n v="273"/>
    <s v="BAYBAY MA. PAZ R."/>
    <s v="BAYBAY"/>
    <s v="MA. PAZ"/>
    <s v="R"/>
    <s v="LICENSE OFFICER III"/>
    <s v="REGULAR"/>
    <x v="10"/>
  </r>
  <r>
    <n v="274"/>
    <s v="GALANG JULIET B."/>
    <s v="GALANG"/>
    <s v="JULIET"/>
    <s v="BAEL"/>
    <s v="Local Legislative Staff Asst. II"/>
    <s v="CO TERM"/>
    <x v="26"/>
  </r>
  <r>
    <n v="275"/>
    <s v="CAGUICLA JO HAENA D."/>
    <s v="CAGUICLA"/>
    <s v="JO HAENA"/>
    <s v="D"/>
    <s v="LSB-TEACHER"/>
    <s v="JOBCON"/>
    <x v="49"/>
  </r>
  <r>
    <n v="276"/>
    <s v="DIMARANAN KHRISSELLE E."/>
    <s v="DIMARANAN"/>
    <s v="KHRISSELLE"/>
    <s v="ENDOZO"/>
    <s v="LSB-TEACHER"/>
    <s v="JOBCON"/>
    <x v="51"/>
  </r>
  <r>
    <n v="277"/>
    <s v="LUNA LALAINE D."/>
    <s v="LUNA"/>
    <s v="LALAINE"/>
    <s v="DELA PEÑA"/>
    <s v="LSB-TEACHER"/>
    <s v="JOBCON"/>
    <x v="51"/>
  </r>
  <r>
    <n v="278"/>
    <s v="REGINALDO MARISSA C."/>
    <s v="REGINALDO"/>
    <s v="MARISSA"/>
    <s v="C"/>
    <s v="LSB-TEACHER"/>
    <s v="JOBCON"/>
    <x v="51"/>
  </r>
  <r>
    <n v="279"/>
    <s v="VIDAMO ROXANNE D."/>
    <s v="VIDAMO"/>
    <s v="ROXANNE"/>
    <s v="D"/>
    <s v="LSB-TEACHER"/>
    <s v="JOBCON"/>
    <x v="42"/>
  </r>
  <r>
    <n v="280"/>
    <s v="BURAZON CARIDAD A."/>
    <s v="BURAZON"/>
    <s v="CARIDAD"/>
    <s v="ANGCAYA"/>
    <s v="LTOO II"/>
    <s v="REGULAR"/>
    <x v="9"/>
  </r>
  <r>
    <n v="281"/>
    <s v="ESCAMILLAS EVELYN M."/>
    <s v="ESCAMILLAS"/>
    <s v="EVELYN"/>
    <s v="M"/>
    <s v="LTOO III"/>
    <s v="REGULAR"/>
    <x v="9"/>
  </r>
  <r>
    <n v="282"/>
    <s v="OLEGARIO TEOFISTA B."/>
    <s v="OLEGARIO"/>
    <s v="TEOFISTA"/>
    <s v="BAYOT"/>
    <s v="LTOO III"/>
    <s v="REGULAR"/>
    <x v="9"/>
  </r>
  <r>
    <n v="283"/>
    <s v="CANDELARIA DANILO M."/>
    <s v="CANDELARIA"/>
    <s v="DANILO"/>
    <s v="M"/>
    <s v="MARKET SUPERVISOR I"/>
    <s v="REGULAR"/>
    <x v="6"/>
  </r>
  <r>
    <n v="283"/>
    <s v="DELA CRUZ SHIELA G."/>
    <s v="DELA CRUZ"/>
    <s v="SHIELA"/>
    <s v="GEGAPE"/>
    <s v="MED TECH I"/>
    <s v="REGULAR"/>
    <x v="12"/>
  </r>
  <r>
    <n v="284"/>
    <s v="MIRANDO EDITH B."/>
    <s v="MIRANDO"/>
    <s v="EDITH"/>
    <s v="BAYAS"/>
    <s v="MED TECH I"/>
    <s v="REGULAR"/>
    <x v="20"/>
  </r>
  <r>
    <n v="285"/>
    <s v="PASCUA LORENA D."/>
    <s v="PASCUA"/>
    <s v="LORENA"/>
    <s v="DEL MUNDO"/>
    <s v="MED TECH I"/>
    <s v="REGULAR"/>
    <x v="12"/>
  </r>
  <r>
    <n v="286"/>
    <s v="TOPACIO ABEGAIL P."/>
    <s v="TOPACIO"/>
    <s v="ABEGAIL"/>
    <s v="PANGANIBAN"/>
    <s v="MED TECH I"/>
    <s v="REGULAR"/>
    <x v="12"/>
  </r>
  <r>
    <n v="287"/>
    <s v="MARASIGAN JANINE C."/>
    <s v="MARASIGAN"/>
    <s v="JANINE"/>
    <s v="CURA"/>
    <s v="MEDTECH"/>
    <s v="REGULAR"/>
    <x v="12"/>
  </r>
  <r>
    <n v="288"/>
    <s v="SUMAGUI DESZERIE ANN A."/>
    <s v="SUMAGUI"/>
    <s v="DESZERIE ANN"/>
    <s v="AMULONG"/>
    <s v="MEDTECH"/>
    <s v="REGULAR"/>
    <x v="12"/>
  </r>
  <r>
    <n v="289"/>
    <s v="ALCAZAR ZENAIDA S."/>
    <s v="ALCAZAR"/>
    <s v="ZENAIDA"/>
    <s v="SALAZAR"/>
    <s v="MIDWIFE I"/>
    <s v="REGULAR"/>
    <x v="20"/>
  </r>
  <r>
    <n v="290"/>
    <s v="BERNALDEZ MARLONE P."/>
    <s v="BERNALDEZ"/>
    <s v="MARLONE"/>
    <s v="P"/>
    <s v="MIDWIFE I"/>
    <s v="REGULAR"/>
    <x v="63"/>
  </r>
  <r>
    <n v="291"/>
    <s v="CRIZALDO THELMA U."/>
    <s v="CRIZALDO"/>
    <s v="THELMA"/>
    <s v="U"/>
    <s v="MIDWIFE I"/>
    <s v="REGULAR"/>
    <x v="20"/>
  </r>
  <r>
    <n v="292"/>
    <s v="LEGASPI DOLORES B."/>
    <s v="LEGASPI"/>
    <s v="DOLORES"/>
    <s v="B"/>
    <s v="MIDWIFE I"/>
    <s v="REGULAR"/>
    <x v="20"/>
  </r>
  <r>
    <n v="293"/>
    <s v="ALFEREZ JOSEPHINE R."/>
    <s v="ALFEREZ"/>
    <s v="JOSEPHINE"/>
    <s v="RAMOS"/>
    <s v="MIDWIFE II"/>
    <s v="REGULAR"/>
    <x v="20"/>
  </r>
  <r>
    <n v="294"/>
    <s v="PEÑARANDA MARIA KEREN N."/>
    <s v="PEÑARANDA"/>
    <s v="MARIA KEREN"/>
    <s v="N"/>
    <s v="MOA/LSB"/>
    <s v="REGULAR"/>
    <x v="49"/>
  </r>
  <r>
    <n v="295"/>
    <s v="MENDOZA MARIA ABIGAIL A."/>
    <s v="MENDOZA"/>
    <s v="MARIA ABIGAIL"/>
    <s v="AUSTRIA"/>
    <s v="NURSE"/>
    <s v="REGULAR"/>
    <x v="20"/>
  </r>
  <r>
    <n v="296"/>
    <s v="MENDOZA MARVIC M."/>
    <s v="MENDOZA"/>
    <s v="MARVIC"/>
    <s v="MARCHAN"/>
    <s v="NURSE"/>
    <s v="REGULAR"/>
    <x v="12"/>
  </r>
  <r>
    <n v="297"/>
    <s v="VILLAVIRAY MAR CLYDE D."/>
    <s v="VILLAVIRAY"/>
    <s v="MAR CLYDE"/>
    <s v="D"/>
    <s v="NURSE"/>
    <s v="REGULAR"/>
    <x v="20"/>
  </r>
  <r>
    <n v="298"/>
    <s v="AMPARO JOY J."/>
    <s v="AMPARO"/>
    <s v="JOY"/>
    <s v="JIMENO"/>
    <s v="NURSE I"/>
    <s v="REGULAR"/>
    <x v="12"/>
  </r>
  <r>
    <n v="299"/>
    <s v="BAYOT ELAINE B."/>
    <s v="BAYOT"/>
    <s v="ELAINE"/>
    <s v="BULLON"/>
    <s v="NURSE I"/>
    <s v="REGULAR"/>
    <x v="12"/>
  </r>
  <r>
    <n v="300"/>
    <s v="CASTRO VIVIAN A."/>
    <s v="CASTRO"/>
    <s v="VIVIAN"/>
    <s v="AGUSTIN"/>
    <s v="NURSE I"/>
    <s v="REGULAR"/>
    <x v="12"/>
  </r>
  <r>
    <n v="301"/>
    <s v="DE GUZMAN RONALD ANDREW G."/>
    <s v="DE GUZMAN"/>
    <s v="RONALD ANDREW"/>
    <s v="GABRIEL"/>
    <s v="NURSE I"/>
    <s v="REGULAR"/>
    <x v="20"/>
  </r>
  <r>
    <n v="302"/>
    <s v="DELFINO NINA C."/>
    <s v="DELFINO"/>
    <s v="NINA"/>
    <s v="C"/>
    <s v="NURSE I"/>
    <s v="REGULAR"/>
    <x v="12"/>
  </r>
  <r>
    <n v="303"/>
    <s v="DOGNIDON MARLYN P."/>
    <s v="DOGNIDON"/>
    <s v="MARLYN"/>
    <s v="P"/>
    <s v="NURSE I"/>
    <s v="REGULAR"/>
    <x v="12"/>
  </r>
  <r>
    <n v="304"/>
    <s v="ESTIGOY BEVERLY ANNE P."/>
    <s v="ESTIGOY"/>
    <s v="BEVERLY ANNE"/>
    <s v="P"/>
    <s v="NURSE I"/>
    <s v="REGULAR"/>
    <x v="12"/>
  </r>
  <r>
    <n v="305"/>
    <s v="HAYAG JERMAINE JOI D."/>
    <s v="HAYAG"/>
    <s v="JERMAINE JOI"/>
    <s v="DEL MUNDO"/>
    <s v="NURSE I"/>
    <s v="REGULAR"/>
    <x v="20"/>
  </r>
  <r>
    <n v="306"/>
    <s v="HERNANDEZ DONATO Q."/>
    <s v="HERNANDEZ"/>
    <s v="DONATO"/>
    <s v="Q"/>
    <s v="NURSE I"/>
    <s v="REGULAR"/>
    <x v="12"/>
  </r>
  <r>
    <n v="307"/>
    <s v="LAROZA KIM VINCENT L."/>
    <s v="LAROZA"/>
    <s v="KIM VINCENT"/>
    <s v="L"/>
    <s v="NURSE I"/>
    <s v="REGULAR"/>
    <x v="12"/>
  </r>
  <r>
    <n v="308"/>
    <s v="MARUNDAN MARIA FLOR M."/>
    <s v="MARUNDAN"/>
    <s v="MARIA FLOR"/>
    <s v="M"/>
    <s v="NURSE I"/>
    <s v="REGULAR"/>
    <x v="12"/>
  </r>
  <r>
    <n v="309"/>
    <s v="MONTEALEGRE CHARLIE JR. O."/>
    <s v="MONTEALEGRE"/>
    <s v="CHARLIE JR."/>
    <s v="O"/>
    <s v="NURSE I"/>
    <s v="REGULAR"/>
    <x v="12"/>
  </r>
  <r>
    <n v="310"/>
    <s v="OSTONAL IVY S."/>
    <s v="OSTONAL"/>
    <s v="IVY"/>
    <s v="SANGALANG"/>
    <s v="NURSE I"/>
    <s v="REGULAR"/>
    <x v="12"/>
  </r>
  <r>
    <n v="311"/>
    <s v="PEÑANO DARYL BAMBI B."/>
    <s v="PEÑANO"/>
    <s v="DARYL BAMBI"/>
    <s v="BONINA"/>
    <s v="NURSE I"/>
    <s v="REGULAR"/>
    <x v="12"/>
  </r>
  <r>
    <n v="312"/>
    <s v="REMOLLENO MICHELLE U."/>
    <s v="REMOLLENO"/>
    <s v="MICHELLE"/>
    <s v="UBALDO"/>
    <s v="NURSE I"/>
    <s v="REGULAR"/>
    <x v="20"/>
  </r>
  <r>
    <n v="313"/>
    <s v="SANTERA MARICRIS S."/>
    <s v="SANTERA"/>
    <s v="MARICRIS"/>
    <s v="S"/>
    <s v="NURSE I"/>
    <s v="REGULAR"/>
    <x v="12"/>
  </r>
  <r>
    <n v="314"/>
    <s v="SIM JO RITZELLE C."/>
    <s v="SIM"/>
    <s v="JO RITZELLE"/>
    <s v="CASTILLO"/>
    <s v="NURSE I"/>
    <s v="REGULAR"/>
    <x v="20"/>
  </r>
  <r>
    <n v="315"/>
    <s v="ALVAREZ GRACITA S."/>
    <s v="ALVAREZ"/>
    <s v="GRACITA"/>
    <s v="STA ANA"/>
    <s v="NURSE II"/>
    <s v="REGULAR"/>
    <x v="20"/>
  </r>
  <r>
    <n v="316"/>
    <s v="EMELO MARXIANE T."/>
    <s v="EMELO"/>
    <s v="MARXIANE"/>
    <s v="T"/>
    <s v="NURSE II"/>
    <s v="REGULAR"/>
    <x v="12"/>
  </r>
  <r>
    <n v="317"/>
    <s v="EMELO MARYJANE T."/>
    <s v="EMELO"/>
    <s v="MARYJANE"/>
    <s v="T"/>
    <s v="NURSE II"/>
    <s v="REGULAR"/>
    <x v="12"/>
  </r>
  <r>
    <n v="318"/>
    <s v="SANARES DAN T."/>
    <s v="SANARES"/>
    <s v="DAN"/>
    <s v="TORRES"/>
    <s v="NURSE III"/>
    <s v="REGULAR"/>
    <x v="20"/>
  </r>
  <r>
    <n v="319"/>
    <s v="VILLAVIRAY MA. CANDELARIA D."/>
    <s v="VILLAVIRAY"/>
    <s v="MA. CANDELARIA"/>
    <s v="D"/>
    <s v="NURSE III"/>
    <s v="REGULAR"/>
    <x v="3"/>
  </r>
  <r>
    <n v="320"/>
    <s v="COLETO HANY ROY D."/>
    <s v="COLETO"/>
    <s v="HANY ROY"/>
    <s v="DE LOS SANTOS"/>
    <s v="NURSEI"/>
    <s v="REGULAR"/>
    <x v="12"/>
  </r>
  <r>
    <n v="321"/>
    <s v="LAGUARDIA JOSELITO R."/>
    <s v="LAGUARDIA"/>
    <s v="JOSELITO"/>
    <s v="R"/>
    <s v="OIC"/>
    <s v="REGULAR"/>
    <x v="23"/>
  </r>
  <r>
    <n v="322"/>
    <s v="AQUINO PACITA ROSARIO Z."/>
    <s v="AQUINO"/>
    <s v="PACITA ROSARIO"/>
    <s v="Z"/>
    <s v="OIC GSO"/>
    <s v="REGULAR"/>
    <x v="4"/>
  </r>
  <r>
    <n v="323"/>
    <s v="PARRA VIOLETA C."/>
    <s v="PARRA"/>
    <s v="VIOLETA"/>
    <s v="C"/>
    <s v="OIC PIO"/>
    <s v="REGULAR"/>
    <x v="27"/>
  </r>
  <r>
    <n v="324"/>
    <s v="HERNANDO MERLE B."/>
    <s v="HERNANDO"/>
    <s v="MERLE"/>
    <s v="B"/>
    <s v="OIC-BUDGET OFFICER"/>
    <s v="REGULAR"/>
    <x v="29"/>
  </r>
  <r>
    <n v="325"/>
    <s v="MENDOZA ROMEO B."/>
    <s v="MENDOZA"/>
    <s v="ROMEO"/>
    <s v="BAYHON"/>
    <s v="PARKING AIDE IV"/>
    <s v="REGULAR"/>
    <x v="6"/>
  </r>
  <r>
    <n v="326"/>
    <s v="JUMARANG AIME A."/>
    <s v="JUMARANG"/>
    <s v="AIME"/>
    <s v="ALMENDRAZ"/>
    <s v="PHARMACIST"/>
    <s v="REGULAR"/>
    <x v="12"/>
  </r>
  <r>
    <n v="327"/>
    <s v="AMBION REYMOND A."/>
    <s v="AMBION"/>
    <s v="REYMOND"/>
    <s v="AMBATA"/>
    <s v="PIO"/>
    <s v="REGULAR"/>
    <x v="26"/>
  </r>
  <r>
    <n v="328"/>
    <s v="LOYOLA JANE A."/>
    <s v="LOYOLA"/>
    <s v="JANE"/>
    <s v="ALMENDRAZ"/>
    <s v="PLANNING OFFICER I"/>
    <s v="REGULAR"/>
    <x v="22"/>
  </r>
  <r>
    <n v="329"/>
    <s v="SUÑIGA CARLOS J."/>
    <s v="SUÑIGA"/>
    <s v="CARLOS"/>
    <s v="JAVIER"/>
    <s v="PO IV"/>
    <s v="REGULAR"/>
    <x v="22"/>
  </r>
  <r>
    <n v="330"/>
    <s v="MACASPAC ELVIRA V."/>
    <s v="MACASPAC"/>
    <s v="ELVIRA"/>
    <s v="VARGAS"/>
    <s v="PROJECT EVAL OFFICER I"/>
    <s v="REGULAR"/>
    <x v="34"/>
  </r>
  <r>
    <n v="331"/>
    <s v="ACERON ANGELU V."/>
    <s v="ACERON"/>
    <s v="ANGELU"/>
    <s v="VALDEZ"/>
    <s v="RADIOLOGIC TECHNOLOGIST"/>
    <s v="REGULAR"/>
    <x v="12"/>
  </r>
  <r>
    <n v="332"/>
    <s v="AUSTRIA KIM E."/>
    <s v="AUSTRIA"/>
    <s v="KIM"/>
    <s v="EMELO"/>
    <s v="RADIOLOGIC TECHNOLOGIST"/>
    <s v="REGULAR"/>
    <x v="12"/>
  </r>
  <r>
    <n v="333"/>
    <s v="BAYBAY LINDA G."/>
    <s v="BAYBAY"/>
    <s v="LINDA"/>
    <s v="GONZALES"/>
    <s v="RCC I"/>
    <s v="REGULAR"/>
    <x v="7"/>
  </r>
  <r>
    <n v="334"/>
    <s v="BISCOCHO JULIETA G."/>
    <s v="BISCOCHO"/>
    <s v="JULIETA"/>
    <s v="GOMEZ"/>
    <s v="RCC I"/>
    <s v="REGULAR"/>
    <x v="9"/>
  </r>
  <r>
    <n v="335"/>
    <s v="SALONGA LUCY M."/>
    <s v="SALONGA"/>
    <s v="LUCY"/>
    <s v="M"/>
    <s v="RCC I"/>
    <s v="REGULAR"/>
    <x v="6"/>
  </r>
  <r>
    <n v="336"/>
    <s v="VILLAPANDO JENITA M."/>
    <s v="VILLAPANDO"/>
    <s v="JENITA"/>
    <s v="MIRANDA"/>
    <s v="RCC II"/>
    <s v="REGULAR"/>
    <x v="12"/>
  </r>
  <r>
    <n v="337"/>
    <s v="DIMAPILIS ARIEL M."/>
    <s v="DIMAPILIS"/>
    <s v="ARIEL"/>
    <s v="MENDOZA"/>
    <s v="RCC III"/>
    <s v="REGULAR"/>
    <x v="9"/>
  </r>
  <r>
    <n v="338"/>
    <s v="PERENA RUBILINDA C."/>
    <s v="PERENA"/>
    <s v="RUBILINDA"/>
    <s v="CAPUNO"/>
    <s v="RCCI"/>
    <s v="REGULAR"/>
    <x v="10"/>
  </r>
  <r>
    <n v="339"/>
    <s v="DIMAPILIS ANTHONY A."/>
    <s v="DIMAPILIS"/>
    <s v="ANTHONY"/>
    <s v="A"/>
    <s v="RCC-I"/>
    <s v="REGULAR"/>
    <x v="9"/>
  </r>
  <r>
    <n v="340"/>
    <s v="DE CASTRO JOSEPH NHOEL T."/>
    <s v="DE CASTRO"/>
    <s v="JOSEPH NHOEL"/>
    <s v="TIBAYAN"/>
    <s v="REGISTRATION OFFICER I"/>
    <s v="REGULAR"/>
    <x v="7"/>
  </r>
  <r>
    <n v="341"/>
    <s v="JAVIER ELISEO B."/>
    <s v="JAVIER"/>
    <s v="ELISEO"/>
    <s v="B"/>
    <s v="REGISTRATION OFFICER IV"/>
    <s v="REGULAR"/>
    <x v="7"/>
  </r>
  <r>
    <n v="342"/>
    <s v="BATINO FELISA C."/>
    <s v="BATINO"/>
    <s v="FELISA"/>
    <s v="C"/>
    <s v="SANITARY INSPECTOR"/>
    <s v="REGULAR"/>
    <x v="20"/>
  </r>
  <r>
    <n v="343"/>
    <s v="REYES JUANITO P."/>
    <s v="REYES"/>
    <s v="JUANITO"/>
    <s v="P"/>
    <s v="SEC GUARD I"/>
    <s v="REGULAR"/>
    <x v="69"/>
  </r>
  <r>
    <n v="344"/>
    <s v="ROZUL FLORENCIA M."/>
    <s v="ROZUL"/>
    <s v="FLORENCIA"/>
    <s v="M"/>
    <s v="SOCIAL WELFARE AIDE"/>
    <s v="REGULAR"/>
    <x v="44"/>
  </r>
  <r>
    <n v="345"/>
    <s v="AMBION DORINDA A."/>
    <s v="AMBION"/>
    <s v="DORINDA"/>
    <s v="A"/>
    <s v="SOCIAL WORKER 1"/>
    <s v="REGULAR"/>
    <x v="44"/>
  </r>
  <r>
    <n v="346"/>
    <s v="ERIDAO ROSALINDA P."/>
    <s v="ERIDAO"/>
    <s v="ROSALINDA"/>
    <s v="P"/>
    <s v="SOCIAL WORKER 1"/>
    <s v="REGULAR"/>
    <x v="44"/>
  </r>
  <r>
    <n v="347"/>
    <s v="PARRA MARCIANA L."/>
    <s v="PARRA"/>
    <s v="MARCIANA"/>
    <s v="L"/>
    <s v="SOCIAL WORKER 1"/>
    <s v="REGULAR"/>
    <x v="44"/>
  </r>
  <r>
    <n v="348"/>
    <s v="MANALO CELSA B."/>
    <s v="MANALO"/>
    <s v="CELSA"/>
    <s v="BAYOT"/>
    <s v="SOCIOLOGIST II"/>
    <s v="REGULAR"/>
    <x v="22"/>
  </r>
  <r>
    <n v="349"/>
    <s v="MARINDUQUE AURORA A."/>
    <s v="MARINDUQUE"/>
    <s v="AURORA"/>
    <s v="ARCULLO"/>
    <s v="SR. ADMIN ASST I"/>
    <s v="REGULAR"/>
    <x v="26"/>
  </r>
  <r>
    <n v="350"/>
    <s v="ALCAZAR AINEE JOY C."/>
    <s v="ALCAZAR"/>
    <s v="AINEE JOY"/>
    <s v="C"/>
    <s v="STAFF NURSE"/>
    <s v="REGULAR"/>
    <x v="12"/>
  </r>
  <r>
    <n v="351"/>
    <s v="CORTEZ MARCOS NOEL A."/>
    <s v="CORTEZ"/>
    <s v="MARCOS NOEL"/>
    <s v="A"/>
    <s v="TAX MAPPER II"/>
    <s v="REGULAR"/>
    <x v="11"/>
  </r>
  <r>
    <n v="352"/>
    <s v="CARAAN ANNABELLE F."/>
    <s v="CARAAN"/>
    <s v="ANNABELLE"/>
    <s v="F"/>
    <s v="TAX MAPPING AIDE"/>
    <s v="REGULAR"/>
    <x v="11"/>
  </r>
  <r>
    <n v="353"/>
    <s v="PENALES GLORIA P."/>
    <s v="PENALES"/>
    <s v="GLORIA"/>
    <s v="P"/>
    <s v="TAXMAPPER III"/>
    <s v="REGULAR"/>
    <x v="11"/>
  </r>
  <r>
    <n v="354"/>
    <s v="ALEGA ESTELITA M."/>
    <s v="ALEGA"/>
    <s v="ESTELITA"/>
    <s v="M"/>
    <s v="TICKET CHECKER"/>
    <s v="REGULAR"/>
    <x v="9"/>
  </r>
  <r>
    <n v="355"/>
    <s v="AMORA ELISA S."/>
    <s v="AMORA"/>
    <s v="ELISA"/>
    <s v="S"/>
    <s v="TICKET CHECKER"/>
    <s v="REGULAR"/>
    <x v="9"/>
  </r>
  <r>
    <n v="356"/>
    <s v="BAYOT ANABEL D."/>
    <s v="BAYOT"/>
    <s v="ANABEL"/>
    <s v="D"/>
    <s v="TICKET CHECKER"/>
    <s v="REGULAR"/>
    <x v="9"/>
  </r>
  <r>
    <n v="357"/>
    <s v="DUNGO PURISIMA CORAZON E."/>
    <s v="DUNGO"/>
    <s v="PURISIMA CORAZON"/>
    <s v="E"/>
    <s v="TICKET CHECKER"/>
    <s v="REGULAR"/>
    <x v="9"/>
  </r>
  <r>
    <n v="358"/>
    <s v="GUAÑEZO MA. GINA P."/>
    <s v="GUAÑEZO"/>
    <s v="MA. GINA"/>
    <s v="P"/>
    <s v="TICKET CHECKER"/>
    <s v="REGULAR"/>
    <x v="9"/>
  </r>
  <r>
    <n v="359"/>
    <s v="MABUTI ANA MARIE C."/>
    <s v="MABUTI"/>
    <s v="ANA MARIE"/>
    <s v="C"/>
    <s v="TICKET CHECKER"/>
    <s v="REGULAR"/>
    <x v="9"/>
  </r>
  <r>
    <n v="360"/>
    <s v="VIDALLO WINNIE R."/>
    <s v="VIDALLO"/>
    <s v="WINNIE"/>
    <s v="R"/>
    <s v="TICKET CHECKER"/>
    <s v="REGULAR"/>
    <x v="9"/>
  </r>
  <r>
    <n v="361"/>
    <s v="DISEPEDA ROMELITO  "/>
    <s v="DISEPEDA"/>
    <s v="ROMELITO"/>
    <m/>
    <s v="TRAFFIC AIDE"/>
    <s v="REGULAR"/>
    <x v="21"/>
  </r>
  <r>
    <n v="362"/>
    <s v="AGUIDO RAFAEL V."/>
    <s v="AGUIDO"/>
    <s v="RAFAEL"/>
    <s v="V"/>
    <s v="TRAFFIC AIDE I"/>
    <s v="REGULAR"/>
    <x v="21"/>
  </r>
  <r>
    <n v="363"/>
    <s v="AYCARDO JOEL M."/>
    <s v="AYCARDO"/>
    <s v="JOEL"/>
    <s v="M."/>
    <s v="TRAFFIC AIDE I"/>
    <s v="REGULAR"/>
    <x v="48"/>
  </r>
  <r>
    <n v="364"/>
    <s v="MARCIAL RUSTICO B."/>
    <s v="MARCIAL"/>
    <s v="RUSTICO"/>
    <s v="B"/>
    <s v="TRAFFIC AIDE I"/>
    <s v="REGULAR"/>
    <x v="21"/>
  </r>
  <r>
    <n v="365"/>
    <s v="DE OCAMPO MARISSA B."/>
    <s v="DE OCAMPO"/>
    <s v="MARISSA"/>
    <s v="B"/>
    <s v="TRAINNING SPECIALIST I"/>
    <s v="REGULAR"/>
    <x v="32"/>
  </r>
  <r>
    <n v="366"/>
    <s v="ANGCAYA JUANITO A."/>
    <s v="ANGCAYA"/>
    <s v="JUANITO"/>
    <s v="A"/>
    <s v="UTILITY WORKER I"/>
    <s v="REGULAR"/>
    <x v="3"/>
  </r>
  <r>
    <n v="367"/>
    <s v="AYCARDO PILILLA V."/>
    <s v="AYCARDO"/>
    <s v="PILILLA"/>
    <s v="VILLANUEVA"/>
    <s v="UTILITY WORKER I"/>
    <s v="REGULAR"/>
    <x v="50"/>
  </r>
  <r>
    <n v="368"/>
    <s v="MADRAZO ALLAN PAUL A."/>
    <s v="MADRAZO"/>
    <s v="ALLAN PAUL"/>
    <s v="AURE"/>
    <s v="ZONING INSPECTOR II"/>
    <s v="REGULAR"/>
    <x v="19"/>
  </r>
  <r>
    <n v="369"/>
    <s v="ALCALA DANIEL P."/>
    <s v="ALCALA"/>
    <s v="DANIEL"/>
    <s v="P"/>
    <m/>
    <s v="REGULAR"/>
    <x v="41"/>
  </r>
  <r>
    <n v="370"/>
    <s v="ANACAY ANICETA P."/>
    <s v="ANACAY"/>
    <s v="ANICETA"/>
    <s v="P"/>
    <m/>
    <m/>
    <x v="3"/>
  </r>
  <r>
    <n v="371"/>
    <s v="BAYANI MACY A."/>
    <s v="BAYANI"/>
    <s v="MACY"/>
    <s v="A"/>
    <m/>
    <m/>
    <x v="49"/>
  </r>
  <r>
    <n v="372"/>
    <s v="BAYHON LUISITO G."/>
    <s v="BAYHON"/>
    <s v="LUISITO"/>
    <s v="G"/>
    <m/>
    <m/>
    <x v="48"/>
  </r>
  <r>
    <n v="373"/>
    <s v="CORTEZ FIDELA B."/>
    <s v="CORTEZ"/>
    <s v="FIDELA"/>
    <s v="B"/>
    <m/>
    <m/>
    <x v="14"/>
  </r>
  <r>
    <n v="374"/>
    <s v="DE SAGUN VICTOR V."/>
    <s v="DE SAGUN"/>
    <s v="VICTOR"/>
    <s v="V"/>
    <m/>
    <m/>
    <x v="14"/>
  </r>
  <r>
    <n v="375"/>
    <s v="DIGO MANUEL  "/>
    <s v="DIGO"/>
    <s v="MANUEL"/>
    <m/>
    <m/>
    <m/>
    <x v="3"/>
  </r>
  <r>
    <n v="376"/>
    <s v="DOCTORA ZENAIDA  "/>
    <s v="DOCTORA"/>
    <s v="ZENAIDA"/>
    <m/>
    <m/>
    <m/>
    <x v="17"/>
  </r>
  <r>
    <n v="377"/>
    <s v="EGASAN DELIA J."/>
    <s v="EGASAN"/>
    <s v="DELIA"/>
    <s v="JAVIER"/>
    <m/>
    <m/>
    <x v="20"/>
  </r>
  <r>
    <n v="378"/>
    <s v="FELLO VIRGILIO O."/>
    <s v="FELLO"/>
    <s v="VIRGILIO"/>
    <s v="O"/>
    <m/>
    <m/>
    <x v="49"/>
  </r>
  <r>
    <n v="379"/>
    <s v="FERMA AMELITA V."/>
    <s v="FERMA"/>
    <s v="AMELITA"/>
    <s v="VERGARA"/>
    <m/>
    <m/>
    <x v="66"/>
  </r>
  <r>
    <n v="380"/>
    <s v="FERMA ROMEO  "/>
    <s v="FERMA"/>
    <s v="ROMEO"/>
    <m/>
    <m/>
    <m/>
    <x v="17"/>
  </r>
  <r>
    <n v="381"/>
    <s v="HERNADEZ VICTOR  "/>
    <s v="HERNADEZ"/>
    <s v="VICTOR"/>
    <m/>
    <m/>
    <m/>
    <x v="12"/>
  </r>
  <r>
    <n v="382"/>
    <s v="IGNO CRISTINA M."/>
    <s v="IGNO"/>
    <s v="CRISTINA"/>
    <s v="M"/>
    <m/>
    <m/>
    <x v="24"/>
  </r>
  <r>
    <n v="383"/>
    <s v="JAVIER CARMELITA M."/>
    <s v="JAVIER"/>
    <s v="CARMELITA"/>
    <s v="M"/>
    <m/>
    <m/>
    <x v="8"/>
  </r>
  <r>
    <n v="384"/>
    <s v="JAVIER HILARIO  "/>
    <s v="JAVIER"/>
    <s v="HILARIO"/>
    <m/>
    <m/>
    <m/>
    <x v="3"/>
  </r>
  <r>
    <n v="385"/>
    <s v="MACAPUNO FELIX  "/>
    <s v="MACAPUNO"/>
    <s v="FELIX"/>
    <m/>
    <m/>
    <m/>
    <x v="17"/>
  </r>
  <r>
    <n v="386"/>
    <s v="MARASIGAN DANIEL  "/>
    <s v="MARASIGAN"/>
    <s v="DANIEL"/>
    <m/>
    <m/>
    <m/>
    <x v="17"/>
  </r>
  <r>
    <n v="387"/>
    <s v="MERCADO NAZARIO  "/>
    <s v="MERCADO"/>
    <s v="NAZARIO"/>
    <m/>
    <m/>
    <m/>
    <x v="17"/>
  </r>
  <r>
    <n v="388"/>
    <s v="MOLOD EMMA D."/>
    <s v="MOLOD"/>
    <s v="EMMA"/>
    <s v="DL"/>
    <m/>
    <m/>
    <x v="20"/>
  </r>
  <r>
    <n v="389"/>
    <s v="MONTENEGRO EDWIN D."/>
    <s v="MONTENEGRO"/>
    <s v="EDWIN"/>
    <s v="DE SAGUN"/>
    <m/>
    <m/>
    <x v="19"/>
  </r>
  <r>
    <n v="390"/>
    <s v="MONTENEGRO MARISSA P."/>
    <s v="MONTENEGRO"/>
    <s v="MARISSA"/>
    <s v="P"/>
    <m/>
    <m/>
    <x v="36"/>
  </r>
  <r>
    <n v="391"/>
    <s v="PAITON MARY ANN M."/>
    <s v="PAITON"/>
    <s v="MARY ANN"/>
    <s v="M"/>
    <m/>
    <m/>
    <x v="38"/>
  </r>
  <r>
    <n v="392"/>
    <s v="PALADAN VICENTE  "/>
    <s v="PALADAN"/>
    <s v="VICENTE"/>
    <m/>
    <m/>
    <m/>
    <x v="17"/>
  </r>
  <r>
    <n v="393"/>
    <s v="PATAWE ELMA M."/>
    <s v="PATAWE"/>
    <s v="ELMA"/>
    <s v="M"/>
    <m/>
    <m/>
    <x v="70"/>
  </r>
  <r>
    <n v="394"/>
    <s v="PATRICIO APRIL V."/>
    <s v="PATRICIO"/>
    <s v="APRIL"/>
    <s v="V"/>
    <m/>
    <m/>
    <x v="49"/>
  </r>
  <r>
    <n v="395"/>
    <s v="PAYAD ALEXANDER  "/>
    <s v="PAYAD"/>
    <s v="ALEXANDER"/>
    <m/>
    <m/>
    <m/>
    <x v="17"/>
  </r>
  <r>
    <n v="396"/>
    <s v="PAYAD EDGARDO F."/>
    <s v="PAYAD"/>
    <s v="EDGARDO"/>
    <s v="F"/>
    <m/>
    <m/>
    <x v="17"/>
  </r>
  <r>
    <n v="397"/>
    <s v="PAYAD MARICEL  Q."/>
    <s v="PAYAD"/>
    <s v="MARICEL "/>
    <s v="QUILAO"/>
    <m/>
    <m/>
    <x v="24"/>
  </r>
  <r>
    <n v="398"/>
    <s v="PEREY GENNILYN  "/>
    <s v="PEREY"/>
    <s v="GENNILYN"/>
    <m/>
    <m/>
    <m/>
    <x v="8"/>
  </r>
  <r>
    <n v="399"/>
    <s v="RODRIGUEZ GREGORIO  "/>
    <s v="RODRIGUEZ"/>
    <s v="GREGORIO"/>
    <m/>
    <m/>
    <m/>
    <x v="17"/>
  </r>
  <r>
    <n v="400"/>
    <s v="RODRIGUEZ IGNACIO  "/>
    <s v="RODRIGUEZ"/>
    <s v="IGNACIO"/>
    <m/>
    <m/>
    <m/>
    <x v="17"/>
  </r>
  <r>
    <n v="401"/>
    <s v="RODRIGUEZ JOEL  "/>
    <s v="RODRIGUEZ"/>
    <s v="JOEL"/>
    <m/>
    <m/>
    <m/>
    <x v="17"/>
  </r>
  <r>
    <n v="402"/>
    <s v="SEDUCON LUCIO F."/>
    <s v="SEDUCON"/>
    <s v="LUCIO"/>
    <s v="FERNANDEZ"/>
    <m/>
    <m/>
    <x v="34"/>
  </r>
  <r>
    <n v="403"/>
    <s v="SOLANOY KARENE  "/>
    <s v="SOLANOY"/>
    <s v="KARENE"/>
    <m/>
    <m/>
    <m/>
    <x v="12"/>
  </r>
  <r>
    <n v="404"/>
    <s v="VILLANUEVA MARIO A."/>
    <s v="VILLANUEVA"/>
    <s v="MARIO"/>
    <s v="AMBION"/>
    <m/>
    <m/>
    <x v="7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42">
  <r>
    <s v="805"/>
    <x v="0"/>
    <x v="0"/>
    <s v="DOGELIO CHRISTIAN B."/>
    <s v="LEGAL"/>
    <x v="0"/>
    <d v="2022-06-13T00:00:00"/>
    <d v="2022-06-13T00:00:00"/>
    <s v="VL"/>
    <m/>
    <s v="1 VL"/>
    <n v="1"/>
    <m/>
  </r>
  <r>
    <s v="805"/>
    <x v="0"/>
    <x v="0"/>
    <s v="DOGELIO CHRISTIAN B."/>
    <s v="LEGAL"/>
    <x v="0"/>
    <d v="2022-06-15T00:00:00"/>
    <d v="2022-06-15T00:00:00"/>
    <s v="VL"/>
    <m/>
    <s v="1 VL"/>
    <n v="1"/>
    <m/>
  </r>
  <r>
    <s v="806"/>
    <x v="0"/>
    <x v="1"/>
    <s v="DOGELIO CHRISTIAN B."/>
    <s v="LEGAL"/>
    <x v="0"/>
    <d v="2022-06-22T00:00:00"/>
    <d v="2022-06-23T00:00:00"/>
    <s v="OTHER"/>
    <s v="SEC 25 EO 292 FORCE LEAVE"/>
    <s v="2 OTHER"/>
    <n v="2"/>
    <m/>
  </r>
  <r>
    <s v="807"/>
    <x v="0"/>
    <x v="2"/>
    <s v="DOGELIO CHRISTIAN B."/>
    <s v="LEGAL"/>
    <x v="0"/>
    <d v="2022-05-25T00:00:00"/>
    <d v="2022-05-25T00:00:00"/>
    <s v="OTHER"/>
    <s v="SEC 25 EO 292 FORCE LEAVE"/>
    <s v="1 OTHER"/>
    <n v="1"/>
    <m/>
  </r>
  <r>
    <s v="808"/>
    <x v="0"/>
    <x v="3"/>
    <s v="COSME CORAZON O."/>
    <s v="TCIS"/>
    <x v="0"/>
    <d v="2022-07-13T00:00:00"/>
    <d v="2022-07-13T00:00:00"/>
    <s v="SL"/>
    <m/>
    <s v="1 SL"/>
    <n v="1"/>
    <m/>
  </r>
  <r>
    <s v="809"/>
    <x v="0"/>
    <x v="4"/>
    <s v="COSME CORAZON O."/>
    <s v="TCIS"/>
    <x v="0"/>
    <d v="2022-06-29T00:00:00"/>
    <d v="2022-06-30T00:00:00"/>
    <s v="SL"/>
    <m/>
    <s v="2 SL"/>
    <n v="2"/>
    <m/>
  </r>
  <r>
    <s v="809"/>
    <x v="0"/>
    <x v="4"/>
    <s v="COSME CORAZON O."/>
    <s v="TCIS"/>
    <x v="0"/>
    <d v="2022-07-01T00:00:00"/>
    <d v="2022-07-01T00:00:00"/>
    <s v="SL"/>
    <m/>
    <s v="1 SL"/>
    <n v="1"/>
    <m/>
  </r>
  <r>
    <s v="810"/>
    <x v="0"/>
    <x v="5"/>
    <s v="COSME CORAZON O."/>
    <s v="TCIS"/>
    <x v="0"/>
    <d v="2022-06-14T00:00:00"/>
    <d v="2022-06-15T00:00:00"/>
    <s v="SL"/>
    <m/>
    <s v="2 SL"/>
    <n v="2"/>
    <m/>
  </r>
  <r>
    <s v="811"/>
    <x v="0"/>
    <x v="6"/>
    <s v="COSME CORAZON O."/>
    <s v="TCIS"/>
    <x v="0"/>
    <d v="2022-05-26T00:00:00"/>
    <d v="2022-05-26T00:00:00"/>
    <s v="SL"/>
    <m/>
    <s v="1 SL"/>
    <n v="1"/>
    <m/>
  </r>
  <r>
    <s v="812"/>
    <x v="0"/>
    <x v="7"/>
    <s v="CONTRERAS SARAH JANE P."/>
    <s v="TCNHS-ISHS"/>
    <x v="0"/>
    <d v="2022-05-31T00:00:00"/>
    <d v="2022-05-31T00:00:00"/>
    <s v="SL"/>
    <m/>
    <s v="1 SL"/>
    <n v="1"/>
    <m/>
  </r>
  <r>
    <s v="813"/>
    <x v="0"/>
    <x v="8"/>
    <s v="COSA PAOLA GRACE P."/>
    <s v="ASSESSOR"/>
    <x v="0"/>
    <d v="2022-07-14T00:00:00"/>
    <d v="2022-07-14T00:00:00"/>
    <s v="SL"/>
    <m/>
    <s v="1 SL"/>
    <n v="1"/>
    <m/>
  </r>
  <r>
    <s v="814"/>
    <x v="0"/>
    <x v="9"/>
    <s v="COSA PAOLA GRACE P."/>
    <s v="ASSESSOR"/>
    <x v="0"/>
    <d v="2022-06-20T00:00:00"/>
    <d v="2022-06-20T00:00:00"/>
    <s v="OTHER"/>
    <m/>
    <s v="1 OTHER"/>
    <n v="1"/>
    <m/>
  </r>
  <r>
    <s v="816"/>
    <x v="0"/>
    <x v="10"/>
    <s v="BELOSTRINO JULIETA P."/>
    <s v="LCR"/>
    <x v="0"/>
    <d v="2022-07-19T00:00:00"/>
    <d v="2022-07-21T00:00:00"/>
    <s v="SL"/>
    <m/>
    <s v="3 SL"/>
    <n v="3"/>
    <m/>
  </r>
  <r>
    <s v="817"/>
    <x v="0"/>
    <x v="3"/>
    <s v="BELOSTRINO JULIETA P."/>
    <s v="LCR"/>
    <x v="0"/>
    <d v="2022-07-13T00:00:00"/>
    <d v="2022-07-13T00:00:00"/>
    <s v="SL"/>
    <m/>
    <s v="1 SL"/>
    <n v="1"/>
    <m/>
  </r>
  <r>
    <s v="818"/>
    <x v="0"/>
    <x v="11"/>
    <s v="BUTALON DIANNE H."/>
    <s v="ONT"/>
    <x v="0"/>
    <d v="2022-05-18T00:00:00"/>
    <d v="2022-05-20T00:00:00"/>
    <s v="VL"/>
    <m/>
    <s v="3 VL"/>
    <n v="3"/>
    <m/>
  </r>
  <r>
    <s v="819"/>
    <x v="0"/>
    <x v="12"/>
    <s v="ANGELES ANNABEL D."/>
    <n v="0"/>
    <x v="0"/>
    <d v="2022-05-11T00:00:00"/>
    <d v="2022-05-13T00:00:00"/>
    <s v="SL"/>
    <m/>
    <s v="3 SL"/>
    <n v="3"/>
    <m/>
  </r>
  <r>
    <s v="820"/>
    <x v="0"/>
    <x v="13"/>
    <s v="AYCARDO PILILLA V."/>
    <s v="COA"/>
    <x v="1"/>
    <d v="2022-06-01T00:00:00"/>
    <d v="2022-06-01T00:00:00"/>
    <s v="VL"/>
    <m/>
    <s v="1 VL"/>
    <n v="1"/>
    <m/>
  </r>
  <r>
    <s v="820"/>
    <x v="0"/>
    <x v="13"/>
    <s v="AYCARDO PILILLA V."/>
    <s v="COA"/>
    <x v="1"/>
    <d v="2022-07-04T00:00:00"/>
    <d v="2022-07-08T00:00:00"/>
    <s v="VL"/>
    <m/>
    <s v="5 VL"/>
    <n v="5"/>
    <m/>
  </r>
  <r>
    <s v="820"/>
    <x v="0"/>
    <x v="13"/>
    <s v="AYCARDO PILILLA V."/>
    <s v="COA"/>
    <x v="1"/>
    <d v="2022-07-11T00:00:00"/>
    <d v="2022-07-15T00:00:00"/>
    <s v="VL"/>
    <m/>
    <s v="5 VL"/>
    <n v="5"/>
    <m/>
  </r>
  <r>
    <s v="820"/>
    <x v="0"/>
    <x v="13"/>
    <s v="AYCARDO PILILLA V."/>
    <s v="COA"/>
    <x v="1"/>
    <d v="2022-07-18T00:00:00"/>
    <d v="2022-07-22T00:00:00"/>
    <s v="VL"/>
    <m/>
    <s v="5 VL"/>
    <n v="5"/>
    <m/>
  </r>
  <r>
    <s v="820"/>
    <x v="0"/>
    <x v="13"/>
    <s v="AYCARDO PILILLA V."/>
    <s v="COA"/>
    <x v="1"/>
    <d v="2022-07-25T00:00:00"/>
    <d v="2022-07-29T00:00:00"/>
    <s v="VL"/>
    <m/>
    <s v="5 VL"/>
    <n v="5"/>
    <m/>
  </r>
  <r>
    <s v="821"/>
    <x v="0"/>
    <x v="13"/>
    <s v="AYCARDO PILILLA V."/>
    <s v="COA"/>
    <x v="1"/>
    <d v="2022-06-01T00:00:00"/>
    <d v="2022-06-03T00:00:00"/>
    <s v="VL"/>
    <m/>
    <s v="3 VL"/>
    <n v="3"/>
    <m/>
  </r>
  <r>
    <s v="821"/>
    <x v="0"/>
    <x v="13"/>
    <s v="AYCARDO PILILLA V."/>
    <s v="COA"/>
    <x v="1"/>
    <d v="2022-06-06T00:00:00"/>
    <d v="2022-06-10T00:00:00"/>
    <s v="VL"/>
    <m/>
    <s v="5 VL"/>
    <n v="5"/>
    <m/>
  </r>
  <r>
    <s v="821"/>
    <x v="0"/>
    <x v="13"/>
    <s v="AYCARDO PILILLA V."/>
    <s v="COA"/>
    <x v="1"/>
    <d v="2022-06-13T00:00:00"/>
    <d v="2022-06-17T00:00:00"/>
    <s v="VL"/>
    <m/>
    <s v="5 VL"/>
    <n v="5"/>
    <m/>
  </r>
  <r>
    <s v="821"/>
    <x v="0"/>
    <x v="13"/>
    <s v="AYCARDO PILILLA V."/>
    <s v="COA"/>
    <x v="1"/>
    <d v="2022-06-20T00:00:00"/>
    <d v="2022-06-24T00:00:00"/>
    <s v="VL"/>
    <m/>
    <s v="5 VL"/>
    <n v="5"/>
    <m/>
  </r>
  <r>
    <s v="821"/>
    <x v="0"/>
    <x v="13"/>
    <s v="AYCARDO PILILLA V."/>
    <s v="COA"/>
    <x v="1"/>
    <d v="2022-06-27T00:00:00"/>
    <d v="2022-06-30T00:00:00"/>
    <s v="VL"/>
    <m/>
    <s v="4 VL"/>
    <n v="4"/>
    <m/>
  </r>
  <r>
    <s v="822"/>
    <x v="0"/>
    <x v="13"/>
    <s v="ABELA IMELDA C."/>
    <s v="ACCOUNTING"/>
    <x v="0"/>
    <d v="2022-04-29T00:00:00"/>
    <d v="2022-04-29T00:00:00"/>
    <s v="SL"/>
    <m/>
    <s v="1 SL"/>
    <n v="1"/>
    <m/>
  </r>
  <r>
    <s v="823"/>
    <x v="0"/>
    <x v="14"/>
    <s v="ABELA IMELDA C."/>
    <s v="ACCOUNTING"/>
    <x v="0"/>
    <d v="2022-07-22T00:00:00"/>
    <d v="2022-07-22T00:00:00"/>
    <s v="SL"/>
    <m/>
    <s v="1 SL"/>
    <n v="1"/>
    <m/>
  </r>
  <r>
    <s v="825"/>
    <x v="0"/>
    <x v="15"/>
    <s v="ABELA IMELDA C."/>
    <s v="ACCOUNTING"/>
    <x v="0"/>
    <d v="2022-06-26T00:00:00"/>
    <d v="2022-06-26T00:00:00"/>
    <s v="SL"/>
    <m/>
    <s v="0 SL"/>
    <n v="0"/>
    <m/>
  </r>
  <r>
    <s v="826"/>
    <x v="0"/>
    <x v="16"/>
    <s v="ABELA IMELDA C."/>
    <s v="ACCOUNTING"/>
    <x v="0"/>
    <d v="2022-06-10T00:00:00"/>
    <d v="2022-06-10T00:00:00"/>
    <s v="OTHER"/>
    <m/>
    <s v="1 OTHER"/>
    <n v="1"/>
    <m/>
  </r>
  <r>
    <n v="456"/>
    <x v="1"/>
    <x v="14"/>
    <s v="DIMAILIG ARLYN R."/>
    <s v="MAHOGANY MARKET"/>
    <x v="0"/>
    <d v="2022-08-02T00:00:00"/>
    <d v="2022-08-02T00:00:00"/>
    <s v="OTHER"/>
    <s v="BIRTHDAY LEAVE"/>
    <s v="1 OTHER"/>
    <n v="1"/>
    <m/>
  </r>
  <r>
    <n v="457"/>
    <x v="1"/>
    <x v="14"/>
    <s v="DIMAILIG ARLYN R."/>
    <s v="MAHOGANY MARKET"/>
    <x v="0"/>
    <d v="2022-07-22T00:00:00"/>
    <d v="2022-07-22T00:00:00"/>
    <s v="SL"/>
    <m/>
    <s v="1 SL"/>
    <n v="1"/>
    <m/>
  </r>
  <r>
    <n v="458"/>
    <x v="1"/>
    <x v="17"/>
    <s v="DELA CRUZ CHARITO A."/>
    <s v="AGRICULTURE OFFICE"/>
    <x v="0"/>
    <d v="2022-05-30T00:00:00"/>
    <d v="2022-05-31T00:00:00"/>
    <s v="OTHER"/>
    <s v="FORCE LEAVE"/>
    <s v="2 OTHER"/>
    <n v="2"/>
    <m/>
  </r>
  <r>
    <n v="459"/>
    <x v="1"/>
    <x v="18"/>
    <s v="DIGO MARIE BERNADETTE C."/>
    <s v="ONT"/>
    <x v="0"/>
    <d v="2022-02-01T00:00:00"/>
    <d v="2022-02-15T00:00:00"/>
    <s v="SL"/>
    <m/>
    <s v="11 SL"/>
    <n v="11"/>
    <m/>
  </r>
  <r>
    <n v="460"/>
    <x v="1"/>
    <x v="19"/>
    <s v="DIGO MARIE BERNADETTE C."/>
    <s v="ONT"/>
    <x v="0"/>
    <d v="2022-07-08T00:00:00"/>
    <d v="2022-07-31T00:00:00"/>
    <s v="SL"/>
    <m/>
    <s v="16 SL"/>
    <n v="16"/>
    <m/>
  </r>
  <r>
    <n v="461"/>
    <x v="1"/>
    <x v="20"/>
    <s v="DE ASIS JANETTE D."/>
    <s v="BPLO"/>
    <x v="0"/>
    <d v="2022-07-27T00:00:00"/>
    <d v="2022-07-28T00:00:00"/>
    <s v="SL"/>
    <m/>
    <s v="2 SL"/>
    <n v="2"/>
    <m/>
  </r>
  <r>
    <n v="462"/>
    <x v="1"/>
    <x v="21"/>
    <s v="DE CASTRO  CHRISTINE JEAN D."/>
    <s v="CSWDO"/>
    <x v="0"/>
    <d v="2022-07-18T00:00:00"/>
    <d v="2022-07-19T00:00:00"/>
    <s v="SL"/>
    <m/>
    <s v="2 SL"/>
    <n v="2"/>
    <m/>
  </r>
  <r>
    <n v="463"/>
    <x v="1"/>
    <x v="22"/>
    <s v="DE CASTRO  CHRISTINE JEAN D."/>
    <s v="CSWDO"/>
    <x v="0"/>
    <d v="2022-07-13T00:00:00"/>
    <d v="2022-07-13T00:00:00"/>
    <s v="VL"/>
    <m/>
    <s v="1 VL"/>
    <n v="1"/>
    <m/>
  </r>
  <r>
    <n v="464"/>
    <x v="1"/>
    <x v="23"/>
    <s v="DE CASTRO  CHRISTINE JEAN D."/>
    <s v="CSWDO"/>
    <x v="0"/>
    <d v="2022-05-27T00:00:00"/>
    <d v="2022-05-27T00:00:00"/>
    <s v="SL"/>
    <m/>
    <s v="1 SL"/>
    <n v="1"/>
    <m/>
  </r>
  <r>
    <n v="465"/>
    <x v="1"/>
    <x v="24"/>
    <s v="DIGO MARIE BERNADETTE C."/>
    <s v="ONT"/>
    <x v="0"/>
    <d v="2022-01-16T00:00:00"/>
    <d v="2022-01-31T00:00:00"/>
    <s v="SL"/>
    <m/>
    <s v="11 SL"/>
    <n v="11"/>
    <m/>
  </r>
  <r>
    <n v="466"/>
    <x v="1"/>
    <x v="25"/>
    <s v="DIGO MARIE BERNADETTE C."/>
    <s v="ONT"/>
    <x v="0"/>
    <d v="2022-06-01T00:00:00"/>
    <d v="2022-06-02T00:00:00"/>
    <s v="SL"/>
    <m/>
    <s v="2 SL"/>
    <n v="2"/>
    <m/>
  </r>
  <r>
    <n v="467"/>
    <x v="1"/>
    <x v="25"/>
    <s v="DIGO MARIE BERNADETTE C."/>
    <s v="ONT"/>
    <x v="0"/>
    <d v="2022-05-25T00:00:00"/>
    <d v="2022-05-30T00:00:00"/>
    <s v="SL"/>
    <m/>
    <s v="4 SL"/>
    <n v="4"/>
    <m/>
  </r>
  <r>
    <n v="468"/>
    <x v="1"/>
    <x v="26"/>
    <s v="DIMAILIG ARLYN R."/>
    <s v="MAHOGANY MARKET"/>
    <x v="0"/>
    <d v="2022-03-18T00:00:00"/>
    <d v="2022-03-18T00:00:00"/>
    <s v="OTHER"/>
    <s v="FORCE LEAVE"/>
    <s v="1 OTHER"/>
    <n v="1"/>
    <m/>
  </r>
  <r>
    <n v="469"/>
    <x v="1"/>
    <x v="27"/>
    <s v="DAVID MELANIE D."/>
    <s v="TCIS"/>
    <x v="0"/>
    <d v="2022-04-28T00:00:00"/>
    <d v="2022-04-28T00:00:00"/>
    <s v="OTHER"/>
    <s v="SPECIAL PRIVILEDGE"/>
    <s v="1 OTHER"/>
    <n v="1"/>
    <m/>
  </r>
  <r>
    <n v="470"/>
    <x v="1"/>
    <x v="28"/>
    <s v="DIAZ CAROLINA P."/>
    <s v="SP/VMO"/>
    <x v="1"/>
    <d v="2022-04-04T00:00:00"/>
    <d v="2022-04-08T00:00:00"/>
    <s v="VL"/>
    <m/>
    <s v="5 VL"/>
    <n v="5"/>
    <m/>
  </r>
  <r>
    <n v="471"/>
    <x v="1"/>
    <x v="29"/>
    <s v="DIMAANO LEOVIGILDA A."/>
    <s v="EEO/CITY MARKET"/>
    <x v="0"/>
    <d v="2022-07-19T00:00:00"/>
    <d v="2022-07-19T00:00:00"/>
    <s v="VL"/>
    <m/>
    <s v="1 VL"/>
    <n v="1"/>
    <m/>
  </r>
  <r>
    <n v="471"/>
    <x v="1"/>
    <x v="30"/>
    <s v="DIMAANO LEOVIGILDA A."/>
    <s v="EEO/CITY MARKET"/>
    <x v="0"/>
    <d v="2022-07-21T00:00:00"/>
    <d v="2022-07-22T00:00:00"/>
    <s v="VL"/>
    <m/>
    <s v="2 VL"/>
    <n v="2"/>
    <m/>
  </r>
  <r>
    <n v="472"/>
    <x v="1"/>
    <x v="11"/>
    <s v="DIMAANO LEOVIGILDA A."/>
    <s v="EEO/CITY MARKET"/>
    <x v="0"/>
    <d v="2022-05-24T00:00:00"/>
    <d v="2022-05-24T00:00:00"/>
    <s v="VL"/>
    <m/>
    <s v="1 VL"/>
    <n v="1"/>
    <m/>
  </r>
  <r>
    <n v="473"/>
    <x v="1"/>
    <x v="11"/>
    <s v="DIMAANO LEOVIGILDA A."/>
    <s v="EEO/CITY MARKET"/>
    <x v="0"/>
    <d v="2022-05-05T00:00:00"/>
    <d v="2022-05-07T00:00:00"/>
    <s v="SL"/>
    <m/>
    <s v="2 SL"/>
    <n v="2"/>
    <m/>
  </r>
  <r>
    <n v="474"/>
    <x v="1"/>
    <x v="30"/>
    <s v="DESINGAŃO PURIFICACION A."/>
    <s v="SP"/>
    <x v="0"/>
    <d v="2022-07-12T00:00:00"/>
    <d v="2022-07-12T00:00:00"/>
    <s v="SL"/>
    <m/>
    <s v="1 SL"/>
    <n v="1"/>
    <m/>
  </r>
  <r>
    <n v="475"/>
    <x v="1"/>
    <x v="16"/>
    <s v="LUNA LALAINE D."/>
    <s v="CENRO"/>
    <x v="1"/>
    <d v="2022-06-06T00:00:00"/>
    <d v="2022-06-06T00:00:00"/>
    <s v="SL"/>
    <m/>
    <s v="1 SL"/>
    <n v="1"/>
    <m/>
  </r>
  <r>
    <n v="476"/>
    <x v="1"/>
    <x v="31"/>
    <s v="LUNA LALAINE D."/>
    <s v="CENRO"/>
    <x v="1"/>
    <d v="2022-06-14T00:00:00"/>
    <d v="2022-06-14T00:00:00"/>
    <s v="SL"/>
    <m/>
    <s v="1 SL"/>
    <n v="1"/>
    <m/>
  </r>
  <r>
    <n v="477"/>
    <x v="1"/>
    <x v="16"/>
    <s v="LUNA LALAINE D."/>
    <s v="CENRO"/>
    <x v="1"/>
    <d v="2022-06-01T00:00:00"/>
    <d v="2022-06-03T00:00:00"/>
    <s v="SL"/>
    <m/>
    <s v="3 SL"/>
    <n v="3"/>
    <m/>
  </r>
  <r>
    <n v="478"/>
    <x v="1"/>
    <x v="32"/>
    <s v="LANDICHO CHARLENE R."/>
    <s v="GSO"/>
    <x v="0"/>
    <d v="2022-06-24T00:00:00"/>
    <d v="2022-06-24T00:00:00"/>
    <s v="SL"/>
    <m/>
    <s v="1 SL"/>
    <n v="1"/>
    <m/>
  </r>
  <r>
    <n v="479"/>
    <x v="1"/>
    <x v="5"/>
    <s v="GONZALES CHRISTI NERISSE E."/>
    <s v="CEO"/>
    <x v="0"/>
    <d v="2022-06-16T00:00:00"/>
    <d v="2022-06-16T00:00:00"/>
    <s v="SL"/>
    <m/>
    <s v="1 SL"/>
    <n v="1"/>
    <m/>
  </r>
  <r>
    <n v="480"/>
    <x v="1"/>
    <x v="33"/>
    <s v="GONZALES CHRISTI NERISSE E."/>
    <s v="CEO"/>
    <x v="0"/>
    <d v="2022-04-27T00:00:00"/>
    <d v="2022-04-28T00:00:00"/>
    <s v="SL"/>
    <m/>
    <s v="2 SL"/>
    <n v="2"/>
    <m/>
  </r>
  <r>
    <n v="481"/>
    <x v="1"/>
    <x v="34"/>
    <s v="GALARDE DELFIN A."/>
    <s v="CHARACTER"/>
    <x v="0"/>
    <d v="2022-07-20T00:00:00"/>
    <d v="2022-07-20T00:00:00"/>
    <s v="SL"/>
    <m/>
    <s v="1 SL"/>
    <n v="1"/>
    <m/>
  </r>
  <r>
    <n v="482"/>
    <x v="1"/>
    <x v="29"/>
    <s v="GUMIRAN HERMINIA A."/>
    <s v="DEPED"/>
    <x v="0"/>
    <d v="2022-07-11T00:00:00"/>
    <d v="2022-07-11T00:00:00"/>
    <s v="OTHER"/>
    <s v="FORCE LEAVE"/>
    <s v="1 OTHER"/>
    <n v="1"/>
    <m/>
  </r>
  <r>
    <n v="482"/>
    <x v="1"/>
    <x v="30"/>
    <s v="GUMIRAN HERMINIA A."/>
    <s v="DEPED"/>
    <x v="0"/>
    <d v="2022-07-18T00:00:00"/>
    <d v="2022-07-19T00:00:00"/>
    <s v="OTHER"/>
    <s v="FORCE LEAVE"/>
    <s v="2 OTHER"/>
    <n v="2"/>
    <m/>
  </r>
  <r>
    <n v="482"/>
    <x v="1"/>
    <x v="3"/>
    <s v="GUMIRAN HERMINIA A."/>
    <s v="DEPED"/>
    <x v="0"/>
    <d v="2022-07-21T00:00:00"/>
    <d v="2022-07-22T00:00:00"/>
    <s v="OTHER"/>
    <s v="FORCE LEAVE"/>
    <s v="2 OTHER"/>
    <n v="2"/>
    <m/>
  </r>
  <r>
    <n v="483"/>
    <x v="1"/>
    <x v="29"/>
    <s v="GUMIRAN HERMINIA A."/>
    <s v="DEPED"/>
    <x v="0"/>
    <d v="2022-07-20T00:00:00"/>
    <d v="2022-07-20T00:00:00"/>
    <s v="OTHER"/>
    <s v="BIRTHDAY LEAVE"/>
    <s v="1 OTHER"/>
    <n v="1"/>
    <m/>
  </r>
  <r>
    <n v="484"/>
    <x v="1"/>
    <x v="35"/>
    <s v="JABINES MARIA SHELLY D."/>
    <s v="LIBRARY"/>
    <x v="0"/>
    <d v="2022-08-16T00:00:00"/>
    <d v="2022-08-16T00:00:00"/>
    <s v="OTHER"/>
    <s v="BIRTHDAY LEAVE"/>
    <s v="1 OTHER"/>
    <n v="1"/>
    <m/>
  </r>
  <r>
    <n v="485"/>
    <x v="1"/>
    <x v="35"/>
    <s v="JABINES MARIA SHELLY D."/>
    <s v="LIBRARY"/>
    <x v="0"/>
    <d v="2022-08-19T00:00:00"/>
    <d v="2022-08-19T00:00:00"/>
    <s v="VL"/>
    <m/>
    <s v="1 VL"/>
    <n v="1"/>
    <m/>
  </r>
  <r>
    <n v="486"/>
    <x v="1"/>
    <x v="36"/>
    <s v="JABINES MARIA SHELLY D."/>
    <s v="LIBRARY"/>
    <x v="0"/>
    <d v="2022-07-07T00:00:00"/>
    <d v="2022-07-07T00:00:00"/>
    <s v="OTHER"/>
    <s v="SPECIAL PRIVILEDGE - EO 292"/>
    <s v="1 OTHER"/>
    <n v="1"/>
    <m/>
  </r>
  <r>
    <n v="487"/>
    <x v="1"/>
    <x v="37"/>
    <s v="JABINES MARIA SHELLY D."/>
    <s v="LIBRARY"/>
    <x v="0"/>
    <d v="2022-05-18T00:00:00"/>
    <d v="2022-05-20T00:00:00"/>
    <s v="VL"/>
    <m/>
    <s v="3 VL"/>
    <n v="3"/>
    <m/>
  </r>
  <r>
    <n v="488"/>
    <x v="1"/>
    <x v="17"/>
    <s v="HERNANDEZ RODERICK M."/>
    <s v="EEO/CITY MARKET"/>
    <x v="0"/>
    <d v="2022-05-17T00:00:00"/>
    <d v="2022-05-17T00:00:00"/>
    <s v="SL"/>
    <m/>
    <s v="1 SL"/>
    <n v="1"/>
    <m/>
  </r>
  <r>
    <n v="488"/>
    <x v="1"/>
    <x v="17"/>
    <s v="HERNANDEZ RODERICK M."/>
    <s v="EEO/CITY MARKET"/>
    <x v="0"/>
    <d v="2022-05-19T00:00:00"/>
    <d v="2022-05-19T00:00:00"/>
    <s v="SL"/>
    <m/>
    <s v="1 SL"/>
    <n v="1"/>
    <m/>
  </r>
  <r>
    <n v="488"/>
    <x v="1"/>
    <x v="17"/>
    <s v="HERNANDEZ RODERICK M."/>
    <s v="EEO/CITY MARKET"/>
    <x v="0"/>
    <d v="2022-05-21T00:00:00"/>
    <d v="2022-05-21T00:00:00"/>
    <s v="SL"/>
    <m/>
    <s v="0 SL"/>
    <n v="0"/>
    <m/>
  </r>
  <r>
    <n v="489"/>
    <x v="1"/>
    <x v="38"/>
    <s v="HERNANDEZ RODERICK M."/>
    <s v="EEO/CITY MARKET"/>
    <x v="0"/>
    <d v="2022-04-21T00:00:00"/>
    <d v="2022-04-22T00:00:00"/>
    <s v="SL"/>
    <m/>
    <s v="2 SL"/>
    <n v="2"/>
    <m/>
  </r>
  <r>
    <n v="489"/>
    <x v="1"/>
    <x v="38"/>
    <s v="HERNANDEZ RODERICK M."/>
    <s v="EEO/CITY MARKET"/>
    <x v="0"/>
    <d v="2022-04-25T00:00:00"/>
    <d v="2022-04-28T00:00:00"/>
    <s v="SL"/>
    <m/>
    <s v="4 SL"/>
    <n v="4"/>
    <m/>
  </r>
  <r>
    <n v="489"/>
    <x v="1"/>
    <x v="38"/>
    <s v="HERNANDEZ RODERICK M."/>
    <s v="EEO/CITY MARKET"/>
    <x v="0"/>
    <d v="2022-04-30T00:00:00"/>
    <d v="2022-04-30T00:00:00"/>
    <s v="SL"/>
    <m/>
    <s v="0 SL"/>
    <n v="0"/>
    <m/>
  </r>
  <r>
    <n v="490"/>
    <x v="1"/>
    <x v="30"/>
    <s v="HERNANDEZ RODERICK M."/>
    <s v="EEO/CITY MARKET"/>
    <x v="0"/>
    <d v="2022-07-04T00:00:00"/>
    <d v="2022-07-07T00:00:00"/>
    <s v="SL"/>
    <m/>
    <s v="4 SL"/>
    <n v="4"/>
    <m/>
  </r>
  <r>
    <n v="490"/>
    <x v="1"/>
    <x v="30"/>
    <s v="HERNANDEZ RODERICK M."/>
    <s v="EEO/CITY MARKET"/>
    <x v="0"/>
    <d v="2022-07-09T00:00:00"/>
    <d v="2022-07-09T00:00:00"/>
    <s v="SL"/>
    <m/>
    <s v="0 SL"/>
    <n v="0"/>
    <m/>
  </r>
  <r>
    <n v="490"/>
    <x v="1"/>
    <x v="30"/>
    <s v="HERNANDEZ RODERICK M."/>
    <s v="EEO/CITY MARKET"/>
    <x v="0"/>
    <d v="2022-07-11T00:00:00"/>
    <d v="2022-07-11T00:00:00"/>
    <s v="SL"/>
    <m/>
    <s v="1 SL"/>
    <n v="1"/>
    <m/>
  </r>
  <r>
    <n v="491"/>
    <x v="1"/>
    <x v="29"/>
    <s v="GATPANDAN MICHAEL E."/>
    <s v="GSO"/>
    <x v="0"/>
    <d v="2022-07-11T00:00:00"/>
    <d v="2022-07-11T00:00:00"/>
    <s v="SL"/>
    <m/>
    <s v="1 SL"/>
    <n v="1"/>
    <m/>
  </r>
  <r>
    <n v="492"/>
    <x v="1"/>
    <x v="8"/>
    <s v="GONZALES CHRISTI NERISSE E."/>
    <s v="CEO"/>
    <x v="0"/>
    <d v="2022-07-14T00:00:00"/>
    <d v="2022-07-14T00:00:00"/>
    <s v="SL"/>
    <m/>
    <s v="1 SL"/>
    <n v="1"/>
    <m/>
  </r>
  <r>
    <n v="493"/>
    <x v="1"/>
    <x v="19"/>
    <s v="GALARDE DELFIN A."/>
    <s v="CHARACTER"/>
    <x v="0"/>
    <d v="2022-07-15T00:00:00"/>
    <d v="2022-07-15T00:00:00"/>
    <s v="SL"/>
    <m/>
    <s v="1 SL"/>
    <n v="1"/>
    <m/>
  </r>
  <r>
    <n v="494"/>
    <x v="1"/>
    <x v="39"/>
    <s v="GALARDE DELFIN A."/>
    <s v="CHARACTER"/>
    <x v="0"/>
    <d v="2022-04-13T00:00:00"/>
    <d v="2022-04-13T00:00:00"/>
    <s v="OTHER"/>
    <s v="MC 06"/>
    <s v="1 OTHER"/>
    <n v="1"/>
    <m/>
  </r>
  <r>
    <n v="495"/>
    <x v="1"/>
    <x v="40"/>
    <s v="GATPANDAN MICHAEL E."/>
    <s v="GSO"/>
    <x v="0"/>
    <d v="2022-04-22T00:00:00"/>
    <d v="2022-04-22T00:00:00"/>
    <s v="OTHER"/>
    <s v="DOMESTIC EMERGENCY"/>
    <s v="1 OTHER"/>
    <n v="1"/>
    <m/>
  </r>
  <r>
    <n v="496"/>
    <x v="1"/>
    <x v="41"/>
    <s v="GATPANDAN MICHAEL E."/>
    <s v="GSO"/>
    <x v="0"/>
    <d v="2022-04-01T00:00:00"/>
    <d v="2022-04-01T00:00:00"/>
    <s v="OTHER"/>
    <s v="DOMESTIC EMERGENCY"/>
    <s v="1 OTHER"/>
    <n v="1"/>
    <m/>
  </r>
  <r>
    <n v="497"/>
    <x v="1"/>
    <x v="42"/>
    <s v="GUEVARRA ROLANDO  "/>
    <s v="CENRO"/>
    <x v="0"/>
    <d v="2022-04-15T00:00:00"/>
    <d v="2022-04-16T00:00:00"/>
    <s v="SL"/>
    <m/>
    <s v="1 SL"/>
    <n v="1"/>
    <m/>
  </r>
  <r>
    <n v="498"/>
    <x v="1"/>
    <x v="43"/>
    <s v="GATPANDAN ETHEL  "/>
    <s v="ONT"/>
    <x v="0"/>
    <d v="2022-05-29T00:00:00"/>
    <d v="2022-05-29T00:00:00"/>
    <s v="SL"/>
    <m/>
    <s v="0 SL"/>
    <n v="0"/>
    <m/>
  </r>
  <r>
    <n v="499"/>
    <x v="1"/>
    <x v="44"/>
    <s v="FLORES MARIA PATRICIA NICOLE C."/>
    <s v="ONT"/>
    <x v="0"/>
    <d v="2022-05-26T00:00:00"/>
    <d v="2022-05-27T00:00:00"/>
    <s v="VL"/>
    <m/>
    <s v="2 VL"/>
    <n v="2"/>
    <m/>
  </r>
  <r>
    <n v="500"/>
    <x v="1"/>
    <x v="45"/>
    <s v="FERMA ERIC N."/>
    <s v="GSO"/>
    <x v="0"/>
    <d v="2022-07-08T00:00:00"/>
    <d v="2022-07-08T00:00:00"/>
    <s v="SL"/>
    <m/>
    <s v="1 SL"/>
    <n v="1"/>
    <m/>
  </r>
  <r>
    <n v="501"/>
    <x v="1"/>
    <x v="23"/>
    <s v="FERMA ERIC N."/>
    <s v="GSO"/>
    <x v="0"/>
    <d v="2022-06-06T00:00:00"/>
    <d v="2022-06-08T00:00:00"/>
    <s v="VL"/>
    <m/>
    <s v="3 VL"/>
    <n v="3"/>
    <m/>
  </r>
  <r>
    <n v="502"/>
    <x v="1"/>
    <x v="46"/>
    <s v="FERMA ERIC N."/>
    <s v="GSO"/>
    <x v="0"/>
    <d v="2022-05-18T00:00:00"/>
    <d v="2022-05-18T00:00:00"/>
    <s v="OTHER"/>
    <s v="DOMESTIC EMERGENCY"/>
    <s v="1 OTHER"/>
    <n v="1"/>
    <m/>
  </r>
  <r>
    <n v="503"/>
    <x v="1"/>
    <x v="47"/>
    <s v="FERMA ERIC N."/>
    <s v="GSO"/>
    <x v="0"/>
    <d v="2022-05-16T00:00:00"/>
    <d v="2022-05-16T00:00:00"/>
    <s v="SL"/>
    <m/>
    <s v="1 SL"/>
    <n v="1"/>
    <m/>
  </r>
  <r>
    <n v="504"/>
    <x v="1"/>
    <x v="16"/>
    <s v="ESTALE JOCELYN M."/>
    <s v="EEO/CITY MARKET"/>
    <x v="0"/>
    <d v="2022-06-02T00:00:00"/>
    <d v="2022-06-04T00:00:00"/>
    <s v="SL"/>
    <m/>
    <s v="2 SL"/>
    <n v="2"/>
    <m/>
  </r>
  <r>
    <n v="505"/>
    <x v="1"/>
    <x v="45"/>
    <s v="ENRIQUEZ ANABEL O."/>
    <s v="CHO"/>
    <x v="0"/>
    <d v="2022-07-06T00:00:00"/>
    <d v="2022-07-08T00:00:00"/>
    <s v="SL"/>
    <m/>
    <s v="3 SL"/>
    <n v="3"/>
    <m/>
  </r>
  <r>
    <n v="506"/>
    <x v="1"/>
    <x v="45"/>
    <s v="BATINO CLARO C."/>
    <s v="SP/VMO"/>
    <x v="0"/>
    <m/>
    <m/>
    <s v="OTHER"/>
    <s v="TERMINAL LEAVE"/>
    <s v="0 OTHER"/>
    <n v="0"/>
    <m/>
  </r>
  <r>
    <n v="507"/>
    <x v="1"/>
    <x v="48"/>
    <s v="VILLARDO REY  "/>
    <s v="GSO"/>
    <x v="0"/>
    <d v="2022-08-08T00:00:00"/>
    <d v="2022-12-29T00:00:00"/>
    <s v="VL"/>
    <s v="WITHOUTPAY"/>
    <s v="101 VL"/>
    <n v="101"/>
    <m/>
  </r>
  <r>
    <n v="508"/>
    <x v="1"/>
    <x v="32"/>
    <s v="DE SAGUN NANCY D."/>
    <s v="SP"/>
    <x v="0"/>
    <d v="2022-06-22T00:00:00"/>
    <d v="2022-06-23T00:00:00"/>
    <s v="SL"/>
    <m/>
    <s v="2 SL"/>
    <n v="2"/>
    <m/>
  </r>
  <r>
    <n v="509"/>
    <x v="1"/>
    <x v="49"/>
    <s v="DELA CRUZ CHARITO A."/>
    <s v="AGRICULTURE OFFICE"/>
    <x v="0"/>
    <d v="2022-06-30T00:00:00"/>
    <d v="2022-06-30T00:00:00"/>
    <s v="OTHER"/>
    <s v="FORCE LEAVE"/>
    <s v="1 OTHER"/>
    <n v="1"/>
    <m/>
  </r>
  <r>
    <n v="509"/>
    <x v="1"/>
    <x v="49"/>
    <s v="DELA CRUZ CHARITO A."/>
    <s v="AGRICULTURE OFFICE"/>
    <x v="0"/>
    <d v="2022-07-01T00:00:00"/>
    <d v="2022-07-01T00:00:00"/>
    <s v="OTHER"/>
    <s v="FORCE LEAVE"/>
    <s v="1 OTHER"/>
    <n v="1"/>
    <m/>
  </r>
  <r>
    <n v="509"/>
    <x v="1"/>
    <x v="49"/>
    <s v="DELA CRUZ CHARITO A."/>
    <s v="AGRICULTURE OFFICE"/>
    <x v="0"/>
    <d v="2022-07-06T00:00:00"/>
    <d v="2022-07-06T00:00:00"/>
    <s v="OTHER"/>
    <s v="FORCE LEAVE"/>
    <s v="1 OTHER"/>
    <n v="1"/>
    <m/>
  </r>
  <r>
    <n v="510"/>
    <x v="1"/>
    <x v="35"/>
    <s v="JABINES MARIA SHELLY D."/>
    <s v="LIBRARY"/>
    <x v="0"/>
    <d v="2022-07-28T00:00:00"/>
    <d v="2022-07-28T00:00:00"/>
    <s v="OTHER"/>
    <s v="SPECIAL PRIVILAGE"/>
    <s v="1 OTHER"/>
    <n v="1"/>
    <m/>
  </r>
  <r>
    <n v="511"/>
    <x v="2"/>
    <x v="19"/>
    <s v="TORRES MOISES Q."/>
    <s v="MAHOGANY MARKET"/>
    <x v="0"/>
    <d v="2022-07-13T00:00:00"/>
    <d v="2022-07-15T00:00:00"/>
    <s v="SL"/>
    <m/>
    <s v="3 SL"/>
    <n v="3"/>
    <m/>
  </r>
  <r>
    <n v="512"/>
    <x v="2"/>
    <x v="19"/>
    <s v="CONTRERAS ALLAN B."/>
    <s v="PICNIC GROVE"/>
    <x v="0"/>
    <d v="2022-07-25T00:00:00"/>
    <d v="2022-07-25T00:00:00"/>
    <s v="OTHER"/>
    <s v="SEC 25 EO 292 FORCE LEAVE"/>
    <s v="1 OTHER"/>
    <n v="1"/>
    <m/>
  </r>
  <r>
    <n v="512"/>
    <x v="2"/>
    <x v="19"/>
    <s v="CONTRERAS ALLAN B."/>
    <s v="PICNIC GROVE"/>
    <x v="0"/>
    <d v="2022-07-27T00:00:00"/>
    <d v="2022-07-27T00:00:00"/>
    <s v="OTHER"/>
    <s v="SEC 25 EO 292 FORCE LEAVE"/>
    <s v="1 OTHER"/>
    <n v="1"/>
    <m/>
  </r>
  <r>
    <n v="512"/>
    <x v="2"/>
    <x v="19"/>
    <s v="CONTRERAS ALLAN B."/>
    <s v="PICNIC GROVE"/>
    <x v="0"/>
    <d v="2022-07-29T00:00:00"/>
    <d v="2022-07-29T00:00:00"/>
    <s v="OTHER"/>
    <s v="SEC 25 EO 292 FORCE LEAVE"/>
    <s v="1 OTHER"/>
    <n v="1"/>
    <m/>
  </r>
  <r>
    <n v="513"/>
    <x v="2"/>
    <x v="21"/>
    <s v="PANALIGAN ERICSON R."/>
    <s v="PICNIC GROVE"/>
    <x v="0"/>
    <d v="2022-05-02T00:00:00"/>
    <d v="2022-07-15T00:00:00"/>
    <s v="SL"/>
    <m/>
    <s v="55 SL"/>
    <n v="55"/>
    <m/>
  </r>
  <r>
    <n v="514"/>
    <x v="2"/>
    <x v="50"/>
    <s v="VALDEZ JACKILYN A."/>
    <s v="PICNIC GROVE"/>
    <x v="0"/>
    <d v="2022-04-14T00:00:00"/>
    <d v="2022-07-14T00:00:00"/>
    <s v="Maternity"/>
    <m/>
    <s v="66 Maternity"/>
    <n v="66"/>
    <m/>
  </r>
  <r>
    <n v="515"/>
    <x v="2"/>
    <x v="51"/>
    <s v="AMON ESTELITA S."/>
    <s v="PICNIC GROVE"/>
    <x v="0"/>
    <d v="2022-07-01T00:00:00"/>
    <d v="2022-07-06T00:00:00"/>
    <s v="OTHER"/>
    <s v="MOURNING LEAVE"/>
    <s v="4 OTHER"/>
    <n v="4"/>
    <m/>
  </r>
  <r>
    <n v="516"/>
    <x v="2"/>
    <x v="7"/>
    <s v="CONTRERAS ALEJANDRO M."/>
    <s v="PICNIC GROVE"/>
    <x v="0"/>
    <d v="2022-06-06T00:00:00"/>
    <d v="2022-07-21T00:00:00"/>
    <s v="VL"/>
    <m/>
    <s v="34 VL"/>
    <n v="34"/>
    <m/>
  </r>
  <r>
    <n v="517"/>
    <x v="2"/>
    <x v="52"/>
    <s v="CONTRERAS ALEJANDRO M."/>
    <s v="PICNIC GROVE"/>
    <x v="0"/>
    <d v="2022-06-01T00:00:00"/>
    <d v="2022-06-03T00:00:00"/>
    <s v="SL"/>
    <m/>
    <s v="3 SL"/>
    <n v="3"/>
    <m/>
  </r>
  <r>
    <n v="518"/>
    <x v="2"/>
    <x v="23"/>
    <s v="AMULONG GERONIMO M."/>
    <s v="EEO/CITY MARKET"/>
    <x v="0"/>
    <d v="2022-06-02T00:00:00"/>
    <d v="2022-06-02T00:00:00"/>
    <s v="OTHER"/>
    <s v="DOMESTIC EMERGENCY"/>
    <s v="1 OTHER"/>
    <n v="1"/>
    <m/>
  </r>
  <r>
    <n v="519"/>
    <x v="2"/>
    <x v="9"/>
    <s v="DE LEON ANALITA B."/>
    <s v="PICNIC GROVE"/>
    <x v="0"/>
    <d v="2022-06-19T00:00:00"/>
    <d v="2022-06-20T00:00:00"/>
    <s v="SL"/>
    <m/>
    <s v="1 SL"/>
    <n v="1"/>
    <m/>
  </r>
  <r>
    <n v="520"/>
    <x v="2"/>
    <x v="23"/>
    <s v="CUENO FLOR M."/>
    <s v="PICNIC GROVE"/>
    <x v="0"/>
    <m/>
    <m/>
    <s v="OTHER"/>
    <s v="TERMINAL LEAVE"/>
    <s v="0 OTHER"/>
    <n v="0"/>
    <m/>
  </r>
  <r>
    <n v="521"/>
    <x v="2"/>
    <x v="53"/>
    <s v="ASIDO LEONILA R."/>
    <s v="PICNIC GROVE"/>
    <x v="0"/>
    <d v="2022-04-18T00:00:00"/>
    <d v="2022-04-22T00:00:00"/>
    <s v="SL"/>
    <m/>
    <s v="5 SL"/>
    <n v="5"/>
    <m/>
  </r>
  <r>
    <n v="522"/>
    <x v="2"/>
    <x v="54"/>
    <s v="ASIDO LEONILA R."/>
    <s v="PICNIC GROVE"/>
    <x v="0"/>
    <d v="2022-05-18T00:00:00"/>
    <d v="2022-05-18T00:00:00"/>
    <s v="SL"/>
    <m/>
    <s v="1 SL"/>
    <n v="1"/>
    <m/>
  </r>
  <r>
    <n v="523"/>
    <x v="2"/>
    <x v="38"/>
    <s v="ASIDO LEONILA R."/>
    <s v="PICNIC GROVE"/>
    <x v="0"/>
    <d v="2022-04-25T00:00:00"/>
    <d v="2022-04-29T00:00:00"/>
    <s v="SL"/>
    <m/>
    <s v="5 SL"/>
    <n v="5"/>
    <m/>
  </r>
  <r>
    <n v="524"/>
    <x v="2"/>
    <x v="31"/>
    <s v="ATANGAN JUDITH A."/>
    <s v="ONT"/>
    <x v="0"/>
    <d v="2022-06-30T00:00:00"/>
    <d v="2022-06-30T00:00:00"/>
    <s v="OTHER"/>
    <s v="SEC 25 EO 292 FORCE LEAVE"/>
    <s v="1 OTHER"/>
    <n v="1"/>
    <m/>
  </r>
  <r>
    <n v="524"/>
    <x v="2"/>
    <x v="31"/>
    <s v="ATANGAN JUDITH A."/>
    <s v="ONT"/>
    <x v="0"/>
    <d v="2022-07-01T00:00:00"/>
    <d v="2022-07-01T00:00:00"/>
    <s v="OTHER"/>
    <s v="SEC 25 EO 292 FORCE LEAVE"/>
    <s v="1 OTHER"/>
    <n v="1"/>
    <m/>
  </r>
  <r>
    <n v="525"/>
    <x v="2"/>
    <x v="55"/>
    <s v="ATANGAN JUDITH A."/>
    <s v="ONT"/>
    <x v="0"/>
    <d v="2022-05-18T00:00:00"/>
    <d v="2022-05-20T00:00:00"/>
    <s v="OTHER"/>
    <s v="SEC 25 EO 292 FORCE LEAVE"/>
    <s v="3 OTHER"/>
    <n v="3"/>
    <m/>
  </r>
  <r>
    <n v="526"/>
    <x v="2"/>
    <x v="1"/>
    <s v="ANGCAYA JENNY ROSE S."/>
    <s v="CTO-LICENSE"/>
    <x v="0"/>
    <d v="2022-06-17T00:00:00"/>
    <d v="2022-06-17T00:00:00"/>
    <s v="VL"/>
    <m/>
    <s v="1 VL"/>
    <n v="1"/>
    <m/>
  </r>
  <r>
    <n v="527"/>
    <x v="2"/>
    <x v="16"/>
    <s v="ANGCAYA JENNY ROSE S."/>
    <s v="CTO-LICENSE"/>
    <x v="0"/>
    <d v="2022-06-06T00:00:00"/>
    <d v="2022-06-06T00:00:00"/>
    <s v="VL"/>
    <m/>
    <s v="1 VL"/>
    <n v="1"/>
    <m/>
  </r>
  <r>
    <n v="528"/>
    <x v="2"/>
    <x v="22"/>
    <s v="DIGNO DANILO  "/>
    <s v="CENRO"/>
    <x v="0"/>
    <d v="2022-07-07T00:00:00"/>
    <d v="2022-07-08T00:00:00"/>
    <s v="OTHER"/>
    <s v="SEC 21 EO 292 SPECIAL PRIVILEDGE"/>
    <s v="2 OTHER"/>
    <n v="2"/>
    <m/>
  </r>
  <r>
    <n v="529"/>
    <x v="2"/>
    <x v="56"/>
    <s v="MULINGTAPANG GUILLERMA O."/>
    <s v="GSO"/>
    <x v="0"/>
    <d v="2022-06-28T00:00:00"/>
    <d v="2022-06-28T00:00:00"/>
    <s v="SL"/>
    <m/>
    <s v="1 SL"/>
    <n v="1"/>
    <m/>
  </r>
  <r>
    <n v="530"/>
    <x v="2"/>
    <x v="1"/>
    <s v="OBINA APOLINARIO B."/>
    <s v="CENRO"/>
    <x v="0"/>
    <d v="2022-06-20T00:00:00"/>
    <d v="2022-06-24T00:00:00"/>
    <s v="SL"/>
    <m/>
    <s v="5 SL"/>
    <n v="5"/>
    <m/>
  </r>
  <r>
    <n v="530"/>
    <x v="2"/>
    <x v="1"/>
    <s v="OBINA APOLINARIO B."/>
    <s v="CENRO"/>
    <x v="0"/>
    <d v="2022-06-27T00:00:00"/>
    <d v="2022-06-30T00:00:00"/>
    <s v="SL"/>
    <m/>
    <s v="4 SL"/>
    <n v="4"/>
    <m/>
  </r>
  <r>
    <n v="530"/>
    <x v="2"/>
    <x v="1"/>
    <s v="OBINA APOLINARIO B."/>
    <s v="CENRO"/>
    <x v="0"/>
    <d v="2022-07-01T00:00:00"/>
    <d v="2022-07-07T00:00:00"/>
    <s v="SL"/>
    <m/>
    <s v="5 SL"/>
    <n v="5"/>
    <m/>
  </r>
  <r>
    <n v="531"/>
    <x v="2"/>
    <x v="1"/>
    <s v="OBINA APOLINARIO B."/>
    <s v="CENRO"/>
    <x v="0"/>
    <d v="2022-06-11T00:00:00"/>
    <d v="2022-06-11T00:00:00"/>
    <s v="SL"/>
    <m/>
    <s v="0 SL"/>
    <n v="0"/>
    <m/>
  </r>
  <r>
    <n v="531"/>
    <x v="2"/>
    <x v="1"/>
    <s v="OBINA APOLINARIO B."/>
    <s v="CENRO"/>
    <x v="0"/>
    <d v="2022-06-13T00:00:00"/>
    <d v="2022-06-18T00:00:00"/>
    <m/>
    <m/>
    <s v="5 "/>
    <n v="5"/>
    <m/>
  </r>
  <r>
    <n v="532"/>
    <x v="2"/>
    <x v="45"/>
    <s v="FLORES RICHARD  "/>
    <s v="CENRO"/>
    <x v="0"/>
    <d v="2022-07-08T00:00:00"/>
    <d v="2022-07-09T00:00:00"/>
    <s v="SL"/>
    <m/>
    <s v="1 SL"/>
    <n v="1"/>
    <m/>
  </r>
  <r>
    <n v="533"/>
    <x v="2"/>
    <x v="45"/>
    <s v="ALBARRACIN ROLAND  "/>
    <s v="CENRO"/>
    <x v="0"/>
    <d v="2022-07-18T00:00:00"/>
    <d v="2022-07-23T00:00:00"/>
    <s v="SL"/>
    <m/>
    <s v="5 SL"/>
    <n v="5"/>
    <m/>
  </r>
  <r>
    <n v="533"/>
    <x v="2"/>
    <x v="45"/>
    <s v="ALBARRACIN ROLAND  "/>
    <s v="CENRO"/>
    <x v="0"/>
    <d v="2022-07-25T00:00:00"/>
    <d v="2022-07-30T00:00:00"/>
    <s v="SL"/>
    <m/>
    <s v="5 SL"/>
    <n v="5"/>
    <m/>
  </r>
  <r>
    <n v="533"/>
    <x v="2"/>
    <x v="45"/>
    <s v="ALBARRACIN ROLAND  "/>
    <s v="CENRO"/>
    <x v="0"/>
    <d v="2022-08-01T00:00:00"/>
    <d v="2022-08-02T00:00:00"/>
    <m/>
    <m/>
    <s v="2 "/>
    <n v="2"/>
    <m/>
  </r>
  <r>
    <n v="534"/>
    <x v="2"/>
    <x v="25"/>
    <s v="AMBION MARIETA B."/>
    <s v="CENRO"/>
    <x v="0"/>
    <d v="2022-06-06T00:00:00"/>
    <d v="2022-06-06T00:00:00"/>
    <s v="SL"/>
    <m/>
    <s v="1 SL"/>
    <n v="1"/>
    <m/>
  </r>
  <r>
    <n v="535"/>
    <x v="2"/>
    <x v="8"/>
    <s v="OBINA JAIME  "/>
    <s v="CENRO"/>
    <x v="0"/>
    <d v="2022-07-13T00:00:00"/>
    <d v="2022-07-14T00:00:00"/>
    <s v="SL"/>
    <m/>
    <s v="2 SL"/>
    <n v="2"/>
    <m/>
  </r>
  <r>
    <n v="535"/>
    <x v="2"/>
    <x v="8"/>
    <s v="OBINA JAIME  "/>
    <s v="CENRO"/>
    <x v="0"/>
    <d v="2022-07-16T00:00:00"/>
    <d v="2022-07-21T00:00:00"/>
    <s v="SL"/>
    <m/>
    <s v="4 SL"/>
    <n v="4"/>
    <m/>
  </r>
  <r>
    <n v="535"/>
    <x v="2"/>
    <x v="8"/>
    <s v="OBINA JAIME  "/>
    <s v="CENRO"/>
    <x v="0"/>
    <d v="2022-07-23T00:00:00"/>
    <d v="2022-07-24T00:00:00"/>
    <s v="SL"/>
    <m/>
    <s v="0 SL"/>
    <n v="0"/>
    <m/>
  </r>
  <r>
    <n v="536"/>
    <x v="2"/>
    <x v="19"/>
    <s v="RODRIGUEZ ARNEL  "/>
    <s v="CENRO"/>
    <x v="0"/>
    <d v="2022-07-14T00:00:00"/>
    <d v="2022-07-15T00:00:00"/>
    <s v="SL"/>
    <m/>
    <s v="2 SL"/>
    <n v="2"/>
    <m/>
  </r>
  <r>
    <n v="537"/>
    <x v="2"/>
    <x v="45"/>
    <s v="RODRIGUEZ MANNY  "/>
    <s v="CENRO"/>
    <x v="0"/>
    <d v="2022-07-07T00:00:00"/>
    <d v="2022-07-09T00:00:00"/>
    <s v="SL"/>
    <m/>
    <s v="2 SL"/>
    <n v="2"/>
    <m/>
  </r>
  <r>
    <n v="538"/>
    <x v="2"/>
    <x v="1"/>
    <s v="RODRIGUEZ JERALD  "/>
    <s v="CENRO"/>
    <x v="0"/>
    <d v="2022-06-28T00:00:00"/>
    <d v="2022-06-30T00:00:00"/>
    <s v="SL"/>
    <m/>
    <s v="3 SL"/>
    <n v="3"/>
    <m/>
  </r>
  <r>
    <n v="539"/>
    <x v="2"/>
    <x v="57"/>
    <s v="RODRIGUEZ RAYMUNDO  "/>
    <s v="CENRO"/>
    <x v="0"/>
    <d v="2022-06-22T00:00:00"/>
    <d v="2022-06-22T00:00:00"/>
    <s v="OTHER"/>
    <s v="SEC 21 EO 292 SPECIAL PRIVILEDGE"/>
    <s v="1 OTHER"/>
    <n v="1"/>
    <m/>
  </r>
  <r>
    <n v="540"/>
    <x v="2"/>
    <x v="58"/>
    <s v="OTACAN JAY  "/>
    <s v="CENRO"/>
    <x v="0"/>
    <d v="2022-05-31T00:00:00"/>
    <d v="2022-06-05T00:00:00"/>
    <s v="SL"/>
    <m/>
    <s v="4 SL"/>
    <n v="4"/>
    <m/>
  </r>
  <r>
    <n v="540"/>
    <x v="2"/>
    <x v="58"/>
    <s v="OTACAN JAY  "/>
    <s v="CENRO"/>
    <x v="0"/>
    <d v="2022-06-07T00:00:00"/>
    <d v="2022-06-12T00:00:00"/>
    <s v="SL"/>
    <m/>
    <s v="4 SL"/>
    <n v="4"/>
    <m/>
  </r>
  <r>
    <n v="540"/>
    <x v="2"/>
    <x v="58"/>
    <s v="OTACAN JAY  "/>
    <s v="CENRO"/>
    <x v="0"/>
    <d v="2022-06-14T00:00:00"/>
    <d v="2022-06-14T00:00:00"/>
    <s v="SL"/>
    <m/>
    <s v="1 SL"/>
    <n v="1"/>
    <m/>
  </r>
  <r>
    <n v="541"/>
    <x v="3"/>
    <x v="16"/>
    <s v="PUNZALAN LUCIANA A."/>
    <s v="TCNHS"/>
    <x v="0"/>
    <d v="2022-06-07T00:00:00"/>
    <d v="2022-06-09T00:00:00"/>
    <s v="SL"/>
    <m/>
    <s v="3 SL"/>
    <n v="3"/>
    <m/>
  </r>
  <r>
    <n v="542"/>
    <x v="3"/>
    <x v="59"/>
    <s v="PUNZALAN LUCIANA A."/>
    <s v="TCNHS"/>
    <x v="0"/>
    <d v="2022-05-23T00:00:00"/>
    <d v="2022-05-27T00:00:00"/>
    <s v="VL"/>
    <m/>
    <s v="5 VL"/>
    <n v="5"/>
    <m/>
  </r>
  <r>
    <n v="543"/>
    <x v="3"/>
    <x v="60"/>
    <s v="PALOMA ERICKA SHAYNE E."/>
    <s v="TICC"/>
    <x v="0"/>
    <d v="2022-05-20T00:00:00"/>
    <d v="2022-05-20T00:00:00"/>
    <s v="WITHOUTPAY"/>
    <s v="WITHOUTPAY"/>
    <s v="1 WITHOUTPAY"/>
    <n v="1"/>
    <m/>
  </r>
  <r>
    <n v="544"/>
    <x v="3"/>
    <x v="5"/>
    <s v="PUNZALAN LUCIANA A."/>
    <s v="TCNHS"/>
    <x v="0"/>
    <d v="2022-06-14T00:00:00"/>
    <d v="2022-06-15T00:00:00"/>
    <s v="SL"/>
    <m/>
    <s v="2 SL"/>
    <n v="2"/>
    <m/>
  </r>
  <r>
    <n v="545"/>
    <x v="3"/>
    <x v="61"/>
    <s v="PUNZALAN LUCIANA A."/>
    <s v="TCNHS"/>
    <x v="0"/>
    <d v="2022-06-10T00:00:00"/>
    <d v="2022-06-10T00:00:00"/>
    <s v="SL"/>
    <m/>
    <s v="1 SL"/>
    <n v="1"/>
    <m/>
  </r>
  <r>
    <n v="545"/>
    <x v="3"/>
    <x v="61"/>
    <s v="PUNZALAN LUCIANA A."/>
    <s v="TCNHS"/>
    <x v="0"/>
    <d v="2022-06-13T00:00:00"/>
    <d v="2022-06-13T00:00:00"/>
    <s v="SL"/>
    <m/>
    <s v="1 SL"/>
    <n v="1"/>
    <m/>
  </r>
  <r>
    <n v="546"/>
    <x v="3"/>
    <x v="62"/>
    <s v="DIMAPILIS ELIZABETH A."/>
    <s v="CSWDO"/>
    <x v="0"/>
    <d v="2022-08-26T00:00:00"/>
    <d v="2022-08-26T00:00:00"/>
    <s v="SL"/>
    <m/>
    <s v="1 SL"/>
    <n v="1"/>
    <m/>
  </r>
  <r>
    <n v="547"/>
    <x v="3"/>
    <x v="63"/>
    <s v="OPO CONEY V."/>
    <s v="HOUSING"/>
    <x v="0"/>
    <d v="2022-06-14T00:00:00"/>
    <d v="2022-06-14T00:00:00"/>
    <s v="SL"/>
    <m/>
    <s v="1 SL"/>
    <n v="1"/>
    <m/>
  </r>
  <r>
    <n v="548"/>
    <x v="3"/>
    <x v="30"/>
    <s v="OCAMPO NOVELYN U."/>
    <s v="CSWDO"/>
    <x v="0"/>
    <d v="2022-07-12T00:00:00"/>
    <d v="2022-07-12T00:00:00"/>
    <s v="SL"/>
    <m/>
    <s v="1 SL"/>
    <n v="1"/>
    <m/>
  </r>
  <r>
    <n v="549"/>
    <x v="3"/>
    <x v="9"/>
    <s v="OCAMPO NOVELYN U."/>
    <s v="CSWDO"/>
    <x v="0"/>
    <d v="2022-06-20T00:00:00"/>
    <d v="2022-06-20T00:00:00"/>
    <s v="SL"/>
    <m/>
    <s v="1 SL"/>
    <n v="1"/>
    <m/>
  </r>
  <r>
    <n v="550"/>
    <x v="3"/>
    <x v="61"/>
    <s v="NIBAY ELEONOR E."/>
    <s v="CHO"/>
    <x v="0"/>
    <d v="2022-06-17T00:00:00"/>
    <d v="2022-06-17T00:00:00"/>
    <s v="OTHER"/>
    <s v="BIRTHDAY LEAVE"/>
    <s v="1 OTHER"/>
    <n v="1"/>
    <m/>
  </r>
  <r>
    <n v="551"/>
    <x v="3"/>
    <x v="31"/>
    <s v="NIBAY ELEONOR E."/>
    <s v="CHO"/>
    <x v="0"/>
    <d v="2022-06-20T00:00:00"/>
    <d v="2022-06-24T00:00:00"/>
    <s v="VL"/>
    <m/>
    <s v="5 VL"/>
    <n v="5"/>
    <m/>
  </r>
  <r>
    <n v="552"/>
    <x v="3"/>
    <x v="13"/>
    <s v="NACARIO GLENN B."/>
    <s v="TCNHS"/>
    <x v="0"/>
    <d v="2022-05-24T00:00:00"/>
    <d v="2022-05-24T00:00:00"/>
    <s v="SL"/>
    <m/>
    <s v="1 SL"/>
    <n v="1"/>
    <m/>
  </r>
  <r>
    <n v="553"/>
    <x v="3"/>
    <x v="12"/>
    <s v="NAVARRO RITA A."/>
    <s v="TICC/TCCH"/>
    <x v="0"/>
    <d v="2022-05-13T00:00:00"/>
    <d v="2022-05-13T00:00:00"/>
    <s v="OTHER"/>
    <s v="SEC 21 EO 292 SPECIAL PRIVILEDGE"/>
    <s v="1 OTHER"/>
    <n v="1"/>
    <m/>
  </r>
  <r>
    <n v="554"/>
    <x v="3"/>
    <x v="43"/>
    <s v="MENDOZA MARICEL C."/>
    <s v="ONT"/>
    <x v="0"/>
    <d v="2022-05-19T00:00:00"/>
    <d v="2022-05-20T00:00:00"/>
    <s v="SL"/>
    <m/>
    <s v="2 SL"/>
    <n v="2"/>
    <m/>
  </r>
  <r>
    <n v="554"/>
    <x v="3"/>
    <x v="43"/>
    <s v="MENDOZA MARICEL C."/>
    <s v="ONT"/>
    <x v="0"/>
    <d v="2022-05-23T00:00:00"/>
    <d v="2022-05-27T00:00:00"/>
    <s v="SL"/>
    <m/>
    <s v="5 SL"/>
    <n v="5"/>
    <m/>
  </r>
  <r>
    <n v="554"/>
    <x v="3"/>
    <x v="43"/>
    <s v="MENDOZA MARICEL C."/>
    <s v="ONT"/>
    <x v="0"/>
    <d v="2022-05-30T00:00:00"/>
    <d v="2022-05-31T00:00:00"/>
    <s v="SL"/>
    <m/>
    <s v="2 SL"/>
    <n v="2"/>
    <m/>
  </r>
  <r>
    <n v="555"/>
    <x v="3"/>
    <x v="4"/>
    <s v="ZAFRA REYNANTE B."/>
    <s v="TICC"/>
    <x v="0"/>
    <d v="2022-07-11T00:00:00"/>
    <d v="2022-07-12T00:00:00"/>
    <s v="VL"/>
    <m/>
    <s v="2 VL"/>
    <n v="2"/>
    <m/>
  </r>
  <r>
    <n v="556"/>
    <x v="3"/>
    <x v="4"/>
    <s v="ZAFRA REYNANTE B."/>
    <s v="TICC"/>
    <x v="0"/>
    <d v="2022-07-01T00:00:00"/>
    <d v="2022-07-01T00:00:00"/>
    <s v="SL"/>
    <m/>
    <s v="1 SL"/>
    <n v="1"/>
    <m/>
  </r>
  <r>
    <n v="557"/>
    <x v="3"/>
    <x v="56"/>
    <s v="MELADO LEONILA JR P."/>
    <s v="TICC"/>
    <x v="2"/>
    <d v="2022-06-27T00:00:00"/>
    <d v="2022-06-28T00:00:00"/>
    <s v="SL"/>
    <m/>
    <s v="2 SL"/>
    <n v="2"/>
    <m/>
  </r>
  <r>
    <n v="558"/>
    <x v="3"/>
    <x v="64"/>
    <s v="CESICAR JOCHELLE JOAN S."/>
    <s v="TICC/TCCH"/>
    <x v="0"/>
    <d v="2022-06-29T00:00:00"/>
    <d v="2022-06-29T00:00:00"/>
    <s v="SL"/>
    <m/>
    <s v="1 SL"/>
    <n v="1"/>
    <m/>
  </r>
  <r>
    <n v="559"/>
    <x v="3"/>
    <x v="4"/>
    <s v="MANLANGIT LEONILA R."/>
    <s v="TICC"/>
    <x v="0"/>
    <d v="2022-06-28T00:00:00"/>
    <d v="2022-06-29T00:00:00"/>
    <s v="SL"/>
    <m/>
    <s v="2 SL"/>
    <n v="2"/>
    <m/>
  </r>
  <r>
    <n v="560"/>
    <x v="3"/>
    <x v="56"/>
    <s v="PANGANIBAN CAROLINA L."/>
    <s v="TICC"/>
    <x v="0"/>
    <d v="2022-06-27T00:00:00"/>
    <d v="2022-06-28T00:00:00"/>
    <s v="SL"/>
    <m/>
    <s v="2 SL"/>
    <n v="2"/>
    <m/>
  </r>
  <r>
    <n v="561"/>
    <x v="3"/>
    <x v="32"/>
    <s v="ALERIA JEFFREY B."/>
    <s v="TICC"/>
    <x v="2"/>
    <d v="2022-06-27T00:00:00"/>
    <d v="2022-06-27T00:00:00"/>
    <s v="SL"/>
    <m/>
    <s v="1 SL"/>
    <n v="1"/>
    <m/>
  </r>
  <r>
    <n v="562"/>
    <x v="3"/>
    <x v="65"/>
    <s v="NUÑEZ RUBEN JR J."/>
    <s v="TICC"/>
    <x v="2"/>
    <d v="2022-06-27T00:00:00"/>
    <d v="2022-06-27T00:00:00"/>
    <s v="SL"/>
    <m/>
    <s v="1 SL"/>
    <n v="1"/>
    <m/>
  </r>
  <r>
    <n v="563"/>
    <x v="3"/>
    <x v="32"/>
    <s v="BAYOT ELAINE B."/>
    <s v="ONT"/>
    <x v="1"/>
    <d v="2022-07-21T00:00:00"/>
    <d v="2022-07-21T00:00:00"/>
    <s v="SL"/>
    <m/>
    <s v="1 SL"/>
    <n v="1"/>
    <m/>
  </r>
  <r>
    <n v="564"/>
    <x v="3"/>
    <x v="10"/>
    <s v="SIM JO RITZELLE C."/>
    <s v="CHO"/>
    <x v="1"/>
    <d v="2022-07-19T00:00:00"/>
    <d v="2022-07-20T00:00:00"/>
    <s v="SL"/>
    <m/>
    <s v="2 SL"/>
    <n v="2"/>
    <m/>
  </r>
  <r>
    <n v="565"/>
    <x v="4"/>
    <x v="66"/>
    <s v="ANGCAYA JENNY ROSE S."/>
    <s v="CTO-LICENSE"/>
    <x v="0"/>
    <d v="2022-07-08T00:00:00"/>
    <d v="2022-07-08T00:00:00"/>
    <s v="OTHER"/>
    <s v="SEC 21 EO 292 SPECIAL PRIVILEDGE"/>
    <s v="1 OTHER"/>
    <n v="1"/>
    <m/>
  </r>
  <r>
    <n v="566"/>
    <x v="4"/>
    <x v="67"/>
    <s v="AMBION HERSHEY D."/>
    <s v="CHO"/>
    <x v="0"/>
    <d v="2022-07-15T00:00:00"/>
    <d v="2022-07-15T00:00:00"/>
    <s v="VL"/>
    <m/>
    <s v="1 VL"/>
    <n v="1"/>
    <m/>
  </r>
  <r>
    <n v="567"/>
    <x v="4"/>
    <x v="68"/>
    <s v="VERGARA ESTELITA A."/>
    <s v="ONT"/>
    <x v="0"/>
    <d v="2022-05-02T00:00:00"/>
    <d v="2022-05-12T00:00:00"/>
    <s v="VL"/>
    <m/>
    <s v="9 VL"/>
    <n v="9"/>
    <m/>
  </r>
  <r>
    <n v="568"/>
    <x v="4"/>
    <x v="7"/>
    <s v="VARGAS ARNOLD A."/>
    <s v="ONT"/>
    <x v="0"/>
    <d v="2022-05-31T00:00:00"/>
    <d v="2022-05-31T00:00:00"/>
    <s v="SL"/>
    <m/>
    <s v="1 SL"/>
    <n v="1"/>
    <m/>
  </r>
  <r>
    <n v="569"/>
    <x v="4"/>
    <x v="69"/>
    <s v="VARGAS ARNOLD A."/>
    <s v="ONT"/>
    <x v="0"/>
    <d v="2022-05-27T00:00:00"/>
    <d v="2022-05-28T00:00:00"/>
    <s v="SL"/>
    <m/>
    <s v="1 SL"/>
    <n v="1"/>
    <m/>
  </r>
  <r>
    <n v="570"/>
    <x v="4"/>
    <x v="34"/>
    <s v="VARGAS MELINDA M."/>
    <s v="CSWDO"/>
    <x v="0"/>
    <d v="2022-07-20T00:00:00"/>
    <d v="2022-07-20T00:00:00"/>
    <s v="SL"/>
    <m/>
    <s v="1 SL"/>
    <n v="1"/>
    <m/>
  </r>
  <r>
    <n v="571"/>
    <x v="4"/>
    <x v="9"/>
    <s v="VARGAS MELINDA M."/>
    <s v="CSWDO"/>
    <x v="0"/>
    <d v="2022-06-30T00:00:00"/>
    <d v="2022-06-30T00:00:00"/>
    <s v="OTHER"/>
    <s v="SEC 21 EO 292 SPECIAL PRIVILEDGE"/>
    <s v="1 OTHER"/>
    <n v="1"/>
    <m/>
  </r>
  <r>
    <n v="572"/>
    <x v="4"/>
    <x v="14"/>
    <s v="VARGAS ARNOLD A."/>
    <s v="ONT"/>
    <x v="0"/>
    <d v="2022-07-09T00:00:00"/>
    <d v="2022-07-09T00:00:00"/>
    <s v="SL"/>
    <m/>
    <s v="0 SL"/>
    <n v="0"/>
    <m/>
  </r>
  <r>
    <n v="572"/>
    <x v="4"/>
    <x v="14"/>
    <s v="VARGAS ARNOLD A."/>
    <s v="ONT"/>
    <x v="0"/>
    <d v="2022-07-16T00:00:00"/>
    <d v="2022-07-16T00:00:00"/>
    <s v="SL"/>
    <m/>
    <s v="0 SL"/>
    <n v="0"/>
    <m/>
  </r>
  <r>
    <n v="572"/>
    <x v="4"/>
    <x v="14"/>
    <s v="VARGAS ARNOLD A."/>
    <s v="ONT"/>
    <x v="0"/>
    <d v="2022-07-23T00:00:00"/>
    <d v="2022-07-23T00:00:00"/>
    <s v="SL"/>
    <m/>
    <s v="0 SL"/>
    <n v="0"/>
    <m/>
  </r>
  <r>
    <n v="573"/>
    <x v="4"/>
    <x v="13"/>
    <s v="VARGAS ARNOLD A."/>
    <s v="ONT"/>
    <x v="0"/>
    <d v="2022-05-16T00:00:00"/>
    <d v="2022-05-16T00:00:00"/>
    <s v="SL"/>
    <m/>
    <s v="1 SL"/>
    <n v="1"/>
    <m/>
  </r>
  <r>
    <n v="573"/>
    <x v="4"/>
    <x v="13"/>
    <s v="VARGAS ARNOLD A."/>
    <s v="ONT"/>
    <x v="0"/>
    <d v="2022-05-21T00:00:00"/>
    <d v="2022-05-21T00:00:00"/>
    <s v="SL"/>
    <m/>
    <s v="0 SL"/>
    <n v="0"/>
    <m/>
  </r>
  <r>
    <n v="574"/>
    <x v="4"/>
    <x v="70"/>
    <s v="TORRES MOISES Q."/>
    <s v="MAHOGANY MARKET"/>
    <x v="0"/>
    <d v="2022-06-22T00:00:00"/>
    <d v="2022-06-23T00:00:00"/>
    <s v="SL"/>
    <m/>
    <s v="2 SL"/>
    <n v="2"/>
    <m/>
  </r>
  <r>
    <n v="575"/>
    <x v="4"/>
    <x v="32"/>
    <s v="ROLLE CARIZA P."/>
    <s v="CHO"/>
    <x v="0"/>
    <d v="2022-07-05T00:00:00"/>
    <d v="2022-07-05T00:00:00"/>
    <s v="VL"/>
    <m/>
    <s v="1 VL"/>
    <n v="1"/>
    <m/>
  </r>
  <r>
    <n v="576"/>
    <x v="4"/>
    <x v="60"/>
    <s v="PAZ JOSUE O."/>
    <s v="CENRO"/>
    <x v="0"/>
    <d v="2022-05-16T00:00:00"/>
    <d v="2022-05-17T00:00:00"/>
    <s v="SL"/>
    <m/>
    <s v="2 SL"/>
    <n v="2"/>
    <m/>
  </r>
  <r>
    <n v="577"/>
    <x v="4"/>
    <x v="19"/>
    <s v="PATERNO MARIA LOURDERS P."/>
    <s v="CCT"/>
    <x v="0"/>
    <d v="2022-07-24T00:00:00"/>
    <d v="2022-07-25T00:00:00"/>
    <s v="VL"/>
    <m/>
    <s v="1 VL"/>
    <n v="1"/>
    <m/>
  </r>
  <r>
    <n v="578"/>
    <x v="4"/>
    <x v="30"/>
    <s v="PATERNO MARIA LOURDERS P."/>
    <s v="CCT"/>
    <x v="0"/>
    <d v="2022-07-12T00:00:00"/>
    <d v="2022-07-12T00:00:00"/>
    <s v="SL"/>
    <m/>
    <s v="1 SL"/>
    <n v="1"/>
    <m/>
  </r>
  <r>
    <n v="579"/>
    <x v="4"/>
    <x v="71"/>
    <s v="PUNZALAN LUCIANA A."/>
    <s v="TCNHS"/>
    <x v="0"/>
    <d v="2022-06-27T00:00:00"/>
    <d v="2022-06-29T00:00:00"/>
    <s v="VL"/>
    <m/>
    <s v="3 VL"/>
    <n v="3"/>
    <m/>
  </r>
  <r>
    <n v="580"/>
    <x v="4"/>
    <x v="67"/>
    <s v="PUNZALAN LUCIANA A."/>
    <s v="TCNHS"/>
    <x v="0"/>
    <d v="2022-06-20T00:00:00"/>
    <d v="2022-06-20T00:00:00"/>
    <s v="SL"/>
    <m/>
    <s v="1 SL"/>
    <n v="1"/>
    <m/>
  </r>
  <r>
    <n v="581"/>
    <x v="4"/>
    <x v="71"/>
    <s v="PEPA ARIEL N."/>
    <s v="CHO"/>
    <x v="0"/>
    <d v="2022-07-11T00:00:00"/>
    <d v="2022-07-15T00:00:00"/>
    <s v="VL"/>
    <m/>
    <s v="5 VL"/>
    <n v="5"/>
    <m/>
  </r>
  <r>
    <n v="582"/>
    <x v="4"/>
    <x v="67"/>
    <s v="PARAISO MARIA LORENA D."/>
    <s v="EEO/CITY MARKET"/>
    <x v="0"/>
    <d v="2022-07-04T00:00:00"/>
    <d v="2022-07-05T00:00:00"/>
    <s v="SL"/>
    <m/>
    <s v="2 SL"/>
    <n v="2"/>
    <m/>
  </r>
  <r>
    <n v="583"/>
    <x v="4"/>
    <x v="71"/>
    <s v="NACARIO GLENN B."/>
    <s v="TCNHS"/>
    <x v="0"/>
    <d v="2022-07-04T00:00:00"/>
    <d v="2022-07-04T00:00:00"/>
    <s v="SL"/>
    <m/>
    <s v="1 SL"/>
    <n v="1"/>
    <m/>
  </r>
  <r>
    <n v="584"/>
    <x v="4"/>
    <x v="45"/>
    <s v="BRON FLORENCIO L."/>
    <s v="EEO/CITY MARKET"/>
    <x v="0"/>
    <d v="2022-07-09T00:00:00"/>
    <d v="2022-07-10T00:00:00"/>
    <s v="SL"/>
    <m/>
    <s v="0 SL"/>
    <n v="0"/>
    <m/>
  </r>
  <r>
    <n v="585"/>
    <x v="4"/>
    <x v="72"/>
    <s v="PEPA ARIEL N."/>
    <s v="CHO"/>
    <x v="0"/>
    <d v="2022-05-04T00:00:00"/>
    <d v="2022-05-04T00:00:00"/>
    <s v="SL"/>
    <m/>
    <s v="1 SL"/>
    <n v="1"/>
    <m/>
  </r>
  <r>
    <n v="586"/>
    <x v="4"/>
    <x v="31"/>
    <s v="PATERNO MARIA LOURDERS P."/>
    <s v="CCT"/>
    <x v="0"/>
    <d v="2022-06-10T00:00:00"/>
    <d v="2022-06-10T00:00:00"/>
    <s v="SL"/>
    <m/>
    <s v="1 SL"/>
    <n v="1"/>
    <m/>
  </r>
  <r>
    <n v="587"/>
    <x v="4"/>
    <x v="4"/>
    <s v="MARASIGAN BIENVENIDO E."/>
    <s v="GSO"/>
    <x v="0"/>
    <d v="2022-06-06T00:00:00"/>
    <d v="2022-07-01T00:00:00"/>
    <s v="SL"/>
    <m/>
    <s v="20 SL"/>
    <n v="20"/>
    <m/>
  </r>
  <r>
    <n v="588"/>
    <x v="4"/>
    <x v="14"/>
    <s v="MAULLON JAENA F."/>
    <s v="SP"/>
    <x v="0"/>
    <d v="2022-07-11T00:00:00"/>
    <d v="2022-07-15T00:00:00"/>
    <s v="SL"/>
    <m/>
    <s v="5 SL"/>
    <n v="5"/>
    <m/>
  </r>
  <r>
    <n v="588"/>
    <x v="4"/>
    <x v="14"/>
    <s v="MAULLON JAENA F."/>
    <s v="SP"/>
    <x v="0"/>
    <d v="2022-07-18T00:00:00"/>
    <d v="2022-07-22T00:00:00"/>
    <s v="SL"/>
    <m/>
    <s v="5 SL"/>
    <n v="5"/>
    <m/>
  </r>
  <r>
    <n v="589"/>
    <x v="4"/>
    <x v="3"/>
    <s v="DE SAGUN NANCY D."/>
    <s v="SP"/>
    <x v="0"/>
    <d v="2022-07-13T00:00:00"/>
    <d v="2022-07-13T00:00:00"/>
    <s v="SL"/>
    <m/>
    <s v="1 SL"/>
    <n v="1"/>
    <m/>
  </r>
  <r>
    <n v="590"/>
    <x v="4"/>
    <x v="14"/>
    <s v="SARDIÑOLA REBECCA C."/>
    <s v="SP"/>
    <x v="0"/>
    <d v="2022-07-18T00:00:00"/>
    <d v="2022-07-21T00:00:00"/>
    <s v="SL"/>
    <m/>
    <s v="4 SL"/>
    <n v="4"/>
    <m/>
  </r>
  <r>
    <n v="591"/>
    <x v="4"/>
    <x v="58"/>
    <s v="TIMPLE ALLAN R."/>
    <s v="TCIS"/>
    <x v="0"/>
    <d v="2022-06-13T00:00:00"/>
    <d v="2022-06-14T00:00:00"/>
    <s v="SL"/>
    <m/>
    <s v="2 SL"/>
    <n v="2"/>
    <m/>
  </r>
  <r>
    <n v="592"/>
    <x v="4"/>
    <x v="27"/>
    <s v="TIMPLE ALLAN R."/>
    <s v="TCIS"/>
    <x v="0"/>
    <d v="2022-04-18T00:00:00"/>
    <d v="2022-04-22T00:00:00"/>
    <s v="SL"/>
    <m/>
    <s v="5 SL"/>
    <n v="5"/>
    <m/>
  </r>
  <r>
    <n v="593"/>
    <x v="4"/>
    <x v="67"/>
    <s v="TINAZA JHOANNA MARIE D."/>
    <s v="ONT"/>
    <x v="0"/>
    <d v="2022-07-20T00:00:00"/>
    <d v="2022-07-21T00:00:00"/>
    <s v="OTHER"/>
    <s v="SEC 25 EO 292 FORCE LEAVE"/>
    <s v="2 OTHER"/>
    <n v="2"/>
    <m/>
  </r>
  <r>
    <n v="594"/>
    <x v="4"/>
    <x v="12"/>
    <s v="TINAZA JHOANNA MARIE D."/>
    <s v="ONT"/>
    <x v="0"/>
    <d v="2022-06-25T00:00:00"/>
    <d v="2022-06-25T00:00:00"/>
    <s v="OTHER"/>
    <s v="SEC 21 EO 292 SPECIAL PRIVILEDGE"/>
    <s v="0 OTHER"/>
    <n v="0"/>
    <m/>
  </r>
  <r>
    <n v="595"/>
    <x v="4"/>
    <x v="12"/>
    <s v="TINAZA JHOANNA MARIE D."/>
    <s v="ONT"/>
    <x v="0"/>
    <d v="2022-06-01T00:00:00"/>
    <d v="2022-06-03T00:00:00"/>
    <s v="OTHER"/>
    <s v="SEC 25 EO 292 FORCE LEAVE"/>
    <s v="3 OTHER"/>
    <n v="3"/>
    <m/>
  </r>
  <r>
    <n v="596"/>
    <x v="4"/>
    <x v="27"/>
    <s v="ROLLE MICHELLYN G."/>
    <s v="ONT"/>
    <x v="0"/>
    <d v="2022-05-12T00:00:00"/>
    <d v="2022-05-13T00:00:00"/>
    <s v="OTHER"/>
    <s v="SEC 25 EO 292 FORCE LEAVE"/>
    <s v="2 OTHER"/>
    <n v="2"/>
    <m/>
  </r>
  <r>
    <n v="596"/>
    <x v="4"/>
    <x v="27"/>
    <s v="ROLLE MICHELLYN G."/>
    <s v="ONT"/>
    <x v="0"/>
    <d v="2022-05-16T00:00:00"/>
    <d v="2022-05-18T00:00:00"/>
    <s v="OTHER"/>
    <s v="SEC 25 EO 292 FORCE LEAVE"/>
    <s v="3 OTHER"/>
    <n v="3"/>
    <m/>
  </r>
  <r>
    <n v="597"/>
    <x v="4"/>
    <x v="45"/>
    <s v="SABULAAN MARIA LEAH M."/>
    <s v="CPDO"/>
    <x v="0"/>
    <d v="2022-07-11T00:00:00"/>
    <d v="2022-07-11T00:00:00"/>
    <s v="OTHER"/>
    <s v="RA 8972 SOLO PARENT"/>
    <s v="1 OTHER"/>
    <n v="1"/>
    <m/>
  </r>
  <r>
    <n v="598"/>
    <x v="4"/>
    <x v="32"/>
    <s v="SARDIÑOLA REBECCA C."/>
    <s v="SP"/>
    <x v="0"/>
    <d v="2022-06-27T00:00:00"/>
    <d v="2022-06-28T00:00:00"/>
    <s v="SL"/>
    <m/>
    <s v="2 SL"/>
    <n v="2"/>
    <m/>
  </r>
  <r>
    <n v="599"/>
    <x v="4"/>
    <x v="30"/>
    <s v="SUMAGUI FELICITAS M."/>
    <s v="CSWDO"/>
    <x v="0"/>
    <d v="2022-07-13T00:00:00"/>
    <d v="2022-07-13T00:00:00"/>
    <s v="OTHER"/>
    <s v="SEC 21 EO 292 SPECIAL PRIVILEDGE"/>
    <s v="1 OTHER"/>
    <n v="1"/>
    <m/>
  </r>
  <r>
    <n v="600"/>
    <x v="4"/>
    <x v="8"/>
    <s v="SARDIÑOLA REBECCA C."/>
    <s v="SP"/>
    <x v="0"/>
    <d v="2022-07-21T00:00:00"/>
    <d v="2022-07-22T00:00:00"/>
    <s v="OTHER"/>
    <s v="SEC 21 EO 292 SPECIAL PRIVILEDGE"/>
    <s v="2 OTHER"/>
    <n v="2"/>
    <m/>
  </r>
  <r>
    <n v="601"/>
    <x v="4"/>
    <x v="16"/>
    <s v="SARDIÑOLA REBECCA C."/>
    <s v="SP"/>
    <x v="0"/>
    <d v="2022-06-02T00:00:00"/>
    <d v="2022-06-03T00:00:00"/>
    <s v="SL"/>
    <m/>
    <s v="2 SL"/>
    <n v="2"/>
    <m/>
  </r>
  <r>
    <n v="602"/>
    <x v="4"/>
    <x v="3"/>
    <s v="SUMAGUI FELICITAS M."/>
    <s v="CSWDO"/>
    <x v="0"/>
    <d v="2022-07-12T00:00:00"/>
    <d v="2022-07-12T00:00:00"/>
    <s v="SL"/>
    <m/>
    <s v="1 SL"/>
    <n v="1"/>
    <m/>
  </r>
  <r>
    <n v="603"/>
    <x v="4"/>
    <x v="2"/>
    <s v="RODRIGUEZ REIMART L."/>
    <s v="DA"/>
    <x v="0"/>
    <d v="2022-05-16T00:00:00"/>
    <d v="2022-05-19T00:00:00"/>
    <s v="SL"/>
    <m/>
    <s v="4 SL"/>
    <n v="4"/>
    <m/>
  </r>
  <r>
    <n v="604"/>
    <x v="4"/>
    <x v="51"/>
    <s v="RODRIGUEZ NARCISCO E."/>
    <s v="EEO/CITY MARKET"/>
    <x v="0"/>
    <d v="2022-07-05T00:00:00"/>
    <d v="2022-07-07T00:00:00"/>
    <s v="SL"/>
    <m/>
    <s v="3 SL"/>
    <n v="3"/>
    <m/>
  </r>
  <r>
    <n v="605"/>
    <x v="4"/>
    <x v="30"/>
    <s v="ROMILLA MARIBEL P."/>
    <s v="ACCOUNTING"/>
    <x v="0"/>
    <d v="2022-07-11T00:00:00"/>
    <d v="2022-07-11T00:00:00"/>
    <s v="SL"/>
    <m/>
    <s v="1 SL"/>
    <n v="1"/>
    <m/>
  </r>
  <r>
    <n v="606"/>
    <x v="4"/>
    <x v="73"/>
    <s v="PATERNO MARIA LOURDERS P."/>
    <s v="CCT"/>
    <x v="0"/>
    <d v="2022-05-26T00:00:00"/>
    <d v="2022-05-26T00:00:00"/>
    <s v="OTHER"/>
    <s v="SEC 21 EO 292 SPECIAL PRIVILEDGE"/>
    <s v="1 OTHER"/>
    <n v="1"/>
    <m/>
  </r>
  <r>
    <n v="607"/>
    <x v="4"/>
    <x v="38"/>
    <s v="PATERNO MARIA LOURDERS P."/>
    <s v="CCT"/>
    <x v="0"/>
    <d v="2022-04-26T00:00:00"/>
    <d v="2022-04-28T00:00:00"/>
    <s v="SL"/>
    <m/>
    <s v="3 SL"/>
    <n v="3"/>
    <m/>
  </r>
  <r>
    <n v="608"/>
    <x v="5"/>
    <x v="74"/>
    <s v="VILLARDO REY  "/>
    <s v="GSO"/>
    <x v="0"/>
    <d v="2022-04-25T00:00:00"/>
    <d v="2022-07-29T00:00:00"/>
    <s v="VL"/>
    <m/>
    <s v="70 VL"/>
    <n v="70"/>
    <m/>
  </r>
  <r>
    <n v="609"/>
    <x v="5"/>
    <x v="75"/>
    <s v="JABINES MARIA SHELLY D."/>
    <s v="LIBRARY"/>
    <x v="0"/>
    <d v="2022-06-27T00:00:00"/>
    <d v="2022-06-27T00:00:00"/>
    <s v="OTHER"/>
    <s v="SEC 21 EO 292 SPECIAL PRIVILEDGE"/>
    <s v="1 OTHER"/>
    <n v="1"/>
    <m/>
  </r>
  <r>
    <n v="610"/>
    <x v="5"/>
    <x v="36"/>
    <s v="GALARDE DELFIN A."/>
    <s v="CHARACTER"/>
    <x v="0"/>
    <d v="2022-07-06T00:00:00"/>
    <d v="2022-07-06T00:00:00"/>
    <s v="SL"/>
    <m/>
    <s v="1 SL"/>
    <n v="1"/>
    <m/>
  </r>
  <r>
    <n v="611"/>
    <x v="5"/>
    <x v="56"/>
    <s v="GALARDE DELFIN A."/>
    <s v="CHARACTER"/>
    <x v="0"/>
    <d v="2022-06-28T00:00:00"/>
    <d v="2022-06-28T00:00:00"/>
    <s v="SL"/>
    <m/>
    <s v="1 SL"/>
    <n v="1"/>
    <m/>
  </r>
  <r>
    <n v="612"/>
    <x v="5"/>
    <x v="4"/>
    <s v="FELLO VIRGILIO O."/>
    <n v="0"/>
    <x v="0"/>
    <d v="2022-06-25T00:00:00"/>
    <d v="2022-06-29T00:00:00"/>
    <s v="SL"/>
    <m/>
    <s v="3 SL"/>
    <n v="3"/>
    <m/>
  </r>
  <r>
    <n v="612"/>
    <x v="5"/>
    <x v="4"/>
    <s v="FELLO VIRGILIO O."/>
    <n v="0"/>
    <x v="0"/>
    <d v="2022-07-01T00:00:00"/>
    <d v="2022-07-01T00:00:00"/>
    <s v="SL"/>
    <m/>
    <s v="1 SL"/>
    <n v="1"/>
    <m/>
  </r>
  <r>
    <n v="613"/>
    <x v="5"/>
    <x v="70"/>
    <s v="DOGELIO CHRISTIAN B."/>
    <s v="LEGAL"/>
    <x v="0"/>
    <d v="2022-06-30T00:00:00"/>
    <d v="2022-07-01T00:00:00"/>
    <s v="OTHER"/>
    <s v="SEC 25 EO 292 FORCE LEAVE"/>
    <s v="2 OTHER"/>
    <n v="2"/>
    <m/>
  </r>
  <r>
    <n v="614"/>
    <x v="5"/>
    <x v="66"/>
    <s v="DESIPEDA MACARIA P."/>
    <s v="TICC"/>
    <x v="0"/>
    <d v="2022-07-12T00:00:00"/>
    <d v="2022-07-14T00:00:00"/>
    <s v="OTHER"/>
    <s v="SEC 25 EO 292 FORCE LEAVE"/>
    <s v="3 OTHER"/>
    <n v="3"/>
    <m/>
  </r>
  <r>
    <n v="615"/>
    <x v="5"/>
    <x v="45"/>
    <s v="DE LARA GRACE L."/>
    <s v="ONT"/>
    <x v="0"/>
    <d v="2022-07-11T00:00:00"/>
    <d v="2022-07-13T00:00:00"/>
    <s v="OTHER"/>
    <s v="SEC 21 EO 292 SPECIAL PRIVILEDGE"/>
    <s v="3 OTHER"/>
    <n v="3"/>
    <m/>
  </r>
  <r>
    <n v="616"/>
    <x v="5"/>
    <x v="76"/>
    <s v="DEMATERA PEDRO B."/>
    <s v="CCR"/>
    <x v="0"/>
    <d v="2022-07-11T00:00:00"/>
    <d v="2022-07-15T00:00:00"/>
    <s v="VL"/>
    <m/>
    <s v="5 VL"/>
    <n v="5"/>
    <m/>
  </r>
  <r>
    <n v="617"/>
    <x v="5"/>
    <x v="36"/>
    <s v="DERLA ARTHUR D."/>
    <s v="CENRO"/>
    <x v="0"/>
    <d v="2022-07-06T00:00:00"/>
    <d v="2022-07-07T00:00:00"/>
    <s v="SL"/>
    <m/>
    <s v="2 SL"/>
    <n v="2"/>
    <m/>
  </r>
  <r>
    <n v="618"/>
    <x v="5"/>
    <x v="22"/>
    <s v="SUMAGUI FELICITAS M."/>
    <s v="CSWDO"/>
    <x v="0"/>
    <d v="2022-06-03T00:00:00"/>
    <d v="2022-06-03T00:00:00"/>
    <s v="SL"/>
    <m/>
    <s v="1 SL"/>
    <n v="1"/>
    <m/>
  </r>
  <r>
    <n v="619"/>
    <x v="5"/>
    <x v="77"/>
    <s v="SUMAGUI LORENA P."/>
    <s v="BIR"/>
    <x v="0"/>
    <d v="2022-08-23T00:00:00"/>
    <d v="2022-08-23T00:00:00"/>
    <s v="SL"/>
    <m/>
    <s v="1 SL"/>
    <n v="1"/>
    <m/>
  </r>
  <r>
    <n v="619"/>
    <x v="5"/>
    <x v="77"/>
    <s v="SUMAGUI LORENA P."/>
    <s v="BIR"/>
    <x v="0"/>
    <d v="2022-08-25T00:00:00"/>
    <d v="2022-08-25T00:00:00"/>
    <s v="SL"/>
    <m/>
    <s v="1 SL"/>
    <n v="1"/>
    <m/>
  </r>
  <r>
    <n v="620"/>
    <x v="5"/>
    <x v="37"/>
    <s v="SUMAGUI LORENA P."/>
    <s v="BIR"/>
    <x v="0"/>
    <d v="2022-05-05T00:00:00"/>
    <d v="2022-05-05T00:00:00"/>
    <s v="SL"/>
    <m/>
    <s v="1 SL"/>
    <n v="1"/>
    <m/>
  </r>
  <r>
    <n v="621"/>
    <x v="5"/>
    <x v="78"/>
    <s v="ENRIQUEZ ANABEL O."/>
    <s v="CHO"/>
    <x v="0"/>
    <d v="2022-07-29T00:00:00"/>
    <d v="2022-07-29T00:00:00"/>
    <s v="SL"/>
    <m/>
    <s v="1 SL"/>
    <n v="1"/>
    <m/>
  </r>
  <r>
    <n v="621"/>
    <x v="5"/>
    <x v="78"/>
    <s v="ENRIQUEZ ANABEL O."/>
    <s v="CHO"/>
    <x v="0"/>
    <d v="2022-08-01T00:00:00"/>
    <d v="2022-08-01T00:00:00"/>
    <s v="SL"/>
    <m/>
    <s v="1 SL"/>
    <n v="1"/>
    <m/>
  </r>
  <r>
    <n v="622"/>
    <x v="5"/>
    <x v="79"/>
    <s v="REYES NORALYN B."/>
    <s v="SP"/>
    <x v="0"/>
    <d v="2022-08-16T00:00:00"/>
    <d v="2022-08-16T00:00:00"/>
    <s v="OTHER"/>
    <s v="SEC 21 EO 292 SPECIAL PRIVILEDGE"/>
    <s v="1 OTHER"/>
    <n v="1"/>
    <m/>
  </r>
  <r>
    <n v="623"/>
    <x v="5"/>
    <x v="8"/>
    <s v="ESTOLE JOCELYN D."/>
    <s v="CCT"/>
    <x v="0"/>
    <d v="2022-07-12T00:00:00"/>
    <d v="2022-07-14T00:00:00"/>
    <s v="SL"/>
    <m/>
    <s v="3 SL"/>
    <n v="3"/>
    <m/>
  </r>
  <r>
    <n v="624"/>
    <x v="5"/>
    <x v="80"/>
    <s v="AMBAT JAIME L."/>
    <s v="VMO/SP"/>
    <x v="0"/>
    <d v="2022-08-02T00:00:00"/>
    <d v="2022-08-02T00:00:00"/>
    <s v="SL"/>
    <m/>
    <s v="1 SL"/>
    <n v="1"/>
    <m/>
  </r>
  <r>
    <n v="625"/>
    <x v="5"/>
    <x v="56"/>
    <s v="LANDICHO ROSALINA B."/>
    <s v="EEO/CITY MARKET"/>
    <x v="0"/>
    <d v="2022-06-28T00:00:00"/>
    <d v="2022-06-28T00:00:00"/>
    <s v="SL"/>
    <m/>
    <s v="1 SL"/>
    <n v="1"/>
    <m/>
  </r>
  <r>
    <n v="626"/>
    <x v="5"/>
    <x v="71"/>
    <s v="LABANANCIA TEDDY BOY N."/>
    <s v="SUNGAY ELEM SCH"/>
    <x v="0"/>
    <d v="2022-07-05T00:00:00"/>
    <d v="2022-07-11T00:00:00"/>
    <s v="VL"/>
    <m/>
    <s v="5 VL"/>
    <n v="5"/>
    <m/>
  </r>
  <r>
    <n v="627"/>
    <x v="5"/>
    <x v="81"/>
    <s v="SARDIÑOLA REBECCA C."/>
    <s v="SP"/>
    <x v="0"/>
    <d v="2022-08-04T00:00:00"/>
    <d v="2022-08-05T00:00:00"/>
    <s v="SL"/>
    <m/>
    <s v="2 SL"/>
    <n v="2"/>
    <m/>
  </r>
  <r>
    <n v="628"/>
    <x v="5"/>
    <x v="78"/>
    <s v="SARDIÑOLA REBECCA C."/>
    <s v="SP"/>
    <x v="0"/>
    <d v="2022-08-02T00:00:00"/>
    <d v="2022-08-03T00:00:00"/>
    <s v="SL"/>
    <m/>
    <s v="2 SL"/>
    <n v="2"/>
    <m/>
  </r>
  <r>
    <n v="629"/>
    <x v="6"/>
    <x v="82"/>
    <s v="ALMAREZ MELENCIO M."/>
    <s v="SP"/>
    <x v="0"/>
    <m/>
    <m/>
    <s v="OTHER"/>
    <s v="TERMINAL LEAVE"/>
    <s v="0 OTHER"/>
    <n v="0"/>
    <m/>
  </r>
  <r>
    <n v="630"/>
    <x v="7"/>
    <x v="83"/>
    <s v="AYCARDO PILILLA V."/>
    <s v="COA"/>
    <x v="1"/>
    <m/>
    <m/>
    <s v="OTHER"/>
    <s v="TERMINAL LEAVE"/>
    <s v="0 OTHER"/>
    <n v="0"/>
    <m/>
  </r>
  <r>
    <n v="631"/>
    <x v="8"/>
    <x v="8"/>
    <s v="DIAZ CAROLINA P."/>
    <s v="SP/VMO"/>
    <x v="1"/>
    <d v="2022-07-20T00:00:00"/>
    <d v="2022-07-22T00:00:00"/>
    <s v="VL"/>
    <m/>
    <s v="3 VL"/>
    <n v="3"/>
    <m/>
  </r>
  <r>
    <n v="632"/>
    <x v="8"/>
    <x v="84"/>
    <s v="DIAZ CAROLINA P."/>
    <s v="SP/VMO"/>
    <x v="1"/>
    <d v="2022-07-25T00:00:00"/>
    <d v="2022-07-27T00:00:00"/>
    <s v="SL"/>
    <m/>
    <s v="3 SL"/>
    <n v="3"/>
    <m/>
  </r>
  <r>
    <n v="633"/>
    <x v="8"/>
    <x v="85"/>
    <s v="DIAZ CAROLINA P."/>
    <s v="SP/VMO"/>
    <x v="1"/>
    <d v="2022-09-28T00:00:00"/>
    <d v="2022-09-28T00:00:00"/>
    <s v="SL"/>
    <m/>
    <s v="1 SL"/>
    <n v="1"/>
    <m/>
  </r>
  <r>
    <n v="634"/>
    <x v="8"/>
    <x v="35"/>
    <s v="SARDINOLA  GINABLETH J."/>
    <s v="ONT"/>
    <x v="1"/>
    <d v="2022-07-28T00:00:00"/>
    <d v="2022-07-29T00:00:00"/>
    <s v="SL"/>
    <m/>
    <s v="2 SL"/>
    <n v="2"/>
    <m/>
  </r>
  <r>
    <n v="635"/>
    <x v="8"/>
    <x v="86"/>
    <s v="MARINDUQUE ROWENA G."/>
    <s v="SP"/>
    <x v="0"/>
    <d v="2022-08-17T00:00:00"/>
    <d v="2022-08-17T00:00:00"/>
    <s v="SL"/>
    <m/>
    <s v="1 SL"/>
    <n v="1"/>
    <m/>
  </r>
  <r>
    <n v="636"/>
    <x v="8"/>
    <x v="86"/>
    <s v="MARINDUQUE ROWENA G."/>
    <s v="SP"/>
    <x v="0"/>
    <d v="2022-08-19T00:00:00"/>
    <d v="2022-08-19T00:00:00"/>
    <s v="SL"/>
    <m/>
    <s v="1 SL"/>
    <n v="1"/>
    <m/>
  </r>
  <r>
    <n v="637"/>
    <x v="8"/>
    <x v="87"/>
    <s v="MARINDUQUE ROWENA G."/>
    <s v="SP"/>
    <x v="0"/>
    <d v="2022-09-02T00:00:00"/>
    <d v="2022-09-02T00:00:00"/>
    <s v="SL"/>
    <m/>
    <s v="1 SL"/>
    <n v="1"/>
    <m/>
  </r>
  <r>
    <n v="638"/>
    <x v="8"/>
    <x v="88"/>
    <s v="MAURICIO MARIZIEL M."/>
    <s v="SP"/>
    <x v="0"/>
    <d v="2022-09-05T00:00:00"/>
    <d v="2022-09-06T00:00:00"/>
    <s v="SL"/>
    <m/>
    <s v="2 SL"/>
    <n v="2"/>
    <m/>
  </r>
  <r>
    <n v="639"/>
    <x v="8"/>
    <x v="89"/>
    <s v="DESINGAŃO PURIFICACION A."/>
    <s v="SP"/>
    <x v="0"/>
    <d v="2022-08-26T00:00:00"/>
    <d v="2022-08-26T00:00:00"/>
    <s v="SL"/>
    <m/>
    <s v="1 SL"/>
    <n v="1"/>
    <m/>
  </r>
  <r>
    <n v="640"/>
    <x v="8"/>
    <x v="88"/>
    <s v="ABALLA JAMAICA C."/>
    <s v="TCNHS-ISHS"/>
    <x v="0"/>
    <d v="2022-09-08T00:00:00"/>
    <d v="2022-09-09T00:00:00"/>
    <s v="WITHOUTPAY"/>
    <s v="WITHOUTPAY"/>
    <s v="2 WITHOUTPAY"/>
    <n v="2"/>
    <m/>
  </r>
  <r>
    <n v="641"/>
    <x v="8"/>
    <x v="90"/>
    <s v="BUTALON DIANNE H."/>
    <s v="ONT"/>
    <x v="0"/>
    <d v="2022-07-20T00:00:00"/>
    <d v="2022-07-20T00:00:00"/>
    <s v="SL"/>
    <m/>
    <s v="1 SL"/>
    <n v="1"/>
    <m/>
  </r>
  <r>
    <n v="642"/>
    <x v="8"/>
    <x v="84"/>
    <s v="ANGCAYA JENNY ROSE S."/>
    <s v="CTO-LICENSE"/>
    <x v="0"/>
    <d v="2022-07-27T00:00:00"/>
    <d v="2022-07-27T00:00:00"/>
    <s v="VL"/>
    <m/>
    <s v="1 VL"/>
    <n v="1"/>
    <m/>
  </r>
  <r>
    <n v="643"/>
    <x v="8"/>
    <x v="14"/>
    <s v="AMULONG GERONIMO M."/>
    <s v="EEO/CITY MARKET"/>
    <x v="0"/>
    <d v="2022-08-01T00:00:00"/>
    <d v="2022-08-04T00:00:00"/>
    <s v="VL"/>
    <m/>
    <s v="4 VL"/>
    <n v="4"/>
    <m/>
  </r>
  <r>
    <n v="643"/>
    <x v="8"/>
    <x v="91"/>
    <s v="AMULONG GERONIMO M."/>
    <s v="EEO/CITY MARKET"/>
    <x v="0"/>
    <d v="2022-08-06T00:00:00"/>
    <d v="2022-08-06T00:00:00"/>
    <s v="VL"/>
    <m/>
    <s v="0 VL"/>
    <n v="0"/>
    <m/>
  </r>
  <r>
    <n v="644"/>
    <x v="8"/>
    <x v="91"/>
    <s v="COSA PAOLA GRACE P."/>
    <s v="ASSESSOR"/>
    <x v="0"/>
    <d v="2022-07-25T00:00:00"/>
    <d v="2022-07-25T00:00:00"/>
    <s v="SL"/>
    <m/>
    <s v="1 SL"/>
    <n v="1"/>
    <m/>
  </r>
  <r>
    <n v="645"/>
    <x v="8"/>
    <x v="34"/>
    <s v="COSA PAOLA GRACE P."/>
    <s v="ASSESSOR"/>
    <x v="0"/>
    <d v="2022-07-20T00:00:00"/>
    <d v="2022-07-20T00:00:00"/>
    <s v="SL"/>
    <m/>
    <s v="1 SL"/>
    <n v="1"/>
    <m/>
  </r>
  <r>
    <n v="646"/>
    <x v="8"/>
    <x v="32"/>
    <s v="COLETO ASHLEY M."/>
    <s v="ASSESSOR"/>
    <x v="0"/>
    <d v="2022-06-24T00:00:00"/>
    <d v="2022-06-24T00:00:00"/>
    <s v="SL"/>
    <m/>
    <s v="1 SL"/>
    <n v="1"/>
    <m/>
  </r>
  <r>
    <n v="647"/>
    <x v="8"/>
    <x v="22"/>
    <s v="COLETO ASHLEY M."/>
    <s v="ASSESSOR"/>
    <x v="0"/>
    <d v="2022-05-13T00:00:00"/>
    <d v="2022-05-16T00:00:00"/>
    <s v="VL"/>
    <m/>
    <s v="2 VL"/>
    <n v="2"/>
    <m/>
  </r>
  <r>
    <n v="648"/>
    <x v="8"/>
    <x v="14"/>
    <s v="COLETO ASHLEY M."/>
    <s v="ASSESSOR"/>
    <x v="0"/>
    <d v="2022-07-29T00:00:00"/>
    <d v="2022-07-29T00:00:00"/>
    <s v="OTHER"/>
    <s v="BIRTHDAY LEAVE"/>
    <s v="1 OTHER"/>
    <n v="1"/>
    <m/>
  </r>
  <r>
    <n v="649"/>
    <x v="8"/>
    <x v="84"/>
    <s v="GATPANDAN MICHAEL E."/>
    <s v="GSO"/>
    <x v="0"/>
    <d v="2022-07-26T00:00:00"/>
    <d v="2022-07-27T00:00:00"/>
    <s v="SL"/>
    <m/>
    <s v="2 SL"/>
    <n v="2"/>
    <m/>
  </r>
  <r>
    <n v="650"/>
    <x v="8"/>
    <x v="84"/>
    <s v="DESINGAŃO PURIFICACION A."/>
    <s v="SP"/>
    <x v="0"/>
    <d v="2022-07-27T00:00:00"/>
    <d v="2022-07-27T00:00:00"/>
    <s v="SL"/>
    <m/>
    <s v="1 SL"/>
    <n v="1"/>
    <m/>
  </r>
  <r>
    <n v="651"/>
    <x v="8"/>
    <x v="92"/>
    <s v="COLETO ASHLEY M."/>
    <s v="ASSESSOR"/>
    <x v="0"/>
    <d v="2022-09-06T00:00:00"/>
    <d v="2022-09-07T00:00:00"/>
    <s v="SL"/>
    <m/>
    <s v="2 SL"/>
    <n v="2"/>
    <m/>
  </r>
  <r>
    <n v="652"/>
    <x v="8"/>
    <x v="88"/>
    <s v="DIMAPILIS DENNIS C."/>
    <s v="TOPS (ADMIN CSU)"/>
    <x v="1"/>
    <d v="2022-09-05T00:00:00"/>
    <d v="2022-09-06T00:00:00"/>
    <s v="SL"/>
    <m/>
    <s v="2 SL"/>
    <n v="2"/>
    <m/>
  </r>
  <r>
    <n v="653"/>
    <x v="8"/>
    <x v="64"/>
    <s v="MANALO FERNANDO G."/>
    <s v="ONT"/>
    <x v="0"/>
    <d v="2022-07-18T00:00:00"/>
    <d v="2022-07-22T00:00:00"/>
    <s v="VL"/>
    <m/>
    <s v="5 VL"/>
    <n v="5"/>
    <m/>
  </r>
  <r>
    <n v="654"/>
    <x v="8"/>
    <x v="86"/>
    <s v="MAGUINAO NIÑA F."/>
    <s v="ONT"/>
    <x v="0"/>
    <d v="2022-08-23T00:00:00"/>
    <d v="2022-08-26T00:00:00"/>
    <s v="OTHER"/>
    <s v="MOURNING LEAVE"/>
    <s v="4 OTHER"/>
    <n v="4"/>
    <m/>
  </r>
  <r>
    <n v="655"/>
    <x v="8"/>
    <x v="93"/>
    <s v="EMELO MARY JANE T."/>
    <s v="ONT"/>
    <x v="1"/>
    <d v="2022-08-17T00:00:00"/>
    <d v="2022-08-17T00:00:00"/>
    <s v="SL"/>
    <m/>
    <s v="1 SL"/>
    <n v="1"/>
    <m/>
  </r>
  <r>
    <n v="656"/>
    <x v="8"/>
    <x v="93"/>
    <s v="HAPITA MELANIE A."/>
    <s v="ONT"/>
    <x v="0"/>
    <d v="2022-08-14T00:00:00"/>
    <d v="2022-08-15T00:00:00"/>
    <s v="SL"/>
    <m/>
    <s v="1 SL"/>
    <n v="1"/>
    <m/>
  </r>
  <r>
    <n v="656"/>
    <x v="8"/>
    <x v="93"/>
    <s v="HAPITA MELANIE A."/>
    <s v="ONT"/>
    <x v="0"/>
    <d v="2022-08-18T00:00:00"/>
    <d v="2022-08-19T00:00:00"/>
    <s v="SL"/>
    <m/>
    <s v="2 SL"/>
    <n v="2"/>
    <m/>
  </r>
  <r>
    <n v="657"/>
    <x v="9"/>
    <x v="90"/>
    <s v="DE CASTRO  CHRISTINE JEAN D."/>
    <s v="CSWDO"/>
    <x v="0"/>
    <d v="2022-07-26T00:00:00"/>
    <d v="2022-07-26T00:00:00"/>
    <s v="SL"/>
    <m/>
    <s v="1 SL"/>
    <n v="1"/>
    <m/>
  </r>
  <r>
    <n v="658"/>
    <x v="9"/>
    <x v="91"/>
    <s v="SUMAGUI LORENA P."/>
    <s v="BIR"/>
    <x v="0"/>
    <d v="2022-07-20T00:00:00"/>
    <d v="2022-07-20T00:00:00"/>
    <s v="OTHER"/>
    <s v="SEC 21 EO 292 SPECIAL PRIVILEDGE"/>
    <s v="1 OTHER"/>
    <n v="1"/>
    <m/>
  </r>
  <r>
    <n v="658"/>
    <x v="9"/>
    <x v="91"/>
    <s v="SUMAGUI LORENA P."/>
    <s v="BIR"/>
    <x v="0"/>
    <d v="2022-07-28T00:00:00"/>
    <d v="2022-07-28T00:00:00"/>
    <s v="OTHER"/>
    <s v="SEC 21 EO 292 SPECIAL PRIVILEDGE"/>
    <s v="1 OTHER"/>
    <n v="1"/>
    <m/>
  </r>
  <r>
    <n v="659"/>
    <x v="9"/>
    <x v="14"/>
    <s v="DILIDILI AIREEN M."/>
    <s v="TICC"/>
    <x v="0"/>
    <d v="2022-08-05T00:00:00"/>
    <d v="2022-08-05T00:00:00"/>
    <s v="VL"/>
    <m/>
    <s v="1 VL"/>
    <n v="1"/>
    <m/>
  </r>
  <r>
    <n v="660"/>
    <x v="9"/>
    <x v="14"/>
    <s v="VILLANUEVA MARILYN L."/>
    <s v="TICC"/>
    <x v="0"/>
    <d v="2022-07-21T00:00:00"/>
    <d v="2022-07-22T00:00:00"/>
    <s v="SL"/>
    <m/>
    <s v="2 SL"/>
    <n v="2"/>
    <m/>
  </r>
  <r>
    <n v="661"/>
    <x v="9"/>
    <x v="14"/>
    <s v="RODRIGUEZ ARNEL  "/>
    <s v="CENRO"/>
    <x v="0"/>
    <d v="2022-08-01T00:00:00"/>
    <d v="2022-08-01T00:00:00"/>
    <s v="OTHER"/>
    <s v="SEC 25 EO 292 FORCE LEAVE"/>
    <s v="1 OTHER"/>
    <n v="1"/>
    <m/>
  </r>
  <r>
    <n v="662"/>
    <x v="9"/>
    <x v="90"/>
    <s v="OBINA APOLINARIO B."/>
    <s v="CENRO"/>
    <x v="0"/>
    <d v="2022-07-25T00:00:00"/>
    <d v="2022-07-26T00:00:00"/>
    <s v="SL"/>
    <m/>
    <s v="2 SL"/>
    <n v="2"/>
    <m/>
  </r>
  <r>
    <n v="663"/>
    <x v="9"/>
    <x v="84"/>
    <s v="FLORES RICHARD  "/>
    <s v="CENRO"/>
    <x v="0"/>
    <d v="2022-07-26T00:00:00"/>
    <d v="2022-07-27T00:00:00"/>
    <s v="VL"/>
    <m/>
    <s v="2 VL"/>
    <n v="2"/>
    <m/>
  </r>
  <r>
    <n v="664"/>
    <x v="9"/>
    <x v="14"/>
    <s v="ALBARRACIN ROLAND  "/>
    <s v="CENRO"/>
    <x v="0"/>
    <d v="2022-08-01T00:00:00"/>
    <d v="2022-08-05T00:00:00"/>
    <s v="VL"/>
    <m/>
    <s v="5 VL"/>
    <n v="5"/>
    <m/>
  </r>
  <r>
    <n v="664"/>
    <x v="9"/>
    <x v="14"/>
    <s v="ALBARRACIN ROLAND  "/>
    <s v="CENRO"/>
    <x v="0"/>
    <d v="2022-08-08T00:00:00"/>
    <d v="2022-08-12T00:00:00"/>
    <s v="VL"/>
    <m/>
    <s v="5 VL"/>
    <n v="5"/>
    <m/>
  </r>
  <r>
    <n v="664"/>
    <x v="9"/>
    <x v="91"/>
    <s v="ALBARRACIN ROLAND  "/>
    <s v="CENRO"/>
    <x v="0"/>
    <d v="2022-08-15T00:00:00"/>
    <d v="2022-08-18T00:00:00"/>
    <s v="VL"/>
    <m/>
    <s v="4 VL"/>
    <n v="4"/>
    <m/>
  </r>
  <r>
    <n v="665"/>
    <x v="9"/>
    <x v="14"/>
    <s v="LANDICHO CHARLENE R."/>
    <s v="GSO"/>
    <x v="0"/>
    <d v="2022-07-29T00:00:00"/>
    <d v="2022-07-29T00:00:00"/>
    <s v="VL"/>
    <m/>
    <s v="1 VL"/>
    <n v="1"/>
    <m/>
  </r>
  <r>
    <n v="666"/>
    <x v="9"/>
    <x v="90"/>
    <s v="TINAZA JHOANNA MARIE D."/>
    <s v="ONT"/>
    <x v="0"/>
    <d v="2022-08-10T00:00:00"/>
    <d v="2022-08-10T00:00:00"/>
    <s v="OTHER"/>
    <s v="SEC 21 EO 292 SPECIAL PRIVILEDGE"/>
    <s v="1 OTHER"/>
    <n v="1"/>
    <m/>
  </r>
  <r>
    <n v="667"/>
    <x v="9"/>
    <x v="6"/>
    <s v="LARIOSA ALBERT R."/>
    <s v="GSO"/>
    <x v="0"/>
    <d v="2022-05-31T00:00:00"/>
    <d v="2022-06-30T00:00:00"/>
    <s v="WITHOUTPAY"/>
    <s v="WITHOUTPAY"/>
    <s v="23 WITHOUTPAY"/>
    <n v="23"/>
    <m/>
  </r>
  <r>
    <n v="668"/>
    <x v="9"/>
    <x v="91"/>
    <s v="PARAISO MARIA LORENA D."/>
    <s v="EEO/CITY MARKET"/>
    <x v="0"/>
    <d v="2022-07-25T00:00:00"/>
    <d v="2022-07-25T00:00:00"/>
    <s v="SL"/>
    <m/>
    <s v="1 SL"/>
    <n v="1"/>
    <m/>
  </r>
  <r>
    <n v="669"/>
    <x v="9"/>
    <x v="84"/>
    <s v="MARASIGAN BIENVENIDO E."/>
    <s v="GSO"/>
    <x v="0"/>
    <d v="2022-07-22T00:00:00"/>
    <d v="2022-07-22T00:00:00"/>
    <s v="SL"/>
    <m/>
    <s v="1 SL"/>
    <n v="1"/>
    <m/>
  </r>
  <r>
    <n v="669"/>
    <x v="9"/>
    <x v="84"/>
    <s v="MARASIGAN BIENVENIDO E."/>
    <s v="GSO"/>
    <x v="0"/>
    <d v="2022-07-25T00:00:00"/>
    <d v="2022-07-27T00:00:00"/>
    <s v="SL"/>
    <m/>
    <s v="3 SL"/>
    <n v="3"/>
    <m/>
  </r>
  <r>
    <n v="670"/>
    <x v="9"/>
    <x v="14"/>
    <s v="RODRIGUEZ NARCISCO E."/>
    <s v="EEO/CITY MARKET"/>
    <x v="0"/>
    <d v="2022-07-14T00:00:00"/>
    <d v="2022-07-14T00:00:00"/>
    <s v="SL"/>
    <m/>
    <s v="1 SL"/>
    <n v="1"/>
    <m/>
  </r>
  <r>
    <n v="671"/>
    <x v="9"/>
    <x v="19"/>
    <s v="SABULAAN MARIA LEAH M."/>
    <s v="CPDO"/>
    <x v="0"/>
    <d v="2022-07-22T00:00:00"/>
    <d v="2022-07-22T00:00:00"/>
    <s v="VL"/>
    <m/>
    <s v="1 VL"/>
    <n v="1"/>
    <m/>
  </r>
  <r>
    <n v="671"/>
    <x v="9"/>
    <x v="19"/>
    <s v="SABULAAN MARIA LEAH M."/>
    <s v="CPDO"/>
    <x v="0"/>
    <d v="2022-07-25T00:00:00"/>
    <d v="2022-07-25T00:00:00"/>
    <s v="VL"/>
    <m/>
    <s v="1 VL"/>
    <n v="1"/>
    <m/>
  </r>
  <r>
    <n v="672"/>
    <x v="10"/>
    <x v="40"/>
    <s v="LORILLA LOIDA P."/>
    <s v="TCSNHS-ISHS"/>
    <x v="0"/>
    <d v="2022-04-18T00:00:00"/>
    <d v="2022-04-19T00:00:00"/>
    <s v="SL"/>
    <m/>
    <s v="2 SL"/>
    <n v="2"/>
    <m/>
  </r>
  <r>
    <n v="673"/>
    <x v="10"/>
    <x v="94"/>
    <s v="DERLA ARTHUR D."/>
    <s v="CENRO"/>
    <x v="0"/>
    <d v="2022-08-01T00:00:00"/>
    <d v="2022-08-01T00:00:00"/>
    <s v="OTHER"/>
    <s v="SEC 21 EO 292 SPECIAL PRIVILEDGE"/>
    <s v="1 OTHER"/>
    <n v="1"/>
    <m/>
  </r>
  <r>
    <n v="674"/>
    <x v="10"/>
    <x v="48"/>
    <s v="HERNANDEZ RODERICK M."/>
    <s v="EEO/CITY MARKET"/>
    <x v="0"/>
    <d v="2022-08-04T00:00:00"/>
    <d v="2022-08-04T00:00:00"/>
    <s v="VL"/>
    <m/>
    <s v="1 VL"/>
    <n v="1"/>
    <m/>
  </r>
  <r>
    <n v="674"/>
    <x v="10"/>
    <x v="48"/>
    <s v="HERNANDEZ RODERICK M."/>
    <s v="EEO/CITY MARKET"/>
    <x v="0"/>
    <d v="2022-08-10T00:00:00"/>
    <d v="2022-08-11T00:00:00"/>
    <s v="VL"/>
    <m/>
    <s v="2 VL"/>
    <n v="2"/>
    <m/>
  </r>
  <r>
    <n v="675"/>
    <x v="10"/>
    <x v="48"/>
    <s v="DIMAANO LEOVIGILDA A."/>
    <s v="EEO/CITY MARKET"/>
    <x v="0"/>
    <d v="2022-08-10T00:00:00"/>
    <d v="2022-08-10T00:00:00"/>
    <s v="VL"/>
    <m/>
    <s v="1 VL"/>
    <n v="1"/>
    <m/>
  </r>
  <r>
    <n v="675"/>
    <x v="10"/>
    <x v="48"/>
    <s v="DIMAANO LEOVIGILDA A."/>
    <s v="EEO/CITY MARKET"/>
    <x v="0"/>
    <d v="2022-08-18T00:00:00"/>
    <d v="2022-08-19T00:00:00"/>
    <s v="VL"/>
    <m/>
    <s v="2 VL"/>
    <n v="2"/>
    <m/>
  </r>
  <r>
    <n v="676"/>
    <x v="10"/>
    <x v="29"/>
    <s v="MARASIGAN BIENVENIDO E."/>
    <s v="GSO"/>
    <x v="0"/>
    <d v="2022-07-11T00:00:00"/>
    <d v="2022-07-11T00:00:00"/>
    <s v="SL"/>
    <m/>
    <s v="1 SL"/>
    <n v="1"/>
    <m/>
  </r>
  <r>
    <n v="677"/>
    <x v="10"/>
    <x v="95"/>
    <s v="MARASIGAN BIENVENIDO E."/>
    <s v="GSO"/>
    <x v="0"/>
    <d v="2022-05-10T00:00:00"/>
    <d v="2022-05-31T00:00:00"/>
    <s v="WITHOUTPAY"/>
    <s v="WITHOUTPAY"/>
    <s v="16 WITHOUTPAY"/>
    <n v="16"/>
    <m/>
  </r>
  <r>
    <n v="678"/>
    <x v="10"/>
    <x v="21"/>
    <s v="MARASIGAN BIENVENIDO E."/>
    <s v="GSO"/>
    <x v="0"/>
    <d v="2022-07-14T00:00:00"/>
    <d v="2022-07-15T00:00:00"/>
    <s v="WITHOUTPAY"/>
    <s v="WITHOUTPAY"/>
    <s v="2 WITHOUTPAY"/>
    <n v="2"/>
    <m/>
  </r>
  <r>
    <n v="678"/>
    <x v="10"/>
    <x v="21"/>
    <s v="MARASIGAN BIENVENIDO E."/>
    <s v="GSO"/>
    <x v="0"/>
    <d v="2022-07-18T00:00:00"/>
    <d v="2022-07-19T00:00:00"/>
    <s v="WITHOUTPAY"/>
    <s v="WITHOUTPAY "/>
    <s v="2 WITHOUTPAY"/>
    <n v="2"/>
    <m/>
  </r>
  <r>
    <n v="679"/>
    <x v="10"/>
    <x v="96"/>
    <s v="ANGCAYA JENNY ROSE S."/>
    <s v="CTO-LICENSE"/>
    <x v="0"/>
    <d v="2022-08-08T00:00:00"/>
    <d v="2022-08-08T00:00:00"/>
    <s v="OTHER"/>
    <s v="SEC 21 EO 292 SPECIAL PRIVILEDGE"/>
    <s v="1 OTHER"/>
    <n v="1"/>
    <m/>
  </r>
  <r>
    <n v="680"/>
    <x v="10"/>
    <x v="74"/>
    <s v="MARASIGAN BIENVENIDO E."/>
    <s v="GSO"/>
    <x v="0"/>
    <d v="2022-04-26T00:00:00"/>
    <d v="2022-04-29T00:00:00"/>
    <s v="WITHOUTPAY"/>
    <s v="WITHOUTPAY"/>
    <s v="4 WITHOUTPAY"/>
    <n v="4"/>
    <m/>
  </r>
  <r>
    <n v="680"/>
    <x v="10"/>
    <x v="74"/>
    <s v="MARASIGAN BIENVENIDO E."/>
    <s v="GSO"/>
    <x v="0"/>
    <d v="2022-05-02T00:00:00"/>
    <d v="2022-05-06T00:00:00"/>
    <s v="WITHOUTPAY"/>
    <s v="WITHOUTPAY"/>
    <s v="5 WITHOUTPAY"/>
    <n v="5"/>
    <m/>
  </r>
  <r>
    <n v="681"/>
    <x v="10"/>
    <x v="78"/>
    <s v="TIBAYAN EUFEMIA O."/>
    <s v="CHO"/>
    <x v="0"/>
    <d v="2022-08-01T00:00:00"/>
    <d v="2022-08-03T00:00:00"/>
    <s v="SL"/>
    <m/>
    <s v="3 SL"/>
    <n v="3"/>
    <m/>
  </r>
  <r>
    <n v="681"/>
    <x v="10"/>
    <x v="78"/>
    <s v="TIBAYAN EUFEMIA O."/>
    <s v="CHO"/>
    <x v="0"/>
    <d v="2022-08-05T00:00:00"/>
    <d v="2022-08-05T00:00:00"/>
    <s v="OTHER"/>
    <s v="BIRTHDAY LEAVE"/>
    <s v="1 OTHER"/>
    <n v="1"/>
    <m/>
  </r>
  <r>
    <n v="682"/>
    <x v="10"/>
    <x v="80"/>
    <s v="DEL MUNDO JONASA B."/>
    <s v="CHO"/>
    <x v="0"/>
    <d v="2022-08-03T00:00:00"/>
    <d v="2022-08-03T00:00:00"/>
    <s v="SL"/>
    <m/>
    <s v="1 SL"/>
    <n v="1"/>
    <m/>
  </r>
  <r>
    <n v="683"/>
    <x v="10"/>
    <x v="95"/>
    <s v="MERCARDO RENGIE M."/>
    <s v="LCR"/>
    <x v="0"/>
    <d v="2022-05-02T00:00:00"/>
    <d v="2022-05-02T00:00:00"/>
    <s v="SL"/>
    <m/>
    <s v="1 SL"/>
    <n v="1"/>
    <m/>
  </r>
  <r>
    <n v="684"/>
    <x v="10"/>
    <x v="16"/>
    <s v="MERCARDO RENGIE M."/>
    <s v="LCR"/>
    <x v="0"/>
    <d v="2022-06-06T00:00:00"/>
    <d v="2022-06-06T00:00:00"/>
    <s v="SL"/>
    <m/>
    <s v="1 SL"/>
    <n v="1"/>
    <m/>
  </r>
  <r>
    <n v="685"/>
    <x v="10"/>
    <x v="46"/>
    <s v="MERCADO ARLENNIE D."/>
    <s v="BPLO"/>
    <x v="0"/>
    <d v="2022-05-18T00:00:00"/>
    <d v="2022-05-18T00:00:00"/>
    <s v="SL"/>
    <m/>
    <s v="1 SL"/>
    <n v="1"/>
    <m/>
  </r>
  <r>
    <n v="686"/>
    <x v="10"/>
    <x v="35"/>
    <s v="MERCADO ARLENNIE D."/>
    <s v="BPLO"/>
    <x v="0"/>
    <d v="2022-08-08T00:00:00"/>
    <d v="2022-08-08T00:00:00"/>
    <s v="OTHER"/>
    <s v="SEC 21 EO 292 SPECIAL PRIVILEDGE"/>
    <s v="1 OTHER"/>
    <n v="1"/>
    <m/>
  </r>
  <r>
    <n v="687"/>
    <x v="10"/>
    <x v="37"/>
    <s v="MARASIGAN CHRISTIAN M."/>
    <s v="MO"/>
    <x v="0"/>
    <d v="2022-05-16T00:00:00"/>
    <d v="2022-05-16T00:00:00"/>
    <s v="OTHER"/>
    <s v="SEC 25 EO 292 FORCE LEAVE"/>
    <s v="1 OTHER"/>
    <n v="1"/>
    <m/>
  </r>
  <r>
    <n v="688"/>
    <x v="10"/>
    <x v="35"/>
    <s v="MARASIGAN CHRISTIAN M."/>
    <s v="MO"/>
    <x v="0"/>
    <d v="2022-07-28T00:00:00"/>
    <d v="2022-07-29T00:00:00"/>
    <s v="SL"/>
    <m/>
    <s v="2 SL"/>
    <n v="2"/>
    <m/>
  </r>
  <r>
    <n v="689"/>
    <x v="10"/>
    <x v="97"/>
    <s v="MARASIGAN BIENVENIDO E."/>
    <s v="GSO"/>
    <x v="0"/>
    <d v="2022-09-19T00:00:00"/>
    <d v="2022-09-19T00:00:00"/>
    <s v="SL"/>
    <m/>
    <s v="1 SL"/>
    <n v="1"/>
    <m/>
  </r>
  <r>
    <n v="690"/>
    <x v="10"/>
    <x v="86"/>
    <s v="MARASIGAN BIENVENIDO E."/>
    <s v="GSO"/>
    <x v="0"/>
    <d v="2022-09-12T00:00:00"/>
    <d v="2022-09-16T00:00:00"/>
    <s v="VL"/>
    <m/>
    <s v="5 VL"/>
    <n v="5"/>
    <m/>
  </r>
  <r>
    <n v="691"/>
    <x v="10"/>
    <x v="98"/>
    <s v="GARCIA JOAN B."/>
    <s v="ONT"/>
    <x v="0"/>
    <d v="2022-10-26T00:00:00"/>
    <d v="2022-10-28T00:00:00"/>
    <s v="OTHER"/>
    <s v="SEC 25 EO 292 FORCE LEAVE"/>
    <s v="3 OTHER"/>
    <n v="3"/>
    <m/>
  </r>
  <r>
    <n v="692"/>
    <x v="10"/>
    <x v="98"/>
    <s v="GARCIA JOAN B."/>
    <s v="ONT"/>
    <x v="0"/>
    <d v="2022-10-21T00:00:00"/>
    <d v="2022-10-21T00:00:00"/>
    <s v="OTHER"/>
    <s v="SEC 21 EO 292 SPECIAL PRIVILEDGE"/>
    <s v="1 OTHER"/>
    <n v="1"/>
    <m/>
  </r>
  <r>
    <n v="693"/>
    <x v="10"/>
    <x v="99"/>
    <s v="PEJI NARCISO V."/>
    <s v="TCIS"/>
    <x v="2"/>
    <d v="2022-10-13T00:00:00"/>
    <d v="2022-10-14T00:00:00"/>
    <s v="WITHOUTPAY"/>
    <s v="SL"/>
    <s v="2 WITHOUTPAY"/>
    <n v="2"/>
    <m/>
  </r>
  <r>
    <n v="693"/>
    <x v="10"/>
    <x v="99"/>
    <s v="PEJI NARCISO V."/>
    <s v="TCIS"/>
    <x v="2"/>
    <d v="2022-10-17T00:00:00"/>
    <d v="2022-10-21T00:00:00"/>
    <s v="WITHOUTPAY"/>
    <s v="SL"/>
    <s v="5 WITHOUTPAY"/>
    <n v="5"/>
    <m/>
  </r>
  <r>
    <n v="693"/>
    <x v="10"/>
    <x v="99"/>
    <s v="PEJI NARCISO V."/>
    <s v="TCIS"/>
    <x v="2"/>
    <d v="2022-10-24T00:00:00"/>
    <d v="2022-10-28T00:00:00"/>
    <s v="WITHOUTPAY"/>
    <s v="SL"/>
    <s v="5 WITHOUTPAY"/>
    <n v="5"/>
    <m/>
  </r>
  <r>
    <n v="693"/>
    <x v="10"/>
    <x v="99"/>
    <s v="PEJI NARCISO V."/>
    <s v="TCIS"/>
    <x v="2"/>
    <d v="2022-10-31T00:00:00"/>
    <d v="2022-10-31T00:00:00"/>
    <s v="WITHOUTPAY"/>
    <s v="SL"/>
    <s v="1 WITHOUTPAY"/>
    <n v="1"/>
    <m/>
  </r>
  <r>
    <n v="694"/>
    <x v="11"/>
    <x v="100"/>
    <s v="RODRIGUEZ JERALD  "/>
    <s v="CENRO"/>
    <x v="0"/>
    <d v="2022-09-21T00:00:00"/>
    <d v="2022-09-22T00:00:00"/>
    <s v="SL"/>
    <m/>
    <s v="2 SL"/>
    <n v="2"/>
    <m/>
  </r>
  <r>
    <n v="695"/>
    <x v="11"/>
    <x v="101"/>
    <s v="AMBION HERSHEY D."/>
    <s v="CHO"/>
    <x v="0"/>
    <d v="2022-09-08T00:00:00"/>
    <d v="2022-09-08T00:00:00"/>
    <s v="VL"/>
    <m/>
    <s v="1 VL"/>
    <n v="1"/>
    <m/>
  </r>
  <r>
    <n v="696"/>
    <x v="11"/>
    <x v="102"/>
    <s v="CONTRERAS SARAH JANE P."/>
    <s v="TCNHS-ISHS"/>
    <x v="0"/>
    <d v="2022-09-07T00:00:00"/>
    <d v="2022-09-07T00:00:00"/>
    <s v="VL"/>
    <m/>
    <s v="1 VL"/>
    <n v="1"/>
    <m/>
  </r>
  <r>
    <n v="697"/>
    <x v="11"/>
    <x v="35"/>
    <s v="ESTIEBER ARISTOTLE B."/>
    <s v="CENRO"/>
    <x v="0"/>
    <d v="2022-07-28T00:00:00"/>
    <d v="2022-07-29T00:00:00"/>
    <s v="SL"/>
    <m/>
    <s v="2 SL"/>
    <n v="2"/>
    <m/>
  </r>
  <r>
    <n v="698"/>
    <x v="11"/>
    <x v="79"/>
    <s v="DE CASTRO  CHRISTINE JEAN D."/>
    <s v="CSWDO"/>
    <x v="0"/>
    <d v="2022-08-10T00:00:00"/>
    <d v="2022-08-10T00:00:00"/>
    <s v="OTHER"/>
    <s v="SEC 21 EO 292 SPECIAL PRIVILEDGE"/>
    <s v="1 OTHER"/>
    <n v="1"/>
    <m/>
  </r>
  <r>
    <n v="699"/>
    <x v="11"/>
    <x v="79"/>
    <s v="ZAFRA REYNANTE B."/>
    <s v="TICC"/>
    <x v="0"/>
    <d v="2022-07-21T00:00:00"/>
    <d v="2022-07-22T00:00:00"/>
    <s v="SL"/>
    <m/>
    <s v="2 SL"/>
    <n v="2"/>
    <m/>
  </r>
  <r>
    <n v="699"/>
    <x v="11"/>
    <x v="79"/>
    <s v="ZAFRA REYNANTE B."/>
    <s v="TICC"/>
    <x v="0"/>
    <d v="2022-07-24T00:00:00"/>
    <d v="2022-07-24T00:00:00"/>
    <s v="SL"/>
    <m/>
    <s v="0 SL"/>
    <n v="0"/>
    <m/>
  </r>
  <r>
    <n v="700"/>
    <x v="11"/>
    <x v="79"/>
    <s v="VILLANUEVA RICHELLE A."/>
    <s v="TICC"/>
    <x v="0"/>
    <d v="2022-08-10T00:00:00"/>
    <d v="2022-08-10T00:00:00"/>
    <s v="OTHER"/>
    <s v="SEC 21 EO 292 SPECIAL PRIVILEDGE"/>
    <s v="1 OTHER"/>
    <n v="1"/>
    <m/>
  </r>
  <r>
    <n v="701"/>
    <x v="11"/>
    <x v="80"/>
    <s v="ANGCAYA IRENE V."/>
    <s v="TICC"/>
    <x v="0"/>
    <d v="2022-07-29T00:00:00"/>
    <d v="2022-07-29T00:00:00"/>
    <s v="OTHER"/>
    <s v="SEC 21 EO 292 SPECIAL PRIVILEDGE"/>
    <s v="1 OTHER"/>
    <n v="1"/>
    <m/>
  </r>
  <r>
    <n v="702"/>
    <x v="11"/>
    <x v="80"/>
    <s v="ANGCAYA IRENE V."/>
    <s v="TICC"/>
    <x v="0"/>
    <d v="2022-08-01T00:00:00"/>
    <d v="2022-08-01T00:00:00"/>
    <s v="SL"/>
    <m/>
    <s v="1 SL"/>
    <n v="1"/>
    <m/>
  </r>
  <r>
    <n v="703"/>
    <x v="11"/>
    <x v="35"/>
    <s v="PANGANIBAN CAROLINA L."/>
    <s v="TICC"/>
    <x v="0"/>
    <d v="2022-07-31T00:00:00"/>
    <d v="2022-07-31T00:00:00"/>
    <s v="SL"/>
    <m/>
    <s v="0 SL"/>
    <n v="0"/>
    <m/>
  </r>
  <r>
    <n v="704"/>
    <x v="11"/>
    <x v="35"/>
    <s v="PUNZALAN LUCIANA A."/>
    <s v="TCNHS"/>
    <x v="0"/>
    <d v="2022-07-25T00:00:00"/>
    <d v="2022-07-27T00:00:00"/>
    <s v="SL"/>
    <m/>
    <s v="3 SL"/>
    <n v="3"/>
    <m/>
  </r>
  <r>
    <n v="705"/>
    <x v="11"/>
    <x v="90"/>
    <s v="LORILLA LOIDA P."/>
    <s v="TCSNHS-ISHS"/>
    <x v="0"/>
    <d v="2022-07-25T00:00:00"/>
    <d v="2022-07-27T00:00:00"/>
    <s v="OTHER"/>
    <s v="BIRTHDAY LEAVE"/>
    <s v="3 OTHER"/>
    <n v="3"/>
    <m/>
  </r>
  <r>
    <n v="706"/>
    <x v="11"/>
    <x v="35"/>
    <s v="DISEPEDA MACARIA P."/>
    <s v="TICC"/>
    <x v="0"/>
    <d v="2022-07-28T00:00:00"/>
    <d v="2022-07-28T00:00:00"/>
    <s v="SL"/>
    <m/>
    <s v="1 SL"/>
    <n v="1"/>
    <m/>
  </r>
  <r>
    <n v="706"/>
    <x v="11"/>
    <x v="35"/>
    <s v="DISEPEDA MACARIA P."/>
    <s v="TICC"/>
    <x v="0"/>
    <d v="2022-07-30T00:00:00"/>
    <d v="2022-07-30T00:00:00"/>
    <s v="SL"/>
    <m/>
    <s v="0 SL"/>
    <n v="0"/>
    <m/>
  </r>
  <r>
    <n v="707"/>
    <x v="11"/>
    <x v="35"/>
    <s v="MERJILLA JEANETTE B."/>
    <s v="TICC"/>
    <x v="0"/>
    <d v="2022-07-27T00:00:00"/>
    <d v="2022-07-27T00:00:00"/>
    <s v="SL"/>
    <m/>
    <s v="1 SL"/>
    <n v="1"/>
    <m/>
  </r>
  <r>
    <n v="708"/>
    <x v="11"/>
    <x v="35"/>
    <s v="GUTIERREZ RENCELLE LALAINE A."/>
    <s v="MO"/>
    <x v="0"/>
    <d v="2022-07-28T00:00:00"/>
    <d v="2022-07-29T00:00:00"/>
    <s v="SL"/>
    <m/>
    <s v="2 SL"/>
    <n v="2"/>
    <m/>
  </r>
  <r>
    <n v="709"/>
    <x v="11"/>
    <x v="35"/>
    <s v="PEJI REGINE B."/>
    <s v="MO"/>
    <x v="0"/>
    <d v="2022-07-25T00:00:00"/>
    <d v="2022-07-25T00:00:00"/>
    <s v="VL"/>
    <m/>
    <s v="1 VL"/>
    <n v="1"/>
    <m/>
  </r>
  <r>
    <n v="710"/>
    <x v="11"/>
    <x v="35"/>
    <s v="PEJI REGINE B."/>
    <s v="MO"/>
    <x v="0"/>
    <d v="2022-07-28T00:00:00"/>
    <d v="2022-07-29T00:00:00"/>
    <s v="SL"/>
    <m/>
    <s v="2 SL"/>
    <n v="2"/>
    <m/>
  </r>
  <r>
    <n v="711"/>
    <x v="11"/>
    <x v="48"/>
    <s v="PAGLINAWAN JESSIE M."/>
    <s v="CENRO"/>
    <x v="0"/>
    <d v="2022-07-28T00:00:00"/>
    <d v="2022-07-28T00:00:00"/>
    <s v="SL"/>
    <m/>
    <s v="1 SL"/>
    <n v="1"/>
    <m/>
  </r>
  <r>
    <n v="712"/>
    <x v="11"/>
    <x v="20"/>
    <s v="COSA PAOLA GRACE P."/>
    <s v="ASSESSOR"/>
    <x v="0"/>
    <d v="2022-08-05T00:00:00"/>
    <d v="2022-08-05T00:00:00"/>
    <s v="VL"/>
    <m/>
    <s v="1 VL"/>
    <n v="1"/>
    <m/>
  </r>
  <r>
    <n v="713"/>
    <x v="11"/>
    <x v="84"/>
    <s v="DILIDILI AIREEN M."/>
    <s v="TICC"/>
    <x v="0"/>
    <d v="2022-07-27T00:00:00"/>
    <d v="2022-07-27T00:00:00"/>
    <s v="SL"/>
    <m/>
    <s v="1 SL"/>
    <n v="1"/>
    <m/>
  </r>
  <r>
    <n v="714"/>
    <x v="11"/>
    <x v="80"/>
    <s v="GATPANDAN MICHAEL E."/>
    <s v="GSO"/>
    <x v="0"/>
    <d v="2022-08-02T00:00:00"/>
    <d v="2022-08-02T00:00:00"/>
    <s v="SL"/>
    <m/>
    <s v="1 SL"/>
    <n v="1"/>
    <m/>
  </r>
  <r>
    <n v="715"/>
    <x v="11"/>
    <x v="2"/>
    <s v="NATANAUAN MARY JANE G."/>
    <s v="PICNIC GROVE"/>
    <x v="0"/>
    <d v="2022-05-21T00:00:00"/>
    <d v="2022-05-23T00:00:00"/>
    <s v="SL"/>
    <m/>
    <s v="1 SL"/>
    <n v="1"/>
    <m/>
  </r>
  <r>
    <n v="716"/>
    <x v="11"/>
    <x v="35"/>
    <s v="GUEVARRA ROLANDO  "/>
    <s v="CENRO"/>
    <x v="0"/>
    <d v="2022-08-08T00:00:00"/>
    <d v="2022-08-10T00:00:00"/>
    <s v="OTHER"/>
    <s v="SEC 25 EO 292 FORCE LEAVE"/>
    <s v="3 OTHER"/>
    <n v="3"/>
    <m/>
  </r>
  <r>
    <n v="717"/>
    <x v="11"/>
    <x v="35"/>
    <s v="GONZALES CHRISTI NERISSE E."/>
    <s v="CEO"/>
    <x v="0"/>
    <d v="2022-07-29T00:00:00"/>
    <d v="2022-07-29T00:00:00"/>
    <s v="SL"/>
    <m/>
    <s v="1 SL"/>
    <n v="1"/>
    <m/>
  </r>
  <r>
    <n v="718"/>
    <x v="11"/>
    <x v="79"/>
    <s v="GONZALES MARY JANE D."/>
    <s v="CSWDO"/>
    <x v="0"/>
    <d v="2022-07-29T00:00:00"/>
    <d v="2022-07-29T00:00:00"/>
    <s v="SL"/>
    <m/>
    <s v="1 SL"/>
    <n v="1"/>
    <m/>
  </r>
  <r>
    <n v="718"/>
    <x v="11"/>
    <x v="79"/>
    <s v="GONZALES MARY JANE D."/>
    <s v="CSWDO"/>
    <x v="0"/>
    <d v="2022-08-01T00:00:00"/>
    <d v="2022-08-03T00:00:00"/>
    <s v="SL"/>
    <m/>
    <s v="3 SL"/>
    <n v="3"/>
    <m/>
  </r>
  <r>
    <n v="719"/>
    <x v="11"/>
    <x v="103"/>
    <s v="GONZALES MARY JANE D."/>
    <s v="CSWDO"/>
    <x v="0"/>
    <d v="2022-08-12T00:00:00"/>
    <d v="2022-08-12T00:00:00"/>
    <s v="SL"/>
    <m/>
    <s v="1 SL"/>
    <n v="1"/>
    <m/>
  </r>
  <r>
    <n v="719"/>
    <x v="11"/>
    <x v="103"/>
    <s v="GONZALES MARY JANE D."/>
    <s v="CSWDO"/>
    <x v="0"/>
    <d v="2022-08-15T00:00:00"/>
    <d v="2022-08-16T00:00:00"/>
    <s v="SL"/>
    <m/>
    <s v="2 SL"/>
    <n v="2"/>
    <m/>
  </r>
  <r>
    <n v="720"/>
    <x v="11"/>
    <x v="14"/>
    <s v="HERNANDEZ RODERICK M."/>
    <s v="EEO/CITY MARKET"/>
    <x v="0"/>
    <d v="2022-07-14T00:00:00"/>
    <d v="2022-07-14T00:00:00"/>
    <s v="SL"/>
    <m/>
    <s v="1 SL"/>
    <n v="1"/>
    <m/>
  </r>
  <r>
    <n v="720"/>
    <x v="11"/>
    <x v="14"/>
    <s v="HERNANDEZ RODERICK M."/>
    <s v="EEO/CITY MARKET"/>
    <x v="0"/>
    <d v="2022-07-16T00:00:00"/>
    <d v="2022-07-16T00:00:00"/>
    <s v="SL"/>
    <m/>
    <s v="0 SL"/>
    <n v="0"/>
    <m/>
  </r>
  <r>
    <n v="720"/>
    <x v="11"/>
    <x v="14"/>
    <s v="HERNANDEZ RODERICK M."/>
    <s v="EEO/CITY MARKET"/>
    <x v="0"/>
    <d v="2022-07-18T00:00:00"/>
    <d v="2022-07-21T00:00:00"/>
    <s v="SL"/>
    <m/>
    <s v="4 SL"/>
    <n v="4"/>
    <m/>
  </r>
  <r>
    <n v="720"/>
    <x v="11"/>
    <x v="14"/>
    <s v="HERNANDEZ RODERICK M."/>
    <s v="EEO/CITY MARKET"/>
    <x v="0"/>
    <d v="2022-07-27T00:00:00"/>
    <d v="2022-07-28T00:00:00"/>
    <s v="SL"/>
    <m/>
    <s v="2 SL"/>
    <n v="2"/>
    <m/>
  </r>
  <r>
    <n v="721"/>
    <x v="11"/>
    <x v="3"/>
    <s v="LORILLA LOIDA P."/>
    <s v="TCSNHS-ISHS"/>
    <x v="0"/>
    <d v="2022-07-11T00:00:00"/>
    <d v="2022-07-13T00:00:00"/>
    <s v="SL"/>
    <m/>
    <s v="3 SL"/>
    <n v="3"/>
    <m/>
  </r>
  <r>
    <n v="722"/>
    <x v="11"/>
    <x v="36"/>
    <s v="LANDICHO ROSALINA B."/>
    <s v="EEO/CITY MARKET"/>
    <x v="0"/>
    <d v="2022-07-04T00:00:00"/>
    <d v="2022-07-06T00:00:00"/>
    <s v="SL"/>
    <m/>
    <s v="3 SL"/>
    <n v="3"/>
    <m/>
  </r>
  <r>
    <n v="723"/>
    <x v="11"/>
    <x v="23"/>
    <s v="LUNA LALAINE D."/>
    <s v="CENRO"/>
    <x v="1"/>
    <d v="2022-05-30T00:00:00"/>
    <d v="2022-05-30T00:00:00"/>
    <s v="SL"/>
    <m/>
    <s v="1 SL"/>
    <n v="1"/>
    <m/>
  </r>
  <r>
    <n v="724"/>
    <x v="11"/>
    <x v="13"/>
    <s v="LANDICHO CHARLENE R."/>
    <s v="GSO"/>
    <x v="0"/>
    <d v="2022-05-24T00:00:00"/>
    <d v="2022-05-24T00:00:00"/>
    <s v="OTHER"/>
    <s v="DOMESTIC EMERGENCY"/>
    <s v="1 OTHER"/>
    <n v="1"/>
    <m/>
  </r>
  <r>
    <n v="725"/>
    <x v="11"/>
    <x v="48"/>
    <s v="OCAMPO NOVELYN U."/>
    <s v="CSWDO"/>
    <x v="0"/>
    <d v="2022-08-01T00:00:00"/>
    <d v="2022-08-01T00:00:00"/>
    <s v="SL"/>
    <m/>
    <s v="1 SL"/>
    <n v="1"/>
    <m/>
  </r>
  <r>
    <n v="726"/>
    <x v="11"/>
    <x v="95"/>
    <s v="VILLANUEVA DAVE RONILLO V."/>
    <s v="CEO"/>
    <x v="0"/>
    <d v="2022-05-04T00:00:00"/>
    <d v="2022-05-06T00:00:00"/>
    <s v="Paternity"/>
    <m/>
    <s v="3 Paternity"/>
    <n v="3"/>
    <m/>
  </r>
  <r>
    <n v="726"/>
    <x v="11"/>
    <x v="95"/>
    <s v="VILLANUEVA DAVE RONILLO V."/>
    <s v="CEO"/>
    <x v="0"/>
    <d v="2022-05-10T00:00:00"/>
    <d v="2022-05-13T00:00:00"/>
    <s v="Paternity"/>
    <m/>
    <s v="4 Paternity"/>
    <n v="4"/>
    <m/>
  </r>
  <r>
    <n v="727"/>
    <x v="11"/>
    <x v="7"/>
    <s v="VILLANUEVA DAVE RONILLO V."/>
    <s v="CEO"/>
    <x v="0"/>
    <d v="2022-06-09T00:00:00"/>
    <d v="2022-06-09T00:00:00"/>
    <s v="OTHER"/>
    <s v="SEC 21 EO 292 SPECIAL PRIVILEDGE"/>
    <s v="1 OTHER"/>
    <n v="1"/>
    <m/>
  </r>
  <r>
    <n v="728"/>
    <x v="11"/>
    <x v="104"/>
    <s v="GONZALES MARIO O."/>
    <s v="GSO"/>
    <x v="0"/>
    <d v="2022-10-06T00:00:00"/>
    <d v="2022-10-07T00:00:00"/>
    <s v="SL"/>
    <m/>
    <s v="2 SL"/>
    <n v="2"/>
    <m/>
  </r>
  <r>
    <n v="729"/>
    <x v="11"/>
    <x v="99"/>
    <s v="MARASIGAN BIENVENIDO E."/>
    <s v="GSO"/>
    <x v="0"/>
    <d v="2022-10-04T00:00:00"/>
    <d v="2022-10-07T00:00:00"/>
    <s v="SL"/>
    <m/>
    <s v="4 SL"/>
    <n v="4"/>
    <m/>
  </r>
  <r>
    <n v="730"/>
    <x v="11"/>
    <x v="105"/>
    <s v="ABELA IMELDA C."/>
    <s v="ACCOUNTING"/>
    <x v="0"/>
    <d v="2022-09-07T00:00:00"/>
    <d v="2022-09-07T00:00:00"/>
    <s v="SL"/>
    <m/>
    <s v="1 SL"/>
    <n v="1"/>
    <m/>
  </r>
  <r>
    <n v="731"/>
    <x v="11"/>
    <x v="106"/>
    <s v="VILLANUEVA ISMAEL D."/>
    <s v="CHO"/>
    <x v="0"/>
    <d v="2022-08-11T00:00:00"/>
    <d v="2022-08-11T00:00:00"/>
    <s v="SL"/>
    <m/>
    <s v="1 SL"/>
    <n v="1"/>
    <m/>
  </r>
  <r>
    <n v="732"/>
    <x v="11"/>
    <x v="81"/>
    <s v="DERLA APOLONIO JR D."/>
    <s v="CENRO"/>
    <x v="0"/>
    <d v="2022-08-09T00:00:00"/>
    <d v="2022-08-09T00:00:00"/>
    <s v="SL"/>
    <m/>
    <s v="1 SL"/>
    <n v="1"/>
    <m/>
  </r>
  <r>
    <n v="733"/>
    <x v="11"/>
    <x v="81"/>
    <s v="COSME CORAZON O."/>
    <s v="TCIS"/>
    <x v="0"/>
    <d v="2022-08-15T00:00:00"/>
    <d v="2022-08-15T00:00:00"/>
    <s v="VL"/>
    <m/>
    <s v="1 VL"/>
    <n v="1"/>
    <m/>
  </r>
  <r>
    <n v="734"/>
    <x v="11"/>
    <x v="79"/>
    <s v="SUMAGUI FELICITAS M."/>
    <s v="CSWDO"/>
    <x v="0"/>
    <d v="2022-08-09T00:00:00"/>
    <d v="2022-08-09T00:00:00"/>
    <s v="OTHER"/>
    <s v="SEC 21 EO 292 SPECIAL PRIVILEDGE"/>
    <s v="1 OTHER"/>
    <n v="1"/>
    <m/>
  </r>
  <r>
    <n v="735"/>
    <x v="11"/>
    <x v="15"/>
    <s v="PEJI REGINE B."/>
    <s v="MO"/>
    <x v="0"/>
    <d v="2022-06-08T00:00:00"/>
    <d v="2022-06-08T00:00:00"/>
    <s v="OTHER"/>
    <s v="SEC 21 EO 292 SPECIAL PRIVILEDGE"/>
    <s v="1 OTHER"/>
    <n v="1"/>
    <m/>
  </r>
  <r>
    <n v="736"/>
    <x v="11"/>
    <x v="107"/>
    <s v="OPO CONEY V."/>
    <s v="HOUSING"/>
    <x v="0"/>
    <d v="2022-09-13T00:00:00"/>
    <d v="2022-09-15T00:00:00"/>
    <s v="SL"/>
    <m/>
    <s v="3 SL"/>
    <n v="3"/>
    <m/>
  </r>
  <r>
    <n v="737"/>
    <x v="11"/>
    <x v="108"/>
    <s v="DE GUIA MARIVIC B."/>
    <s v="TICC"/>
    <x v="2"/>
    <d v="2022-09-01T00:00:00"/>
    <d v="2022-09-01T00:00:00"/>
    <s v="WITHOUTPAY"/>
    <s v="WITHOUTPAY"/>
    <s v="1 WITHOUTPAY"/>
    <n v="1"/>
    <m/>
  </r>
  <r>
    <n v="738"/>
    <x v="11"/>
    <x v="108"/>
    <s v="MELADO LEONILA JR P."/>
    <s v="TICC"/>
    <x v="2"/>
    <d v="2022-09-05T00:00:00"/>
    <d v="2022-09-05T00:00:00"/>
    <s v="WITHOUTPAY"/>
    <s v="SL"/>
    <s v="1 WITHOUTPAY"/>
    <n v="1"/>
    <m/>
  </r>
  <r>
    <n v="739"/>
    <x v="11"/>
    <x v="108"/>
    <s v="NUÑEZ RUBEN JR J."/>
    <s v="TICC"/>
    <x v="2"/>
    <d v="2022-09-05T00:00:00"/>
    <d v="2022-09-05T00:00:00"/>
    <s v="WITHOUTPAY"/>
    <s v="SL"/>
    <s v="1 WITHOUTPAY"/>
    <n v="1"/>
    <m/>
  </r>
  <r>
    <n v="740"/>
    <x v="11"/>
    <x v="86"/>
    <s v="PUNZALAN LUCIANA A."/>
    <s v="TCNHS"/>
    <x v="0"/>
    <d v="2022-08-11T00:00:00"/>
    <d v="2022-08-12T00:00:00"/>
    <s v="SL"/>
    <m/>
    <s v="2 SL"/>
    <n v="2"/>
    <m/>
  </r>
  <r>
    <n v="741"/>
    <x v="11"/>
    <x v="102"/>
    <s v="PUNZALAN LUCIANA A."/>
    <s v="TCNHS"/>
    <x v="0"/>
    <d v="2022-09-21T00:00:00"/>
    <d v="2022-09-22T00:00:00"/>
    <s v="SL"/>
    <m/>
    <s v="2 SL"/>
    <n v="2"/>
    <m/>
  </r>
  <r>
    <n v="742"/>
    <x v="11"/>
    <x v="86"/>
    <s v="PUNZALAN LUCIANA A."/>
    <s v="TCNHS"/>
    <x v="0"/>
    <d v="2022-08-09T00:00:00"/>
    <d v="2022-08-10T00:00:00"/>
    <s v="SL"/>
    <m/>
    <s v="2 SL"/>
    <n v="2"/>
    <m/>
  </r>
  <r>
    <n v="743"/>
    <x v="11"/>
    <x v="102"/>
    <s v="NACARIO GLENN B."/>
    <s v="TCNHS"/>
    <x v="0"/>
    <d v="2022-09-21T00:00:00"/>
    <d v="2022-09-22T00:00:00"/>
    <s v="SL"/>
    <m/>
    <s v="2 SL"/>
    <n v="2"/>
    <m/>
  </r>
  <r>
    <n v="744"/>
    <x v="11"/>
    <x v="109"/>
    <s v="CAGUITLA ELSA A."/>
    <s v="PICNIC GROVE"/>
    <x v="0"/>
    <d v="2022-09-05T00:00:00"/>
    <d v="2022-09-09T00:00:00"/>
    <s v="SL"/>
    <m/>
    <s v="5 SL"/>
    <n v="5"/>
    <m/>
  </r>
  <r>
    <n v="744"/>
    <x v="11"/>
    <x v="109"/>
    <s v="CAGUITLA ELSA A."/>
    <s v="PICNIC GROVE"/>
    <x v="0"/>
    <d v="2022-09-12T00:00:00"/>
    <d v="2022-09-14T00:00:00"/>
    <s v="SL"/>
    <m/>
    <s v="3 SL"/>
    <n v="3"/>
    <m/>
  </r>
  <r>
    <n v="745"/>
    <x v="11"/>
    <x v="109"/>
    <s v="CAGUITLA ELSA A."/>
    <s v="PICNIC GROVE"/>
    <x v="0"/>
    <d v="2022-09-15T00:00:00"/>
    <d v="2022-09-16T00:00:00"/>
    <s v="VL"/>
    <m/>
    <s v="2 VL"/>
    <n v="2"/>
    <m/>
  </r>
  <r>
    <n v="745"/>
    <x v="11"/>
    <x v="109"/>
    <s v="CAGUITLA ELSA A."/>
    <s v="PICNIC GROVE"/>
    <x v="0"/>
    <d v="2022-09-19T00:00:00"/>
    <d v="2022-09-23T00:00:00"/>
    <s v="VL"/>
    <m/>
    <s v="5 VL"/>
    <n v="5"/>
    <m/>
  </r>
  <r>
    <n v="745"/>
    <x v="11"/>
    <x v="109"/>
    <s v="CAGUITLA ELSA A."/>
    <s v="PICNIC GROVE"/>
    <x v="0"/>
    <d v="2022-09-26T00:00:00"/>
    <d v="2022-09-27T00:00:00"/>
    <s v="VL"/>
    <m/>
    <s v="2 VL"/>
    <n v="2"/>
    <m/>
  </r>
  <r>
    <n v="746"/>
    <x v="11"/>
    <x v="109"/>
    <s v="BUTALON DIANNE H."/>
    <s v="ONT"/>
    <x v="0"/>
    <d v="2022-09-16T00:00:00"/>
    <d v="2022-09-16T00:00:00"/>
    <s v="SL"/>
    <m/>
    <s v="1 SL"/>
    <n v="1"/>
    <m/>
  </r>
  <r>
    <n v="747"/>
    <x v="11"/>
    <x v="109"/>
    <s v="COSME CORAZON O."/>
    <s v="TCIS"/>
    <x v="0"/>
    <d v="2022-09-22T00:00:00"/>
    <d v="2022-09-22T00:00:00"/>
    <s v="SL"/>
    <m/>
    <s v="1 SL"/>
    <n v="1"/>
    <m/>
  </r>
  <r>
    <n v="748"/>
    <x v="11"/>
    <x v="109"/>
    <s v="DAVID MELANIE D."/>
    <s v="TCIS"/>
    <x v="0"/>
    <d v="2022-09-29T00:00:00"/>
    <d v="2022-09-30T00:00:00"/>
    <s v="VL"/>
    <s v="STUDY LEAVE"/>
    <s v="2 VL"/>
    <n v="2"/>
    <m/>
  </r>
  <r>
    <n v="748"/>
    <x v="11"/>
    <x v="109"/>
    <s v="DAVID MELANIE D."/>
    <s v="TCIS"/>
    <x v="0"/>
    <d v="2022-10-03T00:00:00"/>
    <d v="2022-10-03T00:00:00"/>
    <s v="VL"/>
    <s v="STUDY LEAVE"/>
    <s v="1 VL"/>
    <n v="1"/>
    <m/>
  </r>
  <r>
    <n v="749"/>
    <x v="11"/>
    <x v="109"/>
    <s v="BALBUENA KRISNA MIGUELA S."/>
    <s v="TCIS"/>
    <x v="0"/>
    <d v="2022-09-29T00:00:00"/>
    <d v="2022-09-30T00:00:00"/>
    <s v="VL"/>
    <m/>
    <s v="2 VL"/>
    <n v="2"/>
    <m/>
  </r>
  <r>
    <n v="749"/>
    <x v="11"/>
    <x v="109"/>
    <s v="BALBUENA KRISNA MIGUELA S."/>
    <s v="TCIS"/>
    <x v="0"/>
    <d v="2022-10-03T00:00:00"/>
    <d v="2022-10-03T00:00:00"/>
    <s v="VL"/>
    <m/>
    <s v="1 VL"/>
    <n v="1"/>
    <m/>
  </r>
  <r>
    <n v="750"/>
    <x v="11"/>
    <x v="110"/>
    <s v="TIMPLE ALLAN R."/>
    <s v="TCIS"/>
    <x v="0"/>
    <d v="2022-09-20T00:00:00"/>
    <d v="2022-09-22T00:00:00"/>
    <s v="SL"/>
    <m/>
    <s v="3 SL"/>
    <n v="3"/>
    <m/>
  </r>
  <r>
    <n v="751"/>
    <x v="11"/>
    <x v="109"/>
    <s v="PAZ JOSUE O."/>
    <s v="CENRO"/>
    <x v="0"/>
    <d v="2022-09-29T00:00:00"/>
    <d v="2022-09-29T00:00:00"/>
    <s v="OTHER"/>
    <s v="SEC 21 EO 292 SPECIAL PRIVILEDGE"/>
    <s v="1 OTHER"/>
    <n v="1"/>
    <m/>
  </r>
  <r>
    <n v="752"/>
    <x v="11"/>
    <x v="111"/>
    <s v="DIMAANO LEOVIGILDA A."/>
    <s v="EEO/CITY MARKET"/>
    <x v="0"/>
    <d v="2022-09-29T00:00:00"/>
    <d v="2022-09-30T00:00:00"/>
    <s v="VL"/>
    <m/>
    <s v="2 VL"/>
    <n v="2"/>
    <m/>
  </r>
  <r>
    <n v="753"/>
    <x v="11"/>
    <x v="109"/>
    <s v="RODRIGUEZ NARCISCO E."/>
    <s v="EEO/CITY MARKET"/>
    <x v="0"/>
    <d v="2022-09-29T00:00:00"/>
    <d v="2022-09-29T00:00:00"/>
    <s v="OTHER"/>
    <s v="SEC 21 EO 292 SPECIAL PRIVILEDGE"/>
    <s v="1 OTHER"/>
    <n v="1"/>
    <m/>
  </r>
  <r>
    <n v="753"/>
    <x v="11"/>
    <x v="109"/>
    <s v="RODRIGUEZ NARCISCO E."/>
    <s v="EEO/CITY MARKET"/>
    <x v="0"/>
    <d v="2022-10-01T00:00:00"/>
    <d v="2022-10-01T00:00:00"/>
    <s v="OTHER"/>
    <s v="SEC 21 EO 292 SPECIAL PRIVILEDGE"/>
    <s v="0 OTHER"/>
    <n v="0"/>
    <m/>
  </r>
  <r>
    <n v="753"/>
    <x v="11"/>
    <x v="109"/>
    <s v="RODRIGUEZ NARCISCO E."/>
    <s v="EEO/CITY MARKET"/>
    <x v="0"/>
    <d v="2022-10-03T00:00:00"/>
    <d v="2022-10-03T00:00:00"/>
    <s v="OTHER"/>
    <s v="SEC 21 EO 292 SPECIAL PRIVILEDGE"/>
    <s v="1 OTHER"/>
    <n v="1"/>
    <m/>
  </r>
  <r>
    <n v="754"/>
    <x v="11"/>
    <x v="109"/>
    <s v="VARGAS MELINDA M."/>
    <s v="CSWDO"/>
    <x v="0"/>
    <d v="2022-09-27T00:00:00"/>
    <d v="2022-09-27T00:00:00"/>
    <s v="SL"/>
    <m/>
    <s v="1 SL"/>
    <n v="1"/>
    <m/>
  </r>
  <r>
    <n v="755"/>
    <x v="11"/>
    <x v="102"/>
    <s v="MAGUINAO NIÑA F."/>
    <s v="ONT"/>
    <x v="0"/>
    <d v="2022-09-23T00:00:00"/>
    <d v="2022-09-23T00:00:00"/>
    <s v="SL"/>
    <m/>
    <s v="1 SL"/>
    <n v="1"/>
    <m/>
  </r>
  <r>
    <n v="756"/>
    <x v="11"/>
    <x v="110"/>
    <s v="ANGCAYA IRENE V."/>
    <s v="TICC"/>
    <x v="0"/>
    <d v="2022-09-20T00:00:00"/>
    <d v="2022-09-21T00:00:00"/>
    <s v="SL"/>
    <m/>
    <s v="2 SL"/>
    <n v="2"/>
    <m/>
  </r>
  <r>
    <n v="757"/>
    <x v="11"/>
    <x v="100"/>
    <s v="MERJILLA JEANETTE B."/>
    <s v="TICC"/>
    <x v="0"/>
    <d v="2022-09-22T00:00:00"/>
    <d v="2022-09-22T00:00:00"/>
    <s v="SL"/>
    <m/>
    <s v="1 SL"/>
    <n v="1"/>
    <m/>
  </r>
  <r>
    <n v="758"/>
    <x v="11"/>
    <x v="102"/>
    <s v="ZAFRA REYNANTE B."/>
    <s v="TICC"/>
    <x v="0"/>
    <d v="2022-09-22T00:00:00"/>
    <d v="2022-09-23T00:00:00"/>
    <s v="SL"/>
    <m/>
    <s v="2 SL"/>
    <n v="2"/>
    <m/>
  </r>
  <r>
    <n v="759"/>
    <x v="11"/>
    <x v="102"/>
    <s v="MELADO LEONILA JR P."/>
    <s v="TICC"/>
    <x v="2"/>
    <d v="2022-09-23T00:00:00"/>
    <d v="2022-09-24T00:00:00"/>
    <s v="SL"/>
    <m/>
    <s v="1 SL"/>
    <n v="1"/>
    <m/>
  </r>
  <r>
    <n v="760"/>
    <x v="11"/>
    <x v="102"/>
    <s v="DILIDILI AIREEN M."/>
    <s v="TICC"/>
    <x v="0"/>
    <d v="2022-09-23T00:00:00"/>
    <d v="2022-09-23T00:00:00"/>
    <s v="SL"/>
    <m/>
    <s v="1 SL"/>
    <n v="1"/>
    <m/>
  </r>
  <r>
    <n v="761"/>
    <x v="11"/>
    <x v="100"/>
    <s v="PEPA ARIEL N."/>
    <s v="CHO"/>
    <x v="0"/>
    <d v="2022-09-22T00:00:00"/>
    <d v="2022-09-22T00:00:00"/>
    <s v="SL"/>
    <m/>
    <s v="1 SL"/>
    <n v="1"/>
    <m/>
  </r>
  <r>
    <n v="762"/>
    <x v="11"/>
    <x v="100"/>
    <s v="PEPA ARIEL N."/>
    <s v="CHO"/>
    <x v="0"/>
    <d v="2022-09-15T00:00:00"/>
    <d v="2022-09-15T00:00:00"/>
    <s v="SL"/>
    <m/>
    <s v="1 SL"/>
    <n v="1"/>
    <m/>
  </r>
  <r>
    <n v="763"/>
    <x v="11"/>
    <x v="110"/>
    <s v="DE LEON ANALITA B."/>
    <s v="PICNIC GROVE"/>
    <x v="0"/>
    <d v="2022-09-17T00:00:00"/>
    <d v="2022-09-21T00:00:00"/>
    <s v="SL"/>
    <m/>
    <s v="3 SL"/>
    <n v="3"/>
    <m/>
  </r>
  <r>
    <n v="764"/>
    <x v="11"/>
    <x v="110"/>
    <s v="COSINO RIMWELL  "/>
    <s v="CHO"/>
    <x v="0"/>
    <d v="2022-09-21T00:00:00"/>
    <d v="2022-09-23T00:00:00"/>
    <s v="SL"/>
    <m/>
    <s v="3 SL"/>
    <n v="3"/>
    <m/>
  </r>
  <r>
    <n v="765"/>
    <x v="11"/>
    <x v="99"/>
    <s v="MARASIGAN AGUINO D."/>
    <s v="TOPS-CSU"/>
    <x v="0"/>
    <d v="2022-10-17T00:00:00"/>
    <d v="2022-10-21T00:00:00"/>
    <s v="VL"/>
    <m/>
    <s v="5 VL"/>
    <n v="5"/>
    <m/>
  </r>
  <r>
    <n v="765"/>
    <x v="11"/>
    <x v="99"/>
    <s v="MARASIGAN AGUINO D."/>
    <s v="TOPS-CSU"/>
    <x v="0"/>
    <d v="2022-10-24T00:00:00"/>
    <d v="2022-10-28T00:00:00"/>
    <s v="VL"/>
    <m/>
    <s v="5 VL"/>
    <n v="5"/>
    <m/>
  </r>
  <r>
    <n v="766"/>
    <x v="11"/>
    <x v="112"/>
    <s v="BRIZUELA LENIE E."/>
    <s v="CTO-LICENSE"/>
    <x v="0"/>
    <d v="2022-08-30T00:00:00"/>
    <d v="2022-08-30T00:00:00"/>
    <s v="SL"/>
    <m/>
    <s v="1 SL"/>
    <n v="1"/>
    <m/>
  </r>
  <r>
    <n v="767"/>
    <x v="12"/>
    <x v="64"/>
    <s v="DOGELIO JEAN MELODY M."/>
    <s v="CTO"/>
    <x v="2"/>
    <d v="2022-06-20T00:00:00"/>
    <d v="2022-06-23T00:00:00"/>
    <s v="WITHOUTPAY"/>
    <s v="SL WITHOUTPAY"/>
    <s v="4 WITHOUTPAY"/>
    <n v="4"/>
    <m/>
  </r>
  <r>
    <n v="768"/>
    <x v="12"/>
    <x v="64"/>
    <s v="DOGELIO JEAN MELODY M."/>
    <s v="CTO"/>
    <x v="2"/>
    <d v="2022-06-30T00:00:00"/>
    <d v="2022-06-30T00:00:00"/>
    <s v="WITHOUTPAY"/>
    <s v="SL WITHOUTPAY"/>
    <s v="1 WITHOUTPAY"/>
    <n v="1"/>
    <m/>
  </r>
  <r>
    <n v="768"/>
    <x v="12"/>
    <x v="113"/>
    <s v="ZAFRA REYNANTE B."/>
    <s v="TICC"/>
    <x v="0"/>
    <d v="2022-04-27T00:00:00"/>
    <d v="2022-04-27T00:00:00"/>
    <s v="SL"/>
    <m/>
    <s v="1 SL"/>
    <n v="1"/>
    <m/>
  </r>
  <r>
    <n v="769"/>
    <x v="12"/>
    <x v="114"/>
    <s v="ZAFRA REYNANTE B."/>
    <s v="TICC"/>
    <x v="0"/>
    <d v="2022-05-25T00:00:00"/>
    <d v="2022-05-25T00:00:00"/>
    <s v="SL"/>
    <m/>
    <s v="1 SL"/>
    <n v="1"/>
    <m/>
  </r>
  <r>
    <n v="770"/>
    <x v="12"/>
    <x v="7"/>
    <s v="ZAFRA REYNANTE B."/>
    <s v="TICC"/>
    <x v="0"/>
    <d v="2022-06-08T00:00:00"/>
    <d v="2022-06-08T00:00:00"/>
    <s v="VL"/>
    <m/>
    <s v="1 VL"/>
    <n v="1"/>
    <m/>
  </r>
  <r>
    <n v="771"/>
    <x v="12"/>
    <x v="14"/>
    <s v="ZAFRA REYNANTE B."/>
    <s v="TICC"/>
    <x v="0"/>
    <d v="2022-07-18T00:00:00"/>
    <d v="2022-07-20T00:00:00"/>
    <s v="SL"/>
    <m/>
    <s v="3 SL"/>
    <n v="3"/>
    <m/>
  </r>
  <r>
    <n v="772"/>
    <x v="12"/>
    <x v="66"/>
    <s v="MARAÑON AMY LOU T."/>
    <s v="VMO/SP"/>
    <x v="0"/>
    <m/>
    <m/>
    <s v="OTHER"/>
    <s v="TERMINAL LEAVE"/>
    <s v="0 OTHER"/>
    <n v="0"/>
    <m/>
  </r>
  <r>
    <n v="773"/>
    <x v="12"/>
    <x v="115"/>
    <s v="CAGUITLA GEMINIANO M."/>
    <s v="CENRO"/>
    <x v="0"/>
    <m/>
    <m/>
    <s v="OTHER"/>
    <s v="TERMINAL LEAVE"/>
    <s v="0 OTHER"/>
    <n v="0"/>
    <m/>
  </r>
  <r>
    <n v="774"/>
    <x v="13"/>
    <x v="38"/>
    <s v="COSME CORAZON O."/>
    <s v="TCIS"/>
    <x v="0"/>
    <d v="2022-04-27T00:00:00"/>
    <d v="2022-04-27T00:00:00"/>
    <s v="VL"/>
    <m/>
    <s v="1 VL"/>
    <n v="1"/>
    <m/>
  </r>
  <r>
    <n v="774"/>
    <x v="13"/>
    <x v="38"/>
    <s v="COSME CORAZON O."/>
    <s v="TCIS"/>
    <x v="0"/>
    <d v="2022-04-29T00:00:00"/>
    <d v="2022-04-29T00:00:00"/>
    <s v="VL"/>
    <m/>
    <s v="1 VL"/>
    <n v="1"/>
    <m/>
  </r>
  <r>
    <n v="775"/>
    <x v="13"/>
    <x v="63"/>
    <s v="GUEVARRA ROLANDO  "/>
    <s v="CENRO"/>
    <x v="0"/>
    <d v="2022-07-18T00:00:00"/>
    <d v="2022-07-18T00:00:00"/>
    <s v="VL"/>
    <m/>
    <s v="1 VL"/>
    <n v="1"/>
    <m/>
  </r>
  <r>
    <n v="776"/>
    <x v="13"/>
    <x v="44"/>
    <s v="SORIANO FRANCISCO O."/>
    <s v="TICC"/>
    <x v="0"/>
    <d v="2022-05-17T00:00:00"/>
    <d v="2022-05-17T00:00:00"/>
    <s v="OTHER"/>
    <s v="SEC 21 EO 292 SPECIAL PRIVILEDGE"/>
    <s v="1 OTHER"/>
    <n v="1"/>
    <m/>
  </r>
  <r>
    <n v="777"/>
    <x v="13"/>
    <x v="60"/>
    <s v="GUEVARRA ROLANDO  "/>
    <s v="CENRO"/>
    <x v="0"/>
    <d v="2022-05-16T00:00:00"/>
    <d v="2022-05-17T00:00:00"/>
    <s v="SL"/>
    <m/>
    <s v="2 SL"/>
    <n v="2"/>
    <m/>
  </r>
  <r>
    <n v="778"/>
    <x v="13"/>
    <x v="116"/>
    <s v="VILLANUEVA MARILYN L."/>
    <s v="TICC"/>
    <x v="0"/>
    <d v="2022-06-24T00:00:00"/>
    <d v="2022-06-24T00:00:00"/>
    <s v="VL"/>
    <m/>
    <s v="1 VL"/>
    <n v="1"/>
    <m/>
  </r>
  <r>
    <n v="778"/>
    <x v="13"/>
    <x v="116"/>
    <s v="VILLANUEVA MARILYN L."/>
    <s v="TICC"/>
    <x v="0"/>
    <d v="2022-06-27T00:00:00"/>
    <d v="2022-06-30T00:00:00"/>
    <s v="VL"/>
    <m/>
    <s v="4 VL"/>
    <n v="4"/>
    <m/>
  </r>
  <r>
    <n v="779"/>
    <x v="13"/>
    <x v="116"/>
    <s v="VILLANUEVA MARILYN L."/>
    <s v="TICC"/>
    <x v="0"/>
    <d v="2022-06-16T00:00:00"/>
    <d v="2022-06-17T00:00:00"/>
    <s v="OTHER"/>
    <s v="SEC 25 EO 292 FORCE LEAVE"/>
    <s v="2 OTHER"/>
    <n v="2"/>
    <m/>
  </r>
  <r>
    <n v="779"/>
    <x v="13"/>
    <x v="116"/>
    <s v="VILLANUEVA MARILYN L."/>
    <s v="TICC"/>
    <x v="0"/>
    <d v="2022-06-20T00:00:00"/>
    <d v="2022-06-20T00:00:00"/>
    <s v="OTHER"/>
    <s v="SEC 25 EO 292 FORCE LEAVE"/>
    <s v="1 OTHER"/>
    <n v="1"/>
    <m/>
  </r>
  <r>
    <n v="779"/>
    <x v="13"/>
    <x v="116"/>
    <s v="VILLANUEVA MARILYN L."/>
    <s v="TICC"/>
    <x v="0"/>
    <d v="2022-06-22T00:00:00"/>
    <d v="2022-06-23T00:00:00"/>
    <s v="OTHER"/>
    <s v="SEC 25 EO 292 FORCE LEAVE"/>
    <s v="2 OTHER"/>
    <n v="2"/>
    <m/>
  </r>
  <r>
    <n v="780"/>
    <x v="13"/>
    <x v="25"/>
    <s v="VILLANUEVA MARILYN L."/>
    <s v="TICC"/>
    <x v="0"/>
    <d v="2022-06-02T00:00:00"/>
    <d v="2022-06-02T00:00:00"/>
    <s v="SL"/>
    <m/>
    <s v="1 SL"/>
    <n v="1"/>
    <m/>
  </r>
  <r>
    <n v="781"/>
    <x v="13"/>
    <x v="32"/>
    <s v="DISEPEDA MACARIA P."/>
    <s v="TICC"/>
    <x v="0"/>
    <d v="2022-06-25T00:00:00"/>
    <d v="2022-06-25T00:00:00"/>
    <s v="SL"/>
    <m/>
    <s v="0 SL"/>
    <n v="0"/>
    <m/>
  </r>
  <r>
    <n v="782"/>
    <x v="13"/>
    <x v="117"/>
    <s v="MERJILLA JEANETTE B."/>
    <s v="TICC"/>
    <x v="0"/>
    <d v="2022-07-11T00:00:00"/>
    <d v="2022-07-11T00:00:00"/>
    <s v="OTHER"/>
    <s v="ANNIVERSARY LEAVE"/>
    <s v="1 OTHER"/>
    <n v="1"/>
    <m/>
  </r>
  <r>
    <n v="783"/>
    <x v="13"/>
    <x v="117"/>
    <s v="MERJILLA JEANETTE B."/>
    <s v="TICC"/>
    <x v="0"/>
    <d v="2022-07-19T00:00:00"/>
    <d v="2022-07-19T00:00:00"/>
    <s v="OTHER"/>
    <s v="BIRTHDAY LEAVE"/>
    <s v="1 OTHER"/>
    <n v="1"/>
    <m/>
  </r>
  <r>
    <n v="784"/>
    <x v="13"/>
    <x v="31"/>
    <s v="MERJILLA JEANETTE B."/>
    <s v="TICC"/>
    <x v="0"/>
    <d v="2022-06-09T00:00:00"/>
    <d v="2022-06-10T00:00:00"/>
    <s v="SL"/>
    <m/>
    <s v="2 SL"/>
    <n v="2"/>
    <m/>
  </r>
  <r>
    <n v="785"/>
    <x v="13"/>
    <x v="57"/>
    <s v="MERJILLA JEANETTE B."/>
    <s v="TICC"/>
    <x v="0"/>
    <d v="2022-06-20T00:00:00"/>
    <d v="2022-06-20T00:00:00"/>
    <s v="SL"/>
    <m/>
    <s v="1 SL"/>
    <n v="1"/>
    <m/>
  </r>
  <r>
    <n v="786"/>
    <x v="13"/>
    <x v="61"/>
    <s v="DILIDILI AIREEN M."/>
    <s v="TICC"/>
    <x v="0"/>
    <d v="2022-06-29T00:00:00"/>
    <d v="2022-06-29T00:00:00"/>
    <s v="OTHER"/>
    <s v="ANNIVERSARY LEAVE"/>
    <s v="1 OTHER"/>
    <n v="1"/>
    <m/>
  </r>
  <r>
    <n v="787"/>
    <x v="13"/>
    <x v="0"/>
    <s v="PANGANIBAN CAROLINA L."/>
    <s v="TICC"/>
    <x v="0"/>
    <d v="2022-06-05T00:00:00"/>
    <d v="2022-06-05T00:00:00"/>
    <s v="SL"/>
    <m/>
    <s v="0 SL"/>
    <n v="0"/>
    <m/>
  </r>
  <r>
    <n v="788"/>
    <x v="13"/>
    <x v="58"/>
    <s v="RODRIGUEZ JOSEPHINE R."/>
    <s v="TICC"/>
    <x v="0"/>
    <d v="2022-06-13T00:00:00"/>
    <d v="2022-06-13T00:00:00"/>
    <s v="SL"/>
    <m/>
    <s v="1 SL"/>
    <n v="1"/>
    <m/>
  </r>
  <r>
    <n v="789"/>
    <x v="13"/>
    <x v="9"/>
    <s v="ESTIEBER ARISTOTLE B."/>
    <s v="CENRO"/>
    <x v="0"/>
    <d v="2022-06-18T00:00:00"/>
    <d v="2022-06-19T00:00:00"/>
    <s v="SL"/>
    <m/>
    <s v="0 SL"/>
    <n v="0"/>
    <m/>
  </r>
  <r>
    <n v="790"/>
    <x v="13"/>
    <x v="118"/>
    <s v="DERLA ARTHUR D."/>
    <s v="CENRO"/>
    <x v="0"/>
    <d v="2022-07-16T00:00:00"/>
    <d v="2022-07-16T00:00:00"/>
    <s v="VL"/>
    <m/>
    <s v="0 VL"/>
    <n v="0"/>
    <m/>
  </r>
  <r>
    <n v="791"/>
    <x v="13"/>
    <x v="119"/>
    <s v="DERLA ARTHUR D."/>
    <s v="CENRO"/>
    <x v="0"/>
    <d v="2022-06-20T00:00:00"/>
    <d v="2022-06-20T00:00:00"/>
    <s v="SL"/>
    <m/>
    <s v="1 SL"/>
    <n v="1"/>
    <m/>
  </r>
  <r>
    <n v="791"/>
    <x v="13"/>
    <x v="119"/>
    <s v="DERLA ARTHUR D."/>
    <s v="CENRO"/>
    <x v="0"/>
    <d v="2022-06-22T00:00:00"/>
    <d v="2022-06-23T00:00:00"/>
    <s v="SL"/>
    <m/>
    <s v="2 SL"/>
    <n v="2"/>
    <m/>
  </r>
  <r>
    <n v="792"/>
    <x v="13"/>
    <x v="63"/>
    <s v="SORIANO FRANCISCO O."/>
    <s v="TICC"/>
    <x v="0"/>
    <d v="2022-08-02T00:00:00"/>
    <d v="2022-08-05T00:00:00"/>
    <s v="VL"/>
    <m/>
    <s v="4 VL"/>
    <n v="4"/>
    <m/>
  </r>
  <r>
    <n v="793"/>
    <x v="13"/>
    <x v="71"/>
    <s v="DISEPEDA MACARIA P."/>
    <s v="TICC"/>
    <x v="0"/>
    <d v="2022-07-02T00:00:00"/>
    <d v="2022-07-02T00:00:00"/>
    <s v="SL"/>
    <m/>
    <s v="0 SL"/>
    <n v="0"/>
    <m/>
  </r>
  <r>
    <n v="793"/>
    <x v="13"/>
    <x v="71"/>
    <s v="DISEPEDA MACARIA P."/>
    <s v="TICC"/>
    <x v="0"/>
    <d v="2022-07-04T00:00:00"/>
    <d v="2022-07-04T00:00:00"/>
    <s v="SL"/>
    <m/>
    <s v="1 SL"/>
    <n v="1"/>
    <m/>
  </r>
  <r>
    <n v="794"/>
    <x v="13"/>
    <x v="10"/>
    <s v="CESICAR JOCHELLE JOAN S."/>
    <s v="TICC/TCCH"/>
    <x v="0"/>
    <d v="2022-07-20T00:00:00"/>
    <d v="2022-07-20T00:00:00"/>
    <s v="SL"/>
    <m/>
    <s v="1 SL"/>
    <n v="1"/>
    <m/>
  </r>
  <r>
    <n v="795"/>
    <x v="13"/>
    <x v="3"/>
    <s v="PANGANIBAN CAROLINA L."/>
    <s v="TICC"/>
    <x v="0"/>
    <d v="2022-07-07T00:00:00"/>
    <d v="2022-07-09T00:00:00"/>
    <s v="SL"/>
    <m/>
    <s v="2 SL"/>
    <n v="2"/>
    <m/>
  </r>
  <r>
    <n v="796"/>
    <x v="13"/>
    <x v="8"/>
    <s v="PAZ JOSUE O."/>
    <s v="CENRO"/>
    <x v="0"/>
    <d v="2022-07-13T00:00:00"/>
    <d v="2022-07-14T00:00:00"/>
    <s v="SL"/>
    <m/>
    <s v="2 SL"/>
    <n v="2"/>
    <m/>
  </r>
  <r>
    <n v="797"/>
    <x v="13"/>
    <x v="37"/>
    <s v="MENDOZA MARVIC M."/>
    <s v="ONT"/>
    <x v="1"/>
    <d v="2022-05-18T00:00:00"/>
    <d v="2022-05-18T00:00:00"/>
    <s v="VL"/>
    <m/>
    <s v="1 VL"/>
    <n v="1"/>
    <m/>
  </r>
  <r>
    <n v="798"/>
    <x v="13"/>
    <x v="25"/>
    <s v="CAJAS MINA H."/>
    <s v="PICNIC GROVE"/>
    <x v="0"/>
    <m/>
    <m/>
    <s v="OTHER"/>
    <s v="TERMINAL LEAVE"/>
    <s v="0 OTHER"/>
    <n v="0"/>
    <m/>
  </r>
  <r>
    <n v="799"/>
    <x v="14"/>
    <x v="120"/>
    <s v="OLAZO LIZA E."/>
    <s v="TERMINAL"/>
    <x v="2"/>
    <d v="2022-09-13T00:00:00"/>
    <d v="2022-12-26T00:00:00"/>
    <s v="WITHOUTPAY"/>
    <s v="ML"/>
    <s v="73 WITHOUTPAY"/>
    <n v="73"/>
    <m/>
  </r>
  <r>
    <n v="800"/>
    <x v="14"/>
    <x v="102"/>
    <s v="SEMBRANA JENNIE S."/>
    <s v="CHO"/>
    <x v="2"/>
    <d v="2022-09-27T00:00:00"/>
    <d v="2022-10-03T00:00:00"/>
    <s v="WITHOUTPAY"/>
    <s v="SL QUARANTIVE LEAVE"/>
    <s v="5 WITHOUTPAY"/>
    <n v="5"/>
    <m/>
  </r>
  <r>
    <n v="801"/>
    <x v="14"/>
    <x v="102"/>
    <s v="DIMAPILIS VINCE BENEDICT R."/>
    <s v="CHO"/>
    <x v="2"/>
    <d v="2022-09-20T00:00:00"/>
    <d v="2022-09-23T00:00:00"/>
    <s v="WITHOUTPAY"/>
    <s v="SL QUARANTIVE LEAVE"/>
    <s v="4 WITHOUTPAY"/>
    <n v="4"/>
    <m/>
  </r>
  <r>
    <n v="802"/>
    <x v="14"/>
    <x v="111"/>
    <s v="LOGROÑO JONATHAN C."/>
    <s v="EEO/CITY MARKET"/>
    <x v="2"/>
    <d v="2022-09-28T00:00:00"/>
    <d v="2022-09-28T00:00:00"/>
    <s v="WITHOUTPAY"/>
    <s v="BDAY LEAVE"/>
    <s v="1 WITHOUTPAY"/>
    <n v="1"/>
    <m/>
  </r>
  <r>
    <n v="803"/>
    <x v="14"/>
    <x v="121"/>
    <s v="DOGELIO JEAN MELODY M."/>
    <s v="CTO"/>
    <x v="2"/>
    <d v="2022-09-15T00:00:00"/>
    <d v="2022-09-16T00:00:00"/>
    <s v="WITHOUTPAY"/>
    <s v="VL WITHOUTPAY"/>
    <s v="2 WITHOUTPAY"/>
    <n v="2"/>
    <m/>
  </r>
  <r>
    <n v="804"/>
    <x v="14"/>
    <x v="120"/>
    <s v="DOGELIO JEAN MELODY M."/>
    <s v="CTO"/>
    <x v="2"/>
    <d v="2022-09-19T00:00:00"/>
    <d v="2022-09-20T00:00:00"/>
    <s v="WITHOUTPAY"/>
    <s v="VL WITHOUTPAY"/>
    <s v="2 WITHOUTPAY"/>
    <n v="2"/>
    <m/>
  </r>
  <r>
    <n v="805"/>
    <x v="14"/>
    <x v="122"/>
    <s v="DE GUIA MARIVIC B."/>
    <s v="TICC"/>
    <x v="2"/>
    <d v="2022-08-16T00:00:00"/>
    <d v="2022-08-17T00:00:00"/>
    <s v="WITHOUTPAY"/>
    <s v="SL WITHOUTPAY"/>
    <s v="2 WITHOUTPAY"/>
    <n v="2"/>
    <m/>
  </r>
  <r>
    <n v="806"/>
    <x v="14"/>
    <x v="89"/>
    <s v="ABELA IMELDA C."/>
    <s v="ACCOUNTING"/>
    <x v="0"/>
    <d v="2022-08-23T00:00:00"/>
    <d v="2022-08-23T00:00:00"/>
    <s v="SL"/>
    <m/>
    <s v="1 SL"/>
    <n v="1"/>
    <m/>
  </r>
  <r>
    <n v="806"/>
    <x v="14"/>
    <x v="101"/>
    <s v="ABELA IMELDA C."/>
    <s v="ACCOUNTING"/>
    <x v="0"/>
    <d v="2022-08-26T00:00:00"/>
    <d v="2022-08-26T00:00:00"/>
    <s v="SL"/>
    <m/>
    <s v="1 SL"/>
    <n v="1"/>
    <m/>
  </r>
  <r>
    <n v="807"/>
    <x v="14"/>
    <x v="103"/>
    <s v="ABELA IMELDA C."/>
    <s v="ACCOUNTING"/>
    <x v="0"/>
    <d v="2022-08-12T00:00:00"/>
    <d v="2022-08-12T00:00:00"/>
    <s v="SL"/>
    <m/>
    <s v="1 SL"/>
    <n v="1"/>
    <m/>
  </r>
  <r>
    <n v="807"/>
    <x v="14"/>
    <x v="123"/>
    <s v="ABELA IMELDA C."/>
    <s v="ACCOUNTING"/>
    <x v="0"/>
    <d v="2022-08-16T00:00:00"/>
    <d v="2022-08-16T00:00:00"/>
    <s v="SL"/>
    <m/>
    <s v="1 SL"/>
    <n v="1"/>
    <m/>
  </r>
  <r>
    <n v="808"/>
    <x v="14"/>
    <x v="86"/>
    <s v="ALBARRACIN ROLAND  "/>
    <s v="CENRO"/>
    <x v="0"/>
    <d v="2022-08-29T00:00:00"/>
    <d v="2022-08-31T00:00:00"/>
    <s v="VL"/>
    <s v="SEC 25 EO 292 FORCE LEAVE"/>
    <s v="2 VL"/>
    <n v="2"/>
    <m/>
  </r>
  <r>
    <n v="808"/>
    <x v="14"/>
    <x v="124"/>
    <s v="ALBARRACIN ROLAND  "/>
    <s v="CENRO"/>
    <x v="0"/>
    <d v="2022-09-01T00:00:00"/>
    <d v="2022-09-02T00:00:00"/>
    <s v="VL"/>
    <s v="SEC 25 EO 292 FORCE LEAVE"/>
    <s v="2 VL"/>
    <n v="2"/>
    <m/>
  </r>
  <r>
    <n v="809"/>
    <x v="14"/>
    <x v="125"/>
    <s v="ACUB MA. MARILYN L."/>
    <s v="PICNIC GROVE"/>
    <x v="0"/>
    <d v="2022-08-22T00:00:00"/>
    <d v="2022-08-24T00:00:00"/>
    <s v="SL"/>
    <m/>
    <s v="3 SL"/>
    <n v="3"/>
    <m/>
  </r>
  <r>
    <n v="810"/>
    <x v="14"/>
    <x v="126"/>
    <s v="ACUB MA. MARILYN L."/>
    <s v="PICNIC GROVE"/>
    <x v="0"/>
    <d v="2022-08-18T00:00:00"/>
    <d v="2022-08-20T00:00:00"/>
    <s v="SL"/>
    <m/>
    <s v="2 SL"/>
    <n v="2"/>
    <m/>
  </r>
  <r>
    <n v="811"/>
    <x v="14"/>
    <x v="62"/>
    <s v="ANGCAYA JENNY ROSE S."/>
    <s v="CTO-LICENSE"/>
    <x v="0"/>
    <d v="2022-08-22T00:00:00"/>
    <d v="2022-08-22T00:00:00"/>
    <s v="SL"/>
    <m/>
    <s v="1 SL"/>
    <n v="1"/>
    <m/>
  </r>
  <r>
    <n v="812"/>
    <x v="14"/>
    <x v="112"/>
    <s v="ANGCAYA JENNY ROSE S."/>
    <s v="CTO-LICENSE"/>
    <x v="0"/>
    <d v="2022-09-01T00:00:00"/>
    <d v="2022-09-01T00:00:00"/>
    <s v="OTHER"/>
    <s v="SEC 21 EO 292 SPECIAL PRIVILEDGE"/>
    <s v="1 OTHER"/>
    <n v="1"/>
    <m/>
  </r>
  <r>
    <n v="813"/>
    <x v="14"/>
    <x v="77"/>
    <s v="ALERA JEFFREY B."/>
    <s v="TICC"/>
    <x v="2"/>
    <d v="2022-08-24T00:00:00"/>
    <d v="2022-08-24T00:00:00"/>
    <s v="WITHOUTPAY"/>
    <s v="SL WITHOUTPAY"/>
    <s v="1 WITHOUTPAY"/>
    <n v="1"/>
    <m/>
  </r>
  <r>
    <n v="814"/>
    <x v="14"/>
    <x v="124"/>
    <s v="BAYBAY ARNOLD C."/>
    <s v="CENRO"/>
    <x v="0"/>
    <d v="2022-08-23T00:00:00"/>
    <d v="2022-08-23T00:00:00"/>
    <s v="SL"/>
    <m/>
    <s v="1 SL"/>
    <n v="1"/>
    <m/>
  </r>
  <r>
    <n v="814"/>
    <x v="14"/>
    <x v="93"/>
    <s v="BAYBAY ARNOLD C."/>
    <s v="CENRO"/>
    <x v="0"/>
    <d v="2022-08-27T00:00:00"/>
    <d v="2022-08-27T00:00:00"/>
    <s v="SL"/>
    <m/>
    <s v="0 SL"/>
    <n v="0"/>
    <m/>
  </r>
  <r>
    <n v="815"/>
    <x v="14"/>
    <x v="82"/>
    <s v="BUTALON DIANNE H."/>
    <s v="ONT"/>
    <x v="0"/>
    <d v="2022-08-18T00:00:00"/>
    <d v="2022-08-19T00:00:00"/>
    <s v="VL"/>
    <m/>
    <s v="2 VL"/>
    <n v="2"/>
    <m/>
  </r>
  <r>
    <n v="816"/>
    <x v="14"/>
    <x v="127"/>
    <s v="BATHAN ELVIRA R."/>
    <s v="TICC"/>
    <x v="0"/>
    <d v="2022-08-19T00:00:00"/>
    <d v="2022-08-19T00:00:00"/>
    <s v="OTHER"/>
    <s v="SEC 21 EO 292 SPECIAL PRIVILEDGE"/>
    <s v="1 OTHER"/>
    <n v="1"/>
    <m/>
  </r>
  <r>
    <n v="817"/>
    <x v="14"/>
    <x v="128"/>
    <s v="CARLITO ELENA M."/>
    <s v="ONT"/>
    <x v="0"/>
    <d v="2022-08-22T00:00:00"/>
    <d v="2022-08-26T00:00:00"/>
    <s v="VL"/>
    <m/>
    <s v="5 VL"/>
    <n v="5"/>
    <m/>
  </r>
  <r>
    <n v="817"/>
    <x v="14"/>
    <x v="103"/>
    <s v="CARLITO ELENA M."/>
    <s v="ONT"/>
    <x v="0"/>
    <d v="2022-08-29T00:00:00"/>
    <d v="2022-08-31T00:00:00"/>
    <s v="VL"/>
    <m/>
    <s v="2 VL"/>
    <n v="2"/>
    <m/>
  </r>
  <r>
    <n v="818"/>
    <x v="14"/>
    <x v="103"/>
    <s v="CESICAR JOCHELLE JOAN S."/>
    <s v="TICC/TCCH"/>
    <x v="0"/>
    <d v="2022-08-15T00:00:00"/>
    <d v="2022-08-15T00:00:00"/>
    <s v="SL"/>
    <m/>
    <s v="1 SL"/>
    <n v="1"/>
    <m/>
  </r>
  <r>
    <n v="819"/>
    <x v="14"/>
    <x v="19"/>
    <s v="CONTRERAS SARAH JANE P."/>
    <s v="TCNHS-ISHS"/>
    <x v="0"/>
    <d v="2022-07-25T00:00:00"/>
    <d v="2022-07-25T00:00:00"/>
    <s v="VL"/>
    <m/>
    <s v="1 VL"/>
    <n v="1"/>
    <m/>
  </r>
  <r>
    <n v="819"/>
    <x v="14"/>
    <x v="63"/>
    <s v="CONTRERAS SARAH JANE P."/>
    <s v="TCNHS-ISHS"/>
    <x v="0"/>
    <d v="2022-07-29T00:00:00"/>
    <d v="2022-07-29T00:00:00"/>
    <s v="VL"/>
    <m/>
    <s v="1 VL"/>
    <n v="1"/>
    <m/>
  </r>
  <r>
    <n v="820"/>
    <x v="14"/>
    <x v="128"/>
    <s v="COSA PAOLA GRACE P."/>
    <s v="ASSESSOR"/>
    <x v="0"/>
    <d v="2022-08-22T00:00:00"/>
    <d v="2022-08-22T00:00:00"/>
    <s v="VL"/>
    <m/>
    <s v="1 VL"/>
    <n v="1"/>
    <m/>
  </r>
  <r>
    <n v="821"/>
    <x v="14"/>
    <x v="128"/>
    <s v="COSA PAOLA GRACE P."/>
    <s v="ASSESSOR"/>
    <x v="0"/>
    <d v="2022-08-15T00:00:00"/>
    <d v="2022-08-15T00:00:00"/>
    <s v="SL"/>
    <m/>
    <s v="1 SL"/>
    <n v="1"/>
    <m/>
  </r>
  <r>
    <n v="822"/>
    <x v="14"/>
    <x v="89"/>
    <s v="CESICAR JOCHELLE JOAN S."/>
    <s v="TICC/TCCH"/>
    <x v="0"/>
    <d v="2022-09-05T00:00:00"/>
    <d v="2022-09-06T00:00:00"/>
    <s v="VL"/>
    <m/>
    <s v="2 VL"/>
    <n v="2"/>
    <m/>
  </r>
  <r>
    <n v="822"/>
    <x v="14"/>
    <x v="89"/>
    <s v="CESICAR JOCHELLE JOAN S."/>
    <s v="TICC/TCCH"/>
    <x v="0"/>
    <d v="2022-09-10T00:00:00"/>
    <d v="2022-09-10T00:00:00"/>
    <s v="VL"/>
    <m/>
    <s v="0 VL"/>
    <n v="0"/>
    <m/>
  </r>
  <r>
    <n v="823"/>
    <x v="14"/>
    <x v="89"/>
    <s v="CABANLIT ZOSIMA M."/>
    <s v="MAHOGANY MARKET"/>
    <x v="0"/>
    <d v="2022-09-04T00:00:00"/>
    <d v="2022-09-04T00:00:00"/>
    <s v="OTHER"/>
    <s v="ANNIVERSARY LEAVE"/>
    <s v="0 OTHER"/>
    <n v="0"/>
    <m/>
  </r>
  <r>
    <n v="824"/>
    <x v="14"/>
    <x v="89"/>
    <s v="DIMARANAN JOEL M."/>
    <s v="TICC"/>
    <x v="2"/>
    <d v="2022-08-29T00:00:00"/>
    <d v="2022-08-29T00:00:00"/>
    <s v="WITHOUTPAY"/>
    <s v="SL WITHOUTPAY"/>
    <s v="0 WITHOUTPAY"/>
    <n v="0"/>
    <m/>
  </r>
  <r>
    <n v="825"/>
    <x v="14"/>
    <x v="124"/>
    <s v="DIMAILIG ARLYN R."/>
    <s v="MAHOGANY MARKET"/>
    <x v="0"/>
    <d v="2022-08-22T00:00:00"/>
    <d v="2022-08-22T00:00:00"/>
    <s v="OTHER"/>
    <s v="ENROLLMENT"/>
    <s v="1 OTHER"/>
    <n v="1"/>
    <m/>
  </r>
  <r>
    <n v="826"/>
    <x v="14"/>
    <x v="82"/>
    <s v="DIMARANAN ANNA P."/>
    <s v="COOP"/>
    <x v="2"/>
    <d v="2022-08-09T00:00:00"/>
    <d v="2022-08-09T00:00:00"/>
    <s v="SL"/>
    <m/>
    <s v="1 SL"/>
    <n v="1"/>
    <m/>
  </r>
  <r>
    <n v="827"/>
    <x v="14"/>
    <x v="82"/>
    <s v="DERLA ARTHUR D."/>
    <s v="CENRO"/>
    <x v="0"/>
    <d v="2022-08-06T00:00:00"/>
    <d v="2022-08-06T00:00:00"/>
    <s v="SL"/>
    <m/>
    <s v="0 SL"/>
    <n v="0"/>
    <m/>
  </r>
  <r>
    <n v="827"/>
    <x v="14"/>
    <x v="82"/>
    <s v="DERLA ARTHUR D."/>
    <s v="CENRO"/>
    <x v="0"/>
    <d v="2022-08-08T00:00:00"/>
    <d v="2022-08-09T00:00:00"/>
    <s v="SL"/>
    <m/>
    <s v="2 SL"/>
    <n v="2"/>
    <m/>
  </r>
  <r>
    <n v="828"/>
    <x v="14"/>
    <x v="96"/>
    <s v="DIMAANO LEOVIGILDA A."/>
    <s v="EEO/CITY MARKET"/>
    <x v="0"/>
    <d v="2022-08-20T00:00:00"/>
    <d v="2022-08-20T00:00:00"/>
    <s v="OTHER"/>
    <s v="BIRTHDAY LEAVE"/>
    <s v="0 OTHER"/>
    <n v="0"/>
    <m/>
  </r>
  <r>
    <n v="829"/>
    <x v="14"/>
    <x v="82"/>
    <s v="DILIDILI AIREEN M."/>
    <s v="TICC"/>
    <x v="0"/>
    <d v="2022-08-22T00:00:00"/>
    <d v="2022-08-22T00:00:00"/>
    <s v="OTHER"/>
    <s v="SEC 21 EO 292 SPECIAL PRIVILEDGE"/>
    <s v="1 OTHER"/>
    <n v="1"/>
    <m/>
  </r>
  <r>
    <n v="830"/>
    <x v="14"/>
    <x v="129"/>
    <s v="DERLA APOLONIO JR D."/>
    <s v="CENRO"/>
    <x v="0"/>
    <d v="2022-08-17T00:00:00"/>
    <d v="2022-08-17T00:00:00"/>
    <s v="SL"/>
    <m/>
    <s v="1 SL"/>
    <n v="1"/>
    <m/>
  </r>
  <r>
    <n v="830"/>
    <x v="14"/>
    <x v="129"/>
    <s v="DERLA APOLONIO JR D."/>
    <s v="CENRO"/>
    <x v="0"/>
    <d v="2022-08-27T00:00:00"/>
    <d v="2022-08-27T00:00:00"/>
    <s v="SL"/>
    <m/>
    <s v="0 SL"/>
    <n v="0"/>
    <m/>
  </r>
  <r>
    <n v="831"/>
    <x v="14"/>
    <x v="81"/>
    <s v="FERMA ETHEL GRACE N."/>
    <s v="ONT"/>
    <x v="0"/>
    <d v="2022-08-06T00:00:00"/>
    <d v="2022-08-09T00:00:00"/>
    <s v="SL"/>
    <m/>
    <s v="2 SL"/>
    <n v="2"/>
    <m/>
  </r>
  <r>
    <n v="832"/>
    <x v="14"/>
    <x v="122"/>
    <s v="FLORES RICHARD  "/>
    <s v="CENRO"/>
    <x v="0"/>
    <d v="2022-08-16T00:00:00"/>
    <d v="2022-08-18T00:00:00"/>
    <s v="SL"/>
    <m/>
    <s v="3 SL"/>
    <n v="3"/>
    <m/>
  </r>
  <r>
    <n v="833"/>
    <x v="14"/>
    <x v="101"/>
    <s v="FERMA RAYMOND  "/>
    <s v="CENRO"/>
    <x v="0"/>
    <d v="2022-08-30T00:00:00"/>
    <d v="2022-08-30T00:00:00"/>
    <s v="SL"/>
    <m/>
    <s v="1 SL"/>
    <n v="1"/>
    <m/>
  </r>
  <r>
    <n v="834"/>
    <x v="14"/>
    <x v="122"/>
    <s v="GALARDE DELFIN A."/>
    <s v="CHARACTER"/>
    <x v="0"/>
    <d v="2022-08-16T00:00:00"/>
    <d v="2022-08-17T00:00:00"/>
    <s v="SL"/>
    <m/>
    <s v="2 SL"/>
    <n v="2"/>
    <m/>
  </r>
  <r>
    <n v="835"/>
    <x v="14"/>
    <x v="130"/>
    <s v="GATPANDAN MICHAEL E."/>
    <s v="GSO"/>
    <x v="0"/>
    <d v="2022-08-08T00:00:00"/>
    <d v="2022-08-10T00:00:00"/>
    <s v="SL"/>
    <m/>
    <s v="3 SL"/>
    <n v="3"/>
    <m/>
  </r>
  <r>
    <n v="836"/>
    <x v="14"/>
    <x v="86"/>
    <s v="GONZALES MARIO O."/>
    <s v="GSO"/>
    <x v="0"/>
    <d v="2022-08-19T00:00:00"/>
    <d v="2022-08-19T00:00:00"/>
    <s v="SL"/>
    <m/>
    <s v="1 SL"/>
    <n v="1"/>
    <m/>
  </r>
  <r>
    <n v="837"/>
    <x v="14"/>
    <x v="131"/>
    <s v="GONZALES MARIO O."/>
    <s v="GSO"/>
    <x v="0"/>
    <d v="2022-08-11T00:00:00"/>
    <d v="2022-08-12T00:00:00"/>
    <s v="SL"/>
    <m/>
    <s v="2 SL"/>
    <n v="2"/>
    <m/>
  </r>
  <r>
    <n v="838"/>
    <x v="14"/>
    <x v="131"/>
    <s v="GONZALES CHRISTI NERISSE E."/>
    <s v="CEO"/>
    <x v="0"/>
    <d v="2022-08-22T00:00:00"/>
    <d v="2022-08-23T00:00:00"/>
    <s v="VL"/>
    <m/>
    <s v="2 VL"/>
    <n v="2"/>
    <m/>
  </r>
  <r>
    <n v="839"/>
    <x v="14"/>
    <x v="35"/>
    <s v="LUNA LALAINE D."/>
    <s v="CENRO"/>
    <x v="1"/>
    <d v="2022-07-25T00:00:00"/>
    <d v="2022-07-27T00:00:00"/>
    <s v="SL"/>
    <m/>
    <s v="3 SL"/>
    <n v="3"/>
    <m/>
  </r>
  <r>
    <n v="840"/>
    <x v="14"/>
    <x v="132"/>
    <s v="MERCADO ARLENNIE D."/>
    <s v="BPLO"/>
    <x v="0"/>
    <d v="2022-08-03T00:00:00"/>
    <d v="2022-08-03T00:00:00"/>
    <s v="SL"/>
    <m/>
    <s v="1 SL"/>
    <n v="1"/>
    <m/>
  </r>
  <r>
    <n v="841"/>
    <x v="14"/>
    <x v="133"/>
    <s v="MERHAN FRANCISCO  "/>
    <s v="CENRO"/>
    <x v="0"/>
    <d v="2022-08-03T00:00:00"/>
    <d v="2022-08-05T00:00:00"/>
    <s v="SL"/>
    <m/>
    <s v="3 SL"/>
    <n v="3"/>
    <m/>
  </r>
  <r>
    <n v="842"/>
    <x v="14"/>
    <x v="132"/>
    <s v="MENDOZA MARVIC M."/>
    <s v="ONT"/>
    <x v="1"/>
    <d v="2022-08-15T00:00:00"/>
    <d v="2022-08-16T00:00:00"/>
    <s v="OTHER"/>
    <s v="SEC 25 EO 292 FORCE LEAVE"/>
    <s v="2 OTHER"/>
    <n v="2"/>
    <m/>
  </r>
  <r>
    <n v="843"/>
    <x v="14"/>
    <x v="81"/>
    <s v="MERCADO ARLENNIE D."/>
    <s v="BPLO"/>
    <x v="0"/>
    <d v="2022-08-09T00:00:00"/>
    <d v="2022-08-11T00:00:00"/>
    <s v="SL"/>
    <m/>
    <s v="3 SL"/>
    <n v="3"/>
    <m/>
  </r>
  <r>
    <n v="844"/>
    <x v="14"/>
    <x v="78"/>
    <s v="NACARIO GLENN B."/>
    <s v="TCNHS"/>
    <x v="0"/>
    <d v="2022-08-02T00:00:00"/>
    <d v="2022-08-02T00:00:00"/>
    <s v="SL"/>
    <m/>
    <s v="1 SL"/>
    <n v="1"/>
    <m/>
  </r>
  <r>
    <n v="844"/>
    <x v="14"/>
    <x v="78"/>
    <s v="NACARIO GLENN B."/>
    <s v="TCNHS"/>
    <x v="0"/>
    <d v="2022-08-05T00:00:00"/>
    <d v="2022-08-05T00:00:00"/>
    <s v="SL"/>
    <m/>
    <s v="1 SL"/>
    <n v="1"/>
    <m/>
  </r>
  <r>
    <n v="845"/>
    <x v="14"/>
    <x v="132"/>
    <s v="NUESTRO RICA MAY G."/>
    <s v="TCNHS - ISHS"/>
    <x v="0"/>
    <d v="2022-08-22T00:00:00"/>
    <d v="2022-08-26T00:00:00"/>
    <s v="WITHOUTPAY"/>
    <s v="VL WITHOUTPAY"/>
    <s v="5 WITHOUTPAY"/>
    <n v="5"/>
    <m/>
  </r>
  <r>
    <n v="845"/>
    <x v="14"/>
    <x v="132"/>
    <s v="NUESTRO RICA MAY G."/>
    <s v="TCNHS - ISHS"/>
    <x v="0"/>
    <d v="2022-08-30T00:00:00"/>
    <d v="2022-08-31T00:00:00"/>
    <s v="WITHOUTPAY"/>
    <s v="VL WITHOUTPAY"/>
    <s v="2 WITHOUTPAY"/>
    <n v="2"/>
    <m/>
  </r>
  <r>
    <n v="846"/>
    <x v="14"/>
    <x v="62"/>
    <s v="MULINGTAPANG GUILLERMA O."/>
    <s v="GSO"/>
    <x v="0"/>
    <d v="2022-08-24T00:00:00"/>
    <d v="2022-08-24T00:00:00"/>
    <s v="SL"/>
    <m/>
    <s v="1 SL"/>
    <n v="1"/>
    <m/>
  </r>
  <r>
    <n v="847"/>
    <x v="14"/>
    <x v="124"/>
    <s v="MULINGTAPANG GUILLERMA O."/>
    <s v="GSO"/>
    <x v="0"/>
    <d v="2022-08-30T00:00:00"/>
    <d v="2022-08-30T00:00:00"/>
    <s v="OTHER"/>
    <s v="SEC 25 EO 292 FORCE LEAVE"/>
    <s v="1 OTHER"/>
    <n v="1"/>
    <m/>
  </r>
  <r>
    <n v="848"/>
    <x v="14"/>
    <x v="96"/>
    <s v="MERJILLA JEANETTE B."/>
    <s v="TICC"/>
    <x v="0"/>
    <d v="2022-08-08T00:00:00"/>
    <d v="2022-08-08T00:00:00"/>
    <s v="SL"/>
    <m/>
    <s v="1 SL"/>
    <n v="1"/>
    <m/>
  </r>
  <r>
    <n v="849"/>
    <x v="14"/>
    <x v="81"/>
    <s v="MERJILLA JEANETTE B."/>
    <s v="TICC"/>
    <x v="0"/>
    <d v="2022-08-11T00:00:00"/>
    <d v="2022-08-11T00:00:00"/>
    <s v="SL"/>
    <m/>
    <s v="1 SL"/>
    <n v="1"/>
    <m/>
  </r>
  <r>
    <n v="850"/>
    <x v="14"/>
    <x v="48"/>
    <s v="OCAMPO MERLINDA R."/>
    <s v="ONT"/>
    <x v="0"/>
    <d v="2022-07-26T00:00:00"/>
    <d v="2022-07-26T00:00:00"/>
    <s v="SL"/>
    <m/>
    <s v="1 SL"/>
    <n v="1"/>
    <m/>
  </r>
  <r>
    <n v="850"/>
    <x v="14"/>
    <x v="48"/>
    <s v="OCAMPO MERLINDA R."/>
    <s v="ONT"/>
    <x v="0"/>
    <d v="2022-07-28T00:00:00"/>
    <d v="2022-07-29T00:00:00"/>
    <s v="SL"/>
    <m/>
    <s v="2 SL"/>
    <n v="2"/>
    <m/>
  </r>
  <r>
    <n v="851"/>
    <x v="14"/>
    <x v="82"/>
    <s v="OPO CONEY V."/>
    <s v="HOUSING"/>
    <x v="0"/>
    <d v="2022-08-09T00:00:00"/>
    <d v="2022-08-09T00:00:00"/>
    <s v="SL"/>
    <m/>
    <s v="1 SL"/>
    <n v="1"/>
    <m/>
  </r>
  <r>
    <n v="852"/>
    <x v="14"/>
    <x v="128"/>
    <s v="OBINA APOLINARIO B."/>
    <s v="CENRO"/>
    <x v="0"/>
    <d v="2022-08-08T00:00:00"/>
    <d v="2022-08-12T00:00:00"/>
    <s v="SL"/>
    <m/>
    <s v="5 SL"/>
    <n v="5"/>
    <m/>
  </r>
  <r>
    <n v="853"/>
    <x v="14"/>
    <x v="122"/>
    <s v="OBINA JAIME  "/>
    <s v="CENRO"/>
    <x v="0"/>
    <d v="2022-08-07T00:00:00"/>
    <d v="2022-08-08T00:00:00"/>
    <s v="SL"/>
    <m/>
    <s v="1 SL"/>
    <n v="1"/>
    <m/>
  </r>
  <r>
    <n v="854"/>
    <x v="14"/>
    <x v="132"/>
    <s v="PUNZALAN LUCIANA A."/>
    <s v="TCNHS"/>
    <x v="0"/>
    <d v="2022-08-15T00:00:00"/>
    <d v="2022-08-19T00:00:00"/>
    <s v="VL"/>
    <m/>
    <s v="5 VL"/>
    <n v="5"/>
    <m/>
  </r>
  <r>
    <n v="855"/>
    <x v="14"/>
    <x v="128"/>
    <s v="PAZ JOSUE O."/>
    <s v="CENRO"/>
    <x v="0"/>
    <d v="2022-08-11T00:00:00"/>
    <d v="2022-08-12T00:00:00"/>
    <s v="SL"/>
    <m/>
    <s v="2 SL"/>
    <n v="2"/>
    <m/>
  </r>
  <r>
    <n v="855"/>
    <x v="14"/>
    <x v="128"/>
    <s v="PAZ JOSUE O."/>
    <s v="CENRO"/>
    <x v="0"/>
    <d v="2022-08-15T00:00:00"/>
    <d v="2022-08-15T00:00:00"/>
    <s v="SL"/>
    <m/>
    <s v="1 SL"/>
    <n v="1"/>
    <m/>
  </r>
  <r>
    <n v="856"/>
    <x v="14"/>
    <x v="132"/>
    <s v="PAYAD RONALDO  "/>
    <s v="CENRO"/>
    <x v="0"/>
    <d v="2022-08-04T00:00:00"/>
    <d v="2022-08-04T00:00:00"/>
    <s v="SL"/>
    <m/>
    <s v="1 SL"/>
    <n v="1"/>
    <m/>
  </r>
  <r>
    <n v="857"/>
    <x v="14"/>
    <x v="122"/>
    <s v="PAJENAGO FRANCIS B."/>
    <s v="CSWDO"/>
    <x v="0"/>
    <d v="2022-08-15T00:00:00"/>
    <d v="2022-08-18T00:00:00"/>
    <s v="SL"/>
    <m/>
    <s v="4 SL"/>
    <n v="4"/>
    <m/>
  </r>
  <r>
    <n v="858"/>
    <x v="14"/>
    <x v="77"/>
    <s v="PATRICIO APRIL V."/>
    <n v="0"/>
    <x v="1"/>
    <d v="2022-09-01T00:00:00"/>
    <d v="2022-09-01T00:00:00"/>
    <s v="OTHER"/>
    <s v="SEC 21 EO 292 SPECIAL PRIVILEDGE"/>
    <s v="1 OTHER"/>
    <n v="1"/>
    <m/>
  </r>
  <r>
    <n v="859"/>
    <x v="14"/>
    <x v="128"/>
    <s v="PATERNO MARIA LOURDERS P."/>
    <s v="CCT"/>
    <x v="0"/>
    <d v="2022-08-15T00:00:00"/>
    <d v="2022-08-15T00:00:00"/>
    <s v="SL"/>
    <m/>
    <s v="1 SL"/>
    <n v="1"/>
    <m/>
  </r>
  <r>
    <n v="860"/>
    <x v="14"/>
    <x v="96"/>
    <s v="PATERNO MARIA LOURDERS P."/>
    <s v="CCT"/>
    <x v="0"/>
    <d v="2022-08-08T00:00:00"/>
    <d v="2022-08-08T00:00:00"/>
    <s v="SL"/>
    <m/>
    <s v="1 SL"/>
    <n v="1"/>
    <m/>
  </r>
  <r>
    <n v="861"/>
    <x v="14"/>
    <x v="103"/>
    <s v="PATRICIO APRIL V."/>
    <n v="0"/>
    <x v="1"/>
    <d v="2022-08-15T00:00:00"/>
    <d v="2022-08-16T00:00:00"/>
    <s v="SL"/>
    <m/>
    <s v="2 SL"/>
    <n v="2"/>
    <m/>
  </r>
  <r>
    <n v="862"/>
    <x v="14"/>
    <x v="129"/>
    <s v="PAGLINAWAN JESSIE M."/>
    <s v="CENRO"/>
    <x v="0"/>
    <d v="2022-08-22T00:00:00"/>
    <d v="2022-08-22T00:00:00"/>
    <s v="SL"/>
    <m/>
    <s v="1 SL"/>
    <n v="1"/>
    <m/>
  </r>
  <r>
    <n v="862"/>
    <x v="14"/>
    <x v="129"/>
    <s v="PAGLINAWAN JESSIE M."/>
    <s v="CENRO"/>
    <x v="0"/>
    <d v="2022-08-27T00:00:00"/>
    <d v="2022-08-27T00:00:00"/>
    <s v="SL"/>
    <m/>
    <s v="0 SL"/>
    <n v="0"/>
    <m/>
  </r>
  <r>
    <n v="863"/>
    <x v="14"/>
    <x v="105"/>
    <s v="PAGLINAWAN JESSIE M."/>
    <s v="CENRO"/>
    <x v="0"/>
    <d v="2022-08-10T00:00:00"/>
    <d v="2022-08-10T00:00:00"/>
    <s v="SL"/>
    <m/>
    <s v="1 SL"/>
    <n v="1"/>
    <m/>
  </r>
  <r>
    <n v="864"/>
    <x v="14"/>
    <x v="130"/>
    <s v="RAMA RAQUEL J."/>
    <s v="INTERNAL"/>
    <x v="0"/>
    <d v="2022-08-26T00:00:00"/>
    <d v="2022-08-26T00:00:00"/>
    <s v="OTHER"/>
    <s v="SEC 21 EO 292 SPECIAL PRIVILEDGE"/>
    <s v="1 OTHER"/>
    <n v="1"/>
    <m/>
  </r>
  <r>
    <n v="865"/>
    <x v="14"/>
    <x v="131"/>
    <s v="RODRIGUEZ RAYMUNDO  "/>
    <s v="CENRO"/>
    <x v="0"/>
    <d v="2022-08-04T00:00:00"/>
    <d v="2022-08-06T00:00:00"/>
    <s v="Paternity"/>
    <m/>
    <s v="2 Paternity"/>
    <n v="2"/>
    <m/>
  </r>
  <r>
    <n v="865"/>
    <x v="14"/>
    <x v="131"/>
    <s v="RODRIGUEZ RAYMUNDO  "/>
    <s v="CENRO"/>
    <x v="0"/>
    <d v="2022-08-08T00:00:00"/>
    <d v="2022-08-13T00:00:00"/>
    <s v="Paternity"/>
    <m/>
    <s v="5 Paternity"/>
    <n v="5"/>
    <m/>
  </r>
  <r>
    <n v="866"/>
    <x v="14"/>
    <x v="93"/>
    <s v="RODRIGUEZ ARNEL  "/>
    <s v="CENRO"/>
    <x v="0"/>
    <d v="2022-09-03T00:00:00"/>
    <d v="2022-09-05T00:00:00"/>
    <s v="VL"/>
    <m/>
    <s v="1 VL"/>
    <n v="1"/>
    <m/>
  </r>
  <r>
    <n v="867"/>
    <x v="14"/>
    <x v="101"/>
    <s v="ROMILLA MARIBEL P."/>
    <s v="ACCOUNTING"/>
    <x v="0"/>
    <d v="2022-09-07T00:00:00"/>
    <d v="2022-09-08T00:00:00"/>
    <s v="VL"/>
    <m/>
    <s v="2 VL"/>
    <n v="2"/>
    <m/>
  </r>
  <r>
    <n v="868"/>
    <x v="14"/>
    <x v="79"/>
    <s v="ROMILLA MARIBEL P."/>
    <s v="ACCOUNTING"/>
    <x v="0"/>
    <d v="2022-08-02T00:00:00"/>
    <d v="2022-08-02T00:00:00"/>
    <s v="SL"/>
    <m/>
    <s v="1 SL"/>
    <n v="1"/>
    <m/>
  </r>
  <r>
    <n v="869"/>
    <x v="14"/>
    <x v="79"/>
    <s v="ROMILLA MARIBEL P."/>
    <s v="ACCOUNTING"/>
    <x v="0"/>
    <d v="2022-07-25T00:00:00"/>
    <d v="2022-07-25T00:00:00"/>
    <s v="SL"/>
    <m/>
    <s v="1 SL"/>
    <n v="1"/>
    <m/>
  </r>
  <r>
    <n v="870"/>
    <x v="14"/>
    <x v="130"/>
    <s v="ROMILLA MARIBEL P."/>
    <s v="ACCOUNTING"/>
    <x v="0"/>
    <d v="2022-08-22T00:00:00"/>
    <d v="2022-08-22T00:00:00"/>
    <s v="VL"/>
    <m/>
    <s v="1 VL"/>
    <n v="1"/>
    <m/>
  </r>
  <r>
    <n v="871"/>
    <x v="14"/>
    <x v="131"/>
    <s v="QUIAMBAO ERICSON B."/>
    <s v="TICC"/>
    <x v="2"/>
    <d v="2022-08-15T00:00:00"/>
    <d v="2022-08-15T00:00:00"/>
    <s v="WITHOUTPAY"/>
    <s v="SL WITHOUTPAY"/>
    <s v="1 WITHOUTPAY"/>
    <n v="1"/>
    <m/>
  </r>
  <r>
    <n v="872"/>
    <x v="14"/>
    <x v="123"/>
    <s v="SABULAAN MARIA LEAH M."/>
    <s v="CPDO"/>
    <x v="0"/>
    <d v="2022-08-31T00:00:00"/>
    <d v="2022-08-31T00:00:00"/>
    <s v="OTHER"/>
    <s v="SEC 21 EO 292 SPECIAL PRIVILEDGE"/>
    <s v="1 OTHER"/>
    <n v="1"/>
    <m/>
  </r>
  <r>
    <n v="873"/>
    <x v="14"/>
    <x v="89"/>
    <s v="SESMA LAZARO C."/>
    <s v="PICNIC GROVE"/>
    <x v="0"/>
    <d v="2022-08-21T00:00:00"/>
    <d v="2022-11-30T00:00:00"/>
    <s v="SL"/>
    <m/>
    <s v="72 SL"/>
    <n v="72"/>
    <m/>
  </r>
  <r>
    <n v="874"/>
    <x v="14"/>
    <x v="131"/>
    <s v="SUMAGUI LORENA P."/>
    <s v="BIR"/>
    <x v="0"/>
    <d v="2022-08-03T00:00:00"/>
    <d v="2022-08-05T00:00:00"/>
    <s v="VL"/>
    <m/>
    <s v="3 VL"/>
    <n v="3"/>
    <m/>
  </r>
  <r>
    <n v="874"/>
    <x v="14"/>
    <x v="131"/>
    <s v="SUMAGUI LORENA P."/>
    <s v="BIR"/>
    <x v="0"/>
    <d v="2022-08-08T00:00:00"/>
    <d v="2022-08-12T00:00:00"/>
    <s v="VL"/>
    <m/>
    <s v="5 VL"/>
    <n v="5"/>
    <m/>
  </r>
  <r>
    <n v="875"/>
    <x v="14"/>
    <x v="86"/>
    <s v="SUMAGUI LORENA P."/>
    <s v="BIR"/>
    <x v="0"/>
    <d v="2022-08-22T00:00:00"/>
    <d v="2022-08-22T00:00:00"/>
    <s v="SL"/>
    <m/>
    <s v="1 SL"/>
    <n v="1"/>
    <m/>
  </r>
  <r>
    <n v="876"/>
    <x v="14"/>
    <x v="89"/>
    <s v="SIM JO RITZELLE C."/>
    <s v="CHO"/>
    <x v="1"/>
    <d v="2022-09-01T00:00:00"/>
    <d v="2022-09-01T00:00:00"/>
    <s v="VL"/>
    <m/>
    <s v="1 VL"/>
    <n v="1"/>
    <m/>
  </r>
  <r>
    <n v="877"/>
    <x v="14"/>
    <x v="89"/>
    <s v="TAPAY EDWARD  "/>
    <s v="CENRO"/>
    <x v="0"/>
    <d v="2022-08-27T00:00:00"/>
    <d v="2022-08-27T00:00:00"/>
    <s v="SL"/>
    <m/>
    <s v="0 SL"/>
    <n v="0"/>
    <m/>
  </r>
  <r>
    <n v="877"/>
    <x v="14"/>
    <x v="89"/>
    <s v="TAPAY EDWARD  "/>
    <s v="CENRO"/>
    <x v="0"/>
    <d v="2022-08-30T00:00:00"/>
    <d v="2022-08-30T00:00:00"/>
    <s v="SL"/>
    <m/>
    <s v="1 SL"/>
    <n v="1"/>
    <m/>
  </r>
  <r>
    <n v="878"/>
    <x v="14"/>
    <x v="81"/>
    <s v="TIBAYAN EUFEMIA O."/>
    <s v="CHO"/>
    <x v="0"/>
    <d v="2022-08-09T00:00:00"/>
    <d v="2022-08-10T00:00:00"/>
    <s v="SL"/>
    <m/>
    <s v="2 SL"/>
    <n v="2"/>
    <m/>
  </r>
  <r>
    <n v="879"/>
    <x v="14"/>
    <x v="48"/>
    <s v="VILLANUEVA DAVE RONILLO V."/>
    <s v="CEO"/>
    <x v="0"/>
    <d v="2022-08-01T00:00:00"/>
    <d v="2022-08-01T00:00:00"/>
    <s v="OTHER"/>
    <s v="SEC 21 EO 292 SPECIAL PRIVILEDGE"/>
    <s v="1 OTHER"/>
    <n v="1"/>
    <m/>
  </r>
  <r>
    <n v="880"/>
    <x v="14"/>
    <x v="78"/>
    <s v="VILLANUEVA DAVE RONILLO V."/>
    <s v="CEO"/>
    <x v="0"/>
    <d v="2022-08-03T00:00:00"/>
    <d v="2022-08-05T00:00:00"/>
    <s v="SL"/>
    <m/>
    <s v="3 SL"/>
    <n v="3"/>
    <m/>
  </r>
  <r>
    <n v="881"/>
    <x v="14"/>
    <x v="124"/>
    <s v="VILLANUEVA MARILYN L."/>
    <s v="TICC"/>
    <x v="0"/>
    <d v="2022-08-22T00:00:00"/>
    <d v="2022-08-22T00:00:00"/>
    <s v="SL"/>
    <m/>
    <s v="1 SL"/>
    <n v="1"/>
    <m/>
  </r>
  <r>
    <n v="882"/>
    <x v="14"/>
    <x v="81"/>
    <s v="VILLANUEVA RICHELLE A."/>
    <s v="TICC"/>
    <x v="0"/>
    <d v="2022-08-16T00:00:00"/>
    <d v="2022-08-16T00:00:00"/>
    <s v="VL"/>
    <m/>
    <s v="1 VL"/>
    <n v="1"/>
    <m/>
  </r>
  <r>
    <n v="883"/>
    <x v="14"/>
    <x v="101"/>
    <s v="VARGAS MELINDA M."/>
    <s v="CSWDO"/>
    <x v="0"/>
    <d v="2022-08-30T00:00:00"/>
    <d v="2022-08-30T00:00:00"/>
    <s v="SL"/>
    <m/>
    <s v="1 SL"/>
    <n v="1"/>
    <m/>
  </r>
  <r>
    <n v="884"/>
    <x v="15"/>
    <x v="134"/>
    <s v="MAULLON JAENA F."/>
    <s v="SP"/>
    <x v="0"/>
    <d v="2022-10-25T00:00:00"/>
    <d v="2022-10-25T00:00:00"/>
    <s v="VL"/>
    <m/>
    <s v="1 VL"/>
    <n v="1"/>
    <m/>
  </r>
  <r>
    <n v="884"/>
    <x v="15"/>
    <x v="134"/>
    <s v="MAULLON JAENA F."/>
    <s v="SP"/>
    <x v="0"/>
    <d v="2022-10-20T00:00:00"/>
    <d v="2022-10-20T00:00:00"/>
    <s v="VL"/>
    <m/>
    <s v="1 VL"/>
    <n v="1"/>
    <m/>
  </r>
  <r>
    <n v="884"/>
    <x v="15"/>
    <x v="134"/>
    <s v="MAULLON JAENA F."/>
    <s v="SP"/>
    <x v="0"/>
    <d v="2022-10-18T00:00:00"/>
    <d v="2022-10-18T00:00:00"/>
    <s v="VL"/>
    <m/>
    <s v="1 VL"/>
    <n v="1"/>
    <m/>
  </r>
  <r>
    <n v="885"/>
    <x v="15"/>
    <x v="135"/>
    <s v="DE SAGUN NANCY D."/>
    <s v="SP"/>
    <x v="0"/>
    <d v="2022-10-19T00:00:00"/>
    <d v="2022-10-19T00:00:00"/>
    <s v="SL"/>
    <m/>
    <s v="1 SL"/>
    <n v="1"/>
    <m/>
  </r>
  <r>
    <n v="886"/>
    <x v="15"/>
    <x v="136"/>
    <s v="MAULLON JAENA F."/>
    <s v="SP"/>
    <x v="0"/>
    <d v="2022-11-18T00:00:00"/>
    <d v="2022-11-18T00:00:00"/>
    <s v="VL"/>
    <m/>
    <s v="1 VL"/>
    <n v="1"/>
    <m/>
  </r>
  <r>
    <n v="886"/>
    <x v="15"/>
    <x v="136"/>
    <s v="MAULLON JAENA F."/>
    <s v="SP"/>
    <x v="0"/>
    <d v="2022-11-22T00:00:00"/>
    <d v="2022-11-22T00:00:00"/>
    <s v="VL"/>
    <m/>
    <s v="1 VL"/>
    <n v="1"/>
    <m/>
  </r>
  <r>
    <n v="886"/>
    <x v="15"/>
    <x v="136"/>
    <s v="MAULLON JAENA F."/>
    <s v="SP"/>
    <x v="0"/>
    <d v="2022-11-29T00:00:00"/>
    <d v="2022-11-29T00:00:00"/>
    <s v="VL"/>
    <m/>
    <s v="1 VL"/>
    <n v="1"/>
    <m/>
  </r>
  <r>
    <n v="887"/>
    <x v="15"/>
    <x v="98"/>
    <s v="MARINDUQUE ROWENA G."/>
    <s v="SP"/>
    <x v="0"/>
    <d v="2022-10-06T00:00:00"/>
    <d v="2022-10-06T00:00:00"/>
    <s v="SL"/>
    <m/>
    <s v="1 SL"/>
    <n v="1"/>
    <m/>
  </r>
  <r>
    <n v="888"/>
    <x v="15"/>
    <x v="137"/>
    <s v="ANGELES ANNABEL D."/>
    <n v="0"/>
    <x v="0"/>
    <d v="2022-10-26T00:00:00"/>
    <d v="2022-10-28T00:00:00"/>
    <s v="SL"/>
    <m/>
    <s v="3 SL"/>
    <n v="3"/>
    <m/>
  </r>
  <r>
    <n v="889"/>
    <x v="15"/>
    <x v="135"/>
    <s v="ANGELES ANNABEL D."/>
    <n v="0"/>
    <x v="0"/>
    <d v="2022-10-20T00:00:00"/>
    <d v="2022-10-21T00:00:00"/>
    <s v="SL"/>
    <m/>
    <s v="2 SL"/>
    <n v="2"/>
    <m/>
  </r>
  <r>
    <n v="890"/>
    <x v="15"/>
    <x v="87"/>
    <s v="MARASIGAN AGUINO D."/>
    <s v="TOPS-CSU"/>
    <x v="0"/>
    <d v="2022-09-12T00:00:00"/>
    <d v="2022-09-16T00:00:00"/>
    <s v="VL"/>
    <m/>
    <s v="5 VL"/>
    <n v="5"/>
    <m/>
  </r>
  <r>
    <n v="890"/>
    <x v="15"/>
    <x v="87"/>
    <s v="MARASIGAN AGUINO D."/>
    <s v="TOPS-CSU"/>
    <x v="0"/>
    <d v="2022-09-19T00:00:00"/>
    <d v="2022-09-23T00:00:00"/>
    <s v="VL"/>
    <m/>
    <s v="5 VL"/>
    <n v="5"/>
    <m/>
  </r>
  <r>
    <n v="890"/>
    <x v="15"/>
    <x v="87"/>
    <s v="MARASIGAN AGUINO D."/>
    <s v="TOPS-CSU"/>
    <x v="0"/>
    <d v="2022-09-26T00:00:00"/>
    <d v="2022-09-30T00:00:00"/>
    <s v="VL"/>
    <m/>
    <s v="5 VL"/>
    <n v="5"/>
    <m/>
  </r>
  <r>
    <n v="891"/>
    <x v="15"/>
    <x v="105"/>
    <s v="DIGNO DANILO  "/>
    <s v="CENRO"/>
    <x v="0"/>
    <d v="2022-09-21T00:00:00"/>
    <d v="2022-09-22T00:00:00"/>
    <s v="VL"/>
    <s v="SEC 25 EO 292 FORCE LEAVE"/>
    <s v="2 VL"/>
    <n v="2"/>
    <m/>
  </r>
  <r>
    <n v="892"/>
    <x v="15"/>
    <x v="97"/>
    <s v="MERCARDO RENGIE M."/>
    <s v="LCR"/>
    <x v="0"/>
    <d v="2022-09-19T00:00:00"/>
    <d v="2022-09-19T00:00:00"/>
    <s v="SL"/>
    <m/>
    <s v="1 SL"/>
    <n v="1"/>
    <m/>
  </r>
  <r>
    <n v="893"/>
    <x v="15"/>
    <x v="138"/>
    <s v="MAMARIL JOSEFINA P."/>
    <s v="TICC"/>
    <x v="0"/>
    <d v="2022-09-10T00:00:00"/>
    <d v="2022-09-10T00:00:00"/>
    <s v="SL"/>
    <m/>
    <s v="0 SL"/>
    <n v="0"/>
    <m/>
  </r>
  <r>
    <n v="894"/>
    <x v="15"/>
    <x v="139"/>
    <s v="MALANAN JENNYLYN R."/>
    <s v="PICNIC GROVE"/>
    <x v="0"/>
    <d v="2022-09-19T00:00:00"/>
    <d v="2022-09-23T00:00:00"/>
    <s v="VL"/>
    <m/>
    <s v="5 VL"/>
    <n v="5"/>
    <m/>
  </r>
  <r>
    <n v="895"/>
    <x v="15"/>
    <x v="111"/>
    <s v="MENDOZA MARICEL C."/>
    <s v="ONT"/>
    <x v="0"/>
    <d v="2022-09-09T00:00:00"/>
    <d v="2022-09-11T00:00:00"/>
    <s v="SL"/>
    <m/>
    <s v="1 SL"/>
    <n v="1"/>
    <m/>
  </r>
  <r>
    <n v="895"/>
    <x v="15"/>
    <x v="111"/>
    <s v="MENDOZA MARICEL C."/>
    <s v="ONT"/>
    <x v="0"/>
    <d v="2022-09-14T00:00:00"/>
    <d v="2022-09-14T00:00:00"/>
    <s v="SL"/>
    <m/>
    <s v="1 SL"/>
    <n v="1"/>
    <m/>
  </r>
  <r>
    <n v="896"/>
    <x v="15"/>
    <x v="87"/>
    <s v="MENDOZA MARIA ABIGAIL A."/>
    <s v="CHO"/>
    <x v="1"/>
    <d v="2022-09-16T00:00:00"/>
    <d v="2022-09-16T00:00:00"/>
    <s v="VL"/>
    <m/>
    <s v="1 VL"/>
    <n v="1"/>
    <m/>
  </r>
  <r>
    <n v="897"/>
    <x v="15"/>
    <x v="140"/>
    <s v="MERJILLA JEANETTE B."/>
    <s v="TICC"/>
    <x v="0"/>
    <d v="2022-09-15T00:00:00"/>
    <d v="2022-09-15T00:00:00"/>
    <s v="SL"/>
    <m/>
    <s v="1 SL"/>
    <n v="1"/>
    <m/>
  </r>
  <r>
    <n v="898"/>
    <x v="15"/>
    <x v="140"/>
    <s v="MERHAN FRANCISCO  "/>
    <s v="CENRO"/>
    <x v="0"/>
    <d v="2022-09-01T00:00:00"/>
    <d v="2022-09-02T00:00:00"/>
    <s v="SL"/>
    <m/>
    <s v="2 SL"/>
    <n v="2"/>
    <m/>
  </r>
  <r>
    <n v="898"/>
    <x v="15"/>
    <x v="140"/>
    <s v="MERHAN FRANCISCO  "/>
    <s v="CENRO"/>
    <x v="0"/>
    <d v="2022-09-05T00:00:00"/>
    <d v="2022-09-09T00:00:00"/>
    <s v="SL"/>
    <m/>
    <s v="5 SL"/>
    <n v="5"/>
    <m/>
  </r>
  <r>
    <n v="898"/>
    <x v="15"/>
    <x v="140"/>
    <s v="MERHAN FRANCISCO  "/>
    <s v="CENRO"/>
    <x v="0"/>
    <d v="2022-09-12T00:00:00"/>
    <d v="2022-09-16T00:00:00"/>
    <s v="SL"/>
    <m/>
    <s v="5 SL"/>
    <n v="5"/>
    <m/>
  </r>
  <r>
    <n v="898"/>
    <x v="15"/>
    <x v="140"/>
    <s v="MERHAN FRANCISCO  "/>
    <s v="CENRO"/>
    <x v="0"/>
    <d v="2022-09-19T00:00:00"/>
    <d v="2022-09-23T00:00:00"/>
    <s v="SL"/>
    <m/>
    <s v="5 SL"/>
    <n v="5"/>
    <m/>
  </r>
  <r>
    <n v="898"/>
    <x v="15"/>
    <x v="140"/>
    <s v="MERHAN FRANCISCO  "/>
    <s v="CENRO"/>
    <x v="0"/>
    <d v="2022-09-26T00:00:00"/>
    <d v="2022-09-30T00:00:00"/>
    <s v="SL"/>
    <m/>
    <s v="5 SL"/>
    <n v="5"/>
    <m/>
  </r>
  <r>
    <n v="898"/>
    <x v="15"/>
    <x v="140"/>
    <s v="MERHAN FRANCISCO  "/>
    <s v="CENRO"/>
    <x v="0"/>
    <d v="2022-10-03T00:00:00"/>
    <d v="2022-10-07T00:00:00"/>
    <s v="SL"/>
    <m/>
    <s v="5 SL"/>
    <n v="5"/>
    <m/>
  </r>
  <r>
    <n v="898"/>
    <x v="15"/>
    <x v="140"/>
    <s v="MERHAN FRANCISCO  "/>
    <s v="CENRO"/>
    <x v="0"/>
    <d v="2022-10-10T00:00:00"/>
    <d v="2022-10-12T00:00:00"/>
    <s v="SL"/>
    <m/>
    <s v="3 SL"/>
    <n v="3"/>
    <m/>
  </r>
  <r>
    <n v="899"/>
    <x v="15"/>
    <x v="112"/>
    <s v="MERHAN FRANCISCO  "/>
    <s v="CENRO"/>
    <x v="0"/>
    <d v="2022-08-20T00:00:00"/>
    <d v="2022-08-20T00:00:00"/>
    <s v="SL"/>
    <m/>
    <s v="0 SL"/>
    <n v="0"/>
    <m/>
  </r>
  <r>
    <n v="899"/>
    <x v="15"/>
    <x v="112"/>
    <s v="MERHAN FRANCISCO  "/>
    <s v="CENRO"/>
    <x v="0"/>
    <d v="2022-08-22T00:00:00"/>
    <d v="2022-08-27T00:00:00"/>
    <s v="SL"/>
    <m/>
    <s v="5 SL"/>
    <n v="5"/>
    <m/>
  </r>
  <r>
    <n v="899"/>
    <x v="15"/>
    <x v="111"/>
    <s v="LANDICHO ROSALINA B."/>
    <s v="EEO/CITY MARKET"/>
    <x v="0"/>
    <d v="2022-09-28T00:00:00"/>
    <d v="2022-09-28T00:00:00"/>
    <s v="OTHER"/>
    <s v="SEC 21 EO 292 SPECIAL PRIVILEDGE"/>
    <s v="1 OTHER"/>
    <n v="1"/>
    <m/>
  </r>
  <r>
    <n v="900"/>
    <x v="15"/>
    <x v="85"/>
    <s v="LANDICHO ROSALINA B."/>
    <s v="EEO/CITY MARKET"/>
    <x v="0"/>
    <d v="2022-09-16T00:00:00"/>
    <d v="2022-09-17T00:00:00"/>
    <s v="SL"/>
    <m/>
    <s v="1 SL"/>
    <n v="1"/>
    <m/>
  </r>
  <r>
    <n v="901"/>
    <x v="15"/>
    <x v="138"/>
    <s v="LANDICHO ROSALINA B."/>
    <s v="EEO/CITY MARKET"/>
    <x v="0"/>
    <d v="2022-09-10T00:00:00"/>
    <d v="2022-09-10T00:00:00"/>
    <s v="SL"/>
    <m/>
    <s v="0 SL"/>
    <n v="0"/>
    <m/>
  </r>
  <r>
    <n v="901"/>
    <x v="15"/>
    <x v="138"/>
    <s v="LANDICHO ROSALINA B."/>
    <s v="EEO/CITY MARKET"/>
    <x v="0"/>
    <d v="2022-09-12T00:00:00"/>
    <d v="2022-09-14T00:00:00"/>
    <s v="SL"/>
    <m/>
    <s v="3 SL"/>
    <n v="3"/>
    <m/>
  </r>
  <r>
    <n v="902"/>
    <x v="15"/>
    <x v="87"/>
    <s v="ZAFRA REYNANTE B."/>
    <s v="TICC"/>
    <x v="0"/>
    <d v="2022-09-01T00:00:00"/>
    <d v="2022-09-02T00:00:00"/>
    <s v="SL"/>
    <m/>
    <s v="2 SL"/>
    <n v="2"/>
    <m/>
  </r>
  <r>
    <n v="903"/>
    <x v="15"/>
    <x v="83"/>
    <s v="VILLANUEVA ISMAEL D."/>
    <s v="CHO"/>
    <x v="0"/>
    <d v="2022-09-20T00:00:00"/>
    <d v="2022-09-20T00:00:00"/>
    <s v="SL"/>
    <m/>
    <s v="1 SL"/>
    <n v="1"/>
    <m/>
  </r>
  <r>
    <n v="904"/>
    <x v="15"/>
    <x v="140"/>
    <s v="VILLANUEVA RICHELLE A."/>
    <s v="TICC"/>
    <x v="0"/>
    <d v="2022-09-15T00:00:00"/>
    <d v="2022-09-15T00:00:00"/>
    <s v="SL"/>
    <m/>
    <s v="1 SL"/>
    <n v="1"/>
    <m/>
  </r>
  <r>
    <n v="905"/>
    <x v="15"/>
    <x v="141"/>
    <s v="VILLANUEVA RICHELLE A."/>
    <s v="TICC"/>
    <x v="0"/>
    <d v="2022-09-06T00:00:00"/>
    <d v="2022-09-06T00:00:00"/>
    <s v="SL"/>
    <m/>
    <s v="1 SL"/>
    <n v="1"/>
    <m/>
  </r>
  <r>
    <n v="905"/>
    <x v="15"/>
    <x v="141"/>
    <s v="VILLANUEVA RICHELLE A."/>
    <s v="TICC"/>
    <x v="0"/>
    <d v="2022-09-12T00:00:00"/>
    <d v="2022-09-12T00:00:00"/>
    <s v="SL"/>
    <m/>
    <s v="1 SL"/>
    <n v="1"/>
    <m/>
  </r>
  <r>
    <n v="906"/>
    <x v="15"/>
    <x v="142"/>
    <s v="TOPACIO ABEGAIL P."/>
    <s v="ONT"/>
    <x v="1"/>
    <d v="2022-08-09T00:00:00"/>
    <d v="2022-08-10T00:00:00"/>
    <s v="SL"/>
    <m/>
    <s v="2 SL"/>
    <n v="2"/>
    <m/>
  </r>
  <r>
    <n v="907"/>
    <x v="15"/>
    <x v="85"/>
    <s v="TOPACIO ABEGAIL P."/>
    <s v="ONT"/>
    <x v="1"/>
    <d v="2022-09-02T00:00:00"/>
    <d v="2022-09-03T00:00:00"/>
    <s v="SL"/>
    <m/>
    <s v="1 SL"/>
    <n v="1"/>
    <m/>
  </r>
  <r>
    <n v="908"/>
    <x v="15"/>
    <x v="105"/>
    <s v="TORRES MOISES Q."/>
    <s v="MAHOGANY MARKET"/>
    <x v="0"/>
    <d v="2022-09-08T00:00:00"/>
    <d v="2022-09-10T00:00:00"/>
    <s v="SL"/>
    <m/>
    <s v="2 SL"/>
    <n v="2"/>
    <m/>
  </r>
  <r>
    <n v="909"/>
    <x v="15"/>
    <x v="85"/>
    <s v="SIM JO RITZELLE C."/>
    <s v="CHO"/>
    <x v="1"/>
    <d v="2022-09-28T00:00:00"/>
    <d v="2022-09-28T00:00:00"/>
    <s v="SL"/>
    <m/>
    <s v="1 SL"/>
    <n v="1"/>
    <m/>
  </r>
  <r>
    <n v="910"/>
    <x v="15"/>
    <x v="121"/>
    <s v="TIMPLE ALLAN R."/>
    <s v="TCIS"/>
    <x v="0"/>
    <d v="2022-09-14T00:00:00"/>
    <d v="2022-09-14T00:00:00"/>
    <s v="SL"/>
    <m/>
    <s v="1 SL"/>
    <n v="1"/>
    <m/>
  </r>
  <r>
    <n v="911"/>
    <x v="15"/>
    <x v="109"/>
    <s v="ROLLE CARIZA P."/>
    <s v="CHO"/>
    <x v="0"/>
    <d v="2022-10-10T00:00:00"/>
    <d v="2022-10-10T00:00:00"/>
    <s v="OTHER"/>
    <s v="SEC 21 EO 292 SPECIAL PRIVILEDGE"/>
    <s v="1 OTHER"/>
    <n v="1"/>
    <m/>
  </r>
  <r>
    <n v="912"/>
    <x v="15"/>
    <x v="143"/>
    <s v="AUSTRIA KIM E."/>
    <s v="ONT"/>
    <x v="1"/>
    <d v="2022-10-03T00:00:00"/>
    <d v="2022-10-04T00:00:00"/>
    <s v="VL"/>
    <m/>
    <s v="2 VL"/>
    <n v="2"/>
    <m/>
  </r>
  <r>
    <n v="913"/>
    <x v="15"/>
    <x v="107"/>
    <s v="ACERON ANGELU V."/>
    <s v="ONT"/>
    <x v="1"/>
    <d v="2022-10-08T00:00:00"/>
    <d v="2022-10-09T00:00:00"/>
    <s v="OTHER"/>
    <s v="SEC 21 EO 292 SPECIAL PRIVILEDGE"/>
    <s v="0 OTHER"/>
    <n v="0"/>
    <m/>
  </r>
  <r>
    <n v="914"/>
    <x v="15"/>
    <x v="107"/>
    <s v="ACERON ANGELU V."/>
    <s v="ONT"/>
    <x v="1"/>
    <d v="2022-10-23T00:00:00"/>
    <d v="2022-10-24T00:00:00"/>
    <s v="VL"/>
    <m/>
    <s v="1 VL"/>
    <n v="1"/>
    <m/>
  </r>
  <r>
    <n v="915"/>
    <x v="15"/>
    <x v="108"/>
    <s v="ABELA IMELDA C."/>
    <s v="ACCOUNTING"/>
    <x v="0"/>
    <d v="2022-09-01T00:00:00"/>
    <d v="2022-09-01T00:00:00"/>
    <s v="SL"/>
    <m/>
    <s v="1 SL"/>
    <n v="1"/>
    <m/>
  </r>
  <r>
    <n v="916"/>
    <x v="15"/>
    <x v="140"/>
    <s v="AMBION MARIETA B."/>
    <s v="CENRO"/>
    <x v="0"/>
    <d v="2022-09-27T00:00:00"/>
    <d v="2022-09-27T00:00:00"/>
    <s v="VL"/>
    <s v="SEC 25 EO 292 FORCE LEAVE"/>
    <s v="1 VL"/>
    <n v="1"/>
    <m/>
  </r>
  <r>
    <n v="917"/>
    <x v="15"/>
    <x v="140"/>
    <s v="ASIDO LEONILA R."/>
    <s v="PICNIC GROVE"/>
    <x v="0"/>
    <d v="2022-09-12T00:00:00"/>
    <d v="2022-09-14T00:00:00"/>
    <s v="SL"/>
    <m/>
    <s v="3 SL"/>
    <n v="3"/>
    <m/>
  </r>
  <r>
    <n v="917"/>
    <x v="15"/>
    <x v="140"/>
    <s v="ASIDO LEONILA R."/>
    <s v="PICNIC GROVE"/>
    <x v="0"/>
    <d v="2022-09-17T00:00:00"/>
    <d v="2022-09-17T00:00:00"/>
    <s v="SL"/>
    <m/>
    <s v="0 SL"/>
    <n v="0"/>
    <m/>
  </r>
  <r>
    <n v="918"/>
    <x v="15"/>
    <x v="140"/>
    <s v="ANGCAYA JENNY ROSE S."/>
    <s v="CTO-LICENSE"/>
    <x v="0"/>
    <d v="2022-09-16T00:00:00"/>
    <d v="2022-09-16T00:00:00"/>
    <s v="SL"/>
    <m/>
    <s v="1 SL"/>
    <n v="1"/>
    <m/>
  </r>
  <r>
    <n v="919"/>
    <x v="15"/>
    <x v="141"/>
    <s v="AMBION MARIETA B."/>
    <s v="CENRO"/>
    <x v="0"/>
    <d v="2022-10-07T00:00:00"/>
    <d v="2022-10-07T00:00:00"/>
    <s v="VL"/>
    <s v="SEC 25 EO 292 FORCE LEAVE"/>
    <s v="1 VL"/>
    <n v="1"/>
    <m/>
  </r>
  <r>
    <n v="920"/>
    <x v="15"/>
    <x v="120"/>
    <s v="AMBION HERSHEY D."/>
    <s v="CHO"/>
    <x v="0"/>
    <d v="2022-09-12T00:00:00"/>
    <d v="2022-09-13T00:00:00"/>
    <s v="SL"/>
    <m/>
    <s v="2 SL"/>
    <n v="2"/>
    <m/>
  </r>
  <r>
    <n v="921"/>
    <x v="15"/>
    <x v="120"/>
    <s v="ANGCAYA IRENE V."/>
    <s v="TICC"/>
    <x v="0"/>
    <d v="2022-09-26T00:00:00"/>
    <d v="2022-09-26T00:00:00"/>
    <s v="VL"/>
    <m/>
    <s v="1 VL"/>
    <n v="1"/>
    <m/>
  </r>
  <r>
    <n v="921"/>
    <x v="15"/>
    <x v="120"/>
    <s v="ANGCAYA IRENE V."/>
    <s v="TICC"/>
    <x v="0"/>
    <d v="2022-09-29T00:00:00"/>
    <d v="2022-09-29T00:00:00"/>
    <s v="VL"/>
    <m/>
    <s v="1 VL"/>
    <n v="1"/>
    <m/>
  </r>
  <r>
    <n v="922"/>
    <x v="15"/>
    <x v="120"/>
    <s v="ANGCAYA IRENE V."/>
    <s v="TICC"/>
    <x v="0"/>
    <d v="2022-09-28T00:00:00"/>
    <d v="2022-09-28T00:00:00"/>
    <s v="OTHER"/>
    <s v="SEC 21 EO 292 SPECIAL PRIVILEDGE"/>
    <s v="1 OTHER"/>
    <n v="1"/>
    <m/>
  </r>
  <r>
    <n v="923"/>
    <x v="15"/>
    <x v="142"/>
    <s v="BRON FLORENCIO L."/>
    <s v="EEO/CITY MARKET"/>
    <x v="0"/>
    <d v="2022-09-11T00:00:00"/>
    <d v="2022-09-11T00:00:00"/>
    <s v="VL"/>
    <m/>
    <s v="0 VL"/>
    <n v="0"/>
    <m/>
  </r>
  <r>
    <n v="924"/>
    <x v="15"/>
    <x v="105"/>
    <s v="BERGADO MARILOU B."/>
    <s v="ONT"/>
    <x v="0"/>
    <d v="2022-09-28T00:00:00"/>
    <d v="2022-09-30T00:00:00"/>
    <s v="VL"/>
    <m/>
    <s v="3 VL"/>
    <n v="3"/>
    <m/>
  </r>
  <r>
    <n v="925"/>
    <x v="15"/>
    <x v="105"/>
    <s v="BUTALON DIANNE H."/>
    <s v="ONT"/>
    <x v="0"/>
    <d v="2022-09-05T00:00:00"/>
    <d v="1900-01-08T12:00:00"/>
    <s v="SL"/>
    <m/>
    <s v="-31998 SL"/>
    <n v="-31998"/>
    <m/>
  </r>
  <r>
    <n v="926"/>
    <x v="15"/>
    <x v="140"/>
    <s v="CESICAR JOCHELLE JOAN S."/>
    <s v="TICC/TCCH"/>
    <x v="0"/>
    <d v="2022-09-09T00:00:00"/>
    <d v="2022-09-09T00:00:00"/>
    <s v="SL"/>
    <m/>
    <s v="1 SL"/>
    <n v="1"/>
    <m/>
  </r>
  <r>
    <n v="926"/>
    <x v="15"/>
    <x v="140"/>
    <s v="CESICAR JOCHELLE JOAN S."/>
    <s v="TICC/TCCH"/>
    <x v="0"/>
    <d v="2022-09-11T00:00:00"/>
    <d v="2022-09-15T00:00:00"/>
    <s v="SL"/>
    <m/>
    <s v="4 SL"/>
    <n v="4"/>
    <m/>
  </r>
  <r>
    <n v="927"/>
    <x v="15"/>
    <x v="112"/>
    <s v="CESICAR JOCHELLE JOAN S."/>
    <s v="TICC/TCCH"/>
    <x v="0"/>
    <d v="2022-08-31T00:00:00"/>
    <d v="2022-08-31T00:00:00"/>
    <s v="SL"/>
    <m/>
    <s v="1 SL"/>
    <n v="1"/>
    <m/>
  </r>
  <r>
    <n v="928"/>
    <x v="15"/>
    <x v="87"/>
    <s v="COSME CORAZON O."/>
    <s v="TCIS"/>
    <x v="0"/>
    <d v="2022-09-01T00:00:00"/>
    <d v="2022-09-02T00:00:00"/>
    <s v="SL"/>
    <m/>
    <s v="2 SL"/>
    <n v="2"/>
    <m/>
  </r>
  <r>
    <n v="929"/>
    <x v="15"/>
    <x v="107"/>
    <s v="CAPUNO OLIVER M."/>
    <s v="FIRE DEPARTMENT"/>
    <x v="0"/>
    <d v="2022-09-21T00:00:00"/>
    <d v="2022-09-23T00:00:00"/>
    <s v="VL"/>
    <m/>
    <s v="3 VL"/>
    <n v="3"/>
    <m/>
  </r>
  <r>
    <n v="929"/>
    <x v="15"/>
    <x v="107"/>
    <s v="CAPUNO OLIVER M."/>
    <s v="FIRE DEPARTMENT"/>
    <x v="0"/>
    <d v="2022-09-27T00:00:00"/>
    <d v="2022-09-29T00:00:00"/>
    <s v="VL"/>
    <m/>
    <s v="3 VL"/>
    <n v="3"/>
    <m/>
  </r>
  <r>
    <n v="930"/>
    <x v="15"/>
    <x v="107"/>
    <s v="COSA PAOLA GRACE P."/>
    <s v="ASSESSOR"/>
    <x v="0"/>
    <d v="2022-09-15T00:00:00"/>
    <d v="2022-09-15T00:00:00"/>
    <s v="SL"/>
    <m/>
    <s v="1 SL"/>
    <n v="1"/>
    <m/>
  </r>
  <r>
    <n v="931"/>
    <x v="15"/>
    <x v="120"/>
    <s v="COSA PAOLA GRACE P."/>
    <s v="ASSESSOR"/>
    <x v="0"/>
    <d v="2022-09-21T00:00:00"/>
    <d v="2022-09-21T00:00:00"/>
    <s v="VL"/>
    <m/>
    <s v="1 VL"/>
    <n v="1"/>
    <m/>
  </r>
  <r>
    <n v="932"/>
    <x v="15"/>
    <x v="105"/>
    <s v="CABANTING AIRA P."/>
    <s v="ONT"/>
    <x v="0"/>
    <d v="2022-10-05T00:00:00"/>
    <d v="2022-10-07T00:00:00"/>
    <s v="OTHER"/>
    <s v="SEC 21 EO 292 SPECIAL PRIVILEDGE"/>
    <s v="3 OTHER"/>
    <n v="3"/>
    <m/>
  </r>
  <r>
    <n v="933"/>
    <x v="15"/>
    <x v="105"/>
    <s v="CABANLIT ZOSIMA M."/>
    <s v="MAHOGANY MARKET"/>
    <x v="0"/>
    <d v="2022-09-11T00:00:00"/>
    <d v="2022-09-11T00:00:00"/>
    <s v="SL"/>
    <m/>
    <s v="0 SL"/>
    <n v="0"/>
    <m/>
  </r>
  <r>
    <n v="934"/>
    <x v="15"/>
    <x v="141"/>
    <s v="CABANLIT ZOSIMA M."/>
    <s v="MAHOGANY MARKET"/>
    <x v="0"/>
    <d v="2022-09-30T00:00:00"/>
    <d v="2022-10-04T00:00:00"/>
    <s v="SL"/>
    <m/>
    <s v="3 SL"/>
    <n v="3"/>
    <m/>
  </r>
  <r>
    <n v="934"/>
    <x v="15"/>
    <x v="141"/>
    <s v="CABANLIT ZOSIMA M."/>
    <s v="MAHOGANY MARKET"/>
    <x v="0"/>
    <d v="2022-10-07T00:00:00"/>
    <d v="2022-10-07T00:00:00"/>
    <s v="SL"/>
    <m/>
    <s v="1 SL"/>
    <n v="1"/>
    <m/>
  </r>
  <r>
    <n v="935"/>
    <x v="15"/>
    <x v="107"/>
    <s v="DATU SHIRLEY G."/>
    <s v="ONT"/>
    <x v="0"/>
    <d v="2022-09-09T00:00:00"/>
    <d v="2022-09-09T00:00:00"/>
    <s v="SL"/>
    <m/>
    <s v="1 SL"/>
    <n v="1"/>
    <m/>
  </r>
  <r>
    <n v="935"/>
    <x v="15"/>
    <x v="107"/>
    <s v="DATU SHIRLEY G."/>
    <s v="ONT"/>
    <x v="0"/>
    <d v="2022-09-11T00:00:00"/>
    <d v="2022-09-11T00:00:00"/>
    <s v="SL"/>
    <m/>
    <s v="0 SL"/>
    <n v="0"/>
    <m/>
  </r>
  <r>
    <n v="935"/>
    <x v="15"/>
    <x v="107"/>
    <s v="DATU SHIRLEY G."/>
    <s v="ONT"/>
    <x v="0"/>
    <d v="2022-09-14T00:00:00"/>
    <d v="2022-09-14T00:00:00"/>
    <s v="SL"/>
    <m/>
    <s v="1 SL"/>
    <n v="1"/>
    <m/>
  </r>
  <r>
    <n v="936"/>
    <x v="15"/>
    <x v="85"/>
    <s v="DIMAILIG ARLYN R."/>
    <s v="MAHOGANY MARKET"/>
    <x v="0"/>
    <d v="2022-09-27T00:00:00"/>
    <d v="2022-09-28T00:00:00"/>
    <s v="SL"/>
    <m/>
    <s v="2 SL"/>
    <n v="2"/>
    <m/>
  </r>
  <r>
    <n v="937"/>
    <x v="15"/>
    <x v="120"/>
    <s v="DISEPEDA MACARIA P."/>
    <s v="TICC"/>
    <x v="0"/>
    <d v="2022-09-09T00:00:00"/>
    <d v="2022-09-09T00:00:00"/>
    <s v="SL"/>
    <m/>
    <s v="1 SL"/>
    <n v="1"/>
    <m/>
  </r>
  <r>
    <n v="938"/>
    <x v="15"/>
    <x v="142"/>
    <s v="DISEPEDA MACARIA P."/>
    <s v="TICC"/>
    <x v="0"/>
    <d v="2022-09-02T00:00:00"/>
    <d v="2022-09-02T00:00:00"/>
    <s v="SL"/>
    <m/>
    <s v="1 SL"/>
    <n v="1"/>
    <m/>
  </r>
  <r>
    <n v="939"/>
    <x v="15"/>
    <x v="87"/>
    <s v="DOGELIO CHRISTIAN B."/>
    <s v="LEGAL"/>
    <x v="0"/>
    <d v="2022-09-05T00:00:00"/>
    <d v="2022-09-05T00:00:00"/>
    <s v="VL"/>
    <m/>
    <s v="1 VL"/>
    <n v="1"/>
    <m/>
  </r>
  <r>
    <n v="939"/>
    <x v="15"/>
    <x v="87"/>
    <s v="DOGELIO CHRISTIAN B."/>
    <s v="LEGAL"/>
    <x v="0"/>
    <d v="2022-09-06T00:00:00"/>
    <d v="2022-09-06T00:00:00"/>
    <s v="OTHER"/>
    <s v="SEC 21 EO 292 SPECIAL PRIVILEDGE"/>
    <s v="1 OTHER"/>
    <n v="1"/>
    <m/>
  </r>
  <r>
    <n v="939"/>
    <x v="15"/>
    <x v="87"/>
    <s v="DOGELIO CHRISTIAN B."/>
    <s v="LEGAL"/>
    <x v="0"/>
    <d v="2022-09-19T00:00:00"/>
    <d v="2022-09-20T00:00:00"/>
    <s v="OTHER"/>
    <s v="SEC 21 EO 292 SPECIAL PRIVILEDGE"/>
    <s v="2 OTHER"/>
    <n v="2"/>
    <m/>
  </r>
  <r>
    <n v="940"/>
    <x v="15"/>
    <x v="142"/>
    <s v="DILIDILI AIREEN M."/>
    <s v="TICC"/>
    <x v="0"/>
    <d v="2022-09-19T00:00:00"/>
    <d v="2022-09-19T00:00:00"/>
    <s v="OTHER"/>
    <s v="SEC 21 EO 292 SPECIAL PRIVILEDGE"/>
    <s v="1 OTHER"/>
    <n v="1"/>
    <m/>
  </r>
  <r>
    <n v="941"/>
    <x v="15"/>
    <x v="112"/>
    <s v="DIGO MARIE BERNADETTE C."/>
    <s v="ONT"/>
    <x v="0"/>
    <d v="2022-08-01T00:00:00"/>
    <d v="2022-08-19T00:00:00"/>
    <s v="SL"/>
    <m/>
    <s v="15 SL"/>
    <n v="15"/>
    <m/>
  </r>
  <r>
    <n v="942"/>
    <x v="15"/>
    <x v="100"/>
    <s v="DIMAILIG ARLYN R."/>
    <s v="MAHOGANY MARKET"/>
    <x v="0"/>
    <d v="2022-09-22T00:00:00"/>
    <d v="2022-09-22T00:00:00"/>
    <s v="SL"/>
    <m/>
    <s v="1 SL"/>
    <n v="1"/>
    <m/>
  </r>
  <r>
    <n v="943"/>
    <x v="15"/>
    <x v="111"/>
    <s v="DIMAILIG ARLYN R."/>
    <s v="MAHOGANY MARKET"/>
    <x v="0"/>
    <d v="2022-09-30T00:00:00"/>
    <d v="2022-09-30T00:00:00"/>
    <s v="OTHER"/>
    <s v="SEC 21 EO 292 SPECIAL PRIVILEDGE"/>
    <s v="1 OTHER"/>
    <n v="1"/>
    <m/>
  </r>
  <r>
    <n v="944"/>
    <x v="15"/>
    <x v="133"/>
    <s v="DATU SHIRLEY G."/>
    <s v="ONT"/>
    <x v="0"/>
    <d v="2022-09-08T00:00:00"/>
    <d v="2022-09-08T00:00:00"/>
    <s v="OTHER"/>
    <s v="SEC 21 EO 292 SPECIAL PRIVILEDGE"/>
    <s v="1 OTHER"/>
    <n v="1"/>
    <m/>
  </r>
  <r>
    <n v="945"/>
    <x v="15"/>
    <x v="88"/>
    <s v="DERLA ARTHUR D."/>
    <s v="CENRO"/>
    <x v="0"/>
    <d v="2022-09-06T00:00:00"/>
    <d v="2022-09-06T00:00:00"/>
    <s v="SL"/>
    <m/>
    <s v="1 SL"/>
    <n v="1"/>
    <m/>
  </r>
  <r>
    <n v="946"/>
    <x v="15"/>
    <x v="81"/>
    <s v="FERMA ETHEL GRACE N."/>
    <s v="ONT"/>
    <x v="0"/>
    <d v="2022-08-06T00:00:00"/>
    <d v="2022-08-09T00:00:00"/>
    <s v="SL"/>
    <m/>
    <s v="2 SL"/>
    <n v="2"/>
    <m/>
  </r>
  <r>
    <n v="947"/>
    <x v="15"/>
    <x v="105"/>
    <s v="DE CASTRO  CHRISTINE JEAN D."/>
    <s v="CSWDO"/>
    <x v="0"/>
    <d v="2022-09-09T00:00:00"/>
    <d v="2022-09-09T00:00:00"/>
    <s v="SL"/>
    <m/>
    <s v="1 SL"/>
    <n v="1"/>
    <m/>
  </r>
  <r>
    <n v="948"/>
    <x v="15"/>
    <x v="85"/>
    <s v="DE SAGUN NANCY D."/>
    <s v="SP"/>
    <x v="0"/>
    <d v="2022-09-28T00:00:00"/>
    <d v="2022-09-28T00:00:00"/>
    <s v="SL"/>
    <m/>
    <s v="1 SL"/>
    <n v="1"/>
    <m/>
  </r>
  <r>
    <n v="949"/>
    <x v="15"/>
    <x v="100"/>
    <s v="ENRIQUEZ ANABEL O."/>
    <s v="CHO"/>
    <x v="0"/>
    <d v="2022-09-28T00:00:00"/>
    <d v="2022-09-29T00:00:00"/>
    <s v="VL"/>
    <m/>
    <s v="2 VL"/>
    <n v="2"/>
    <m/>
  </r>
  <r>
    <n v="950"/>
    <x v="15"/>
    <x v="105"/>
    <s v="GONZALES CHRISTI NERISSE E."/>
    <s v="CEO"/>
    <x v="0"/>
    <d v="2022-09-09T00:00:00"/>
    <d v="2022-09-09T00:00:00"/>
    <s v="SL"/>
    <m/>
    <s v="1 SL"/>
    <n v="1"/>
    <m/>
  </r>
  <r>
    <n v="951"/>
    <x v="15"/>
    <x v="141"/>
    <s v="GATPANDAN MICHAEL E."/>
    <s v="GSO"/>
    <x v="0"/>
    <d v="2022-09-29T00:00:00"/>
    <d v="2022-09-29T00:00:00"/>
    <s v="SL"/>
    <m/>
    <s v="1 SL"/>
    <n v="1"/>
    <m/>
  </r>
  <r>
    <n v="952"/>
    <x v="15"/>
    <x v="112"/>
    <s v="GONZALES MARIO O."/>
    <s v="GSO"/>
    <x v="0"/>
    <d v="2022-08-30T00:00:00"/>
    <d v="2022-08-31T00:00:00"/>
    <s v="SL"/>
    <m/>
    <s v="2 SL"/>
    <n v="2"/>
    <m/>
  </r>
  <r>
    <n v="953"/>
    <x v="15"/>
    <x v="105"/>
    <s v="GONZALES MARIO O."/>
    <s v="GSO"/>
    <x v="0"/>
    <d v="2022-09-05T00:00:00"/>
    <d v="2022-09-09T00:00:00"/>
    <s v="SL"/>
    <m/>
    <s v="5 SL"/>
    <n v="5"/>
    <m/>
  </r>
  <r>
    <n v="954"/>
    <x v="15"/>
    <x v="97"/>
    <s v="GONZALES MARIO O."/>
    <s v="GSO"/>
    <x v="0"/>
    <d v="2022-09-19T00:00:00"/>
    <d v="2022-09-19T00:00:00"/>
    <s v="SL"/>
    <m/>
    <s v="1 SL"/>
    <n v="1"/>
    <m/>
  </r>
  <r>
    <n v="955"/>
    <x v="15"/>
    <x v="87"/>
    <s v="OPO CONEY V."/>
    <s v="HOUSING"/>
    <x v="0"/>
    <d v="2022-09-02T00:00:00"/>
    <d v="2022-09-02T00:00:00"/>
    <s v="SL"/>
    <m/>
    <s v="1 SL"/>
    <n v="1"/>
    <m/>
  </r>
  <r>
    <n v="956"/>
    <x v="15"/>
    <x v="110"/>
    <s v="PEREA BABEL G."/>
    <s v="HOUSING"/>
    <x v="0"/>
    <d v="2022-10-05T00:00:00"/>
    <d v="2022-10-05T00:00:00"/>
    <s v="OTHER"/>
    <s v="SEC 21 EO 292 SPECIAL PRIVILEDGE"/>
    <s v="1 OTHER"/>
    <n v="1"/>
    <m/>
  </r>
  <r>
    <n v="957"/>
    <x v="15"/>
    <x v="108"/>
    <s v="PEREA BABEL G."/>
    <s v="HOUSING"/>
    <x v="0"/>
    <d v="2022-09-01T00:00:00"/>
    <d v="2022-09-01T00:00:00"/>
    <s v="OTHER"/>
    <s v="SEC 21 EO 292 SPECIAL PRIVILEDGE"/>
    <s v="1 OTHER"/>
    <n v="1"/>
    <m/>
  </r>
  <r>
    <n v="958"/>
    <x v="15"/>
    <x v="111"/>
    <s v="PADILLA JANE Z."/>
    <s v="CPDO"/>
    <x v="1"/>
    <d v="2022-09-22T00:00:00"/>
    <d v="2022-09-22T00:00:00"/>
    <s v="OTHER"/>
    <s v="SEC 21 EO 292 SPECIAL PRIVILEDGE"/>
    <s v="1 OTHER"/>
    <n v="1"/>
    <m/>
  </r>
  <r>
    <n v="959"/>
    <x v="15"/>
    <x v="88"/>
    <s v="PATERNO MARIA LOURDERS P."/>
    <s v="CCT"/>
    <x v="0"/>
    <d v="2022-09-02T00:00:00"/>
    <d v="2022-09-02T00:00:00"/>
    <s v="SL"/>
    <m/>
    <s v="1 SL"/>
    <n v="1"/>
    <m/>
  </r>
  <r>
    <n v="959"/>
    <x v="15"/>
    <x v="88"/>
    <s v="PATERNO MARIA LOURDERS P."/>
    <s v="CCT"/>
    <x v="0"/>
    <d v="2022-09-05T00:00:00"/>
    <d v="2022-09-06T00:00:00"/>
    <s v="SL"/>
    <m/>
    <s v="2 SL"/>
    <n v="2"/>
    <m/>
  </r>
  <r>
    <n v="960"/>
    <x v="15"/>
    <x v="110"/>
    <s v="PANGANIBAN CAROLINA L."/>
    <s v="TICC"/>
    <x v="0"/>
    <d v="2022-09-19T00:00:00"/>
    <d v="2022-09-19T00:00:00"/>
    <s v="SL"/>
    <m/>
    <s v="1 SL"/>
    <n v="1"/>
    <m/>
  </r>
  <r>
    <n v="961"/>
    <x v="15"/>
    <x v="138"/>
    <s v="PANGANIBAN CAROLINA L."/>
    <s v="TICC"/>
    <x v="0"/>
    <d v="2022-09-10T00:00:00"/>
    <d v="2022-09-10T00:00:00"/>
    <s v="SL"/>
    <m/>
    <s v="0 SL"/>
    <n v="0"/>
    <m/>
  </r>
  <r>
    <n v="962"/>
    <x v="15"/>
    <x v="133"/>
    <s v="RODRIGUEZ NARCISCO E."/>
    <s v="EEO/CITY MARKET"/>
    <x v="0"/>
    <d v="2022-09-01T00:00:00"/>
    <d v="2022-09-01T00:00:00"/>
    <s v="SL"/>
    <m/>
    <s v="1 SL"/>
    <n v="1"/>
    <m/>
  </r>
  <r>
    <n v="963"/>
    <x v="15"/>
    <x v="109"/>
    <s v="REGINALDO MARISSA C."/>
    <s v="TCIS"/>
    <x v="2"/>
    <d v="2022-09-29T00:00:00"/>
    <d v="2022-09-30T00:00:00"/>
    <s v="OTHER"/>
    <s v="SEC 21 EO 292 SPECIAL PRIVILEDGE"/>
    <s v="2 OTHER"/>
    <n v="2"/>
    <m/>
  </r>
  <r>
    <n v="963"/>
    <x v="15"/>
    <x v="109"/>
    <s v="REGINALDO MARISSA C."/>
    <s v="TCIS"/>
    <x v="2"/>
    <d v="2022-10-03T00:00:00"/>
    <d v="2022-10-03T00:00:00"/>
    <s v="OTHER"/>
    <s v="SEC 21 EO 292 SPECIAL PRIVILEDGE"/>
    <s v="1 OTHER"/>
    <n v="1"/>
    <m/>
  </r>
  <r>
    <n v="964"/>
    <x v="15"/>
    <x v="140"/>
    <s v="RAMA RAQUEL J."/>
    <s v="INTERNAL"/>
    <x v="0"/>
    <d v="2022-10-12T00:00:00"/>
    <d v="2022-10-12T00:00:00"/>
    <s v="OTHER"/>
    <s v="SEC 21 EO 292 SPECIAL PRIVILEDGE"/>
    <s v="1 OTHER"/>
    <n v="1"/>
    <m/>
  </r>
  <r>
    <n v="964"/>
    <x v="15"/>
    <x v="140"/>
    <s v="RAMA RAQUEL J."/>
    <s v="INTERNAL"/>
    <x v="0"/>
    <d v="2022-10-14T00:00:00"/>
    <d v="2022-10-14T00:00:00"/>
    <s v="OTHER"/>
    <s v="SEC 21 EO 292 SPECIAL PRIVILEDGE"/>
    <s v="1 OTHER"/>
    <n v="1"/>
    <m/>
  </r>
  <r>
    <n v="965"/>
    <x v="15"/>
    <x v="140"/>
    <s v="RODRIGUEZ MANNY  "/>
    <s v="CENRO"/>
    <x v="0"/>
    <d v="2022-09-29T00:00:00"/>
    <d v="2022-09-30T00:00:00"/>
    <s v="VL"/>
    <s v="SEC 25 EO 292 FORCE LEAVE"/>
    <s v="2 VL"/>
    <n v="2"/>
    <m/>
  </r>
  <r>
    <n v="966"/>
    <x v="15"/>
    <x v="105"/>
    <s v="ROMILLA MARIBEL P."/>
    <s v="ACCOUNTING"/>
    <x v="0"/>
    <d v="2022-09-02T00:00:00"/>
    <d v="2022-09-02T00:00:00"/>
    <s v="SL"/>
    <m/>
    <s v="1 SL"/>
    <n v="1"/>
    <m/>
  </r>
  <r>
    <n v="966"/>
    <x v="15"/>
    <x v="105"/>
    <s v="ROMILLA MARIBEL P."/>
    <s v="ACCOUNTING"/>
    <x v="0"/>
    <d v="2022-09-09T00:00:00"/>
    <d v="2022-09-09T00:00:00"/>
    <s v="SL"/>
    <m/>
    <s v="1 SL"/>
    <n v="1"/>
    <m/>
  </r>
  <r>
    <n v="967"/>
    <x v="15"/>
    <x v="83"/>
    <s v="ROMILLA MARIBEL P."/>
    <s v="ACCOUNTING"/>
    <x v="0"/>
    <d v="2022-09-28T00:00:00"/>
    <d v="2022-09-28T00:00:00"/>
    <s v="VL"/>
    <m/>
    <s v="1 VL"/>
    <n v="1"/>
    <m/>
  </r>
  <r>
    <n v="968"/>
    <x v="15"/>
    <x v="142"/>
    <s v="ROLLE MICHELLYN G."/>
    <s v="ONT"/>
    <x v="0"/>
    <d v="2022-09-05T00:00:00"/>
    <d v="2022-09-05T00:00:00"/>
    <s v="SL"/>
    <m/>
    <s v="1 SL"/>
    <n v="1"/>
    <m/>
  </r>
  <r>
    <n v="969"/>
    <x v="15"/>
    <x v="142"/>
    <s v="ROLLE MICHELLYN G."/>
    <s v="ONT"/>
    <x v="0"/>
    <d v="2022-09-16T00:00:00"/>
    <d v="2022-09-16T00:00:00"/>
    <s v="OTHER"/>
    <s v="SEC 21 EO 292 SPECIAL PRIVILEDGE"/>
    <s v="1 OTHER"/>
    <n v="1"/>
    <m/>
  </r>
  <r>
    <n v="970"/>
    <x v="15"/>
    <x v="87"/>
    <s v="ROLLE MICHELLYN G."/>
    <s v="ONT"/>
    <x v="0"/>
    <d v="2022-09-12T00:00:00"/>
    <d v="2022-09-12T00:00:00"/>
    <s v="VL"/>
    <m/>
    <s v="1 VL"/>
    <n v="1"/>
    <m/>
  </r>
  <r>
    <n v="970"/>
    <x v="15"/>
    <x v="87"/>
    <s v="ROLLE MICHELLYN G."/>
    <s v="ONT"/>
    <x v="0"/>
    <d v="2022-09-16T00:00:00"/>
    <d v="2022-09-16T00:00:00"/>
    <s v="VL"/>
    <m/>
    <s v="1 VL"/>
    <n v="1"/>
    <m/>
  </r>
  <r>
    <n v="971"/>
    <x v="15"/>
    <x v="141"/>
    <s v="SUMAGUI FELICITAS M."/>
    <s v="CSWDO"/>
    <x v="0"/>
    <d v="2022-09-29T00:00:00"/>
    <d v="2022-09-29T00:00:00"/>
    <s v="SL"/>
    <m/>
    <s v="1 SL"/>
    <n v="1"/>
    <m/>
  </r>
  <r>
    <n v="972"/>
    <x v="16"/>
    <x v="144"/>
    <s v="DIMARANAN ANNA P."/>
    <s v="COOP"/>
    <x v="2"/>
    <d v="2022-10-27T00:00:00"/>
    <d v="2022-10-27T00:00:00"/>
    <s v="WITHOUTPAY"/>
    <s v="VL WITHOUTPAY"/>
    <s v="1 WITHOUTPAY"/>
    <n v="1"/>
    <m/>
  </r>
  <r>
    <n v="973"/>
    <x v="16"/>
    <x v="135"/>
    <s v="DIMARANAN KHRISSELLE E."/>
    <s v="TCIS"/>
    <x v="2"/>
    <d v="2022-09-28T00:00:00"/>
    <d v="2022-10-07T00:00:00"/>
    <s v="WITHOUTPAY"/>
    <s v="SL WITHOUTPAY"/>
    <s v="8 WITHOUTPAY"/>
    <n v="8"/>
    <m/>
  </r>
  <r>
    <n v="974"/>
    <x v="16"/>
    <x v="134"/>
    <s v="AMBAT JAIME L."/>
    <s v="VMO/SP"/>
    <x v="0"/>
    <d v="2022-10-21T00:00:00"/>
    <d v="2022-10-21T00:00:00"/>
    <s v="OTHER"/>
    <s v="SEC 21 EO 292 SPECIAL PRIVILEDGE"/>
    <s v="1 OTHER"/>
    <n v="1"/>
    <m/>
  </r>
  <r>
    <n v="975"/>
    <x v="16"/>
    <x v="145"/>
    <s v="CASTILLO ROBENSON  "/>
    <s v="CENRO"/>
    <x v="0"/>
    <d v="2022-10-20T00:00:00"/>
    <d v="2022-10-21T00:00:00"/>
    <s v="SL"/>
    <m/>
    <s v="2 SL"/>
    <n v="2"/>
    <m/>
  </r>
  <r>
    <n v="976"/>
    <x v="16"/>
    <x v="146"/>
    <s v="CORTADO JOEL B."/>
    <s v="PICNIC GROVE"/>
    <x v="0"/>
    <d v="2022-10-16T00:00:00"/>
    <d v="2022-10-26T00:00:00"/>
    <m/>
    <m/>
    <s v="8 "/>
    <n v="8"/>
    <m/>
  </r>
  <r>
    <n v="977"/>
    <x v="16"/>
    <x v="147"/>
    <s v="CAGUICLA JO HAENA D."/>
    <n v="0"/>
    <x v="2"/>
    <d v="2022-10-07T00:00:00"/>
    <d v="2022-10-07T00:00:00"/>
    <s v="SL"/>
    <m/>
    <s v="1 SL"/>
    <n v="1"/>
    <m/>
  </r>
  <r>
    <n v="978"/>
    <x v="16"/>
    <x v="148"/>
    <s v="COSINO RIMWELL  "/>
    <s v="CHO"/>
    <x v="0"/>
    <d v="2022-11-04T00:00:00"/>
    <d v="2022-11-04T00:00:00"/>
    <s v="SL"/>
    <m/>
    <s v="1 SL"/>
    <n v="1"/>
    <m/>
  </r>
  <r>
    <n v="979"/>
    <x v="16"/>
    <x v="149"/>
    <s v="COSINO RIMWELL  "/>
    <s v="CHO"/>
    <x v="0"/>
    <d v="2022-10-20T00:00:00"/>
    <d v="2022-10-21T00:00:00"/>
    <s v="VL"/>
    <m/>
    <s v="2 VL"/>
    <n v="2"/>
    <m/>
  </r>
  <r>
    <n v="980"/>
    <x v="16"/>
    <x v="104"/>
    <s v="BITUIN LUCKY NIKKO G."/>
    <s v="CHO"/>
    <x v="0"/>
    <d v="2022-10-11T00:00:00"/>
    <d v="2022-10-19T00:00:00"/>
    <s v="Paternity"/>
    <m/>
    <s v="7 Paternity"/>
    <n v="7"/>
    <m/>
  </r>
  <r>
    <n v="981"/>
    <x v="16"/>
    <x v="98"/>
    <s v="BELOSTRINO JULIETA P."/>
    <s v="LCR"/>
    <x v="0"/>
    <d v="2022-11-02T00:00:00"/>
    <d v="2022-11-02T00:00:00"/>
    <s v="OTHER"/>
    <s v="SEC 21 EO 292 SPECIAL PRIVILEDGE"/>
    <s v="1 OTHER"/>
    <n v="1"/>
    <m/>
  </r>
  <r>
    <n v="981"/>
    <x v="16"/>
    <x v="98"/>
    <s v="BELOSTRINO JULIETA P."/>
    <s v="LCR"/>
    <x v="0"/>
    <d v="2022-11-03T00:00:00"/>
    <d v="2022-11-04T00:00:00"/>
    <s v="SL"/>
    <m/>
    <s v="2 SL"/>
    <n v="2"/>
    <m/>
  </r>
  <r>
    <n v="982"/>
    <x v="16"/>
    <x v="150"/>
    <s v="BELOSTRINO JULIETA P."/>
    <s v="LCR"/>
    <x v="0"/>
    <d v="2022-10-03T00:00:00"/>
    <d v="2022-10-03T00:00:00"/>
    <s v="SL"/>
    <m/>
    <s v="1 SL"/>
    <n v="1"/>
    <m/>
  </r>
  <r>
    <n v="983"/>
    <x v="16"/>
    <x v="151"/>
    <s v="BELOSTRINO JULIETA P."/>
    <s v="LCR"/>
    <x v="0"/>
    <d v="2022-10-05T00:00:00"/>
    <d v="2022-10-05T00:00:00"/>
    <s v="SL"/>
    <m/>
    <s v="1 SL"/>
    <n v="1"/>
    <m/>
  </r>
  <r>
    <n v="984"/>
    <x v="16"/>
    <x v="152"/>
    <s v="BERGADO MARILOU B."/>
    <s v="ONT"/>
    <x v="0"/>
    <d v="2022-10-22T00:00:00"/>
    <d v="2022-10-24T00:00:00"/>
    <s v="VL"/>
    <m/>
    <s v="1 VL"/>
    <n v="1"/>
    <m/>
  </r>
  <r>
    <n v="985"/>
    <x v="16"/>
    <x v="153"/>
    <s v="BAY AMIE  "/>
    <s v="CENRO"/>
    <x v="0"/>
    <d v="2022-10-19T00:00:00"/>
    <d v="2022-10-21T00:00:00"/>
    <s v="SL"/>
    <m/>
    <s v="3 SL"/>
    <n v="3"/>
    <m/>
  </r>
  <r>
    <n v="986"/>
    <x v="16"/>
    <x v="147"/>
    <s v="BAROA JONA A."/>
    <s v="CSU"/>
    <x v="0"/>
    <d v="2022-10-24T00:00:00"/>
    <d v="2022-10-25T00:00:00"/>
    <s v="VL"/>
    <m/>
    <s v="2 VL"/>
    <n v="2"/>
    <m/>
  </r>
  <r>
    <n v="987"/>
    <x v="16"/>
    <x v="154"/>
    <s v="AMULONG GERONIMO M."/>
    <s v="EEO/CITY MARKET"/>
    <x v="0"/>
    <d v="2022-11-16T00:00:00"/>
    <d v="2022-11-18T00:00:00"/>
    <s v="VL"/>
    <m/>
    <s v="3 VL"/>
    <n v="3"/>
    <m/>
  </r>
  <r>
    <n v="988"/>
    <x v="16"/>
    <x v="155"/>
    <s v="ANACAY RICHARD B."/>
    <s v="ONT"/>
    <x v="0"/>
    <d v="2022-10-29T00:00:00"/>
    <d v="2022-10-29T00:00:00"/>
    <s v="SL"/>
    <m/>
    <s v="0 SL"/>
    <n v="0"/>
    <m/>
  </r>
  <r>
    <n v="989"/>
    <x v="16"/>
    <x v="156"/>
    <s v="ANTIENZA VENUS R."/>
    <s v="CENRO"/>
    <x v="0"/>
    <d v="2022-11-11T00:00:00"/>
    <d v="2022-11-12T00:00:00"/>
    <s v="VL"/>
    <s v="SEC 25 EO 292 FORCE LEAVE"/>
    <s v="1 VL"/>
    <n v="1"/>
    <m/>
  </r>
  <r>
    <n v="990"/>
    <x v="16"/>
    <x v="157"/>
    <s v="ANTIENZA VENUS R."/>
    <s v="CENRO"/>
    <x v="0"/>
    <d v="2022-11-10T00:00:00"/>
    <d v="2022-11-10T00:00:00"/>
    <s v="OTHER"/>
    <s v="SEC 21 EO 292 SPECIAL PRIVILEDGE"/>
    <s v="1 OTHER"/>
    <n v="1"/>
    <m/>
  </r>
  <r>
    <n v="991"/>
    <x v="16"/>
    <x v="157"/>
    <s v="ANDAL ALEX C."/>
    <s v="CENRO"/>
    <x v="0"/>
    <d v="2022-11-10T00:00:00"/>
    <d v="2022-11-12T00:00:00"/>
    <s v="VL"/>
    <s v="SEC 25 EO 292 FORCE LEAVE"/>
    <s v="2 VL"/>
    <n v="2"/>
    <m/>
  </r>
  <r>
    <n v="992"/>
    <x v="16"/>
    <x v="146"/>
    <s v="ABLANEDA ARMANDO  "/>
    <s v="CENRO"/>
    <x v="0"/>
    <d v="2022-11-01T00:00:00"/>
    <d v="2022-11-01T00:00:00"/>
    <s v="SL"/>
    <m/>
    <s v="1 SL"/>
    <n v="1"/>
    <m/>
  </r>
  <r>
    <n v="993"/>
    <x v="16"/>
    <x v="158"/>
    <s v="AMBROCIO MELODY B."/>
    <s v="CSWDO"/>
    <x v="0"/>
    <d v="2022-12-29T00:00:00"/>
    <d v="2022-12-19T00:00:00"/>
    <s v="VL"/>
    <m/>
    <s v="-8 VL"/>
    <n v="-8"/>
    <m/>
  </r>
  <r>
    <n v="994"/>
    <x v="16"/>
    <x v="159"/>
    <s v="ALERA JEFFREY B."/>
    <s v="TICC"/>
    <x v="2"/>
    <d v="2022-10-30T00:00:00"/>
    <d v="2022-10-30T00:00:00"/>
    <s v="WITHOUTPAY"/>
    <s v="SL WITHOUTPAY"/>
    <s v="0 WITHOUTPAY"/>
    <n v="0"/>
    <m/>
  </r>
  <r>
    <n v="995"/>
    <x v="16"/>
    <x v="137"/>
    <s v="COSA PAOLA GRACE P."/>
    <s v="ASSESSOR"/>
    <x v="0"/>
    <d v="2022-10-24T00:00:00"/>
    <d v="2022-10-24T00:00:00"/>
    <s v="OTHER"/>
    <s v="SEC 21 EO 292 SPECIAL PRIVILEDGE"/>
    <s v="1 OTHER"/>
    <n v="1"/>
    <m/>
  </r>
  <r>
    <n v="996"/>
    <x v="16"/>
    <x v="160"/>
    <s v="COSA PAOLA GRACE P."/>
    <s v="ASSESSOR"/>
    <x v="0"/>
    <d v="2022-10-13T00:00:00"/>
    <d v="2022-10-13T00:00:00"/>
    <s v="SL"/>
    <m/>
    <s v="1 SL"/>
    <n v="1"/>
    <m/>
  </r>
  <r>
    <n v="997"/>
    <x v="16"/>
    <x v="94"/>
    <s v="CESICAR JOCHELLE JOAN S."/>
    <s v="TICC/TCCH"/>
    <x v="0"/>
    <d v="2022-07-29T00:00:00"/>
    <d v="2022-08-04T00:00:00"/>
    <s v="SL"/>
    <m/>
    <s v="5 SL"/>
    <n v="5"/>
    <m/>
  </r>
  <r>
    <n v="997"/>
    <x v="16"/>
    <x v="94"/>
    <s v="CESICAR JOCHELLE JOAN S."/>
    <s v="TICC/TCCH"/>
    <x v="0"/>
    <d v="2022-08-12T00:00:00"/>
    <d v="2022-08-18T00:00:00"/>
    <s v="SL"/>
    <m/>
    <s v="5 SL"/>
    <n v="5"/>
    <m/>
  </r>
  <r>
    <n v="997"/>
    <x v="16"/>
    <x v="94"/>
    <s v="CESICAR JOCHELLE JOAN S."/>
    <s v="TICC/TCCH"/>
    <x v="0"/>
    <d v="2022-08-26T00:00:00"/>
    <d v="2022-08-27T00:00:00"/>
    <s v="SL"/>
    <m/>
    <s v="1 SL"/>
    <n v="1"/>
    <m/>
  </r>
  <r>
    <n v="998"/>
    <x v="16"/>
    <x v="144"/>
    <s v="CESICAR JOCHELLE JOAN S."/>
    <s v="TICC/TCCH"/>
    <x v="0"/>
    <d v="2022-10-25T00:00:00"/>
    <d v="2022-10-25T00:00:00"/>
    <s v="SL"/>
    <m/>
    <s v="1 SL"/>
    <n v="1"/>
    <m/>
  </r>
  <r>
    <n v="999"/>
    <x v="16"/>
    <x v="161"/>
    <s v="BUTALON DIANNE H."/>
    <s v="ONT"/>
    <x v="0"/>
    <d v="2022-10-20T00:00:00"/>
    <d v="2022-10-21T00:00:00"/>
    <s v="OTHER"/>
    <s v="SEC 21 EO 292 SPECIAL PRIVILEDGE"/>
    <s v="2 OTHER"/>
    <n v="2"/>
    <m/>
  </r>
  <r>
    <n v="1000"/>
    <x v="16"/>
    <x v="158"/>
    <s v="BRON FLORENCIO L."/>
    <s v="EEO/CITY MARKET"/>
    <x v="0"/>
    <d v="2022-11-08T00:00:00"/>
    <d v="2022-11-08T00:00:00"/>
    <s v="SL"/>
    <m/>
    <s v="1 SL"/>
    <n v="1"/>
    <m/>
  </r>
  <r>
    <n v="1001"/>
    <x v="16"/>
    <x v="162"/>
    <s v="ACERON ANGELU V."/>
    <s v="ONT"/>
    <x v="1"/>
    <d v="2022-11-17T00:00:00"/>
    <d v="2022-11-21T00:00:00"/>
    <s v="VL"/>
    <s v="SEC 25 EO 292 FORCE LEAVE"/>
    <s v="3 VL"/>
    <n v="3"/>
    <m/>
  </r>
  <r>
    <n v="1002"/>
    <x v="16"/>
    <x v="163"/>
    <s v="ACERON ANGELU V."/>
    <s v="ONT"/>
    <x v="1"/>
    <d v="2022-11-03T00:00:00"/>
    <d v="2022-11-04T00:00:00"/>
    <s v="VL"/>
    <m/>
    <s v="2 VL"/>
    <n v="2"/>
    <m/>
  </r>
  <r>
    <n v="1003"/>
    <x v="16"/>
    <x v="157"/>
    <s v="AALA MELODY M."/>
    <s v="GSO"/>
    <x v="0"/>
    <d v="2022-11-11T00:00:00"/>
    <d v="2022-11-14T00:00:00"/>
    <s v="VL"/>
    <m/>
    <s v="2 VL"/>
    <n v="2"/>
    <m/>
  </r>
  <r>
    <n v="1004"/>
    <x v="16"/>
    <x v="163"/>
    <s v="AMBION HERSHEY D."/>
    <s v="CHO"/>
    <x v="0"/>
    <d v="2022-11-07T00:00:00"/>
    <d v="2022-11-07T00:00:00"/>
    <s v="OTHER"/>
    <s v="SEC 21 EO 292 SPECIAL PRIVILEDGE"/>
    <s v="1 OTHER"/>
    <n v="1"/>
    <m/>
  </r>
  <r>
    <n v="1005"/>
    <x v="16"/>
    <x v="164"/>
    <s v="AMBION HERSHEY D."/>
    <s v="CHO"/>
    <x v="0"/>
    <d v="2022-10-24T00:00:00"/>
    <d v="2022-10-24T00:00:00"/>
    <s v="VL"/>
    <m/>
    <s v="1 VL"/>
    <n v="1"/>
    <m/>
  </r>
  <r>
    <n v="1006"/>
    <x v="16"/>
    <x v="161"/>
    <s v="ACUB MA. MARILYN L."/>
    <s v="PICNIC GROVE"/>
    <x v="0"/>
    <d v="2022-10-21T00:00:00"/>
    <d v="2022-10-31T00:00:00"/>
    <s v="VL"/>
    <m/>
    <s v="7 VL"/>
    <n v="7"/>
    <m/>
  </r>
  <r>
    <n v="1007"/>
    <x v="16"/>
    <x v="141"/>
    <s v="ABALLA JAMAICA C."/>
    <s v="TCNHS-ISHS"/>
    <x v="0"/>
    <d v="2022-10-03T00:00:00"/>
    <d v="2022-10-03T00:00:00"/>
    <s v="SL"/>
    <m/>
    <s v="1 SL"/>
    <n v="1"/>
    <m/>
  </r>
  <r>
    <n v="1008"/>
    <x v="16"/>
    <x v="162"/>
    <s v="ANGCAYA JENNY ROSE S."/>
    <s v="CTO-LICENSE"/>
    <x v="0"/>
    <d v="2022-10-14T00:00:00"/>
    <d v="2022-10-14T00:00:00"/>
    <s v="SL"/>
    <m/>
    <s v="1 SL"/>
    <n v="1"/>
    <m/>
  </r>
  <r>
    <n v="1009"/>
    <x v="16"/>
    <x v="150"/>
    <s v="AMBION MARIETA B."/>
    <s v="CENRO"/>
    <x v="0"/>
    <d v="2022-10-03T00:00:00"/>
    <d v="2022-10-03T00:00:00"/>
    <s v="SL"/>
    <m/>
    <s v="1 SL"/>
    <n v="1"/>
    <m/>
  </r>
  <r>
    <n v="1010"/>
    <x v="16"/>
    <x v="137"/>
    <s v="AALA MELODY M."/>
    <s v="GSO"/>
    <x v="0"/>
    <d v="2022-11-03T00:00:00"/>
    <d v="2022-11-03T00:00:00"/>
    <s v="OTHER"/>
    <s v="SOLO PARENT"/>
    <s v="1 OTHER"/>
    <n v="1"/>
    <m/>
  </r>
  <r>
    <n v="1011"/>
    <x v="16"/>
    <x v="137"/>
    <s v="AALA MELODY M."/>
    <s v="GSO"/>
    <x v="0"/>
    <d v="2022-11-02T00:00:00"/>
    <d v="2022-11-02T00:00:00"/>
    <s v="OTHER"/>
    <s v="SEC 25 EO 292 FORCE LEAVE"/>
    <s v="1 OTHER"/>
    <n v="1"/>
    <m/>
  </r>
  <r>
    <n v="1012"/>
    <x v="16"/>
    <x v="148"/>
    <s v="ABELA IMELDA C."/>
    <s v="ACCOUNTING"/>
    <x v="0"/>
    <d v="2022-11-28T00:00:00"/>
    <d v="2022-11-28T00:00:00"/>
    <s v="OTHER"/>
    <s v="SEC 21 EO 292 SPECIAL PRIVILEDGE"/>
    <s v="1 OTHER"/>
    <n v="1"/>
    <m/>
  </r>
  <r>
    <n v="1012"/>
    <x v="16"/>
    <x v="148"/>
    <s v="ABELA IMELDA C."/>
    <s v="ACCOUNTING"/>
    <x v="0"/>
    <d v="2022-11-29T00:00:00"/>
    <d v="2022-11-29T00:00:00"/>
    <s v="VL"/>
    <m/>
    <s v="1 VL"/>
    <n v="1"/>
    <m/>
  </r>
  <r>
    <n v="1013"/>
    <x v="16"/>
    <x v="146"/>
    <s v="ABELA IMELDA C."/>
    <s v="ACCOUNTING"/>
    <x v="0"/>
    <d v="2022-11-23T00:00:00"/>
    <d v="2022-11-25T00:00:00"/>
    <s v="VL"/>
    <m/>
    <s v="3 VL"/>
    <n v="3"/>
    <m/>
  </r>
  <r>
    <n v="1014"/>
    <x v="16"/>
    <x v="159"/>
    <s v="ABELA IMELDA C."/>
    <s v="ACCOUNTING"/>
    <x v="0"/>
    <d v="2022-10-27T00:00:00"/>
    <d v="2022-10-28T00:00:00"/>
    <s v="SL"/>
    <m/>
    <s v="2 SL"/>
    <n v="2"/>
    <m/>
  </r>
  <r>
    <n v="1015"/>
    <x v="16"/>
    <x v="134"/>
    <s v="ABELA IMELDA C."/>
    <s v="ACCOUNTING"/>
    <x v="0"/>
    <d v="2022-10-21T00:00:00"/>
    <d v="2022-10-21T00:00:00"/>
    <s v="VL"/>
    <m/>
    <s v="1 VL"/>
    <n v="1"/>
    <m/>
  </r>
  <r>
    <n v="1016"/>
    <x v="16"/>
    <x v="145"/>
    <s v="ABELA IMELDA C."/>
    <s v="ACCOUNTING"/>
    <x v="0"/>
    <d v="2022-10-20T00:00:00"/>
    <d v="2022-10-20T00:00:00"/>
    <s v="SL"/>
    <m/>
    <s v="1 SL"/>
    <n v="1"/>
    <m/>
  </r>
  <r>
    <n v="1017"/>
    <x v="16"/>
    <x v="151"/>
    <s v="ABELA IMELDA C."/>
    <s v="ACCOUNTING"/>
    <x v="0"/>
    <d v="2022-10-11T00:00:00"/>
    <d v="2022-10-11T00:00:00"/>
    <s v="OTHER"/>
    <s v="SEC 21 EO 292 SPECIAL PRIVILEDGE"/>
    <s v="1 OTHER"/>
    <n v="1"/>
    <m/>
  </r>
  <r>
    <n v="1018"/>
    <x v="16"/>
    <x v="99"/>
    <s v="ABELA IMELDA C."/>
    <s v="ACCOUNTING"/>
    <x v="0"/>
    <d v="2022-10-07T00:00:00"/>
    <d v="2022-10-07T00:00:00"/>
    <s v="SL"/>
    <m/>
    <s v="1 SL"/>
    <n v="1"/>
    <m/>
  </r>
  <r>
    <n v="1019"/>
    <x v="16"/>
    <x v="165"/>
    <s v="ANGCAYA IRENE V."/>
    <s v="TICC"/>
    <x v="0"/>
    <d v="2022-10-10T00:00:00"/>
    <d v="2022-10-10T00:00:00"/>
    <s v="SL"/>
    <m/>
    <s v="1 SL"/>
    <n v="1"/>
    <m/>
  </r>
  <r>
    <n v="1020"/>
    <x v="16"/>
    <x v="155"/>
    <s v="DISEPEDA MACARIA P."/>
    <s v="TICC"/>
    <x v="0"/>
    <d v="2022-10-09T00:00:00"/>
    <d v="2022-10-09T00:00:00"/>
    <s v="SL"/>
    <m/>
    <s v="0 SL"/>
    <n v="0"/>
    <m/>
  </r>
  <r>
    <n v="1021"/>
    <x v="16"/>
    <x v="160"/>
    <s v="ANGCAYA IRENE V."/>
    <s v="TICC"/>
    <x v="0"/>
    <d v="2022-10-14T00:00:00"/>
    <d v="2022-10-14T00:00:00"/>
    <s v="SL"/>
    <m/>
    <s v="1 SL"/>
    <n v="1"/>
    <m/>
  </r>
  <r>
    <n v="1022"/>
    <x v="16"/>
    <x v="135"/>
    <s v="ANGCAYA IRENE V."/>
    <s v="TICC"/>
    <x v="0"/>
    <d v="2022-11-09T00:00:00"/>
    <d v="2022-11-10T00:00:00"/>
    <s v="VL"/>
    <m/>
    <s v="2 VL"/>
    <n v="2"/>
    <m/>
  </r>
  <r>
    <n v="1023"/>
    <x v="16"/>
    <x v="159"/>
    <s v="MENDOZA MARVIC M."/>
    <s v="ONT"/>
    <x v="1"/>
    <d v="2022-11-21T00:00:00"/>
    <d v="2022-11-23T00:00:00"/>
    <s v="VL"/>
    <m/>
    <s v="3 VL"/>
    <n v="3"/>
    <m/>
  </r>
  <r>
    <n v="1024"/>
    <x v="16"/>
    <x v="99"/>
    <s v="MELADO LEONILA JR P."/>
    <s v="TICC"/>
    <x v="2"/>
    <d v="2022-09-29T00:00:00"/>
    <d v="2022-09-30T00:00:00"/>
    <s v="SL"/>
    <m/>
    <s v="2 SL"/>
    <n v="2"/>
    <m/>
  </r>
  <r>
    <n v="1025"/>
    <x v="16"/>
    <x v="99"/>
    <s v="MENDOZA PATRICK O."/>
    <s v="TICC"/>
    <x v="2"/>
    <d v="2022-10-09T00:00:00"/>
    <d v="2022-10-09T00:00:00"/>
    <s v="WITHOUTPAY"/>
    <s v="SL WITHOUTPAY"/>
    <s v="0 WITHOUTPAY"/>
    <n v="0"/>
    <m/>
  </r>
  <r>
    <n v="1026"/>
    <x v="16"/>
    <x v="165"/>
    <s v="MULINGTAPANG GUILLERMA O."/>
    <s v="GSO"/>
    <x v="0"/>
    <d v="2022-10-19T00:00:00"/>
    <d v="2022-10-19T00:00:00"/>
    <s v="VL"/>
    <s v="SEC 25 EO 292 FORCE LEAVE"/>
    <s v="1 VL"/>
    <n v="1"/>
    <m/>
  </r>
  <r>
    <n v="1026"/>
    <x v="16"/>
    <x v="165"/>
    <s v="MULINGTAPANG GUILLERMA O."/>
    <s v="GSO"/>
    <x v="0"/>
    <d v="2022-10-21T00:00:00"/>
    <d v="2022-10-21T00:00:00"/>
    <s v="OTHER"/>
    <s v="SEC 21 EO 292 SPECIAL PRIVILEDGE"/>
    <s v="1 OTHER"/>
    <n v="1"/>
    <m/>
  </r>
  <r>
    <n v="1027"/>
    <x v="16"/>
    <x v="153"/>
    <s v="MULINGTAPANG GUILLERMA O."/>
    <s v="GSO"/>
    <x v="0"/>
    <d v="2022-10-26T00:00:00"/>
    <d v="2022-10-26T00:00:00"/>
    <s v="OTHER"/>
    <s v="SEC 21 EO 292 SPECIAL PRIVILEDGE"/>
    <s v="1 OTHER"/>
    <n v="1"/>
    <m/>
  </r>
  <r>
    <n v="1028"/>
    <x v="16"/>
    <x v="145"/>
    <s v="MERHAN FRANCISCO  "/>
    <s v="CENRO"/>
    <x v="0"/>
    <d v="2022-10-13T00:00:00"/>
    <d v="2022-10-28T00:00:00"/>
    <s v="SL"/>
    <m/>
    <s v="12 SL"/>
    <n v="12"/>
    <m/>
  </r>
  <r>
    <n v="1029"/>
    <x v="16"/>
    <x v="158"/>
    <s v="MERHAN FRANCISCO  "/>
    <s v="CENRO"/>
    <x v="0"/>
    <d v="2022-11-02T00:00:00"/>
    <d v="2022-11-29T00:00:00"/>
    <s v="SL"/>
    <m/>
    <s v="20 SL"/>
    <n v="20"/>
    <m/>
  </r>
  <r>
    <n v="1030"/>
    <x v="16"/>
    <x v="137"/>
    <s v="MERJILLA JEANETTE B."/>
    <s v="TICC"/>
    <x v="0"/>
    <d v="2022-11-07T00:00:00"/>
    <d v="2022-11-07T00:00:00"/>
    <s v="VL"/>
    <m/>
    <s v="1 VL"/>
    <n v="1"/>
    <m/>
  </r>
  <r>
    <n v="1030"/>
    <x v="16"/>
    <x v="137"/>
    <s v="MERJILLA JEANETTE B."/>
    <s v="TICC"/>
    <x v="0"/>
    <d v="2022-11-28T00:00:00"/>
    <d v="2022-11-28T00:00:00"/>
    <s v="VL"/>
    <m/>
    <s v="1 VL"/>
    <n v="1"/>
    <m/>
  </r>
  <r>
    <n v="1031"/>
    <x v="16"/>
    <x v="157"/>
    <s v="MERJILLA JEANETTE B."/>
    <s v="TICC"/>
    <x v="0"/>
    <d v="2022-11-02T00:00:00"/>
    <d v="2022-11-03T00:00:00"/>
    <s v="SL"/>
    <m/>
    <s v="2 SL"/>
    <n v="2"/>
    <m/>
  </r>
  <r>
    <n v="1032"/>
    <x v="16"/>
    <x v="137"/>
    <s v="MERJILLA JEANETTE B."/>
    <s v="TICC"/>
    <x v="0"/>
    <d v="2022-10-24T00:00:00"/>
    <d v="2022-10-24T00:00:00"/>
    <s v="SL"/>
    <m/>
    <s v="1 SL"/>
    <n v="1"/>
    <m/>
  </r>
  <r>
    <n v="1033"/>
    <x v="16"/>
    <x v="137"/>
    <s v="MARASIGAN BIENVENIDO E."/>
    <s v="GSO"/>
    <x v="0"/>
    <d v="2022-10-24T00:00:00"/>
    <d v="2022-10-24T00:00:00"/>
    <s v="SL"/>
    <m/>
    <s v="1 SL"/>
    <n v="1"/>
    <m/>
  </r>
  <r>
    <n v="1034"/>
    <x v="16"/>
    <x v="150"/>
    <s v="LUNA LALAINE D."/>
    <s v="CENRO"/>
    <x v="1"/>
    <d v="2022-10-03T00:00:00"/>
    <d v="2022-10-03T00:00:00"/>
    <s v="SL"/>
    <m/>
    <s v="1 SL"/>
    <n v="1"/>
    <m/>
  </r>
  <r>
    <n v="1035"/>
    <x v="16"/>
    <x v="166"/>
    <s v="GONZALES MARY JANE D."/>
    <s v="CSWDO"/>
    <x v="0"/>
    <d v="2022-12-27T00:00:00"/>
    <d v="2022-12-29T00:00:00"/>
    <s v="OTHER"/>
    <s v="SEC 21 EO 292 SPECIAL PRIVILEDGE"/>
    <s v="3 OTHER"/>
    <n v="3"/>
    <m/>
  </r>
  <r>
    <n v="1036"/>
    <x v="16"/>
    <x v="166"/>
    <s v="GONZALES MARY JANE D."/>
    <s v="CSWDO"/>
    <x v="0"/>
    <d v="2022-12-26T00:00:00"/>
    <d v="2022-12-26T00:00:00"/>
    <s v="VL"/>
    <s v="SEC 25 EO 292 FORCE LEAVE"/>
    <s v="0 VL"/>
    <n v="0"/>
    <m/>
  </r>
  <r>
    <n v="1037"/>
    <x v="16"/>
    <x v="167"/>
    <s v="GONZALES CHRISTI NERISSE E."/>
    <s v="CEO"/>
    <x v="0"/>
    <d v="2022-10-18T00:00:00"/>
    <d v="2022-10-18T00:00:00"/>
    <s v="SL"/>
    <m/>
    <s v="1 SL"/>
    <n v="1"/>
    <m/>
  </r>
  <r>
    <n v="1038"/>
    <x v="16"/>
    <x v="151"/>
    <s v="GUEVARRA ROLANDO  "/>
    <s v="CENRO"/>
    <x v="0"/>
    <d v="2022-10-05T00:00:00"/>
    <d v="2022-10-05T00:00:00"/>
    <s v="SL"/>
    <m/>
    <s v="1 SL"/>
    <n v="1"/>
    <m/>
  </r>
  <r>
    <n v="1039"/>
    <x v="16"/>
    <x v="165"/>
    <s v="GATPANDAN MICHAEL E."/>
    <s v="GSO"/>
    <x v="0"/>
    <d v="2022-10-07T00:00:00"/>
    <d v="2022-10-11T00:00:00"/>
    <s v="SL"/>
    <m/>
    <s v="3 SL"/>
    <n v="3"/>
    <m/>
  </r>
  <r>
    <n v="1040"/>
    <x v="16"/>
    <x v="134"/>
    <s v="GONZALES MARIO O."/>
    <s v="GSO"/>
    <x v="0"/>
    <d v="2022-10-13T00:00:00"/>
    <d v="2022-10-13T00:00:00"/>
    <s v="SL"/>
    <m/>
    <s v="1 SL"/>
    <n v="1"/>
    <m/>
  </r>
  <r>
    <n v="1041"/>
    <x v="16"/>
    <x v="146"/>
    <s v="GATPANDAN MICHAEL E."/>
    <s v="GSO"/>
    <x v="0"/>
    <d v="2022-11-02T00:00:00"/>
    <d v="2022-11-02T00:00:00"/>
    <s v="SL"/>
    <m/>
    <s v="1 SL"/>
    <n v="1"/>
    <m/>
  </r>
  <r>
    <n v="1042"/>
    <x v="16"/>
    <x v="162"/>
    <s v="GATPANDAN MICHAEL E."/>
    <s v="GSO"/>
    <x v="0"/>
    <d v="2022-10-17T00:00:00"/>
    <d v="2022-10-17T00:00:00"/>
    <s v="SL"/>
    <m/>
    <s v="1 SL"/>
    <n v="1"/>
    <m/>
  </r>
  <r>
    <n v="1043"/>
    <x v="16"/>
    <x v="148"/>
    <s v="FERMA ETHEL GRACE N."/>
    <s v="ONT"/>
    <x v="0"/>
    <d v="2022-11-17T00:00:00"/>
    <d v="2022-11-21T00:00:00"/>
    <s v="VL"/>
    <s v="SEC 25 EO 292 FORCE LEAVE"/>
    <s v="3 VL"/>
    <n v="3"/>
    <m/>
  </r>
  <r>
    <n v="1044"/>
    <x v="16"/>
    <x v="144"/>
    <s v="FERMA RAYMOND  "/>
    <s v="CENRO"/>
    <x v="0"/>
    <d v="2022-11-09T00:00:00"/>
    <d v="2022-11-14T00:00:00"/>
    <s v="VL"/>
    <s v="SEC 25 EO 292 FORCE LEAVE"/>
    <s v="4 VL"/>
    <n v="4"/>
    <m/>
  </r>
  <r>
    <n v="1045"/>
    <x v="16"/>
    <x v="137"/>
    <s v="FERMA RAYMOND  "/>
    <s v="CENRO"/>
    <x v="0"/>
    <d v="2022-10-24T00:00:00"/>
    <d v="2022-10-24T00:00:00"/>
    <s v="SL"/>
    <m/>
    <s v="1 SL"/>
    <n v="1"/>
    <m/>
  </r>
  <r>
    <n v="1046"/>
    <x v="16"/>
    <x v="166"/>
    <s v="DE CASTRO  CHRISTINE JEAN D."/>
    <s v="CSWDO"/>
    <x v="0"/>
    <d v="2022-12-15T00:00:00"/>
    <d v="2022-12-16T00:00:00"/>
    <s v="VL"/>
    <m/>
    <s v="2 VL"/>
    <n v="2"/>
    <m/>
  </r>
  <r>
    <n v="1047"/>
    <x v="16"/>
    <x v="153"/>
    <s v="DERLA ARTHUR D."/>
    <s v="CENRO"/>
    <x v="0"/>
    <d v="2022-11-07T00:00:00"/>
    <d v="2022-11-11T00:00:00"/>
    <s v="VL"/>
    <s v="SEC 25 EO 292 FORCE LEAVE"/>
    <s v="5 VL"/>
    <n v="5"/>
    <m/>
  </r>
  <r>
    <n v="1048"/>
    <x v="16"/>
    <x v="168"/>
    <s v="DERLA ARTHUR D."/>
    <s v="CENRO"/>
    <x v="0"/>
    <d v="2022-10-20T00:00:00"/>
    <d v="2022-10-20T00:00:00"/>
    <s v="OTHER"/>
    <s v="SEC 21 EO 292 SPECIAL PRIVILEDGE"/>
    <s v="1 OTHER"/>
    <n v="1"/>
    <m/>
  </r>
  <r>
    <n v="1049"/>
    <x v="16"/>
    <x v="169"/>
    <s v="DERLA APOLONIO JR D."/>
    <s v="CENRO"/>
    <x v="0"/>
    <d v="2022-10-04T00:00:00"/>
    <d v="2022-10-04T00:00:00"/>
    <s v="SL"/>
    <m/>
    <s v="1 SL"/>
    <n v="1"/>
    <m/>
  </r>
  <r>
    <n v="1049"/>
    <x v="16"/>
    <x v="169"/>
    <s v="DERLA APOLONIO JR D."/>
    <s v="CENRO"/>
    <x v="0"/>
    <d v="2022-10-07T00:00:00"/>
    <d v="2022-10-07T00:00:00"/>
    <s v="SL"/>
    <m/>
    <s v="1 SL"/>
    <n v="1"/>
    <m/>
  </r>
  <r>
    <n v="1049"/>
    <x v="16"/>
    <x v="169"/>
    <s v="DERLA APOLONIO JR D."/>
    <s v="CENRO"/>
    <x v="0"/>
    <d v="2022-10-12T00:00:00"/>
    <d v="2022-10-12T00:00:00"/>
    <s v="SL"/>
    <m/>
    <s v="1 SL"/>
    <n v="1"/>
    <m/>
  </r>
  <r>
    <n v="1050"/>
    <x v="16"/>
    <x v="152"/>
    <s v="DIMARANAN JOEL M."/>
    <s v="TICC"/>
    <x v="2"/>
    <d v="2022-10-02T00:00:00"/>
    <d v="2022-10-02T00:00:00"/>
    <s v="SL"/>
    <m/>
    <s v="0 SL"/>
    <n v="0"/>
    <m/>
  </r>
  <r>
    <n v="1051"/>
    <x v="16"/>
    <x v="146"/>
    <s v="DOGELIO CHRISTIAN B."/>
    <s v="LEGAL"/>
    <x v="0"/>
    <d v="2022-11-11T00:00:00"/>
    <d v="2022-11-14T00:00:00"/>
    <s v="VL"/>
    <m/>
    <s v="2 VL"/>
    <n v="2"/>
    <m/>
  </r>
  <r>
    <n v="1052"/>
    <x v="16"/>
    <x v="148"/>
    <s v="DIMAILIG ARLYN R."/>
    <s v="MAHOGANY MARKET"/>
    <x v="0"/>
    <d v="2022-11-03T00:00:00"/>
    <d v="2022-11-03T00:00:00"/>
    <s v="SL"/>
    <m/>
    <s v="1 SL"/>
    <n v="1"/>
    <m/>
  </r>
  <r>
    <n v="1053"/>
    <x v="16"/>
    <x v="150"/>
    <s v="DISEPEDA MACARIA P."/>
    <s v="TICC"/>
    <x v="0"/>
    <d v="2022-09-25T00:00:00"/>
    <d v="2022-09-25T00:00:00"/>
    <s v="SL"/>
    <m/>
    <s v="0 SL"/>
    <n v="0"/>
    <m/>
  </r>
  <r>
    <n v="1054"/>
    <x v="16"/>
    <x v="152"/>
    <s v="DIMAANO LEOVIGILDA A."/>
    <s v="EEO/CITY MARKET"/>
    <x v="0"/>
    <d v="2022-10-19T00:00:00"/>
    <d v="2022-10-19T00:00:00"/>
    <s v="OTHER"/>
    <s v="SEC 21 EO 292 SPECIAL PRIVILEDGE"/>
    <s v="1 OTHER"/>
    <n v="1"/>
    <m/>
  </r>
  <r>
    <n v="1055"/>
    <x v="16"/>
    <x v="135"/>
    <s v="DIMAANO LEOVIGILDA A."/>
    <s v="EEO/CITY MARKET"/>
    <x v="0"/>
    <d v="2022-10-26T00:00:00"/>
    <d v="2022-10-27T00:00:00"/>
    <s v="OTHER"/>
    <s v="SEC 21 EO 292 SPECIAL PRIVILEDGE"/>
    <s v="2 OTHER"/>
    <n v="2"/>
    <m/>
  </r>
  <r>
    <n v="1056"/>
    <x v="16"/>
    <x v="167"/>
    <s v="DILIDILI AIREEN M."/>
    <s v="TICC"/>
    <x v="0"/>
    <d v="2022-10-24T00:00:00"/>
    <d v="2022-10-24T00:00:00"/>
    <s v="VL"/>
    <m/>
    <s v="1 VL"/>
    <n v="1"/>
    <m/>
  </r>
  <r>
    <n v="1057"/>
    <x v="16"/>
    <x v="135"/>
    <s v="DATU SHIRLEY G."/>
    <s v="ONT"/>
    <x v="0"/>
    <d v="2022-11-03T00:00:00"/>
    <d v="2022-11-07T00:00:00"/>
    <s v="VL"/>
    <s v="SEC 25 EO 292 FORCE LEAVE"/>
    <s v="3 VL"/>
    <n v="3"/>
    <m/>
  </r>
  <r>
    <n v="1058"/>
    <x v="16"/>
    <x v="135"/>
    <s v="DATU SHIRLEY G."/>
    <s v="ONT"/>
    <x v="0"/>
    <d v="2022-10-26T00:00:00"/>
    <d v="2022-10-26T00:00:00"/>
    <s v="SL"/>
    <m/>
    <s v="1 SL"/>
    <n v="1"/>
    <m/>
  </r>
  <r>
    <n v="1059"/>
    <x v="16"/>
    <x v="99"/>
    <s v="COSME CORAZON O."/>
    <s v="TCIS"/>
    <x v="0"/>
    <d v="2022-11-03T00:00:00"/>
    <d v="2022-11-11T00:00:00"/>
    <s v="VL"/>
    <m/>
    <s v="7 VL"/>
    <n v="7"/>
    <m/>
  </r>
  <r>
    <n v="1060"/>
    <x v="16"/>
    <x v="99"/>
    <s v="COSME CORAZON O."/>
    <s v="TCIS"/>
    <x v="0"/>
    <d v="2022-10-17T00:00:00"/>
    <d v="2022-10-31T00:00:00"/>
    <s v="VL"/>
    <m/>
    <s v="11 VL"/>
    <n v="11"/>
    <m/>
  </r>
  <r>
    <n v="1061"/>
    <x v="16"/>
    <x v="137"/>
    <s v="CABANTING AIRA P."/>
    <s v="ONT"/>
    <x v="0"/>
    <d v="2022-11-17T00:00:00"/>
    <d v="2022-11-17T00:00:00"/>
    <s v="VL"/>
    <m/>
    <s v="1 VL"/>
    <n v="1"/>
    <m/>
  </r>
  <r>
    <n v="1061"/>
    <x v="16"/>
    <x v="137"/>
    <s v="CABANTING AIRA P."/>
    <s v="ONT"/>
    <x v="0"/>
    <d v="2022-11-24T00:00:00"/>
    <d v="2022-11-24T00:00:00"/>
    <s v="VL"/>
    <m/>
    <s v="1 VL"/>
    <n v="1"/>
    <m/>
  </r>
  <r>
    <n v="1062"/>
    <x v="16"/>
    <x v="144"/>
    <s v="COSTANTE HERBERT F."/>
    <s v="BPLO"/>
    <x v="2"/>
    <d v="2022-10-24T00:00:00"/>
    <d v="2022-10-25T00:00:00"/>
    <s v="WITHOUTPAY"/>
    <s v="VL WITHOUTPAY"/>
    <s v="2 WITHOUTPAY"/>
    <n v="2"/>
    <m/>
  </r>
  <r>
    <n v="1062"/>
    <x v="16"/>
    <x v="144"/>
    <s v="COSTANTE HERBERT F."/>
    <s v="BPLO"/>
    <x v="2"/>
    <d v="2022-10-27T00:00:00"/>
    <d v="2022-10-27T00:00:00"/>
    <s v="WITHOUTPAY"/>
    <s v="VL WITHOUTPAY"/>
    <s v="1 WITHOUTPAY"/>
    <n v="1"/>
    <m/>
  </r>
  <r>
    <n v="1063"/>
    <x v="16"/>
    <x v="167"/>
    <s v="VARGAS MELINDA M."/>
    <s v="CSWDO"/>
    <x v="0"/>
    <d v="2022-10-18T00:00:00"/>
    <d v="2022-10-18T00:00:00"/>
    <s v="SL"/>
    <m/>
    <s v="1 SL"/>
    <n v="1"/>
    <m/>
  </r>
  <r>
    <n v="1064"/>
    <x v="16"/>
    <x v="149"/>
    <s v="VILLANUEVA RICHELLE A."/>
    <s v="TICC"/>
    <x v="0"/>
    <d v="2022-09-30T00:00:00"/>
    <d v="2022-09-30T00:00:00"/>
    <s v="SL"/>
    <m/>
    <s v="1 SL"/>
    <n v="1"/>
    <m/>
  </r>
  <r>
    <n v="1065"/>
    <x v="16"/>
    <x v="137"/>
    <s v="VILLANUEVA RICHELLE A."/>
    <s v="TICC"/>
    <x v="0"/>
    <d v="2022-10-24T00:00:00"/>
    <d v="2022-10-24T00:00:00"/>
    <s v="SL"/>
    <m/>
    <s v="1 SL"/>
    <n v="1"/>
    <m/>
  </r>
  <r>
    <n v="1066"/>
    <x v="16"/>
    <x v="158"/>
    <s v="VILLANUEVA RICHELLE A."/>
    <s v="TICC"/>
    <x v="0"/>
    <d v="2022-11-15T00:00:00"/>
    <d v="2022-11-15T00:00:00"/>
    <s v="VL"/>
    <m/>
    <s v="1 VL"/>
    <n v="1"/>
    <m/>
  </r>
  <r>
    <n v="1067"/>
    <x v="16"/>
    <x v="147"/>
    <s v="VILLANUEVA RICHELLE A."/>
    <s v="TICC"/>
    <x v="0"/>
    <d v="2022-10-12T00:00:00"/>
    <d v="2022-10-12T00:00:00"/>
    <s v="SL"/>
    <m/>
    <s v="1 SL"/>
    <n v="1"/>
    <m/>
  </r>
  <r>
    <n v="1068"/>
    <x v="16"/>
    <x v="167"/>
    <s v="VILLANUEVA DAVE RONILLO V."/>
    <s v="CEO"/>
    <x v="0"/>
    <d v="2022-10-18T00:00:00"/>
    <d v="2022-10-18T00:00:00"/>
    <s v="SL"/>
    <m/>
    <s v="1 SL"/>
    <n v="1"/>
    <m/>
  </r>
  <r>
    <n v="1069"/>
    <x v="16"/>
    <x v="160"/>
    <s v="TIBAYAN EUFEMIA O."/>
    <s v="CHO"/>
    <x v="0"/>
    <d v="2022-10-10T00:00:00"/>
    <d v="2022-10-14T00:00:00"/>
    <s v="OTHER"/>
    <s v="QUARANTINE LEAVE"/>
    <s v="5 OTHER"/>
    <n v="5"/>
    <m/>
  </r>
  <r>
    <n v="1070"/>
    <x v="16"/>
    <x v="168"/>
    <s v="TAPAY EDWARD  "/>
    <s v="CENRO"/>
    <x v="0"/>
    <d v="2022-10-28T00:00:00"/>
    <d v="2022-11-02T00:00:00"/>
    <s v="VL"/>
    <m/>
    <s v="4 VL"/>
    <n v="4"/>
    <m/>
  </r>
  <r>
    <n v="1071"/>
    <x v="16"/>
    <x v="163"/>
    <s v="SIM JO RITZELLE C."/>
    <s v="CHO"/>
    <x v="1"/>
    <d v="2022-10-18T00:00:00"/>
    <d v="2022-10-27T00:00:00"/>
    <s v="SL"/>
    <m/>
    <s v="8 SL"/>
    <n v="8"/>
    <m/>
  </r>
  <r>
    <n v="1072"/>
    <x v="16"/>
    <x v="170"/>
    <s v="SIM JO RITZELLE C."/>
    <s v="CHO"/>
    <x v="1"/>
    <d v="2022-11-07T00:00:00"/>
    <d v="2022-11-08T00:00:00"/>
    <s v="VL"/>
    <m/>
    <s v="2 VL"/>
    <n v="2"/>
    <m/>
  </r>
  <r>
    <n v="1073"/>
    <x v="16"/>
    <x v="134"/>
    <s v="SUMAGUI LORENA P."/>
    <s v="BIR"/>
    <x v="0"/>
    <d v="2022-10-04T00:00:00"/>
    <d v="2022-10-04T00:00:00"/>
    <s v="SL"/>
    <m/>
    <s v="1 SL"/>
    <n v="1"/>
    <m/>
  </r>
  <r>
    <n v="1073"/>
    <x v="16"/>
    <x v="134"/>
    <s v="SUMAGUI LORENA P."/>
    <s v="BIR"/>
    <x v="0"/>
    <d v="2022-10-11T00:00:00"/>
    <d v="2022-10-11T00:00:00"/>
    <s v="SL"/>
    <m/>
    <s v="1 SL"/>
    <n v="1"/>
    <m/>
  </r>
  <r>
    <n v="1074"/>
    <x v="16"/>
    <x v="153"/>
    <s v="SUMAGUI LORENA P."/>
    <s v="BIR"/>
    <x v="0"/>
    <d v="2022-10-17T00:00:00"/>
    <d v="2022-10-17T00:00:00"/>
    <s v="SL"/>
    <m/>
    <s v="1 SL"/>
    <n v="1"/>
    <m/>
  </r>
  <r>
    <n v="1074"/>
    <x v="16"/>
    <x v="153"/>
    <s v="SUMAGUI LORENA P."/>
    <s v="BIR"/>
    <x v="0"/>
    <d v="2022-10-21T00:00:00"/>
    <d v="2022-10-21T00:00:00"/>
    <s v="SL"/>
    <m/>
    <s v="1 SL"/>
    <n v="1"/>
    <m/>
  </r>
  <r>
    <n v="1075"/>
    <x v="16"/>
    <x v="167"/>
    <s v="SUMAGUI LORENA P."/>
    <s v="BIR"/>
    <x v="0"/>
    <d v="2022-10-17T00:00:00"/>
    <d v="2022-10-17T00:00:00"/>
    <s v="SL"/>
    <m/>
    <s v="1 SL"/>
    <n v="1"/>
    <m/>
  </r>
  <r>
    <n v="1076"/>
    <x v="16"/>
    <x v="158"/>
    <s v="RODRIGUEZ MANNY  "/>
    <s v="CENRO"/>
    <x v="0"/>
    <d v="2022-11-13T00:00:00"/>
    <d v="2022-11-13T00:00:00"/>
    <s v="OTHER"/>
    <s v="SEC 21 EO 292 SPECIAL PRIVILEDGE"/>
    <s v="0 OTHER"/>
    <n v="0"/>
    <m/>
  </r>
  <r>
    <n v="1077"/>
    <x v="16"/>
    <x v="161"/>
    <s v="ROLLE MICHELLYN G."/>
    <s v="ONT"/>
    <x v="0"/>
    <d v="2022-10-28T00:00:00"/>
    <d v="2022-10-28T00:00:00"/>
    <s v="VL"/>
    <m/>
    <s v="1 VL"/>
    <n v="1"/>
    <m/>
  </r>
  <r>
    <n v="1078"/>
    <x v="16"/>
    <x v="162"/>
    <s v="RAMA RAQUEL J."/>
    <s v="INTERNAL"/>
    <x v="0"/>
    <d v="2022-10-24T00:00:00"/>
    <d v="2022-10-24T00:00:00"/>
    <s v="VL"/>
    <m/>
    <s v="1 VL"/>
    <n v="1"/>
    <m/>
  </r>
  <r>
    <n v="1079"/>
    <x v="16"/>
    <x v="85"/>
    <s v="CROOX VALERIE R."/>
    <s v="ONT"/>
    <x v="0"/>
    <d v="2022-10-12T00:00:00"/>
    <d v="2022-10-22T00:00:00"/>
    <s v="WITHOUTPAY"/>
    <s v="VL WITHOUTPAY"/>
    <s v="8 WITHOUTPAY"/>
    <n v="8"/>
    <m/>
  </r>
  <r>
    <n v="1080"/>
    <x v="16"/>
    <x v="153"/>
    <s v="RODRIGUEZ ARNEL  "/>
    <s v="CENRO"/>
    <x v="0"/>
    <d v="2022-11-03T00:00:00"/>
    <d v="2022-11-03T00:00:00"/>
    <s v="VL"/>
    <s v="SEC 25 EO 292 FORCE LEAVE"/>
    <s v="1 VL"/>
    <n v="1"/>
    <m/>
  </r>
  <r>
    <n v="1081"/>
    <x v="16"/>
    <x v="159"/>
    <s v="ROMILLA MARIBEL P."/>
    <s v="ACCOUNTING"/>
    <x v="0"/>
    <d v="2022-11-07T00:00:00"/>
    <d v="2022-11-07T00:00:00"/>
    <s v="VL"/>
    <m/>
    <s v="1 VL"/>
    <n v="1"/>
    <m/>
  </r>
  <r>
    <n v="1082"/>
    <x v="16"/>
    <x v="135"/>
    <s v="ROMILLA MARIBEL P."/>
    <s v="ACCOUNTING"/>
    <x v="0"/>
    <d v="2022-10-27T00:00:00"/>
    <d v="2022-10-27T00:00:00"/>
    <s v="VL"/>
    <m/>
    <s v="1 VL"/>
    <n v="1"/>
    <m/>
  </r>
  <r>
    <n v="1083"/>
    <x v="16"/>
    <x v="160"/>
    <s v="ROMILLA MARIBEL P."/>
    <s v="ACCOUNTING"/>
    <x v="0"/>
    <d v="2022-10-10T00:00:00"/>
    <d v="2022-10-10T00:00:00"/>
    <s v="SL"/>
    <m/>
    <s v="1 SL"/>
    <n v="1"/>
    <m/>
  </r>
  <r>
    <n v="1083"/>
    <x v="16"/>
    <x v="160"/>
    <s v="ROMILLA MARIBEL P."/>
    <s v="ACCOUNTING"/>
    <x v="0"/>
    <d v="2022-10-13T00:00:00"/>
    <d v="2022-10-14T00:00:00"/>
    <s v="SL"/>
    <m/>
    <s v="2 SL"/>
    <n v="2"/>
    <m/>
  </r>
  <r>
    <n v="1084"/>
    <x v="16"/>
    <x v="160"/>
    <s v="RODRIGUEZ RAYMUNDO  "/>
    <s v="CENRO"/>
    <x v="0"/>
    <d v="2022-10-27T00:00:00"/>
    <d v="2022-10-28T00:00:00"/>
    <s v="VL"/>
    <s v="SEC 25 EO 292 FORCE LEAVE"/>
    <s v="2 VL"/>
    <n v="2"/>
    <m/>
  </r>
  <r>
    <n v="1085"/>
    <x v="16"/>
    <x v="135"/>
    <s v="RODRIGUEZ NARCISCO E."/>
    <s v="EEO/CITY MARKET"/>
    <x v="0"/>
    <d v="2022-10-29T00:00:00"/>
    <d v="2022-10-29T00:00:00"/>
    <s v="OTHER"/>
    <s v="SEC 21 EO 292 SPECIAL PRIVILEDGE"/>
    <s v="0 OTHER"/>
    <n v="0"/>
    <m/>
  </r>
  <r>
    <n v="1086"/>
    <x v="16"/>
    <x v="168"/>
    <s v="RODRIGUEZ NARCISCO E."/>
    <s v="EEO/CITY MARKET"/>
    <x v="0"/>
    <d v="2022-10-20T00:00:00"/>
    <d v="2022-10-20T00:00:00"/>
    <s v="SL"/>
    <m/>
    <s v="1 SL"/>
    <n v="1"/>
    <m/>
  </r>
  <r>
    <n v="1087"/>
    <x v="16"/>
    <x v="148"/>
    <s v="PAYAD RONALDO  "/>
    <s v="CENRO"/>
    <x v="0"/>
    <d v="2022-11-14T00:00:00"/>
    <d v="2022-11-16T00:00:00"/>
    <s v="VL"/>
    <s v="SEC 25 EO 292 FORCE LEAVE"/>
    <s v="3 VL"/>
    <n v="3"/>
    <m/>
  </r>
  <r>
    <n v="1088"/>
    <x v="16"/>
    <x v="150"/>
    <s v="PANGANIBAN CAROLINA L."/>
    <s v="TICC"/>
    <x v="0"/>
    <d v="2022-09-28T00:00:00"/>
    <d v="2022-09-29T00:00:00"/>
    <s v="SL"/>
    <m/>
    <s v="2 SL"/>
    <n v="2"/>
    <m/>
  </r>
  <r>
    <n v="1089"/>
    <x v="16"/>
    <x v="168"/>
    <s v="PATERNO MARIA LOURDERS P."/>
    <s v="CCT"/>
    <x v="0"/>
    <d v="2022-10-19T00:00:00"/>
    <d v="2022-10-20T00:00:00"/>
    <s v="SL"/>
    <m/>
    <s v="2 SL"/>
    <n v="2"/>
    <m/>
  </r>
  <r>
    <n v="1090"/>
    <x v="16"/>
    <x v="155"/>
    <s v="PATERNO MARIA LOURDERS P."/>
    <s v="CCT"/>
    <x v="0"/>
    <d v="2022-11-07T00:00:00"/>
    <d v="2022-11-07T00:00:00"/>
    <s v="SL"/>
    <m/>
    <s v="1 SL"/>
    <n v="1"/>
    <m/>
  </r>
  <r>
    <n v="1091"/>
    <x v="16"/>
    <x v="159"/>
    <s v="PATERNO MARIA LOURDERS P."/>
    <s v="CCT"/>
    <x v="0"/>
    <d v="2022-10-28T00:00:00"/>
    <d v="2022-10-28T00:00:00"/>
    <s v="SL"/>
    <m/>
    <s v="1 SL"/>
    <n v="1"/>
    <m/>
  </r>
  <r>
    <n v="1092"/>
    <x v="16"/>
    <x v="160"/>
    <s v="PAZ JOSUE O."/>
    <s v="CENRO"/>
    <x v="0"/>
    <d v="2022-10-24T00:00:00"/>
    <d v="2022-10-27T00:00:00"/>
    <s v="VL"/>
    <s v="SEC 25 EO 292 FORCE LEAVE"/>
    <s v="4 VL"/>
    <n v="4"/>
    <m/>
  </r>
  <r>
    <n v="1093"/>
    <x v="16"/>
    <x v="137"/>
    <s v="PAGLINAWAN JESSIE M."/>
    <s v="CENRO"/>
    <x v="0"/>
    <d v="2022-10-24T00:00:00"/>
    <d v="2022-10-24T00:00:00"/>
    <s v="SL"/>
    <m/>
    <s v="1 SL"/>
    <n v="1"/>
    <m/>
  </r>
  <r>
    <n v="1094"/>
    <x v="16"/>
    <x v="147"/>
    <s v="PAGLINAWAN JESSIE M."/>
    <s v="CENRO"/>
    <x v="0"/>
    <d v="2022-10-12T00:00:00"/>
    <d v="2022-10-12T00:00:00"/>
    <s v="SL"/>
    <m/>
    <s v="1 SL"/>
    <n v="1"/>
    <m/>
  </r>
  <r>
    <n v="1095"/>
    <x v="16"/>
    <x v="151"/>
    <s v="PAGLINAWAN JESSIE M."/>
    <s v="CENRO"/>
    <x v="0"/>
    <d v="2022-10-04T00:00:00"/>
    <d v="2022-10-05T00:00:00"/>
    <s v="SL"/>
    <m/>
    <s v="2 SL"/>
    <n v="2"/>
    <m/>
  </r>
  <r>
    <n v="1096"/>
    <x v="16"/>
    <x v="158"/>
    <s v="PAGLINAWAN JESSIE M."/>
    <s v="CENRO"/>
    <x v="0"/>
    <d v="2022-11-07T00:00:00"/>
    <d v="2022-11-08T00:00:00"/>
    <s v="SL"/>
    <m/>
    <s v="2 SL"/>
    <n v="2"/>
    <m/>
  </r>
  <r>
    <n v="1097"/>
    <x v="16"/>
    <x v="160"/>
    <s v="OPO CONEY V."/>
    <s v="HOUSING"/>
    <x v="0"/>
    <d v="2022-10-21T00:00:00"/>
    <d v="2022-10-21T00:00:00"/>
    <s v="VL"/>
    <m/>
    <s v="1 VL"/>
    <n v="1"/>
    <m/>
  </r>
  <r>
    <n v="1098"/>
    <x v="16"/>
    <x v="160"/>
    <s v="OPO CONEY V."/>
    <s v="HOUSING"/>
    <x v="0"/>
    <d v="2022-10-24T00:00:00"/>
    <d v="2022-10-24T00:00:00"/>
    <s v="OTHER"/>
    <s v="SEC 21 EO 292 SPECIAL PRIVILEDGE"/>
    <s v="1 OTHER"/>
    <n v="1"/>
    <m/>
  </r>
  <r>
    <n v="1099"/>
    <x v="16"/>
    <x v="157"/>
    <s v="OCAMPO NOVELYN U."/>
    <s v="CSWDO"/>
    <x v="0"/>
    <d v="2022-11-03T00:00:00"/>
    <d v="2022-11-03T00:00:00"/>
    <s v="SL"/>
    <m/>
    <s v="1 SL"/>
    <n v="1"/>
    <m/>
  </r>
  <r>
    <n v="1100"/>
    <x v="16"/>
    <x v="160"/>
    <s v="OCAMPO NOVELYN U."/>
    <s v="CSWDO"/>
    <x v="0"/>
    <d v="2022-10-14T00:00:00"/>
    <d v="2022-10-14T00:00:00"/>
    <s v="SL"/>
    <m/>
    <s v="1 SL"/>
    <n v="1"/>
    <m/>
  </r>
  <r>
    <n v="1101"/>
    <x v="16"/>
    <x v="171"/>
    <s v="OCAMPO NOVELYN U."/>
    <s v="CSWDO"/>
    <x v="0"/>
    <d v="2022-11-23T00:00:00"/>
    <d v="2022-11-23T00:00:00"/>
    <s v="OTHER"/>
    <s v="SEC 21 EO 292 SPECIAL PRIVILEDGE"/>
    <s v="1 OTHER"/>
    <n v="1"/>
    <m/>
  </r>
  <r>
    <n v="1102"/>
    <x v="16"/>
    <x v="166"/>
    <s v="SUMAGUI FELICITAS M."/>
    <s v="CSWDO"/>
    <x v="0"/>
    <d v="2022-12-26T00:00:00"/>
    <d v="2022-12-29T00:00:00"/>
    <s v="VL"/>
    <s v="SEC 25 EO 292 FORCE LEAVE"/>
    <s v="3 VL"/>
    <n v="3"/>
    <m/>
  </r>
  <r>
    <n v="1103"/>
    <x v="16"/>
    <x v="170"/>
    <s v="ZAFRA REYNANTE B."/>
    <s v="TICC"/>
    <x v="0"/>
    <d v="2022-11-07T00:00:00"/>
    <d v="2022-11-09T00:00:00"/>
    <s v="SL"/>
    <m/>
    <s v="3 SL"/>
    <n v="3"/>
    <m/>
  </r>
  <r>
    <n v="1104"/>
    <x v="16"/>
    <x v="99"/>
    <s v="ZAFRA REYNANTE B."/>
    <s v="TICC"/>
    <x v="0"/>
    <d v="2022-10-18T00:00:00"/>
    <d v="2022-10-20T00:00:00"/>
    <s v="VL"/>
    <m/>
    <s v="3 VL"/>
    <n v="3"/>
    <m/>
  </r>
  <r>
    <n v="1105"/>
    <x v="16"/>
    <x v="144"/>
    <s v="VILLANUEVA ISMAEL D."/>
    <s v="CHO"/>
    <x v="0"/>
    <d v="2022-10-24T00:00:00"/>
    <d v="2022-10-25T00:00:00"/>
    <s v="SL"/>
    <m/>
    <s v="2 SL"/>
    <n v="2"/>
    <m/>
  </r>
  <r>
    <n v="1106"/>
    <x v="16"/>
    <x v="159"/>
    <s v="VILLANUEVA MARILYN L."/>
    <s v="TICC"/>
    <x v="0"/>
    <d v="2022-11-09T00:00:00"/>
    <d v="2022-11-15T00:00:00"/>
    <s v="VL"/>
    <m/>
    <s v="5 VL"/>
    <n v="5"/>
    <m/>
  </r>
  <r>
    <n v="1107"/>
    <x v="16"/>
    <x v="151"/>
    <s v="ABELA IMELDA C."/>
    <s v="ACCOUNTING"/>
    <x v="0"/>
    <d v="2022-10-04T00:00:00"/>
    <d v="2022-10-05T00:00:00"/>
    <s v="SL"/>
    <m/>
    <s v="2 SL"/>
    <n v="2"/>
    <m/>
  </r>
  <r>
    <n v="1108"/>
    <x v="16"/>
    <x v="150"/>
    <s v="LUNA LALAINE D."/>
    <s v="CENRO"/>
    <x v="1"/>
    <d v="2022-09-13T00:00:00"/>
    <d v="2022-09-13T00:00:00"/>
    <s v="SL"/>
    <m/>
    <s v="1 SL"/>
    <n v="1"/>
    <m/>
  </r>
  <r>
    <n v="1109"/>
    <x v="16"/>
    <x v="163"/>
    <s v="CABANTING AIRA P."/>
    <s v="ONT"/>
    <x v="0"/>
    <d v="2022-11-03T00:00:00"/>
    <d v="2022-11-03T00:00:00"/>
    <s v="VL"/>
    <m/>
    <s v="1 VL"/>
    <n v="1"/>
    <m/>
  </r>
  <r>
    <n v="1109"/>
    <x v="16"/>
    <x v="163"/>
    <s v="CABANTING AIRA P."/>
    <s v="ONT"/>
    <x v="0"/>
    <d v="2022-11-07T00:00:00"/>
    <d v="2022-11-07T00:00:00"/>
    <s v="VL"/>
    <m/>
    <s v="1 VL"/>
    <n v="1"/>
    <m/>
  </r>
  <r>
    <n v="1109"/>
    <x v="16"/>
    <x v="163"/>
    <s v="CABANTING AIRA P."/>
    <s v="ONT"/>
    <x v="0"/>
    <d v="2022-11-10T00:00:00"/>
    <d v="2022-11-10T00:00:00"/>
    <s v="VL"/>
    <m/>
    <s v="1 VL"/>
    <n v="1"/>
    <m/>
  </r>
  <r>
    <n v="1110"/>
    <x v="17"/>
    <x v="148"/>
    <s v="CHANGCO KATHLEEN CARLA F."/>
    <s v="CHO"/>
    <x v="0"/>
    <d v="2022-09-06T00:00:00"/>
    <d v="2022-12-19T00:00:00"/>
    <s v="Maternity"/>
    <m/>
    <s v="74 Maternity"/>
    <n v="74"/>
    <m/>
  </r>
  <r>
    <n v="1111"/>
    <x v="17"/>
    <x v="172"/>
    <s v="SUMAGUI LORENA P."/>
    <s v="BIR"/>
    <x v="0"/>
    <d v="2022-11-11T00:00:00"/>
    <d v="2022-11-11T00:00:00"/>
    <s v="VL"/>
    <m/>
    <s v="1 VL"/>
    <n v="1"/>
    <m/>
  </r>
  <r>
    <n v="1111"/>
    <x v="17"/>
    <x v="172"/>
    <s v="SUMAGUI LORENA P."/>
    <s v="BIR"/>
    <x v="0"/>
    <d v="2022-11-17T00:00:00"/>
    <d v="2022-11-17T00:00:00"/>
    <s v="VL"/>
    <m/>
    <s v="1 VL"/>
    <n v="1"/>
    <m/>
  </r>
  <r>
    <n v="1112"/>
    <x v="17"/>
    <x v="164"/>
    <s v="SIERRA SALVADOR  "/>
    <s v="PICNIC GROVE"/>
    <x v="0"/>
    <d v="2022-11-07T00:00:00"/>
    <d v="2022-11-09T00:00:00"/>
    <s v="SL"/>
    <m/>
    <s v="3 SL"/>
    <n v="3"/>
    <m/>
  </r>
  <r>
    <n v="1113"/>
    <x v="17"/>
    <x v="164"/>
    <s v="SESMA LAZARO C."/>
    <s v="PICNIC GROVE"/>
    <x v="0"/>
    <d v="2022-12-01T00:00:00"/>
    <d v="2022-12-31T00:00:00"/>
    <s v="SL"/>
    <m/>
    <s v="19 SL"/>
    <n v="19"/>
    <m/>
  </r>
  <r>
    <n v="1114"/>
    <x v="17"/>
    <x v="170"/>
    <s v="ZAFRA CHEYSSER A."/>
    <s v="SP/VMO"/>
    <x v="0"/>
    <d v="2022-11-16T00:00:00"/>
    <d v="2022-11-18T00:00:00"/>
    <s v="VL"/>
    <s v="SEC 25 EO 292 FORCE LEAVE"/>
    <s v="3 VL"/>
    <n v="3"/>
    <m/>
  </r>
  <r>
    <n v="1115"/>
    <x v="17"/>
    <x v="134"/>
    <s v="VILLANUEVA AVERRYLE NICOLE V."/>
    <s v="CHO"/>
    <x v="2"/>
    <d v="2022-10-11T00:00:00"/>
    <d v="2022-10-13T00:00:00"/>
    <s v="OTHER"/>
    <s v="QUARANTINE LEAVE"/>
    <s v="3 OTHER"/>
    <n v="3"/>
    <m/>
  </r>
  <r>
    <n v="1116"/>
    <x v="17"/>
    <x v="159"/>
    <s v="NUÑEZ RUBEN JR J."/>
    <s v="TICC"/>
    <x v="2"/>
    <d v="2022-10-28T00:00:00"/>
    <d v="2022-10-28T00:00:00"/>
    <s v="WITHOUTPAY"/>
    <s v="SL WITHOUTPAY"/>
    <s v="1 WITHOUTPAY"/>
    <n v="1"/>
    <m/>
  </r>
  <r>
    <n v="1117"/>
    <x v="17"/>
    <x v="159"/>
    <s v="VASQUEZ JAYSON  "/>
    <s v="TICC"/>
    <x v="2"/>
    <d v="2022-10-31T00:00:00"/>
    <d v="2022-10-31T00:00:00"/>
    <s v="WITHOUTPAY"/>
    <s v="SL WITHOUTPAY"/>
    <s v="1 WITHOUTPAY"/>
    <n v="1"/>
    <m/>
  </r>
  <r>
    <n v="1118"/>
    <x v="17"/>
    <x v="104"/>
    <s v="VIDAMO ROXANNE D."/>
    <s v="TCNHS-ISHS"/>
    <x v="2"/>
    <d v="2022-10-04T00:00:00"/>
    <d v="2022-10-04T00:00:00"/>
    <s v="WITHOUTPAY"/>
    <s v="SL WITHOUTPAY"/>
    <s v="1 WITHOUTPAY"/>
    <n v="1"/>
    <m/>
  </r>
  <r>
    <n v="1119"/>
    <x v="17"/>
    <x v="148"/>
    <s v="TINAZA JHOANNA MARIE D."/>
    <s v="ONT"/>
    <x v="0"/>
    <d v="2022-11-19T00:00:00"/>
    <d v="2022-11-29T00:00:00"/>
    <s v="VL"/>
    <m/>
    <s v="7 VL"/>
    <n v="7"/>
    <m/>
  </r>
  <r>
    <n v="1120"/>
    <x v="17"/>
    <x v="137"/>
    <s v="TINAZA JHOANNA MARIE D."/>
    <s v="ONT"/>
    <x v="0"/>
    <d v="2022-10-15T00:00:00"/>
    <d v="2022-10-17T00:00:00"/>
    <s v="SL"/>
    <m/>
    <s v="1 SL"/>
    <n v="1"/>
    <m/>
  </r>
  <r>
    <n v="1121"/>
    <x v="17"/>
    <x v="160"/>
    <s v="TINAZA JHOANNA MARIE D."/>
    <s v="ONT"/>
    <x v="0"/>
    <d v="2022-10-05T00:00:00"/>
    <d v="2022-10-08T00:00:00"/>
    <s v="SL"/>
    <m/>
    <s v="3 SL"/>
    <n v="3"/>
    <m/>
  </r>
  <r>
    <n v="1122"/>
    <x v="17"/>
    <x v="99"/>
    <s v="SIERRA SALVADOR  "/>
    <s v="PICNIC GROVE"/>
    <x v="0"/>
    <d v="2022-09-26T00:00:00"/>
    <d v="2022-10-07T00:00:00"/>
    <s v="SL"/>
    <m/>
    <s v="10 SL"/>
    <n v="10"/>
    <m/>
  </r>
  <r>
    <n v="1123"/>
    <x v="17"/>
    <x v="173"/>
    <s v="SIERRA SALVADOR  "/>
    <s v="PICNIC GROVE"/>
    <x v="0"/>
    <d v="2022-11-10T00:00:00"/>
    <d v="2022-11-10T00:00:00"/>
    <s v="VL"/>
    <m/>
    <s v="1 VL"/>
    <n v="1"/>
    <m/>
  </r>
  <r>
    <n v="1123"/>
    <x v="17"/>
    <x v="173"/>
    <s v="SIERRA SALVADOR  "/>
    <s v="PICNIC GROVE"/>
    <x v="0"/>
    <d v="2022-11-12T00:00:00"/>
    <d v="2022-11-15T00:00:00"/>
    <s v="VL"/>
    <m/>
    <s v="2 VL"/>
    <n v="2"/>
    <m/>
  </r>
  <r>
    <n v="1124"/>
    <x v="17"/>
    <x v="149"/>
    <s v="SUMAGUI DESZERIE ANN A."/>
    <s v="ONT"/>
    <x v="1"/>
    <d v="2022-10-14T00:00:00"/>
    <d v="2022-10-14T00:00:00"/>
    <s v="OTHER"/>
    <s v="BIRTHDAY LEAVE"/>
    <s v="1 OTHER"/>
    <n v="1"/>
    <m/>
  </r>
  <r>
    <n v="1125"/>
    <x v="17"/>
    <x v="153"/>
    <s v="SUMAGUI DESZERIE ANN A."/>
    <s v="ONT"/>
    <x v="1"/>
    <d v="2022-11-16T00:00:00"/>
    <d v="2022-11-30T00:00:00"/>
    <s v="VL"/>
    <m/>
    <s v="11 VL"/>
    <n v="11"/>
    <m/>
  </r>
  <r>
    <n v="1126"/>
    <x v="17"/>
    <x v="150"/>
    <s v="SARMIENTO TERESA E."/>
    <s v="ONT"/>
    <x v="0"/>
    <d v="2022-10-17T00:00:00"/>
    <d v="2022-10-18T00:00:00"/>
    <s v="OTHER"/>
    <s v="SEC 21 EO 292 SPECIAL PRIVILEDGE"/>
    <s v="2 OTHER"/>
    <n v="2"/>
    <m/>
  </r>
  <r>
    <n v="1127"/>
    <x v="17"/>
    <x v="152"/>
    <s v="SAN JUAN EVA RUTH M."/>
    <s v="PICNIC GROVE"/>
    <x v="0"/>
    <d v="2022-09-28T00:00:00"/>
    <d v="2022-10-02T00:00:00"/>
    <s v="SL"/>
    <m/>
    <s v="3 SL"/>
    <n v="3"/>
    <m/>
  </r>
  <r>
    <n v="1128"/>
    <x v="17"/>
    <x v="159"/>
    <s v="ROCILLO JUNE BYRONN  "/>
    <s v="TICC"/>
    <x v="2"/>
    <d v="2022-10-16T00:00:00"/>
    <d v="2022-10-18T00:00:00"/>
    <s v="WITHOUTPAY"/>
    <s v="SL WITHOUTPAY"/>
    <s v="2 WITHOUTPAY"/>
    <n v="2"/>
    <m/>
  </r>
  <r>
    <n v="1129"/>
    <x v="17"/>
    <x v="154"/>
    <s v="MIRANDO EDITH B."/>
    <s v="CHO"/>
    <x v="1"/>
    <d v="2022-11-09T00:00:00"/>
    <d v="2022-11-15T00:00:00"/>
    <s v="OTHER"/>
    <s v="QUARANTINE LEAVE"/>
    <s v="5 OTHER"/>
    <n v="5"/>
    <m/>
  </r>
  <r>
    <n v="1130"/>
    <x v="17"/>
    <x v="163"/>
    <s v="REMOLLENO MICHELLE U."/>
    <s v="CHO"/>
    <x v="1"/>
    <d v="2022-11-02T00:00:00"/>
    <d v="2022-11-03T00:00:00"/>
    <s v="VL"/>
    <m/>
    <s v="2 VL"/>
    <n v="2"/>
    <m/>
  </r>
  <r>
    <n v="1131"/>
    <x v="17"/>
    <x v="172"/>
    <s v="REMOLLENO MICHELLE U."/>
    <s v="CHO"/>
    <x v="1"/>
    <d v="2022-10-17T00:00:00"/>
    <d v="2022-10-19T00:00:00"/>
    <s v="SL"/>
    <m/>
    <s v="3 SL"/>
    <n v="3"/>
    <m/>
  </r>
  <r>
    <n v="1132"/>
    <x v="17"/>
    <x v="160"/>
    <s v="RODENAS ALBERT RAPHAEL  "/>
    <s v="CENRO"/>
    <x v="0"/>
    <d v="2022-10-24T00:00:00"/>
    <d v="2022-10-25T00:00:00"/>
    <s v="VL"/>
    <s v="SEC 25 EO 292 FORCE LEAVE"/>
    <s v="2 VL"/>
    <n v="2"/>
    <m/>
  </r>
  <r>
    <n v="1133"/>
    <x v="17"/>
    <x v="152"/>
    <s v="ROQUITE MAIRECAR L."/>
    <s v="CCT"/>
    <x v="0"/>
    <d v="2022-10-03T00:00:00"/>
    <d v="2022-10-04T00:00:00"/>
    <s v="SL"/>
    <m/>
    <s v="2 SL"/>
    <n v="2"/>
    <m/>
  </r>
  <r>
    <n v="1134"/>
    <x v="17"/>
    <x v="116"/>
    <s v="PEREÑA VERGILIO R."/>
    <s v="TICC"/>
    <x v="0"/>
    <d v="2022-06-07T00:00:00"/>
    <d v="2022-06-07T00:00:00"/>
    <s v="SL"/>
    <m/>
    <s v="1 SL"/>
    <n v="1"/>
    <m/>
  </r>
  <r>
    <n v="1135"/>
    <x v="17"/>
    <x v="167"/>
    <s v="PRIMO GRACE M."/>
    <s v="EEO/CITY MARKET"/>
    <x v="0"/>
    <d v="2022-10-18T00:00:00"/>
    <d v="2022-10-18T00:00:00"/>
    <s v="OTHER"/>
    <s v="SEC 21 EO 292 SPECIAL PRIVILEDGE"/>
    <s v="1 OTHER"/>
    <n v="1"/>
    <m/>
  </r>
  <r>
    <n v="1136"/>
    <x v="17"/>
    <x v="99"/>
    <s v="PRIMO GRACE M."/>
    <s v="EEO/CITY MARKET"/>
    <x v="0"/>
    <d v="2022-10-06T00:00:00"/>
    <d v="2022-10-06T00:00:00"/>
    <s v="SL"/>
    <m/>
    <s v="1 SL"/>
    <n v="1"/>
    <m/>
  </r>
  <r>
    <n v="1137"/>
    <x v="17"/>
    <x v="174"/>
    <s v="PEREY EDWIN M."/>
    <s v="TCIS"/>
    <x v="0"/>
    <d v="2022-04-01T00:00:00"/>
    <d v="2022-04-29T00:00:00"/>
    <s v="VL"/>
    <m/>
    <s v="21 VL"/>
    <n v="21"/>
    <m/>
  </r>
  <r>
    <n v="1138"/>
    <x v="17"/>
    <x v="175"/>
    <s v="MARASIGAN JANINE C."/>
    <s v="ONT"/>
    <x v="1"/>
    <d v="2022-10-11T00:00:00"/>
    <d v="2022-10-11T00:00:00"/>
    <s v="OTHER"/>
    <s v="SEC 21 EO 292 SPECIAL PRIVILEDGE"/>
    <s v="1 OTHER"/>
    <n v="1"/>
    <m/>
  </r>
  <r>
    <n v="1139"/>
    <x v="17"/>
    <x v="104"/>
    <s v="NUESTRO RICA MAY G."/>
    <s v="TCNHS - ISHS"/>
    <x v="0"/>
    <d v="2022-09-01T00:00:00"/>
    <d v="2022-09-01T00:00:00"/>
    <s v="SL"/>
    <m/>
    <s v="1 SL"/>
    <n v="1"/>
    <m/>
  </r>
  <r>
    <n v="1139"/>
    <x v="17"/>
    <x v="104"/>
    <s v="NUESTRO RICA MAY G."/>
    <s v="TCNHS - ISHS"/>
    <x v="0"/>
    <d v="2022-09-30T00:00:00"/>
    <d v="2022-09-30T00:00:00"/>
    <s v="SL"/>
    <m/>
    <s v="1 SL"/>
    <n v="1"/>
    <m/>
  </r>
  <r>
    <n v="1140"/>
    <x v="17"/>
    <x v="146"/>
    <s v="MARDO MELINDA E."/>
    <s v="ADMIN"/>
    <x v="0"/>
    <d v="2022-11-01T00:00:00"/>
    <d v="2022-11-02T00:00:00"/>
    <s v="SL"/>
    <m/>
    <s v="2 SL"/>
    <n v="2"/>
    <m/>
  </r>
  <r>
    <n v="1141"/>
    <x v="17"/>
    <x v="144"/>
    <s v="MARDO MELINDA E."/>
    <s v="ADMIN"/>
    <x v="0"/>
    <d v="2022-10-10T00:00:00"/>
    <d v="2022-10-22T00:00:00"/>
    <s v="VL"/>
    <m/>
    <s v="10 VL"/>
    <n v="10"/>
    <m/>
  </r>
  <r>
    <n v="1142"/>
    <x v="17"/>
    <x v="144"/>
    <s v="MARDO MELINDA E."/>
    <s v="ADMIN"/>
    <x v="0"/>
    <d v="2022-10-24T00:00:00"/>
    <d v="2022-10-25T00:00:00"/>
    <s v="SL"/>
    <m/>
    <s v="2 SL"/>
    <n v="2"/>
    <m/>
  </r>
  <r>
    <n v="1143"/>
    <x v="17"/>
    <x v="149"/>
    <s v="MARDO MELINDA E."/>
    <s v="ADMIN"/>
    <x v="0"/>
    <d v="2022-10-01T00:00:00"/>
    <d v="2022-10-01T00:00:00"/>
    <s v="SL"/>
    <m/>
    <s v="0 SL"/>
    <n v="0"/>
    <m/>
  </r>
  <r>
    <n v="1144"/>
    <x v="17"/>
    <x v="149"/>
    <s v="MARDO MELINDA E."/>
    <s v="ADMIN"/>
    <x v="0"/>
    <d v="2022-09-28T00:00:00"/>
    <d v="2022-09-28T00:00:00"/>
    <s v="SL"/>
    <m/>
    <s v="1 SL"/>
    <n v="1"/>
    <m/>
  </r>
  <r>
    <n v="1144"/>
    <x v="17"/>
    <x v="149"/>
    <s v="MARDO MELINDA E."/>
    <s v="ADMIN"/>
    <x v="0"/>
    <d v="2022-09-30T00:00:00"/>
    <d v="2022-09-30T00:00:00"/>
    <s v="SL"/>
    <m/>
    <s v="1 SL"/>
    <n v="1"/>
    <m/>
  </r>
  <r>
    <n v="1145"/>
    <x v="17"/>
    <x v="146"/>
    <s v="GARCIA JOAN B."/>
    <s v="ONT"/>
    <x v="0"/>
    <d v="2022-11-25T00:00:00"/>
    <d v="2022-11-28T00:00:00"/>
    <s v="VL"/>
    <m/>
    <s v="2 VL"/>
    <n v="2"/>
    <m/>
  </r>
  <r>
    <n v="1146"/>
    <x v="17"/>
    <x v="155"/>
    <s v="FLORES EDERLYN  "/>
    <s v="CENRO"/>
    <x v="0"/>
    <d v="2022-11-17T00:00:00"/>
    <d v="2022-11-19T00:00:00"/>
    <s v="VL"/>
    <s v="SEC 25 EO 292 FORCE LEAVE"/>
    <s v="2 VL"/>
    <n v="2"/>
    <m/>
  </r>
  <r>
    <n v="1147"/>
    <x v="17"/>
    <x v="165"/>
    <s v="FERMA ERIC N."/>
    <s v="GSO"/>
    <x v="0"/>
    <d v="2022-10-10T00:00:00"/>
    <d v="2022-10-11T00:00:00"/>
    <s v="SL"/>
    <m/>
    <s v="2 SL"/>
    <n v="2"/>
    <m/>
  </r>
  <r>
    <n v="1148"/>
    <x v="17"/>
    <x v="148"/>
    <s v="FERMA ERIC N."/>
    <s v="GSO"/>
    <x v="0"/>
    <d v="2022-11-02T00:00:00"/>
    <d v="2022-11-04T00:00:00"/>
    <s v="SL"/>
    <m/>
    <s v="3 SL"/>
    <n v="3"/>
    <m/>
  </r>
  <r>
    <n v="1149"/>
    <x v="17"/>
    <x v="165"/>
    <s v="FRONDOZO AILEEN D."/>
    <s v="TERMINAL"/>
    <x v="0"/>
    <d v="2022-10-24T00:00:00"/>
    <d v="2022-10-28T00:00:00"/>
    <s v="VL"/>
    <s v="SEC 25 EO 292 FORCE LEAVE"/>
    <s v="5 VL"/>
    <n v="5"/>
    <m/>
  </r>
  <r>
    <n v="1150"/>
    <x v="17"/>
    <x v="99"/>
    <s v="ESTABILLO JUSTINE CARL G."/>
    <s v="CHO"/>
    <x v="2"/>
    <d v="2022-10-10T00:00:00"/>
    <d v="2022-10-12T00:00:00"/>
    <s v="WITHOUTPAY"/>
    <s v="SL WITHOUTPAY"/>
    <s v="3 WITHOUTPAY"/>
    <n v="3"/>
    <m/>
  </r>
  <r>
    <n v="1151"/>
    <x v="17"/>
    <x v="160"/>
    <s v="ESPINOSA RUBY ANN V."/>
    <s v="ONT"/>
    <x v="0"/>
    <d v="2022-10-16T00:00:00"/>
    <d v="2022-10-16T00:00:00"/>
    <s v="SL"/>
    <m/>
    <s v="0 SL"/>
    <n v="0"/>
    <m/>
  </r>
  <r>
    <n v="1152"/>
    <x v="17"/>
    <x v="160"/>
    <s v="ESMAEL EMRAN  "/>
    <s v="CENRO"/>
    <x v="0"/>
    <d v="2022-10-24T00:00:00"/>
    <d v="2022-10-27T00:00:00"/>
    <s v="VL"/>
    <s v="SEC 25 EO 292 FORCE LEAVE"/>
    <s v="4 VL"/>
    <n v="4"/>
    <m/>
  </r>
  <r>
    <n v="1153"/>
    <x v="17"/>
    <x v="134"/>
    <s v="DEL MUNDO JONASA B."/>
    <s v="CHO"/>
    <x v="0"/>
    <d v="2022-10-13T00:00:00"/>
    <d v="2022-10-13T00:00:00"/>
    <s v="SL"/>
    <m/>
    <s v="1 SL"/>
    <n v="1"/>
    <m/>
  </r>
  <r>
    <n v="1154"/>
    <x v="17"/>
    <x v="159"/>
    <s v="DEMATERA PEDRO B."/>
    <s v="CCR"/>
    <x v="0"/>
    <d v="2022-10-19T00:00:00"/>
    <d v="2022-10-20T00:00:00"/>
    <s v="SL"/>
    <m/>
    <s v="2 SL"/>
    <n v="2"/>
    <m/>
  </r>
  <r>
    <n v="1155"/>
    <x v="17"/>
    <x v="152"/>
    <s v="DE GUZMAN CLEMENTE  "/>
    <s v="ONT"/>
    <x v="0"/>
    <d v="2022-09-28T00:00:00"/>
    <d v="2022-09-30T00:00:00"/>
    <s v="SL"/>
    <m/>
    <s v="3 SL"/>
    <n v="3"/>
    <m/>
  </r>
  <r>
    <n v="1156"/>
    <x v="17"/>
    <x v="99"/>
    <s v="ROCILLO JUNE BYRONN  "/>
    <s v="TICC"/>
    <x v="2"/>
    <d v="2022-10-03T00:00:00"/>
    <d v="2022-10-03T00:00:00"/>
    <s v="WITHOUTPAY"/>
    <s v="SL WITHOUTPAY"/>
    <s v="1 WITHOUTPAY"/>
    <n v="1"/>
    <m/>
  </r>
  <r>
    <n v="1157"/>
    <x v="17"/>
    <x v="160"/>
    <s v="JABINES MARIA SHELLY D."/>
    <s v="LIBRARY"/>
    <x v="0"/>
    <d v="2022-10-14T00:00:00"/>
    <d v="2022-10-14T00:00:00"/>
    <s v="SL"/>
    <m/>
    <s v="1 SL"/>
    <n v="1"/>
    <m/>
  </r>
  <r>
    <n v="1121"/>
    <x v="18"/>
    <x v="176"/>
    <s v="MARUNDAN MARIA FLOR M."/>
    <s v="ONT"/>
    <x v="1"/>
    <d v="2019-11-07T00:00:00"/>
    <d v="2019-11-08T00:00:00"/>
    <s v="VL"/>
    <m/>
    <s v="2 VL"/>
    <n v="2"/>
    <m/>
  </r>
  <r>
    <n v="1122"/>
    <x v="18"/>
    <x v="177"/>
    <s v="BAYHON VIOLETA  "/>
    <s v="ONT"/>
    <x v="1"/>
    <d v="2019-10-30T00:00:00"/>
    <d v="2019-10-30T00:00:00"/>
    <s v="SL"/>
    <m/>
    <s v="1 SL"/>
    <n v="1"/>
    <m/>
  </r>
  <r>
    <n v="1123"/>
    <x v="18"/>
    <x v="178"/>
    <s v="DIMAPILIS ANTHONY A."/>
    <s v="CTO"/>
    <x v="1"/>
    <d v="2019-10-25T00:00:00"/>
    <d v="2019-10-25T00:00:00"/>
    <s v="SL"/>
    <m/>
    <s v="1 SL"/>
    <n v="1"/>
    <m/>
  </r>
  <r>
    <n v="1124"/>
    <x v="18"/>
    <x v="179"/>
    <s v="DIMAPILIS ANTHONY A."/>
    <s v="CTO"/>
    <x v="1"/>
    <d v="2019-10-24T00:00:00"/>
    <d v="2019-10-24T00:00:00"/>
    <s v="VL"/>
    <m/>
    <s v="1 VL"/>
    <n v="1"/>
    <m/>
  </r>
  <r>
    <n v="1125"/>
    <x v="18"/>
    <x v="179"/>
    <s v="DIMAPILIS ANTHONY A."/>
    <s v="CTO"/>
    <x v="1"/>
    <d v="2019-10-23T00:00:00"/>
    <d v="2019-10-23T00:00:00"/>
    <s v="OTHER"/>
    <s v="SPECIAL PRIVILEGE"/>
    <s v="1 Other"/>
    <n v="1"/>
    <m/>
  </r>
  <r>
    <n v="1126"/>
    <x v="18"/>
    <x v="178"/>
    <s v="DIMAPILIS JONNA T."/>
    <s v="ADMIN OFFICE"/>
    <x v="1"/>
    <d v="2019-10-25T00:00:00"/>
    <d v="2019-10-25T00:00:00"/>
    <s v="SL"/>
    <m/>
    <s v="1 SL"/>
    <n v="1"/>
    <m/>
  </r>
  <r>
    <n v="1127"/>
    <x v="18"/>
    <x v="179"/>
    <s v="DIMAPILIS JONNA T."/>
    <s v="ADMIN OFFICE"/>
    <x v="1"/>
    <d v="2019-10-23T00:00:00"/>
    <d v="2019-10-24T00:00:00"/>
    <s v="OTHER"/>
    <s v="SPECIAL PRIVILEGE"/>
    <s v="2 Other"/>
    <n v="2"/>
    <m/>
  </r>
  <r>
    <n v="1128"/>
    <x v="18"/>
    <x v="180"/>
    <s v="PAITON MARY ANN M."/>
    <s v="CHARACTER OFFICE"/>
    <x v="1"/>
    <d v="2019-09-30T00:00:00"/>
    <d v="2019-09-30T00:00:00"/>
    <s v="SL"/>
    <m/>
    <s v="1 SL"/>
    <n v="1"/>
    <m/>
  </r>
  <r>
    <n v="1129"/>
    <x v="18"/>
    <x v="181"/>
    <s v="PAITON MARY ANN M."/>
    <s v="CHARACTER OFFICE"/>
    <x v="1"/>
    <d v="2019-09-12T00:00:00"/>
    <d v="2019-09-13T00:00:00"/>
    <s v="SL"/>
    <m/>
    <s v="2 SL"/>
    <n v="2"/>
    <m/>
  </r>
  <r>
    <n v="1130"/>
    <x v="18"/>
    <x v="182"/>
    <s v="LANTING AILEEN D."/>
    <s v="CHARACTER OFFICE"/>
    <x v="1"/>
    <d v="2019-10-02T00:00:00"/>
    <d v="2019-10-02T00:00:00"/>
    <s v="SL"/>
    <m/>
    <s v="1 SL"/>
    <n v="1"/>
    <m/>
  </r>
  <r>
    <n v="1131"/>
    <x v="18"/>
    <x v="181"/>
    <s v="ENRIQUEZ EDGAR P."/>
    <s v="MO"/>
    <x v="1"/>
    <d v="2019-09-13T00:00:00"/>
    <d v="2019-09-13T00:00:00"/>
    <s v="SL"/>
    <m/>
    <s v="1 SL"/>
    <n v="1"/>
    <m/>
  </r>
  <r>
    <n v="1132"/>
    <x v="18"/>
    <x v="183"/>
    <s v="HERNANDEZ ROBERTO M."/>
    <s v="FPTMNHS"/>
    <x v="1"/>
    <d v="2019-11-01T00:00:00"/>
    <d v="2019-11-30T00:00:00"/>
    <s v="SL"/>
    <m/>
    <s v="20 SL"/>
    <n v="20"/>
    <m/>
  </r>
  <r>
    <n v="1133"/>
    <x v="18"/>
    <x v="184"/>
    <s v="MARINDUQUE GERRY C."/>
    <s v="CHO"/>
    <x v="1"/>
    <d v="2019-10-28T00:00:00"/>
    <d v="2019-10-30T00:00:00"/>
    <s v="VL"/>
    <m/>
    <s v="3 VL"/>
    <n v="3"/>
    <m/>
  </r>
  <r>
    <n v="1134"/>
    <x v="18"/>
    <x v="179"/>
    <s v="SUSA NANETE B."/>
    <s v="ONT"/>
    <x v="1"/>
    <d v="2019-10-21T00:00:00"/>
    <d v="2019-10-22T00:00:00"/>
    <s v="VL"/>
    <m/>
    <s v="2 VL"/>
    <n v="2"/>
    <m/>
  </r>
  <r>
    <n v="1135"/>
    <x v="18"/>
    <x v="185"/>
    <s v="MANALO CELSA B."/>
    <s v="CPDO"/>
    <x v="1"/>
    <d v="2019-10-28T00:00:00"/>
    <d v="2019-10-30T00:00:00"/>
    <s v="VL"/>
    <m/>
    <s v="3 VL"/>
    <n v="3"/>
    <m/>
  </r>
  <r>
    <n v="1136"/>
    <x v="18"/>
    <x v="186"/>
    <s v="MARTINEZ EMER V."/>
    <s v="BPLO"/>
    <x v="1"/>
    <d v="2019-10-29T00:00:00"/>
    <d v="2019-10-30T00:00:00"/>
    <s v="SL"/>
    <m/>
    <s v="2 SL"/>
    <n v="2"/>
    <m/>
  </r>
  <r>
    <n v="1137"/>
    <x v="18"/>
    <x v="177"/>
    <s v="ROMILLA EDITH D."/>
    <s v="PIO"/>
    <x v="1"/>
    <d v="2019-11-05T00:00:00"/>
    <d v="2019-11-05T00:00:00"/>
    <s v="OTHER"/>
    <s v="BIRTHDAY LEAVE"/>
    <s v="1 Other"/>
    <n v="1"/>
    <m/>
  </r>
  <r>
    <n v="1138"/>
    <x v="18"/>
    <x v="187"/>
    <s v="ALCAZAR ZENAIDA S."/>
    <s v="CHO"/>
    <x v="1"/>
    <d v="2019-10-11T00:00:00"/>
    <d v="2019-10-11T00:00:00"/>
    <s v="SL"/>
    <m/>
    <s v="1 SL"/>
    <n v="1"/>
    <m/>
  </r>
  <r>
    <n v="1139"/>
    <x v="18"/>
    <x v="182"/>
    <s v="DE GUZMAN RONALD ANDREW G."/>
    <s v="CHO"/>
    <x v="1"/>
    <d v="2019-10-14T00:00:00"/>
    <d v="2019-10-18T00:00:00"/>
    <s v="VL"/>
    <m/>
    <s v="5 VL"/>
    <n v="5"/>
    <m/>
  </r>
  <r>
    <n v="1140"/>
    <x v="18"/>
    <x v="188"/>
    <s v="DIMARANAN RODORA G."/>
    <s v="HRMO"/>
    <x v="1"/>
    <d v="2019-11-11T00:00:00"/>
    <d v="2019-11-11T00:00:00"/>
    <s v="OTHER"/>
    <s v="BIRTHDAY LEAVE"/>
    <s v="1 Other"/>
    <n v="1"/>
    <m/>
  </r>
  <r>
    <n v="1141"/>
    <x v="18"/>
    <x v="189"/>
    <s v="GUTIERREZ LYDIA C."/>
    <s v="HRMO"/>
    <x v="1"/>
    <d v="2019-09-05T00:00:00"/>
    <d v="2019-09-10T00:00:00"/>
    <s v="VL"/>
    <m/>
    <s v="4 VL"/>
    <n v="4"/>
    <m/>
  </r>
  <r>
    <n v="1142"/>
    <x v="18"/>
    <x v="186"/>
    <s v="PANGANIBAN CRISTETA M."/>
    <s v="DOE"/>
    <x v="1"/>
    <d v="2019-10-29T00:00:00"/>
    <d v="2019-10-31T00:00:00"/>
    <s v="SL"/>
    <m/>
    <s v="3 SL"/>
    <n v="3"/>
    <m/>
  </r>
  <r>
    <n v="1143"/>
    <x v="18"/>
    <x v="185"/>
    <s v="PANGANIBAN CRISTETA M."/>
    <s v="DOE"/>
    <x v="1"/>
    <d v="2019-10-28T00:00:00"/>
    <d v="2019-10-28T00:00:00"/>
    <s v="OTHER"/>
    <s v="BIRTHDAY LEAVE"/>
    <s v="1 Other"/>
    <n v="1"/>
    <m/>
  </r>
  <r>
    <n v="1144"/>
    <x v="18"/>
    <x v="190"/>
    <s v="DIMAPILIS ALFREDO C."/>
    <s v="CBO"/>
    <x v="1"/>
    <d v="2019-10-23T00:00:00"/>
    <d v="2019-10-25T00:00:00"/>
    <s v="VL"/>
    <m/>
    <s v="3 VL"/>
    <n v="3"/>
    <m/>
  </r>
  <r>
    <n v="1145"/>
    <x v="18"/>
    <x v="178"/>
    <s v="MONTENEGRO MARISSA P."/>
    <s v="CBO"/>
    <x v="1"/>
    <d v="2019-10-21T00:00:00"/>
    <d v="2019-10-23T00:00:00"/>
    <s v="SL"/>
    <m/>
    <s v="3 SL"/>
    <n v="3"/>
    <m/>
  </r>
  <r>
    <n v="1146"/>
    <x v="18"/>
    <x v="178"/>
    <s v="BAYBAY MA. ROSA A."/>
    <s v="ONT"/>
    <x v="1"/>
    <d v="2019-10-22T00:00:00"/>
    <d v="2019-10-25T00:00:00"/>
    <s v="SL"/>
    <m/>
    <s v="4 SL"/>
    <n v="4"/>
    <m/>
  </r>
  <r>
    <n v="1147"/>
    <x v="18"/>
    <x v="187"/>
    <s v="PASCUA LORENA D."/>
    <s v="ONT"/>
    <x v="1"/>
    <d v="2019-10-19T00:00:00"/>
    <d v="2019-10-20T00:00:00"/>
    <s v="VL"/>
    <m/>
    <s v="2 VL"/>
    <n v="2"/>
    <m/>
  </r>
  <r>
    <n v="1148"/>
    <x v="18"/>
    <x v="191"/>
    <s v="JAVIER CARMELITA M."/>
    <s v="CCT"/>
    <x v="1"/>
    <d v="2019-11-07T00:00:00"/>
    <d v="2019-11-15T00:00:00"/>
    <s v="SL"/>
    <m/>
    <s v="7 SL"/>
    <n v="7"/>
    <m/>
  </r>
  <r>
    <n v="1149"/>
    <x v="18"/>
    <x v="192"/>
    <s v="ROBINO OFELIA M."/>
    <s v="PICNIC GROVE"/>
    <x v="1"/>
    <d v="2019-10-28T00:00:00"/>
    <d v="2019-10-28T00:00:00"/>
    <s v="OTHER"/>
    <s v="BIRTHDAY LEAVE"/>
    <s v="1 Other"/>
    <n v="1"/>
    <m/>
  </r>
  <r>
    <n v="1150"/>
    <x v="18"/>
    <x v="193"/>
    <s v="ALCAZAR AINEE JOY C."/>
    <s v="ONT"/>
    <x v="1"/>
    <d v="2019-09-29T00:00:00"/>
    <d v="2019-09-29T00:00:00"/>
    <s v="OTHER"/>
    <s v="BIRTHDAY LEAVE"/>
    <s v="1 Other"/>
    <n v="1"/>
    <m/>
  </r>
  <r>
    <n v="1151"/>
    <x v="18"/>
    <x v="187"/>
    <s v="SANTERA MARICRIS S."/>
    <s v="ONT"/>
    <x v="1"/>
    <d v="2019-10-23T00:00:00"/>
    <d v="2019-10-25T00:00:00"/>
    <s v="VL"/>
    <m/>
    <s v="3 VL"/>
    <n v="3"/>
    <m/>
  </r>
  <r>
    <n v="1152"/>
    <x v="18"/>
    <x v="186"/>
    <s v="BAYLA EVANGELINE C."/>
    <s v="PDAO"/>
    <x v="1"/>
    <d v="2019-09-30T00:00:00"/>
    <d v="2019-09-30T00:00:00"/>
    <s v="SL"/>
    <m/>
    <s v="1 SL"/>
    <n v="1"/>
    <m/>
  </r>
  <r>
    <n v="1153"/>
    <x v="18"/>
    <x v="185"/>
    <s v="DIMAPILIS ELIZABETH D."/>
    <s v="CSWDO"/>
    <x v="1"/>
    <d v="2019-10-23T00:00:00"/>
    <d v="2019-10-23T00:00:00"/>
    <s v="OTHER"/>
    <s v="PARENTAL OBLIGATION"/>
    <s v="1 Other"/>
    <n v="1"/>
    <m/>
  </r>
  <r>
    <n v="1154"/>
    <x v="18"/>
    <x v="184"/>
    <s v="PEÑERO LILIBETH B."/>
    <s v="CSWDO"/>
    <x v="1"/>
    <d v="2019-10-17T00:00:00"/>
    <d v="2019-10-21T00:00:00"/>
    <s v="SL"/>
    <m/>
    <s v="3 SL"/>
    <n v="3"/>
    <m/>
  </r>
  <r>
    <n v="1155"/>
    <x v="18"/>
    <x v="187"/>
    <s v="PEÑERO LILIBETH B."/>
    <s v="CSWDO"/>
    <x v="1"/>
    <d v="2019-10-11T00:00:00"/>
    <d v="2019-10-14T00:00:00"/>
    <s v="SL"/>
    <m/>
    <s v="2 SL"/>
    <n v="2"/>
    <m/>
  </r>
  <r>
    <n v="1156"/>
    <x v="18"/>
    <x v="185"/>
    <s v="GATPANDAN DOLORES J."/>
    <s v="CSWDO"/>
    <x v="1"/>
    <d v="2019-10-23T00:00:00"/>
    <d v="2019-10-24T00:00:00"/>
    <s v="VL"/>
    <m/>
    <s v="2 VL"/>
    <n v="2"/>
    <m/>
  </r>
  <r>
    <n v="1157"/>
    <x v="18"/>
    <x v="178"/>
    <s v="AMBION DORINDA A."/>
    <s v="CSWDO"/>
    <x v="1"/>
    <d v="2019-10-25T00:00:00"/>
    <d v="2019-10-25T00:00:00"/>
    <s v="SL"/>
    <m/>
    <s v="1 SL"/>
    <n v="1"/>
    <m/>
  </r>
  <r>
    <n v="1158"/>
    <x v="18"/>
    <x v="184"/>
    <s v="AMBION DORINDA A."/>
    <s v="CSWDO"/>
    <x v="1"/>
    <d v="2019-10-24T00:00:00"/>
    <d v="2019-10-24T00:00:00"/>
    <s v="OTHER"/>
    <s v="ANNIVERSARY"/>
    <s v="1 Other"/>
    <n v="1"/>
    <m/>
  </r>
  <r>
    <n v="1159"/>
    <x v="18"/>
    <x v="185"/>
    <s v="AMBION DORINDA A."/>
    <s v="CSWDO"/>
    <x v="1"/>
    <d v="2019-10-18T00:00:00"/>
    <d v="2019-10-18T00:00:00"/>
    <s v="SL"/>
    <m/>
    <s v="1 SL"/>
    <n v="1"/>
    <m/>
  </r>
  <r>
    <n v="1160"/>
    <x v="18"/>
    <x v="179"/>
    <s v="PARRA MARCIANA L."/>
    <s v="CSWDO"/>
    <x v="1"/>
    <d v="2019-10-21T00:00:00"/>
    <d v="2019-10-25T00:00:00"/>
    <s v="VL"/>
    <m/>
    <s v="5 VL"/>
    <n v="5"/>
    <m/>
  </r>
  <r>
    <n v="1161"/>
    <x v="18"/>
    <x v="185"/>
    <s v="PARRA MARCIANA L."/>
    <s v="CSWDO"/>
    <x v="1"/>
    <d v="2019-10-16T00:00:00"/>
    <d v="2019-10-18T00:00:00"/>
    <s v="SL"/>
    <m/>
    <s v="3 SL"/>
    <n v="3"/>
    <m/>
  </r>
  <r>
    <n v="1162"/>
    <x v="18"/>
    <x v="183"/>
    <s v="ERIDAO ROSALINDA P."/>
    <s v="CSWDO"/>
    <x v="1"/>
    <d v="2019-12-09T00:00:00"/>
    <d v="2019-12-10T00:00:00"/>
    <s v="VL"/>
    <m/>
    <s v="2 VL"/>
    <n v="2"/>
    <m/>
  </r>
  <r>
    <n v="1163"/>
    <x v="18"/>
    <x v="194"/>
    <s v="ERIDAO ROSALINDA P."/>
    <s v="CSWDO"/>
    <x v="1"/>
    <d v="2019-10-28T00:00:00"/>
    <d v="2019-10-28T00:00:00"/>
    <s v="VL"/>
    <m/>
    <s v="1 VL"/>
    <n v="1"/>
    <m/>
  </r>
  <r>
    <n v="1164"/>
    <x v="18"/>
    <x v="195"/>
    <s v="HADAP JONALYN L."/>
    <s v="CSWDO"/>
    <x v="1"/>
    <d v="2019-10-15T00:00:00"/>
    <d v="2019-10-15T00:00:00"/>
    <s v="VL"/>
    <m/>
    <s v="1 VL"/>
    <n v="1"/>
    <m/>
  </r>
  <r>
    <n v="1165"/>
    <x v="18"/>
    <x v="195"/>
    <s v="CACAO ANDREA F."/>
    <s v="CSWDO"/>
    <x v="1"/>
    <d v="2019-10-15T00:00:00"/>
    <d v="2019-10-15T00:00:00"/>
    <s v="SL"/>
    <m/>
    <s v="1 SL"/>
    <n v="1"/>
    <m/>
  </r>
  <r>
    <n v="1166"/>
    <x v="18"/>
    <x v="183"/>
    <s v="CORTEZ FIDELA B."/>
    <s v="TCCH/TICC"/>
    <x v="1"/>
    <d v="2019-11-08T00:00:00"/>
    <d v="2019-11-08T00:00:00"/>
    <s v="VL"/>
    <m/>
    <s v="1 VL"/>
    <n v="1"/>
    <m/>
  </r>
  <r>
    <n v="1167"/>
    <x v="18"/>
    <x v="196"/>
    <s v="CORTEZ FIDELA B."/>
    <s v="TCCH/TICC"/>
    <x v="1"/>
    <d v="2019-10-14T00:00:00"/>
    <d v="2019-10-15T00:00:00"/>
    <s v="SL"/>
    <m/>
    <s v="2 SL"/>
    <n v="2"/>
    <m/>
  </r>
  <r>
    <n v="1168"/>
    <x v="18"/>
    <x v="197"/>
    <s v="CORTEZ FIDELA B."/>
    <s v="TCCH/TICC"/>
    <x v="1"/>
    <d v="2019-09-20T00:00:00"/>
    <d v="2019-09-20T00:00:00"/>
    <s v="SL"/>
    <m/>
    <s v="1 SL"/>
    <n v="1"/>
    <m/>
  </r>
  <r>
    <n v="1169"/>
    <x v="18"/>
    <x v="189"/>
    <s v="CORTEZ FIDELA B."/>
    <s v="TCCH/TICC"/>
    <x v="1"/>
    <d v="2019-09-03T00:00:00"/>
    <d v="2019-09-03T00:00:00"/>
    <s v="SL"/>
    <m/>
    <s v="1 SL"/>
    <n v="1"/>
    <m/>
  </r>
  <r>
    <n v="1170"/>
    <x v="18"/>
    <x v="182"/>
    <s v="PERIDO MARITES V."/>
    <s v="TCCH/TICC"/>
    <x v="1"/>
    <d v="2019-10-03T00:00:00"/>
    <d v="2019-10-03T00:00:00"/>
    <s v="SL"/>
    <m/>
    <s v="1 SL"/>
    <n v="1"/>
    <m/>
  </r>
  <r>
    <n v="1171"/>
    <x v="18"/>
    <x v="198"/>
    <s v="PERIDO MARITES V."/>
    <s v="TCCH/TICC"/>
    <x v="1"/>
    <d v="2019-09-27T00:00:00"/>
    <d v="2019-09-27T00:00:00"/>
    <s v="VL"/>
    <m/>
    <s v="1 VL"/>
    <n v="1"/>
    <m/>
  </r>
  <r>
    <n v="1172"/>
    <x v="18"/>
    <x v="199"/>
    <s v="PERIDO MARITES V."/>
    <s v="TCCH/TICC"/>
    <x v="1"/>
    <d v="2019-09-02T00:00:00"/>
    <d v="2019-09-02T00:00:00"/>
    <s v="SL"/>
    <m/>
    <s v="1 SL"/>
    <n v="1"/>
    <m/>
  </r>
  <r>
    <n v="1172"/>
    <x v="18"/>
    <x v="199"/>
    <s v="PERIDO MARITES V."/>
    <s v="TCCH/TICC"/>
    <x v="1"/>
    <d v="2019-09-05T00:00:00"/>
    <d v="2019-09-05T00:00:00"/>
    <s v="SL"/>
    <m/>
    <s v="1 SL"/>
    <n v="1"/>
    <m/>
  </r>
  <r>
    <n v="1173"/>
    <x v="18"/>
    <x v="195"/>
    <s v="DE SAGUN VICTOR V."/>
    <s v="TCCH/TICC"/>
    <x v="1"/>
    <d v="2019-10-10T00:00:00"/>
    <d v="2019-10-10T00:00:00"/>
    <s v="SL"/>
    <m/>
    <s v="1 SL"/>
    <n v="1"/>
    <m/>
  </r>
  <r>
    <n v="1174"/>
    <x v="18"/>
    <x v="197"/>
    <s v="DE SAGUN VICTOR V."/>
    <s v="TCCH/TICC"/>
    <x v="1"/>
    <d v="2019-10-01T00:00:00"/>
    <d v="2019-10-04T00:00:00"/>
    <s v="VL"/>
    <m/>
    <s v="4 VL"/>
    <n v="4"/>
    <m/>
  </r>
  <r>
    <n v="1175"/>
    <x v="18"/>
    <x v="197"/>
    <s v="DE SAGUN VICTOR V."/>
    <s v="TCCH/TICC"/>
    <x v="1"/>
    <d v="2019-09-19T00:00:00"/>
    <d v="2019-09-20T00:00:00"/>
    <s v="SL"/>
    <m/>
    <s v="2 SL"/>
    <n v="2"/>
    <m/>
  </r>
  <r>
    <n v="1176"/>
    <x v="18"/>
    <x v="200"/>
    <s v="DE SAGUN VICTOR V."/>
    <s v="TCCH/TICC"/>
    <x v="1"/>
    <d v="2019-09-13T00:00:00"/>
    <d v="2019-09-16T00:00:00"/>
    <s v="SL"/>
    <m/>
    <s v="2 SL"/>
    <n v="2"/>
    <m/>
  </r>
  <r>
    <n v="1177"/>
    <x v="18"/>
    <x v="178"/>
    <s v="BORJA EDWIN G."/>
    <s v="TCCH/TICC"/>
    <x v="1"/>
    <d v="2019-10-24T00:00:00"/>
    <d v="2019-10-25T00:00:00"/>
    <s v="SL"/>
    <m/>
    <s v="2 SL"/>
    <n v="2"/>
    <m/>
  </r>
  <r>
    <n v="1178"/>
    <x v="18"/>
    <x v="201"/>
    <s v="NAVARRO RITA A."/>
    <s v="TICC/TCCH"/>
    <x v="0"/>
    <d v="2019-10-24T00:00:00"/>
    <d v="2019-10-24T00:00:00"/>
    <s v="OTHER"/>
    <s v="BIRTHDAY LEAVE"/>
    <s v="1 Other"/>
    <n v="1"/>
    <m/>
  </r>
  <r>
    <n v="1179"/>
    <x v="18"/>
    <x v="202"/>
    <s v="AMBONAN AVELINA A."/>
    <s v="NUTRITION OFFICE"/>
    <x v="1"/>
    <d v="2019-09-19T00:00:00"/>
    <d v="2019-09-20T00:00:00"/>
    <s v="SL"/>
    <m/>
    <s v="2 SL"/>
    <n v="2"/>
    <m/>
  </r>
  <r>
    <n v="1180"/>
    <x v="18"/>
    <x v="197"/>
    <s v="DIMAPILIS MA. TRINIDAD S."/>
    <s v="NUTRITION OFFICE"/>
    <x v="1"/>
    <d v="2019-09-16T00:00:00"/>
    <d v="2019-09-20T00:00:00"/>
    <s v="SL"/>
    <m/>
    <s v="5 SL"/>
    <n v="5"/>
    <m/>
  </r>
  <r>
    <n v="1181"/>
    <x v="18"/>
    <x v="191"/>
    <s v="LUCIANO ADELAIDA C."/>
    <s v="MO"/>
    <x v="1"/>
    <d v="2019-11-05T00:00:00"/>
    <d v="2019-11-05T00:00:00"/>
    <s v="SL"/>
    <m/>
    <s v="1 SL"/>
    <n v="1"/>
    <m/>
  </r>
  <r>
    <n v="1182"/>
    <x v="18"/>
    <x v="185"/>
    <s v="COSME MA VICTORIA M."/>
    <s v="PICNIC GROVE"/>
    <x v="1"/>
    <d v="2019-12-06T00:00:00"/>
    <d v="2019-12-06T00:00:00"/>
    <s v="VL"/>
    <m/>
    <s v="1 VL"/>
    <n v="1"/>
    <m/>
  </r>
  <r>
    <n v="1182"/>
    <x v="18"/>
    <x v="201"/>
    <s v="COSME MA VICTORIA M."/>
    <s v="PICNIC GROVE"/>
    <x v="1"/>
    <d v="2019-12-13T00:00:00"/>
    <d v="2019-12-13T00:00:00"/>
    <s v="VL"/>
    <m/>
    <s v="1 VL"/>
    <n v="1"/>
    <m/>
  </r>
  <r>
    <n v="1182"/>
    <x v="18"/>
    <x v="190"/>
    <s v="COSME MA VICTORIA M."/>
    <s v="PICNIC GROVE"/>
    <x v="1"/>
    <d v="2019-12-20T00:00:00"/>
    <d v="2019-12-20T00:00:00"/>
    <s v="VL"/>
    <m/>
    <s v="1 VL"/>
    <n v="1"/>
    <m/>
  </r>
  <r>
    <n v="1183"/>
    <x v="18"/>
    <x v="203"/>
    <s v="COSME MA VICTORIA M."/>
    <s v="PICNIC GROVE"/>
    <x v="1"/>
    <d v="2019-11-22T00:00:00"/>
    <d v="2019-11-22T00:00:00"/>
    <s v="VL"/>
    <m/>
    <s v="1 VL"/>
    <n v="1"/>
    <m/>
  </r>
  <r>
    <n v="1183"/>
    <x v="18"/>
    <x v="203"/>
    <s v="COSME MA VICTORIA M."/>
    <s v="PICNIC GROVE"/>
    <x v="1"/>
    <d v="2019-11-29T00:00:00"/>
    <d v="2019-11-29T00:00:00"/>
    <s v="VL"/>
    <m/>
    <s v="1 VL"/>
    <n v="1"/>
    <m/>
  </r>
  <r>
    <n v="1184"/>
    <x v="19"/>
    <x v="204"/>
    <s v="AMBION PRISCO G."/>
    <s v="CEO"/>
    <x v="1"/>
    <d v="2020-02-11T00:00:00"/>
    <d v="2020-02-14T00:00:00"/>
    <s v="VL"/>
    <m/>
    <s v="4 VL"/>
    <n v="4"/>
    <m/>
  </r>
  <r>
    <n v="1185"/>
    <x v="19"/>
    <x v="203"/>
    <s v="COSME MA VICTORIA M."/>
    <s v="PICNIC GROVE"/>
    <x v="1"/>
    <d v="2019-10-25T00:00:00"/>
    <d v="2019-10-25T00:00:00"/>
    <s v="OTHER"/>
    <s v="SOLO PARENT"/>
    <s v="1 Other"/>
    <n v="1"/>
    <m/>
  </r>
  <r>
    <n v="1185"/>
    <x v="19"/>
    <x v="203"/>
    <s v="COSME MA VICTORIA M."/>
    <s v="PICNIC GROVE"/>
    <x v="1"/>
    <d v="2019-11-08T00:00:00"/>
    <d v="2019-11-09T00:00:00"/>
    <s v="OTHER"/>
    <s v="SOLO PARENT"/>
    <s v="1 Other"/>
    <n v="1"/>
    <m/>
  </r>
  <r>
    <n v="1185"/>
    <x v="19"/>
    <x v="203"/>
    <s v="COSME MA VICTORIA M."/>
    <s v="PICNIC GROVE"/>
    <x v="1"/>
    <d v="2019-11-15T00:00:00"/>
    <d v="2019-11-15T00:00:00"/>
    <s v="OTHER"/>
    <s v="SOLO PARENT"/>
    <s v="1 Other"/>
    <n v="1"/>
    <m/>
  </r>
  <r>
    <n v="1186"/>
    <x v="19"/>
    <x v="205"/>
    <s v="BAURILE LOURDES Q."/>
    <s v="PICNIC GROVE"/>
    <x v="1"/>
    <d v="2019-11-05T00:00:00"/>
    <d v="2019-11-05T00:00:00"/>
    <s v="VL"/>
    <m/>
    <s v="1 VL"/>
    <n v="1"/>
    <m/>
  </r>
  <r>
    <n v="1186"/>
    <x v="19"/>
    <x v="206"/>
    <s v="BAURILE LOURDES Q."/>
    <s v="PICNIC GROVE"/>
    <x v="1"/>
    <d v="2019-11-12T00:00:00"/>
    <d v="2019-11-12T00:00:00"/>
    <s v="VL"/>
    <m/>
    <s v="1 VL"/>
    <n v="1"/>
    <m/>
  </r>
  <r>
    <n v="1186"/>
    <x v="19"/>
    <x v="207"/>
    <s v="BAURILE LOURDES Q."/>
    <s v="PICNIC GROVE"/>
    <x v="1"/>
    <d v="2019-11-19T00:00:00"/>
    <d v="2019-11-19T00:00:00"/>
    <s v="VL"/>
    <m/>
    <s v="1 VL"/>
    <n v="1"/>
    <m/>
  </r>
  <r>
    <n v="1186"/>
    <x v="19"/>
    <x v="208"/>
    <s v="BAURILE LOURDES Q."/>
    <s v="PICNIC GROVE"/>
    <x v="1"/>
    <d v="2019-11-26T00:00:00"/>
    <d v="2019-11-26T00:00:00"/>
    <s v="VL"/>
    <m/>
    <s v="1 VL"/>
    <n v="1"/>
    <m/>
  </r>
  <r>
    <n v="1186"/>
    <x v="19"/>
    <x v="178"/>
    <s v="BAURILE LOURDES Q."/>
    <s v="PICNIC GROVE"/>
    <x v="1"/>
    <d v="2019-11-28T00:00:00"/>
    <d v="2019-11-28T00:00:00"/>
    <s v="VL"/>
    <m/>
    <s v="1 VL"/>
    <n v="1"/>
    <m/>
  </r>
  <r>
    <n v="1187"/>
    <x v="19"/>
    <x v="207"/>
    <s v="JAVIER HILARIO  "/>
    <s v="PICNIC GROVE"/>
    <x v="1"/>
    <d v="2019-11-03T00:00:00"/>
    <d v="2019-11-03T00:00:00"/>
    <s v="OTHER"/>
    <s v="BIRTHDAY LEAVE"/>
    <s v="1 Other"/>
    <n v="1"/>
    <m/>
  </r>
  <r>
    <n v="1188"/>
    <x v="19"/>
    <x v="185"/>
    <s v="TOLENTINO FE M."/>
    <s v="PICNIC GROVE"/>
    <x v="1"/>
    <d v="2019-12-23T00:00:00"/>
    <d v="2019-12-23T00:00:00"/>
    <s v="OTHER"/>
    <s v="SPECIAL PRIVILEGE"/>
    <s v="1 Other"/>
    <n v="1"/>
    <m/>
  </r>
  <r>
    <n v="1189"/>
    <x v="19"/>
    <x v="206"/>
    <s v="TOLENTINO FE M."/>
    <s v="PICNIC GROVE"/>
    <x v="1"/>
    <d v="2019-12-03T00:00:00"/>
    <d v="2019-12-04T00:00:00"/>
    <s v="VL"/>
    <m/>
    <s v="2 VL"/>
    <n v="2"/>
    <m/>
  </r>
  <r>
    <n v="1190"/>
    <x v="19"/>
    <x v="190"/>
    <s v="ANGCAYA IRENEO A."/>
    <s v="EEO/ CITY MARKET"/>
    <x v="1"/>
    <d v="2019-10-24T00:00:00"/>
    <d v="2019-10-24T00:00:00"/>
    <s v="OTHER"/>
    <s v="SPECIAL PRIVILEGE"/>
    <s v="1 Other"/>
    <n v="1"/>
    <m/>
  </r>
  <r>
    <n v="1191"/>
    <x v="19"/>
    <x v="190"/>
    <s v="ANGCAYA IRENEO A."/>
    <s v="EEO/ CITY MARKET"/>
    <x v="1"/>
    <d v="2019-10-20T00:00:00"/>
    <d v="2019-10-20T00:00:00"/>
    <s v="SL"/>
    <m/>
    <s v="1 SL"/>
    <n v="1"/>
    <m/>
  </r>
  <r>
    <n v="1192"/>
    <x v="19"/>
    <x v="195"/>
    <s v="ANGCAYA IRENEO A."/>
    <s v="EEO/ CITY MARKET"/>
    <x v="1"/>
    <d v="2019-10-02T00:00:00"/>
    <d v="2019-10-12T00:00:00"/>
    <s v="SL"/>
    <m/>
    <s v="8 SL"/>
    <n v="8"/>
    <m/>
  </r>
  <r>
    <n v="1193"/>
    <x v="19"/>
    <x v="200"/>
    <s v="ANGCAYA IRENEO A."/>
    <s v="EEO/ CITY MARKET"/>
    <x v="1"/>
    <d v="2019-09-07T00:00:00"/>
    <d v="2019-09-07T00:00:00"/>
    <s v="SL"/>
    <m/>
    <s v="1 SL"/>
    <n v="1"/>
    <m/>
  </r>
  <r>
    <n v="1193"/>
    <x v="19"/>
    <x v="200"/>
    <s v="ANGCAYA IRENEO A."/>
    <s v="EEO/ CITY MARKET"/>
    <x v="1"/>
    <d v="2019-09-11T00:00:00"/>
    <d v="2019-09-14T00:00:00"/>
    <s v="SL"/>
    <m/>
    <s v="3 SL"/>
    <n v="3"/>
    <m/>
  </r>
  <r>
    <n v="1193"/>
    <x v="19"/>
    <x v="200"/>
    <s v="ANGCAYA IRENEO A."/>
    <s v="EEO/ CITY MARKET"/>
    <x v="1"/>
    <d v="2019-09-18T00:00:00"/>
    <d v="2019-09-19T00:00:00"/>
    <s v="SL"/>
    <m/>
    <s v="2 SL"/>
    <n v="2"/>
    <m/>
  </r>
  <r>
    <n v="1194"/>
    <x v="19"/>
    <x v="201"/>
    <s v="DOCTORA ZENAIDA  "/>
    <s v="CENRO"/>
    <x v="1"/>
    <d v="2019-10-28T00:00:00"/>
    <d v="2019-10-31T00:00:00"/>
    <s v="VL"/>
    <m/>
    <s v="4 VL"/>
    <n v="4"/>
    <m/>
  </r>
  <r>
    <n v="1194"/>
    <x v="19"/>
    <x v="201"/>
    <s v="DOCTORA ZENAIDA  "/>
    <s v="CENRO"/>
    <x v="1"/>
    <d v="2019-11-04T00:00:00"/>
    <d v="2019-11-08T00:00:00"/>
    <s v="VL"/>
    <m/>
    <s v="5 VL"/>
    <n v="5"/>
    <m/>
  </r>
  <r>
    <n v="1194"/>
    <x v="19"/>
    <x v="201"/>
    <s v="DOCTORA ZENAIDA  "/>
    <s v="CENRO"/>
    <x v="1"/>
    <d v="2019-11-11T00:00:00"/>
    <d v="2019-11-15T00:00:00"/>
    <s v="VL"/>
    <m/>
    <s v="5 VL"/>
    <n v="5"/>
    <m/>
  </r>
  <r>
    <n v="1195"/>
    <x v="19"/>
    <x v="201"/>
    <s v="DOCTORA ZENAIDA  "/>
    <s v="CENRO"/>
    <x v="1"/>
    <d v="2019-10-21T00:00:00"/>
    <d v="2019-10-21T00:00:00"/>
    <s v="SL"/>
    <m/>
    <s v="1 SL"/>
    <n v="1"/>
    <m/>
  </r>
  <r>
    <n v="1196"/>
    <x v="19"/>
    <x v="184"/>
    <s v="DISEPEDA ROMELITO  "/>
    <s v="TOPS (ADMIN CSU)"/>
    <x v="1"/>
    <d v="2019-10-21T00:00:00"/>
    <d v="2019-10-25T00:00:00"/>
    <s v="OTHER"/>
    <s v="MOURNING LEAVE"/>
    <s v="5 OTHER"/>
    <n v="5"/>
    <m/>
  </r>
  <r>
    <n v="1197"/>
    <x v="19"/>
    <x v="209"/>
    <s v="DIMAPILIS DENNIS C."/>
    <s v="TOPS (ADMIN CSU)"/>
    <x v="1"/>
    <d v="2019-09-23T00:00:00"/>
    <d v="2019-09-24T00:00:00"/>
    <s v="SL"/>
    <m/>
    <s v="2 SL"/>
    <n v="2"/>
    <m/>
  </r>
  <r>
    <n v="1198"/>
    <x v="19"/>
    <x v="196"/>
    <s v="MONTENEGRO HELEN L."/>
    <s v="TOPS (ADMIN CSU)"/>
    <x v="1"/>
    <d v="2019-10-23T00:00:00"/>
    <d v="2019-10-25T00:00:00"/>
    <s v="OTHER"/>
    <s v="FORCE LEAVE"/>
    <s v="3 Other"/>
    <n v="3"/>
    <m/>
  </r>
  <r>
    <n v="1198"/>
    <x v="19"/>
    <x v="196"/>
    <s v="MONTENEGRO HELEN L."/>
    <s v="TOPS (ADMIN CSU)"/>
    <x v="1"/>
    <d v="2019-12-06T00:00:00"/>
    <d v="2019-12-06T00:00:00"/>
    <s v="OTHER"/>
    <s v="FORCE LEAVE"/>
    <s v="1 Other"/>
    <n v="1"/>
    <m/>
  </r>
  <r>
    <n v="1198"/>
    <x v="19"/>
    <x v="196"/>
    <s v="MONTENEGRO HELEN L."/>
    <s v="TOPS (ADMIN CSU)"/>
    <x v="1"/>
    <d v="2019-12-20T00:00:00"/>
    <d v="2019-12-20T00:00:00"/>
    <s v="OTHER"/>
    <s v="FORCE LEAVE"/>
    <s v="1 Other"/>
    <n v="1"/>
    <m/>
  </r>
  <r>
    <n v="1199"/>
    <x v="19"/>
    <x v="210"/>
    <s v="SUMAONG DANILO  "/>
    <s v="ADMIN OFFICE - HALL OF JUSTICE"/>
    <x v="1"/>
    <d v="2019-09-23T00:00:00"/>
    <d v="2019-09-27T00:00:00"/>
    <s v="VL"/>
    <m/>
    <s v="5 VL"/>
    <n v="5"/>
    <m/>
  </r>
  <r>
    <n v="1200"/>
    <x v="19"/>
    <x v="185"/>
    <s v="PARAS TEOFILA A."/>
    <s v="CEO"/>
    <x v="1"/>
    <d v="2019-10-28T00:00:00"/>
    <d v="2019-10-29T00:00:00"/>
    <s v="VL"/>
    <m/>
    <s v="2 VL"/>
    <n v="2"/>
    <m/>
  </r>
  <r>
    <n v="1201"/>
    <x v="19"/>
    <x v="185"/>
    <s v="SUMAGUI MARISSA D."/>
    <s v="CEO"/>
    <x v="1"/>
    <d v="2019-10-17T00:00:00"/>
    <d v="2019-10-17T00:00:00"/>
    <s v="SL"/>
    <m/>
    <s v="1 SL"/>
    <n v="1"/>
    <m/>
  </r>
  <r>
    <n v="1202"/>
    <x v="19"/>
    <x v="196"/>
    <s v="SUMAGUI MARISSA D."/>
    <s v="CEO"/>
    <x v="1"/>
    <d v="2019-10-08T00:00:00"/>
    <d v="2019-10-08T00:00:00"/>
    <s v="SL"/>
    <m/>
    <s v="1 SL"/>
    <n v="1"/>
    <m/>
  </r>
  <r>
    <n v="1203"/>
    <x v="19"/>
    <x v="196"/>
    <s v="SUMAGUI MARISSA D."/>
    <s v="CEO"/>
    <x v="1"/>
    <d v="2019-09-19T00:00:00"/>
    <d v="2019-09-19T00:00:00"/>
    <s v="SL"/>
    <m/>
    <s v="1 SL"/>
    <n v="1"/>
    <m/>
  </r>
  <r>
    <n v="1204"/>
    <x v="19"/>
    <x v="196"/>
    <s v="MADRAZO ALLAN PAUL A."/>
    <s v="CEO"/>
    <x v="1"/>
    <d v="2019-10-08T00:00:00"/>
    <d v="2019-10-08T00:00:00"/>
    <s v="SL"/>
    <m/>
    <s v="1 SL"/>
    <n v="1"/>
    <m/>
  </r>
  <r>
    <n v="1205"/>
    <x v="19"/>
    <x v="196"/>
    <s v="MADRAZO ALLAN PAUL A."/>
    <s v="CEO"/>
    <x v="1"/>
    <d v="2019-10-16T00:00:00"/>
    <d v="2019-10-16T00:00:00"/>
    <s v="SL"/>
    <m/>
    <s v="1 SL"/>
    <n v="1"/>
    <m/>
  </r>
  <r>
    <n v="1206"/>
    <x v="19"/>
    <x v="185"/>
    <s v="MADRAZO ALLAN PAUL A."/>
    <s v="CEO"/>
    <x v="1"/>
    <d v="2019-10-17T00:00:00"/>
    <d v="2019-10-17T00:00:00"/>
    <s v="SL"/>
    <m/>
    <s v="1 SL"/>
    <n v="1"/>
    <m/>
  </r>
  <r>
    <n v="1207"/>
    <x v="19"/>
    <x v="185"/>
    <s v="MENDOZA PRESCILA S."/>
    <s v="CEO"/>
    <x v="1"/>
    <d v="2019-10-18T00:00:00"/>
    <d v="2019-10-18T00:00:00"/>
    <s v="SL"/>
    <m/>
    <s v="1 SL"/>
    <n v="1"/>
    <m/>
  </r>
  <r>
    <n v="1208"/>
    <x v="19"/>
    <x v="177"/>
    <s v="NOVICIO PERLITA G."/>
    <s v="LEGAL"/>
    <x v="1"/>
    <d v="2019-10-22T00:00:00"/>
    <d v="2019-10-25T00:00:00"/>
    <s v="SL"/>
    <m/>
    <s v="4 SL"/>
    <n v="4"/>
    <m/>
  </r>
  <r>
    <n v="1208"/>
    <x v="19"/>
    <x v="177"/>
    <s v="NOVICIO PERLITA G."/>
    <s v="LEGAL"/>
    <x v="1"/>
    <d v="2019-10-28T00:00:00"/>
    <d v="2019-10-31T00:00:00"/>
    <s v="SL"/>
    <m/>
    <s v="4 SL"/>
    <n v="4"/>
    <m/>
  </r>
  <r>
    <n v="1209"/>
    <x v="19"/>
    <x v="211"/>
    <s v="NOVICIO PERLITA G."/>
    <s v="LEGAL"/>
    <x v="1"/>
    <d v="2019-09-26T00:00:00"/>
    <d v="2019-09-27T00:00:00"/>
    <s v="SL"/>
    <m/>
    <s v="2 SL"/>
    <n v="2"/>
    <m/>
  </r>
  <r>
    <n v="1209"/>
    <x v="19"/>
    <x v="211"/>
    <s v="NOVICIO PERLITA G."/>
    <s v="LEGAL"/>
    <x v="1"/>
    <d v="2019-10-01T00:00:00"/>
    <d v="2019-10-01T00:00:00"/>
    <s v="SL"/>
    <m/>
    <s v="1 SL"/>
    <n v="1"/>
    <m/>
  </r>
  <r>
    <n v="1210"/>
    <x v="19"/>
    <x v="212"/>
    <s v="MARQUEZ LOLITA R."/>
    <s v="INTERNAL"/>
    <x v="1"/>
    <d v="2019-10-28T00:00:00"/>
    <d v="2019-10-29T00:00:00"/>
    <s v="SL"/>
    <m/>
    <s v="2 SL"/>
    <n v="2"/>
    <m/>
  </r>
  <r>
    <n v="1211"/>
    <x v="19"/>
    <x v="209"/>
    <s v="MENDOZA ARRIES N."/>
    <s v="COMELEC"/>
    <x v="1"/>
    <d v="2019-09-24T00:00:00"/>
    <d v="2019-09-24T00:00:00"/>
    <s v="SL"/>
    <m/>
    <s v="1 SL"/>
    <n v="1"/>
    <m/>
  </r>
  <r>
    <n v="1212"/>
    <x v="19"/>
    <x v="200"/>
    <s v="DE VILLA OFELIA G."/>
    <s v="COMELEC"/>
    <x v="1"/>
    <d v="2019-09-10T00:00:00"/>
    <d v="2019-09-12T00:00:00"/>
    <s v="SL"/>
    <m/>
    <s v="3 SL"/>
    <n v="3"/>
    <m/>
  </r>
  <r>
    <n v="1213"/>
    <x v="19"/>
    <x v="191"/>
    <s v="BAYBAY MA. PAZ R."/>
    <s v="MO"/>
    <x v="1"/>
    <d v="2019-11-04T00:00:00"/>
    <d v="2019-11-05T00:00:00"/>
    <s v="SL"/>
    <m/>
    <s v="2 SL"/>
    <n v="2"/>
    <m/>
  </r>
  <r>
    <n v="1214"/>
    <x v="19"/>
    <x v="185"/>
    <s v="BAYOT ELAINE B."/>
    <s v="ONT"/>
    <x v="1"/>
    <d v="2019-11-04T00:00:00"/>
    <d v="2019-11-08T00:00:00"/>
    <s v="OTHER"/>
    <s v="FORCE LEAVE"/>
    <s v="5 Other"/>
    <n v="5"/>
    <m/>
  </r>
  <r>
    <n v="1215"/>
    <x v="19"/>
    <x v="212"/>
    <s v="VILLANUEVA PABLO B."/>
    <s v="PICNIC GROVE"/>
    <x v="1"/>
    <d v="2019-10-28T00:00:00"/>
    <d v="2019-10-29T00:00:00"/>
    <s v="SL"/>
    <m/>
    <s v="2 SL"/>
    <n v="2"/>
    <m/>
  </r>
  <r>
    <n v="1216"/>
    <x v="19"/>
    <x v="194"/>
    <s v="VILLANUEVA PABLO B."/>
    <s v="PICNIC GROVE"/>
    <x v="1"/>
    <d v="2019-10-10T00:00:00"/>
    <d v="2019-10-11T00:00:00"/>
    <s v="SL"/>
    <m/>
    <s v="2 SL"/>
    <n v="2"/>
    <m/>
  </r>
  <r>
    <n v="1217"/>
    <x v="19"/>
    <x v="182"/>
    <s v="VILLANUEVA PABLO B."/>
    <s v="PICNIC GROVE"/>
    <x v="1"/>
    <d v="2019-10-02T00:00:00"/>
    <d v="2019-10-04T00:00:00"/>
    <s v="SL"/>
    <m/>
    <s v="3 SL"/>
    <n v="3"/>
    <m/>
  </r>
  <r>
    <n v="1218"/>
    <x v="19"/>
    <x v="180"/>
    <s v="VILLANUEVA PABLO B."/>
    <s v="PICNIC GROVE"/>
    <x v="1"/>
    <d v="2019-09-11T00:00:00"/>
    <d v="2019-09-11T00:00:00"/>
    <s v="SL"/>
    <m/>
    <s v="1 SL"/>
    <n v="1"/>
    <m/>
  </r>
  <r>
    <n v="1218"/>
    <x v="19"/>
    <x v="180"/>
    <s v="VILLANUEVA PABLO B."/>
    <s v="PICNIC GROVE"/>
    <x v="1"/>
    <d v="2019-09-19T00:00:00"/>
    <d v="2019-09-19T00:00:00"/>
    <s v="SL"/>
    <m/>
    <s v="1 SL"/>
    <n v="1"/>
    <m/>
  </r>
  <r>
    <n v="1218"/>
    <x v="19"/>
    <x v="180"/>
    <s v="VILLANUEVA PABLO B."/>
    <s v="PICNIC GROVE"/>
    <x v="1"/>
    <d v="2019-09-30T00:00:00"/>
    <d v="2019-09-30T00:00:00"/>
    <s v="SL"/>
    <m/>
    <s v="1 SL"/>
    <n v="1"/>
    <m/>
  </r>
  <r>
    <n v="1219"/>
    <x v="19"/>
    <x v="213"/>
    <s v="VILLANUEVA PABLO B."/>
    <s v="PICNIC GROVE"/>
    <x v="1"/>
    <d v="2019-09-16T00:00:00"/>
    <d v="2019-09-17T00:00:00"/>
    <s v="SL"/>
    <m/>
    <s v="2 SL"/>
    <n v="2"/>
    <m/>
  </r>
  <r>
    <n v="1220"/>
    <x v="19"/>
    <x v="182"/>
    <s v="BAYBAY LINDA G."/>
    <s v="LCR"/>
    <x v="1"/>
    <d v="2019-10-02T00:00:00"/>
    <d v="2019-10-02T00:00:00"/>
    <s v="SL"/>
    <m/>
    <s v="1 SL"/>
    <n v="1"/>
    <m/>
  </r>
  <r>
    <n v="1221"/>
    <x v="19"/>
    <x v="214"/>
    <s v="LIMBOC FLORDELIZA J."/>
    <s v="LCR"/>
    <x v="1"/>
    <d v="2019-10-21T00:00:00"/>
    <d v="2019-10-21T00:00:00"/>
    <s v="SL"/>
    <m/>
    <s v="1 SL"/>
    <n v="1"/>
    <m/>
  </r>
  <r>
    <n v="1221"/>
    <x v="19"/>
    <x v="214"/>
    <s v="LIMBOC FLORDELIZA J."/>
    <s v="LCR"/>
    <x v="1"/>
    <d v="2019-10-28T00:00:00"/>
    <d v="2019-10-28T00:00:00"/>
    <s v="SL"/>
    <m/>
    <s v="1 SL"/>
    <n v="1"/>
    <m/>
  </r>
  <r>
    <n v="1222"/>
    <x v="20"/>
    <x v="206"/>
    <s v="MARINDUQUE ANNE RENELYN P."/>
    <s v="VMO"/>
    <x v="1"/>
    <d v="2019-10-24T00:00:00"/>
    <d v="2019-10-24T00:00:00"/>
    <s v="SL"/>
    <m/>
    <s v="1 SL"/>
    <n v="1"/>
    <m/>
  </r>
  <r>
    <n v="1223"/>
    <x v="20"/>
    <x v="179"/>
    <s v="DE OCAMPO MA. ELENA D."/>
    <s v="SP"/>
    <x v="1"/>
    <d v="2019-10-14T00:00:00"/>
    <d v="2019-10-15T00:00:00"/>
    <s v="OTHER"/>
    <s v="SPECIAL PRIVILEGE"/>
    <s v="2 Other"/>
    <n v="2"/>
    <m/>
  </r>
  <r>
    <n v="1224"/>
    <x v="20"/>
    <x v="177"/>
    <s v="GARCIA HAIZEL M."/>
    <s v="CCT"/>
    <x v="1"/>
    <d v="2019-10-30T00:00:00"/>
    <d v="2019-10-30T00:00:00"/>
    <s v="SL"/>
    <m/>
    <s v="1 SL"/>
    <n v="1"/>
    <m/>
  </r>
  <r>
    <n v="1225"/>
    <x v="20"/>
    <x v="206"/>
    <s v="OLEGARIO NENITA A."/>
    <s v="LIBRARY"/>
    <x v="1"/>
    <d v="2019-11-07T00:00:00"/>
    <d v="2019-11-08T00:00:00"/>
    <s v="VL"/>
    <m/>
    <s v="2 VL"/>
    <n v="2"/>
    <m/>
  </r>
  <r>
    <n v="1225"/>
    <x v="20"/>
    <x v="206"/>
    <s v="OLEGARIO NENITA A."/>
    <s v="LIBRARY"/>
    <x v="1"/>
    <d v="2019-11-11T00:00:00"/>
    <d v="2019-11-12T00:00:00"/>
    <s v="VL"/>
    <m/>
    <s v="2 VL"/>
    <n v="2"/>
    <m/>
  </r>
  <r>
    <n v="1226"/>
    <x v="20"/>
    <x v="201"/>
    <s v="GARCIA HAIZEL M."/>
    <s v="CCT"/>
    <x v="1"/>
    <d v="2019-10-11T00:00:00"/>
    <d v="2019-10-11T00:00:00"/>
    <s v="SL"/>
    <m/>
    <s v="1 SL"/>
    <n v="1"/>
    <m/>
  </r>
  <r>
    <n v="1226"/>
    <x v="20"/>
    <x v="201"/>
    <s v="GARCIA HAIZEL M."/>
    <s v="CCT"/>
    <x v="1"/>
    <d v="2019-10-18T00:00:00"/>
    <d v="2019-10-18T00:00:00"/>
    <s v="SL"/>
    <m/>
    <s v="1 SL"/>
    <n v="1"/>
    <m/>
  </r>
  <r>
    <n v="1227"/>
    <x v="20"/>
    <x v="206"/>
    <s v="OLEGARIO NENITA A."/>
    <s v="LIBRARY"/>
    <x v="1"/>
    <d v="2019-11-06T00:00:00"/>
    <d v="2019-11-06T00:00:00"/>
    <s v="OTHER"/>
    <s v="BIRTHDAY LEAVE"/>
    <s v="1 Other"/>
    <n v="1"/>
    <m/>
  </r>
  <r>
    <n v="1228"/>
    <x v="20"/>
    <x v="215"/>
    <s v="OLEGARIO NENITA A."/>
    <s v="LIBRARY"/>
    <x v="1"/>
    <d v="2019-09-27T00:00:00"/>
    <d v="2019-09-27T00:00:00"/>
    <s v="VL"/>
    <m/>
    <s v="1 VL"/>
    <n v="1"/>
    <m/>
  </r>
  <r>
    <n v="1228"/>
    <x v="20"/>
    <x v="215"/>
    <s v="OLEGARIO NENITA A."/>
    <s v="LIBRARY"/>
    <x v="1"/>
    <d v="2019-09-30T00:00:00"/>
    <d v="2019-09-30T00:00:00"/>
    <s v="VL"/>
    <m/>
    <s v="1 VL"/>
    <n v="1"/>
    <m/>
  </r>
  <r>
    <n v="1229"/>
    <x v="20"/>
    <x v="197"/>
    <s v="OLEGARIO NENITA A."/>
    <s v="LIBRARY"/>
    <x v="1"/>
    <d v="2019-09-25T00:00:00"/>
    <d v="2019-09-26T00:00:00"/>
    <s v="SL"/>
    <m/>
    <s v="2 SL"/>
    <n v="2"/>
    <m/>
  </r>
  <r>
    <n v="1230"/>
    <x v="20"/>
    <x v="201"/>
    <s v="OLEGARIO NENITA A."/>
    <s v="LIBRARY"/>
    <x v="1"/>
    <d v="2019-11-04T00:00:00"/>
    <d v="2019-11-09T00:00:00"/>
    <s v="VL"/>
    <m/>
    <s v="5 VL"/>
    <n v="5"/>
    <m/>
  </r>
  <r>
    <n v="1231"/>
    <x v="20"/>
    <x v="216"/>
    <s v="OLEGARIO NENITA A."/>
    <s v="LIBRARY"/>
    <x v="1"/>
    <d v="2019-09-16T00:00:00"/>
    <d v="2019-09-18T00:00:00"/>
    <s v="VL"/>
    <m/>
    <s v="3 VL"/>
    <n v="3"/>
    <m/>
  </r>
  <r>
    <n v="1232"/>
    <x v="20"/>
    <x v="217"/>
    <s v="CHACON ELISA G."/>
    <s v="CCT"/>
    <x v="1"/>
    <d v="2019-09-23T00:00:00"/>
    <d v="2019-09-24T00:00:00"/>
    <s v="SL"/>
    <m/>
    <s v="2 SL"/>
    <n v="2"/>
    <m/>
  </r>
  <r>
    <n v="1233"/>
    <x v="20"/>
    <x v="218"/>
    <s v="VELUZ DORMILUNA E."/>
    <s v="CCT"/>
    <x v="1"/>
    <d v="2019-09-23T00:00:00"/>
    <d v="2019-09-23T00:00:00"/>
    <s v="SL"/>
    <m/>
    <s v="1 SL"/>
    <n v="1"/>
    <m/>
  </r>
  <r>
    <n v="1234"/>
    <x v="20"/>
    <x v="185"/>
    <s v="HERNANDEZ DONATO Q."/>
    <s v="ONT"/>
    <x v="1"/>
    <d v="2019-10-28T00:00:00"/>
    <d v="2019-10-31T00:00:00"/>
    <s v="VL"/>
    <m/>
    <s v="4 VL"/>
    <n v="4"/>
    <m/>
  </r>
  <r>
    <n v="1235"/>
    <x v="20"/>
    <x v="201"/>
    <s v="OSTONAL IVY S."/>
    <s v="ONT"/>
    <x v="1"/>
    <d v="2019-10-15T00:00:00"/>
    <d v="2019-10-15T00:00:00"/>
    <s v="SL"/>
    <m/>
    <s v="1 SL"/>
    <n v="1"/>
    <m/>
  </r>
  <r>
    <n v="1235"/>
    <x v="20"/>
    <x v="201"/>
    <s v="OSTONAL IVY S."/>
    <s v="ONT"/>
    <x v="1"/>
    <d v="2019-10-17T00:00:00"/>
    <d v="2019-10-18T00:00:00"/>
    <s v="SL"/>
    <m/>
    <s v="2 SL"/>
    <n v="2"/>
    <m/>
  </r>
  <r>
    <n v="1236"/>
    <x v="20"/>
    <x v="201"/>
    <s v="ESTIGOY BEVERLY ANNE P."/>
    <s v="ONT"/>
    <x v="1"/>
    <d v="2019-10-27T00:00:00"/>
    <d v="2019-10-30T00:00:00"/>
    <s v="VL"/>
    <s v=" "/>
    <s v="3 VL"/>
    <n v="3"/>
    <m/>
  </r>
  <r>
    <n v="1237"/>
    <x v="20"/>
    <x v="191"/>
    <s v="DELFINO NINA C."/>
    <s v="ONT"/>
    <x v="1"/>
    <d v="2019-10-28T00:00:00"/>
    <d v="2019-10-30T00:00:00"/>
    <s v="SL"/>
    <m/>
    <s v="3 SL"/>
    <n v="3"/>
    <m/>
  </r>
  <r>
    <n v="1238"/>
    <x v="20"/>
    <x v="184"/>
    <s v="BAYOT ANABEL D."/>
    <s v="CTO"/>
    <x v="1"/>
    <d v="2019-10-24T00:00:00"/>
    <d v="2019-10-25T00:00:00"/>
    <s v="SL"/>
    <m/>
    <s v="2 SL"/>
    <n v="2"/>
    <m/>
  </r>
  <r>
    <n v="1239"/>
    <x v="20"/>
    <x v="178"/>
    <s v="BAYOT ANABEL D."/>
    <s v="CTO"/>
    <x v="1"/>
    <d v="2019-10-21T00:00:00"/>
    <d v="2019-10-23T00:00:00"/>
    <s v="SL"/>
    <m/>
    <s v="3 SL"/>
    <n v="3"/>
    <m/>
  </r>
  <r>
    <n v="1240"/>
    <x v="20"/>
    <x v="214"/>
    <s v="MABUTI ANA MARIE C."/>
    <s v="CTO"/>
    <x v="1"/>
    <d v="2019-10-28T00:00:00"/>
    <d v="2019-10-28T00:00:00"/>
    <s v="SL"/>
    <m/>
    <s v="1 SL"/>
    <n v="1"/>
    <m/>
  </r>
  <r>
    <n v="1241"/>
    <x v="20"/>
    <x v="206"/>
    <s v="MABUTI ANA MARIE C."/>
    <s v="CTO"/>
    <x v="1"/>
    <d v="2019-10-24T00:00:00"/>
    <d v="2019-10-24T00:00:00"/>
    <s v="SL"/>
    <m/>
    <s v="1 SL"/>
    <n v="1"/>
    <m/>
  </r>
  <r>
    <n v="1242"/>
    <x v="20"/>
    <x v="219"/>
    <s v="BAYOT ANISIA P."/>
    <s v="CTO"/>
    <x v="1"/>
    <d v="2019-11-11T00:00:00"/>
    <d v="2019-11-15T00:00:00"/>
    <s v="OTHER"/>
    <s v="MOURNING LEAVE"/>
    <s v="5 Other"/>
    <n v="5"/>
    <m/>
  </r>
  <r>
    <n v="1243"/>
    <x v="20"/>
    <x v="196"/>
    <s v="BAYOT ANISIA P."/>
    <s v="CTO"/>
    <x v="1"/>
    <d v="2019-10-23T00:00:00"/>
    <d v="2019-10-25T00:00:00"/>
    <s v="VL"/>
    <m/>
    <s v="3 VL"/>
    <n v="3"/>
    <m/>
  </r>
  <r>
    <n v="1245"/>
    <x v="20"/>
    <x v="196"/>
    <s v="BAYOT ANISIA P."/>
    <s v="CTO"/>
    <x v="1"/>
    <d v="2019-10-15T00:00:00"/>
    <d v="2019-10-15T00:00:00"/>
    <s v="SL"/>
    <m/>
    <s v="1 SL"/>
    <n v="1"/>
    <m/>
  </r>
  <r>
    <n v="1246"/>
    <x v="20"/>
    <x v="220"/>
    <s v="AMORA ELISA S."/>
    <s v="CTO"/>
    <x v="1"/>
    <d v="2019-10-14T00:00:00"/>
    <d v="2019-10-14T00:00:00"/>
    <s v="VL"/>
    <m/>
    <s v="1 VL"/>
    <n v="1"/>
    <m/>
  </r>
  <r>
    <n v="1246"/>
    <x v="20"/>
    <x v="220"/>
    <s v="AMORA ELISA S."/>
    <s v="CTO"/>
    <x v="1"/>
    <d v="2019-10-16T00:00:00"/>
    <d v="2019-10-16T00:00:00"/>
    <s v="VL"/>
    <m/>
    <s v="1 VL"/>
    <n v="1"/>
    <m/>
  </r>
  <r>
    <n v="1246"/>
    <x v="20"/>
    <x v="220"/>
    <s v="AMORA ELISA S."/>
    <s v="CTO"/>
    <x v="1"/>
    <d v="2019-10-18T00:00:00"/>
    <d v="2019-10-18T00:00:00"/>
    <s v="VL"/>
    <m/>
    <s v="1 VL"/>
    <n v="1"/>
    <m/>
  </r>
  <r>
    <n v="1247"/>
    <x v="20"/>
    <x v="196"/>
    <s v="DIMAPILIS ARIEL M."/>
    <s v="CTO"/>
    <x v="1"/>
    <d v="2019-10-14T00:00:00"/>
    <d v="2019-10-15T00:00:00"/>
    <s v="SL"/>
    <m/>
    <s v="2 SL"/>
    <n v="2"/>
    <m/>
  </r>
  <r>
    <n v="1248"/>
    <x v="20"/>
    <x v="185"/>
    <s v="REPILLO AMMY LOU M."/>
    <s v="CTO"/>
    <x v="1"/>
    <d v="2019-10-18T00:00:00"/>
    <d v="2019-10-18T00:00:00"/>
    <s v="SL"/>
    <m/>
    <s v="1 SL"/>
    <n v="1"/>
    <m/>
  </r>
  <r>
    <n v="1249"/>
    <x v="21"/>
    <x v="184"/>
    <s v="DIMAPILIS JOSEPHINE P."/>
    <s v="CTO"/>
    <x v="1"/>
    <d v="2019-10-23T00:00:00"/>
    <d v="2019-10-23T00:00:00"/>
    <s v="VL"/>
    <m/>
    <s v="1 VL"/>
    <n v="1"/>
    <m/>
  </r>
  <r>
    <n v="1250"/>
    <x v="21"/>
    <x v="185"/>
    <s v="DUNGO PURISIMA CORAZON E."/>
    <s v="CTO"/>
    <x v="1"/>
    <d v="2019-10-30T00:00:00"/>
    <d v="2019-10-30T00:00:00"/>
    <s v="OTHER"/>
    <s v="SPECIAL PRIVILEGE"/>
    <s v="1 Other"/>
    <n v="1"/>
    <m/>
  </r>
  <r>
    <n v="1251"/>
    <x v="21"/>
    <x v="196"/>
    <s v="VIDALLO WINNIE R."/>
    <s v="CTO"/>
    <x v="1"/>
    <d v="2019-10-21T00:00:00"/>
    <d v="2019-10-21T00:00:00"/>
    <s v="OTHER"/>
    <s v="BIRTHDAY LEAVE"/>
    <s v="1 OTHER"/>
    <n v="1"/>
    <m/>
  </r>
  <r>
    <n v="1252"/>
    <x v="21"/>
    <x v="201"/>
    <s v="ESCAMILLAS EVELYN M."/>
    <s v="CTO"/>
    <x v="1"/>
    <d v="2019-10-30T00:00:00"/>
    <d v="2019-10-31T00:00:00"/>
    <s v="VL"/>
    <s v="FORCE LEAVE"/>
    <s v="2 VL"/>
    <n v="2"/>
    <m/>
  </r>
  <r>
    <n v="1253"/>
    <x v="21"/>
    <x v="190"/>
    <s v="DE GRANO MA. ERLINDA F."/>
    <s v="CTO"/>
    <x v="1"/>
    <d v="2019-10-30T00:00:00"/>
    <d v="2019-10-30T00:00:00"/>
    <s v="VL"/>
    <s v="FORCE LEAVE"/>
    <s v="1 VL"/>
    <n v="1"/>
    <m/>
  </r>
  <r>
    <n v="1254"/>
    <x v="21"/>
    <x v="205"/>
    <s v="DE GRANO MA. ERLINDA F."/>
    <s v="CTO"/>
    <x v="1"/>
    <d v="2019-10-29T00:00:00"/>
    <d v="2019-10-29T00:00:00"/>
    <s v="VL"/>
    <s v="FORCE LEAVE"/>
    <s v="1 VL"/>
    <n v="1"/>
    <m/>
  </r>
  <r>
    <n v="1255"/>
    <x v="21"/>
    <x v="214"/>
    <s v="SALONGA LUCY M."/>
    <s v="EEO/ CITY MARKET"/>
    <x v="1"/>
    <d v="2019-12-23T00:00:00"/>
    <d v="2019-12-23T00:00:00"/>
    <s v="VL"/>
    <m/>
    <s v="1 VL"/>
    <n v="1"/>
    <m/>
  </r>
  <r>
    <n v="1255"/>
    <x v="21"/>
    <x v="214"/>
    <s v="SALONGA LUCY M."/>
    <s v="EEO/ CITY MARKET"/>
    <x v="1"/>
    <d v="2019-12-26T00:00:00"/>
    <d v="2019-12-27T00:00:00"/>
    <s v="VL"/>
    <m/>
    <s v="2 VL"/>
    <n v="2"/>
    <m/>
  </r>
  <r>
    <n v="1256"/>
    <x v="21"/>
    <x v="190"/>
    <s v="SALONGA LUCY M."/>
    <s v="EEO/ CITY MARKET"/>
    <x v="1"/>
    <d v="2019-10-22T00:00:00"/>
    <d v="2019-10-22T00:00:00"/>
    <s v="SL"/>
    <m/>
    <s v="1 SL"/>
    <n v="1"/>
    <m/>
  </r>
  <r>
    <n v="1257"/>
    <x v="21"/>
    <x v="218"/>
    <s v="SALONGA LUCY M."/>
    <s v="EEO/ CITY MARKET"/>
    <x v="1"/>
    <d v="2019-09-16T00:00:00"/>
    <d v="2019-09-20T00:00:00"/>
    <s v="VL"/>
    <m/>
    <s v="5 VL"/>
    <n v="5"/>
    <m/>
  </r>
  <r>
    <n v="1257"/>
    <x v="21"/>
    <x v="218"/>
    <s v="SALONGA LUCY M."/>
    <s v="EEO/ CITY MARKET"/>
    <x v="1"/>
    <d v="2019-09-26T00:00:00"/>
    <d v="2019-09-26T00:00:00"/>
    <s v="VL"/>
    <m/>
    <s v="1 VL"/>
    <n v="1"/>
    <m/>
  </r>
  <r>
    <n v="1258"/>
    <x v="21"/>
    <x v="205"/>
    <s v="ALEGA ESTELITA M."/>
    <s v="CTO"/>
    <x v="1"/>
    <d v="2019-10-21T00:00:00"/>
    <d v="2019-10-23T00:00:00"/>
    <s v="SL"/>
    <m/>
    <s v="3 SL"/>
    <n v="3"/>
    <m/>
  </r>
  <r>
    <n v="1259"/>
    <x v="21"/>
    <x v="178"/>
    <s v="BAAS TERESITA C."/>
    <s v="CTO"/>
    <x v="1"/>
    <d v="2019-10-25T00:00:00"/>
    <d v="2019-10-25T00:00:00"/>
    <s v="SL"/>
    <m/>
    <s v="1 SL"/>
    <n v="1"/>
    <m/>
  </r>
  <r>
    <n v="1260"/>
    <x v="21"/>
    <x v="214"/>
    <s v="IGNO CRISTINA M."/>
    <s v="HRMO"/>
    <x v="1"/>
    <d v="2019-10-29T00:00:00"/>
    <d v="2019-10-31T00:00:00"/>
    <s v="VL"/>
    <m/>
    <s v="3 VL"/>
    <n v="3"/>
    <m/>
  </r>
  <r>
    <n v="1261"/>
    <x v="21"/>
    <x v="195"/>
    <s v="MARQUEZ LOLITA R."/>
    <s v="INTERNAL"/>
    <x v="1"/>
    <d v="2019-10-11T00:00:00"/>
    <d v="2019-10-11T00:00:00"/>
    <s v="SL"/>
    <m/>
    <s v="1 SL"/>
    <n v="1"/>
    <m/>
  </r>
  <r>
    <n v="1262"/>
    <x v="21"/>
    <x v="178"/>
    <s v="FERMA ARCELI C."/>
    <s v="INTERNAL"/>
    <x v="1"/>
    <d v="2019-10-23T00:00:00"/>
    <d v="2019-10-25T00:00:00"/>
    <s v="SL"/>
    <m/>
    <s v="3 SL"/>
    <n v="3"/>
    <m/>
  </r>
  <r>
    <n v="1263"/>
    <x v="21"/>
    <x v="221"/>
    <s v="ROBINO OFELIA M."/>
    <s v="PICNIC GROVE"/>
    <x v="1"/>
    <m/>
    <m/>
    <s v="OTHER"/>
    <s v="TERMINAL"/>
    <s v="0 OTHER"/>
    <n v="0"/>
    <m/>
  </r>
  <r>
    <n v="1264"/>
    <x v="21"/>
    <x v="179"/>
    <s v="OLARTE GREATCHEL B."/>
    <s v="ACCOUNTING"/>
    <x v="1"/>
    <d v="2019-10-07T00:00:00"/>
    <d v="2019-10-31T00:00:00"/>
    <s v="SL"/>
    <m/>
    <s v="19 SL"/>
    <n v="19"/>
    <m/>
  </r>
  <r>
    <n v="1265"/>
    <x v="21"/>
    <x v="179"/>
    <s v="OLARTE GREATCHEL B."/>
    <s v="ACCOUNTING"/>
    <x v="1"/>
    <d v="2019-09-30T00:00:00"/>
    <d v="2019-10-01T00:00:00"/>
    <m/>
    <m/>
    <s v="2 "/>
    <n v="2"/>
    <m/>
  </r>
  <r>
    <n v="1265"/>
    <x v="21"/>
    <x v="179"/>
    <s v="OLARTE GREATCHEL B."/>
    <s v="ACCOUNTING"/>
    <x v="1"/>
    <d v="2019-10-03T00:00:00"/>
    <d v="2019-10-04T00:00:00"/>
    <m/>
    <m/>
    <s v="2 "/>
    <n v="2"/>
    <m/>
  </r>
  <r>
    <n v="1266"/>
    <x v="21"/>
    <x v="178"/>
    <s v="MALIGAYA NELITA M."/>
    <s v="GSO"/>
    <x v="1"/>
    <d v="2019-10-23T00:00:00"/>
    <d v="2019-10-23T00:00:00"/>
    <s v="SL"/>
    <m/>
    <s v="1 SL"/>
    <n v="1"/>
    <m/>
  </r>
  <r>
    <n v="1266"/>
    <x v="21"/>
    <x v="214"/>
    <s v="MALIGAYA NELITA M."/>
    <s v="GSO"/>
    <x v="1"/>
    <d v="2019-10-25T00:00:00"/>
    <d v="2019-10-25T00:00:00"/>
    <s v="SL"/>
    <m/>
    <s v="1 SL"/>
    <n v="1"/>
    <m/>
  </r>
  <r>
    <n v="1267"/>
    <x v="21"/>
    <x v="222"/>
    <s v="BISCOCHO JULIETA G."/>
    <s v="CTO"/>
    <x v="1"/>
    <m/>
    <m/>
    <s v="OTHER"/>
    <s v="SPECIAL PRIVILEGE"/>
    <s v="0 OTHER"/>
    <n v="0"/>
    <m/>
  </r>
  <r>
    <n v="1268"/>
    <x v="21"/>
    <x v="190"/>
    <s v="DEL MUNDO ESTER B."/>
    <s v="CEO"/>
    <x v="1"/>
    <d v="2019-10-22T00:00:00"/>
    <d v="2019-10-22T00:00:00"/>
    <s v="SL"/>
    <m/>
    <s v="1 SL"/>
    <n v="1"/>
    <m/>
  </r>
  <r>
    <n v="1269"/>
    <x v="21"/>
    <x v="190"/>
    <s v="DEL MUNDO HERMOGENES C."/>
    <s v="CEO"/>
    <x v="1"/>
    <d v="2019-10-22T00:00:00"/>
    <d v="2019-10-22T00:00:00"/>
    <s v="SL"/>
    <m/>
    <s v="1 SL"/>
    <n v="1"/>
    <m/>
  </r>
  <r>
    <n v="1270"/>
    <x v="21"/>
    <x v="190"/>
    <s v="DE CASTRO JUANITA M."/>
    <s v="CEO"/>
    <x v="1"/>
    <d v="2019-10-22T00:00:00"/>
    <d v="2019-10-22T00:00:00"/>
    <s v="SL"/>
    <m/>
    <s v="1 SL"/>
    <n v="1"/>
    <m/>
  </r>
  <r>
    <n v="1271"/>
    <x v="21"/>
    <x v="178"/>
    <s v="PAYAD MARICEL  Q."/>
    <s v="HRMO"/>
    <x v="1"/>
    <d v="2019-10-24T00:00:00"/>
    <d v="2019-10-24T00:00:00"/>
    <s v="SL"/>
    <m/>
    <s v="1 SL"/>
    <n v="1"/>
    <m/>
  </r>
  <r>
    <n v="1272"/>
    <x v="21"/>
    <x v="190"/>
    <s v="DIGO MANUEL  "/>
    <s v="PICNIC GROVE"/>
    <x v="1"/>
    <d v="2019-10-07T00:00:00"/>
    <d v="2019-11-01T00:00:00"/>
    <s v="SL"/>
    <m/>
    <s v="19 SL"/>
    <n v="19"/>
    <m/>
  </r>
  <r>
    <n v="1272"/>
    <x v="21"/>
    <x v="190"/>
    <s v="DIGO MANUEL  "/>
    <s v="PICNIC GROVE"/>
    <x v="1"/>
    <d v="2019-11-04T00:00:00"/>
    <d v="2019-11-08T00:00:00"/>
    <s v="SL"/>
    <m/>
    <s v="5 SL"/>
    <n v="5"/>
    <m/>
  </r>
  <r>
    <n v="1273"/>
    <x v="21"/>
    <x v="194"/>
    <s v="TORRES SONIA M."/>
    <s v="ASSESSORS OFFICE"/>
    <x v="1"/>
    <d v="2019-10-21T00:00:00"/>
    <d v="2019-10-25T00:00:00"/>
    <s v="VL"/>
    <m/>
    <s v="5 VL"/>
    <n v="5"/>
    <m/>
  </r>
  <r>
    <n v="1274"/>
    <x v="21"/>
    <x v="196"/>
    <s v="TORRES SONIA M."/>
    <s v="ASSESSORS OFFICE"/>
    <x v="1"/>
    <d v="2019-10-15T00:00:00"/>
    <d v="2019-10-15T00:00:00"/>
    <s v="SL"/>
    <m/>
    <s v="1 SL"/>
    <n v="1"/>
    <m/>
  </r>
  <r>
    <n v="1275"/>
    <x v="21"/>
    <x v="222"/>
    <s v="TORRES SONIA M."/>
    <s v="ASSESSORS OFFICE"/>
    <x v="1"/>
    <d v="2019-09-25T00:00:00"/>
    <d v="2019-09-27T00:00:00"/>
    <s v="SL"/>
    <m/>
    <s v="3 SL"/>
    <n v="3"/>
    <m/>
  </r>
  <r>
    <n v="1276"/>
    <x v="21"/>
    <x v="214"/>
    <s v="MARINDUQUE MARISSA M."/>
    <s v="ASSESSORS OFFICE"/>
    <x v="1"/>
    <d v="2019-10-29T00:00:00"/>
    <d v="2019-10-30T00:00:00"/>
    <s v="VL"/>
    <m/>
    <s v="2 VL"/>
    <n v="2"/>
    <m/>
  </r>
  <r>
    <n v="1277"/>
    <x v="21"/>
    <x v="178"/>
    <s v="MARINDUQUE MARISSA M."/>
    <s v="ASSESSORS OFFICE"/>
    <x v="1"/>
    <d v="2019-10-28T00:00:00"/>
    <d v="2019-10-28T00:00:00"/>
    <s v="OTHER"/>
    <s v="SPECIAL PRIVILEGE"/>
    <s v="1 Other"/>
    <n v="1"/>
    <m/>
  </r>
  <r>
    <n v="1278"/>
    <x v="21"/>
    <x v="186"/>
    <s v="MARINDUQUE MARISSA M."/>
    <s v="ASSESSORS OFFICE"/>
    <x v="1"/>
    <d v="2019-10-04T00:00:00"/>
    <d v="2019-10-04T00:00:00"/>
    <s v="SL"/>
    <m/>
    <s v="1 SL"/>
    <n v="1"/>
    <m/>
  </r>
  <r>
    <n v="1279"/>
    <x v="21"/>
    <x v="178"/>
    <s v="BAYHON GEORGE G."/>
    <s v="ASSESSORS OFFICE"/>
    <x v="1"/>
    <d v="2019-10-04T00:00:00"/>
    <d v="2019-10-04T00:00:00"/>
    <s v="VL"/>
    <m/>
    <s v="1 VL"/>
    <n v="1"/>
    <m/>
  </r>
  <r>
    <n v="1280"/>
    <x v="21"/>
    <x v="196"/>
    <s v="BAYHON GEORGE G."/>
    <s v="ASSESSORS OFFICE"/>
    <x v="1"/>
    <d v="2019-10-22T00:00:00"/>
    <d v="2019-10-22T00:00:00"/>
    <s v="VL"/>
    <m/>
    <s v="1 VL"/>
    <n v="1"/>
    <m/>
  </r>
  <r>
    <n v="1281"/>
    <x v="21"/>
    <x v="178"/>
    <s v="BAYOT RUMER M."/>
    <s v="ASSESSORS OFFICE"/>
    <x v="1"/>
    <d v="2019-10-25T00:00:00"/>
    <d v="2019-10-25T00:00:00"/>
    <s v="SL"/>
    <m/>
    <s v="1 SL"/>
    <n v="1"/>
    <m/>
  </r>
  <r>
    <n v="1282"/>
    <x v="21"/>
    <x v="223"/>
    <s v="MENDOZA LOURDES G."/>
    <s v="PIO"/>
    <x v="1"/>
    <d v="2019-10-30T00:00:00"/>
    <d v="2019-10-31T00:00:00"/>
    <s v="SL"/>
    <m/>
    <s v="2 SL"/>
    <n v="2"/>
    <m/>
  </r>
  <r>
    <n v="1282"/>
    <x v="21"/>
    <x v="223"/>
    <s v="MENDOZA LOURDES G."/>
    <s v="PIO"/>
    <x v="1"/>
    <d v="2019-11-02T00:00:00"/>
    <d v="2019-11-02T00:00:00"/>
    <s v="SL"/>
    <m/>
    <s v="1 SL"/>
    <n v="1"/>
    <m/>
  </r>
  <r>
    <n v="1283"/>
    <x v="21"/>
    <x v="206"/>
    <s v="MENDOZA LOURDES G."/>
    <s v="PIO"/>
    <x v="1"/>
    <d v="2019-10-23T00:00:00"/>
    <d v="2019-10-24T00:00:00"/>
    <s v="SL"/>
    <m/>
    <s v="2 SL"/>
    <n v="2"/>
    <m/>
  </r>
  <r>
    <n v="1284"/>
    <x v="21"/>
    <x v="224"/>
    <s v="MENDOZA LOURDES G."/>
    <s v="PIO"/>
    <x v="1"/>
    <d v="2019-09-10T00:00:00"/>
    <d v="2019-09-10T00:00:00"/>
    <s v="SL"/>
    <m/>
    <s v="1 SL"/>
    <n v="1"/>
    <m/>
  </r>
  <r>
    <n v="1285"/>
    <x v="21"/>
    <x v="215"/>
    <s v="MENDOZA LOURDES G."/>
    <s v="PIO"/>
    <x v="1"/>
    <d v="2019-09-05T00:00:00"/>
    <d v="2019-09-05T00:00:00"/>
    <s v="SL"/>
    <m/>
    <s v="1 SL"/>
    <n v="1"/>
    <m/>
  </r>
  <r>
    <n v="1286"/>
    <x v="21"/>
    <x v="178"/>
    <s v="AUDITOR AILEEN D."/>
    <s v="PIO"/>
    <x v="1"/>
    <d v="2019-10-23T00:00:00"/>
    <d v="2019-10-25T00:00:00"/>
    <s v="SL"/>
    <m/>
    <s v="3 SL"/>
    <n v="3"/>
    <m/>
  </r>
  <r>
    <n v="1287"/>
    <x v="21"/>
    <x v="197"/>
    <s v="AUDITOR AILEEN D."/>
    <s v="PIO"/>
    <x v="1"/>
    <d v="2019-09-19T00:00:00"/>
    <d v="2019-09-20T00:00:00"/>
    <s v="SL"/>
    <m/>
    <s v="2 SL"/>
    <n v="2"/>
    <m/>
  </r>
  <r>
    <n v="1288"/>
    <x v="21"/>
    <x v="216"/>
    <s v="AUDITOR AILEEN D."/>
    <s v="PIO"/>
    <x v="1"/>
    <d v="2019-09-06T00:00:00"/>
    <d v="2019-09-06T00:00:00"/>
    <s v="VL"/>
    <m/>
    <s v="1 VL"/>
    <n v="1"/>
    <m/>
  </r>
  <r>
    <n v="1288"/>
    <x v="21"/>
    <x v="216"/>
    <s v="AUDITOR AILEEN D."/>
    <s v="PIO"/>
    <x v="1"/>
    <d v="2019-09-09T00:00:00"/>
    <d v="2019-09-11T00:00:00"/>
    <s v="VL"/>
    <m/>
    <s v="3 VL"/>
    <n v="3"/>
    <m/>
  </r>
  <r>
    <n v="1289"/>
    <x v="21"/>
    <x v="225"/>
    <s v="FLAVIER ADORACION  "/>
    <s v="ADMIN OFFICE"/>
    <x v="1"/>
    <d v="2019-09-04T00:00:00"/>
    <d v="2019-09-04T00:00:00"/>
    <s v="SL"/>
    <m/>
    <s v="1 SL"/>
    <n v="1"/>
    <m/>
  </r>
  <r>
    <n v="1290"/>
    <x v="21"/>
    <x v="226"/>
    <s v="COTONER NELIA C."/>
    <s v="COOPERATIVE OFFICE"/>
    <x v="1"/>
    <d v="2019-10-14T00:00:00"/>
    <d v="2019-10-15T00:00:00"/>
    <s v="VL"/>
    <m/>
    <s v="2 VL"/>
    <n v="2"/>
    <m/>
  </r>
  <r>
    <n v="1291"/>
    <x v="21"/>
    <x v="194"/>
    <s v="MOLOD EMMA D."/>
    <s v="CHO"/>
    <x v="1"/>
    <d v="2019-10-24T00:00:00"/>
    <d v="2019-10-24T00:00:00"/>
    <s v="OTHER"/>
    <s v="SPECIAL PRIVILEGE"/>
    <s v="1 Other"/>
    <n v="1"/>
    <m/>
  </r>
  <r>
    <n v="1292"/>
    <x v="21"/>
    <x v="200"/>
    <s v="DE OCAMPO MARISSA B."/>
    <s v="THRDC"/>
    <x v="1"/>
    <d v="2019-09-16T00:00:00"/>
    <d v="2019-09-16T00:00:00"/>
    <s v="SL"/>
    <m/>
    <s v="1 SL"/>
    <n v="1"/>
    <m/>
  </r>
  <r>
    <n v="1293"/>
    <x v="21"/>
    <x v="185"/>
    <s v="DE OCAMPO MARISSA B."/>
    <s v="THRDC"/>
    <x v="1"/>
    <d v="2019-10-16T00:00:00"/>
    <d v="2019-10-18T00:00:00"/>
    <s v="SL"/>
    <m/>
    <s v="3 SL"/>
    <n v="3"/>
    <m/>
  </r>
  <r>
    <n v="1294"/>
    <x v="21"/>
    <x v="185"/>
    <s v="DE OCAMPO MARISSA B."/>
    <s v="THRDC"/>
    <x v="1"/>
    <d v="2019-10-24T00:00:00"/>
    <d v="2019-10-24T00:00:00"/>
    <s v="VL"/>
    <m/>
    <s v="1 VL"/>
    <n v="1"/>
    <m/>
  </r>
  <r>
    <n v="1295"/>
    <x v="21"/>
    <x v="209"/>
    <s v="SEDUCON LUCIO F."/>
    <s v="COOPERATIVE OFFICE"/>
    <x v="1"/>
    <d v="2019-09-23T00:00:00"/>
    <d v="2019-09-24T00:00:00"/>
    <s v="SL"/>
    <m/>
    <s v="2 SL"/>
    <n v="2"/>
    <m/>
  </r>
  <r>
    <n v="1296"/>
    <x v="21"/>
    <x v="181"/>
    <s v="OLIVAR MARINA B."/>
    <s v="COOPERATIVE OFFICE"/>
    <x v="1"/>
    <d v="2019-09-13T00:00:00"/>
    <d v="2019-09-13T00:00:00"/>
    <s v="SL"/>
    <m/>
    <s v="1 SL"/>
    <n v="1"/>
    <m/>
  </r>
  <r>
    <n v="1297"/>
    <x v="21"/>
    <x v="201"/>
    <s v="OLIVAR MARINA B."/>
    <s v="COOPERATIVE OFFICE"/>
    <x v="1"/>
    <d v="2019-10-19T00:00:00"/>
    <d v="2019-10-19T00:00:00"/>
    <s v="SL"/>
    <m/>
    <s v="1 SL"/>
    <n v="1"/>
    <m/>
  </r>
  <r>
    <n v="1298"/>
    <x v="21"/>
    <x v="182"/>
    <s v="SEDUCON LUCIO F."/>
    <s v="COOPERATIVE OFFICE"/>
    <x v="1"/>
    <d v="2019-10-03T00:00:00"/>
    <d v="2019-10-03T00:00:00"/>
    <s v="SL"/>
    <m/>
    <s v="1 SL"/>
    <n v="1"/>
    <m/>
  </r>
  <r>
    <n v="1299"/>
    <x v="21"/>
    <x v="187"/>
    <s v="SEDUCON LUCIO F."/>
    <s v="COOPERATIVE OFFICE"/>
    <x v="1"/>
    <d v="2019-10-14T00:00:00"/>
    <d v="2019-10-14T00:00:00"/>
    <s v="SL"/>
    <m/>
    <s v="1 SL"/>
    <n v="1"/>
    <m/>
  </r>
  <r>
    <n v="1300"/>
    <x v="21"/>
    <x v="201"/>
    <s v="SEDUCON LUCIO F."/>
    <s v="COOPERATIVE OFFICE"/>
    <x v="1"/>
    <d v="2019-10-18T00:00:00"/>
    <d v="2019-10-18T00:00:00"/>
    <s v="SL"/>
    <m/>
    <s v="1 SL"/>
    <n v="1"/>
    <m/>
  </r>
  <r>
    <n v="1300"/>
    <x v="21"/>
    <x v="201"/>
    <s v="SEDUCON LUCIO F."/>
    <s v="COOPERATIVE OFFICE"/>
    <x v="1"/>
    <d v="2019-10-22T00:00:00"/>
    <d v="2019-10-22T00:00:00"/>
    <s v="SL"/>
    <m/>
    <s v="1 SL"/>
    <n v="1"/>
    <m/>
  </r>
  <r>
    <n v="1301"/>
    <x v="21"/>
    <x v="181"/>
    <s v="CRUZADA MAGDALENA A."/>
    <s v="COOPERATIVE OFFICE"/>
    <x v="1"/>
    <d v="2019-09-13T00:00:00"/>
    <d v="2019-09-13T00:00:00"/>
    <s v="SL"/>
    <m/>
    <s v="1 SL"/>
    <n v="1"/>
    <m/>
  </r>
  <r>
    <n v="1302"/>
    <x v="21"/>
    <x v="226"/>
    <s v="VELUZ DORMILUNA E."/>
    <s v="CCT"/>
    <x v="1"/>
    <d v="2019-10-07T00:00:00"/>
    <d v="2019-10-07T00:00:00"/>
    <s v="SL"/>
    <m/>
    <s v="1 SL"/>
    <n v="1"/>
    <m/>
  </r>
  <r>
    <n v="1303"/>
    <x v="21"/>
    <x v="196"/>
    <s v="CRUZADA MAGDALENA A."/>
    <s v="COOPERATIVE OFFICE"/>
    <x v="1"/>
    <d v="2019-10-23T00:00:00"/>
    <d v="2019-10-24T00:00:00"/>
    <s v="VL"/>
    <m/>
    <s v="2 VL"/>
    <n v="2"/>
    <m/>
  </r>
  <r>
    <n v="1304"/>
    <x v="21"/>
    <x v="188"/>
    <s v="MACASPAC ELVIRA V."/>
    <s v="COOPERATIVE OFFICE"/>
    <x v="1"/>
    <d v="2019-11-04T00:00:00"/>
    <d v="2019-11-04T00:00:00"/>
    <s v="SL"/>
    <m/>
    <s v="1 SL"/>
    <n v="1"/>
    <m/>
  </r>
  <r>
    <n v="1305"/>
    <x v="21"/>
    <x v="214"/>
    <s v="MALUBAY MELINDA D."/>
    <s v="THRDC"/>
    <x v="1"/>
    <d v="2019-10-22T00:00:00"/>
    <d v="2019-10-24T00:00:00"/>
    <s v="SL"/>
    <m/>
    <s v="3 SL"/>
    <n v="3"/>
    <m/>
  </r>
  <r>
    <n v="1306"/>
    <x v="21"/>
    <x v="184"/>
    <s v="MALUBAY MELINDA D."/>
    <s v="THRDC"/>
    <x v="1"/>
    <d v="2019-10-25T00:00:00"/>
    <d v="2019-10-25T00:00:00"/>
    <s v="VL"/>
    <m/>
    <s v="1 VL"/>
    <n v="1"/>
    <m/>
  </r>
  <r>
    <n v="1306"/>
    <x v="21"/>
    <x v="184"/>
    <s v="MALUBAY MELINDA D."/>
    <s v="THRDC"/>
    <x v="1"/>
    <d v="2019-10-28T00:00:00"/>
    <d v="2019-10-29T00:00:00"/>
    <s v="VL"/>
    <m/>
    <s v="2 VL"/>
    <n v="2"/>
    <m/>
  </r>
  <r>
    <n v="1307"/>
    <x v="21"/>
    <x v="206"/>
    <s v="MENDOZA NORA A."/>
    <s v="ACCOUNTING"/>
    <x v="1"/>
    <d v="2019-10-02T00:00:00"/>
    <d v="2019-10-02T00:00:00"/>
    <s v="SL"/>
    <m/>
    <s v="1 SL"/>
    <n v="1"/>
    <m/>
  </r>
  <r>
    <n v="1307"/>
    <x v="21"/>
    <x v="206"/>
    <s v="MENDOZA NORA A."/>
    <s v="ACCOUNTING"/>
    <x v="1"/>
    <d v="2019-10-14T00:00:00"/>
    <d v="2019-10-14T00:00:00"/>
    <s v="SL"/>
    <m/>
    <s v="1 SL"/>
    <n v="1"/>
    <m/>
  </r>
  <r>
    <n v="1308"/>
    <x v="21"/>
    <x v="178"/>
    <s v="MANALO EDITHA V."/>
    <s v="ACCOUNTING"/>
    <x v="1"/>
    <d v="2019-10-22T00:00:00"/>
    <d v="2019-10-22T00:00:00"/>
    <s v="OTHER"/>
    <s v="SPECIAL PRIVILEGE"/>
    <s v="1 OTHER"/>
    <n v="1"/>
    <m/>
  </r>
  <r>
    <n v="1309"/>
    <x v="21"/>
    <x v="185"/>
    <s v="ANACAY LEVIE B."/>
    <s v="ACCOUNTING"/>
    <x v="1"/>
    <d v="2019-10-14T00:00:00"/>
    <d v="2019-10-14T00:00:00"/>
    <s v="SL"/>
    <m/>
    <s v="1 SL"/>
    <n v="1"/>
    <m/>
  </r>
  <r>
    <n v="1310"/>
    <x v="21"/>
    <x v="183"/>
    <s v="ROCILLO CECILLA A."/>
    <s v="ACCOUNTING"/>
    <x v="1"/>
    <d v="2019-10-29T00:00:00"/>
    <d v="2019-10-29T00:00:00"/>
    <s v="SL"/>
    <m/>
    <s v="1 SL"/>
    <n v="1"/>
    <m/>
  </r>
  <r>
    <n v="1311"/>
    <x v="21"/>
    <x v="214"/>
    <s v="ENMACIO LEILA A."/>
    <s v="ACCOUNTING"/>
    <x v="1"/>
    <d v="2019-10-09T00:00:00"/>
    <d v="2019-10-09T00:00:00"/>
    <s v="SL"/>
    <m/>
    <s v="1 SL"/>
    <n v="1"/>
    <m/>
  </r>
  <r>
    <n v="1311"/>
    <x v="21"/>
    <x v="214"/>
    <s v="ENMACIO LEILA A."/>
    <s v="ACCOUNTING"/>
    <x v="1"/>
    <d v="2019-10-14T00:00:00"/>
    <d v="2019-10-14T00:00:00"/>
    <s v="SL"/>
    <m/>
    <s v="1 SL"/>
    <n v="1"/>
    <m/>
  </r>
  <r>
    <n v="1312"/>
    <x v="21"/>
    <x v="197"/>
    <s v="DEL MUNDO ROSALLE A."/>
    <s v="PIO"/>
    <x v="1"/>
    <d v="2019-09-18T00:00:00"/>
    <d v="2019-09-20T00:00:00"/>
    <s v="SL"/>
    <m/>
    <s v="3 SL"/>
    <n v="3"/>
    <m/>
  </r>
  <r>
    <n v="1313"/>
    <x v="21"/>
    <x v="183"/>
    <s v="DEL MUNDO ROSALLE A."/>
    <s v="PIO"/>
    <x v="1"/>
    <d v="2019-10-30T00:00:00"/>
    <d v="2019-10-31T00:00:00"/>
    <s v="SL"/>
    <m/>
    <s v="2 SL"/>
    <n v="2"/>
    <m/>
  </r>
  <r>
    <n v="1314"/>
    <x v="21"/>
    <x v="185"/>
    <s v="MALIGAYA NELITA M."/>
    <s v="GSO"/>
    <x v="1"/>
    <d v="2019-10-17T00:00:00"/>
    <d v="2019-10-18T00:00:00"/>
    <s v="SL"/>
    <m/>
    <s v="2 SL"/>
    <n v="2"/>
    <m/>
  </r>
  <r>
    <n v="1315"/>
    <x v="21"/>
    <x v="183"/>
    <s v="DIMAPILIS VILMA T."/>
    <s v="GSO"/>
    <x v="1"/>
    <d v="2019-11-15T00:00:00"/>
    <d v="2019-11-15T00:00:00"/>
    <s v="VL"/>
    <m/>
    <s v="1 VL"/>
    <n v="1"/>
    <m/>
  </r>
  <r>
    <n v="1315"/>
    <x v="21"/>
    <x v="183"/>
    <s v="DIMAPILIS VILMA T."/>
    <s v="GSO"/>
    <x v="1"/>
    <d v="2019-11-29T00:00:00"/>
    <d v="2019-11-29T00:00:00"/>
    <s v="VL"/>
    <m/>
    <s v="1 VL"/>
    <n v="1"/>
    <m/>
  </r>
  <r>
    <n v="1316"/>
    <x v="21"/>
    <x v="190"/>
    <s v="DIMARANAN PERPETUA F."/>
    <s v="TIPID IMPOK"/>
    <x v="1"/>
    <d v="2019-10-01T00:00:00"/>
    <d v="2019-10-02T00:00:00"/>
    <s v="SL"/>
    <m/>
    <s v="2 SL"/>
    <n v="2"/>
    <m/>
  </r>
  <r>
    <n v="1316"/>
    <x v="21"/>
    <x v="205"/>
    <s v="DIMARANAN PERPETUA F."/>
    <s v="TIPID IMPOK"/>
    <x v="1"/>
    <d v="2019-10-07T00:00:00"/>
    <d v="2019-10-07T00:00:00"/>
    <s v="SL"/>
    <m/>
    <s v="1 SL"/>
    <n v="1"/>
    <m/>
  </r>
  <r>
    <n v="1316"/>
    <x v="21"/>
    <x v="206"/>
    <s v="DIMARANAN PERPETUA F."/>
    <s v="TIPID IMPOK"/>
    <x v="1"/>
    <d v="2019-10-09T00:00:00"/>
    <d v="2019-10-10T00:00:00"/>
    <s v="SL"/>
    <m/>
    <s v="2 SL"/>
    <n v="2"/>
    <m/>
  </r>
  <r>
    <n v="1317"/>
    <x v="21"/>
    <x v="190"/>
    <s v="DIMARANAN PERPETUA F."/>
    <s v="TIPID IMPOK"/>
    <x v="1"/>
    <d v="2019-10-14T00:00:00"/>
    <d v="2019-10-18T00:00:00"/>
    <s v="VL"/>
    <m/>
    <s v="5 VL"/>
    <n v="5"/>
    <m/>
  </r>
  <r>
    <n v="1317"/>
    <x v="21"/>
    <x v="190"/>
    <s v="DIMARANAN PERPETUA F."/>
    <s v="TIPID IMPOK"/>
    <x v="1"/>
    <d v="2019-10-21T00:00:00"/>
    <d v="2019-10-22T00:00:00"/>
    <s v="VL"/>
    <m/>
    <s v="2 VL"/>
    <n v="2"/>
    <m/>
  </r>
  <r>
    <n v="1318"/>
    <x v="21"/>
    <x v="212"/>
    <s v="DIMARANAN PERPETUA F."/>
    <s v="TIPID IMPOK"/>
    <x v="1"/>
    <d v="2019-10-29T00:00:00"/>
    <d v="2019-10-29T00:00:00"/>
    <s v="SL"/>
    <m/>
    <s v="1 SL"/>
    <n v="1"/>
    <m/>
  </r>
  <r>
    <n v="1319"/>
    <x v="21"/>
    <x v="192"/>
    <s v="DE VILLA MYRNA D."/>
    <s v="GSO"/>
    <x v="1"/>
    <d v="2019-10-10T00:00:00"/>
    <d v="2019-10-10T00:00:00"/>
    <s v="SL"/>
    <m/>
    <s v="1 SL"/>
    <n v="1"/>
    <m/>
  </r>
  <r>
    <n v="1320"/>
    <x v="21"/>
    <x v="201"/>
    <s v="DE VILLA MYRNA D."/>
    <s v="GSO"/>
    <x v="1"/>
    <d v="2019-10-21T00:00:00"/>
    <d v="2019-10-21T00:00:00"/>
    <s v="SL"/>
    <m/>
    <s v="1 SL"/>
    <n v="1"/>
    <m/>
  </r>
  <r>
    <n v="1321"/>
    <x v="21"/>
    <x v="214"/>
    <s v="DE VILLA MYRNA D."/>
    <s v="GSO"/>
    <x v="1"/>
    <d v="2019-10-28T00:00:00"/>
    <d v="2019-10-28T00:00:00"/>
    <s v="SL"/>
    <m/>
    <s v="1 SL"/>
    <n v="1"/>
    <m/>
  </r>
  <r>
    <n v="1322"/>
    <x v="21"/>
    <x v="206"/>
    <s v="DE VILLA MYRNA D."/>
    <s v="GSO"/>
    <x v="1"/>
    <d v="2019-11-04T00:00:00"/>
    <d v="2019-11-05T00:00:00"/>
    <s v="VL"/>
    <m/>
    <s v="2 VL"/>
    <n v="2"/>
    <m/>
  </r>
  <r>
    <n v="1323"/>
    <x v="21"/>
    <x v="206"/>
    <s v="ORTIZ TRINIDAD D."/>
    <s v="GSO"/>
    <x v="1"/>
    <d v="2019-10-24T00:00:00"/>
    <d v="2019-10-24T00:00:00"/>
    <s v="SL"/>
    <m/>
    <s v="1 SL"/>
    <n v="1"/>
    <m/>
  </r>
  <r>
    <n v="1324"/>
    <x v="21"/>
    <x v="227"/>
    <s v="DIMARANAN RODORA G."/>
    <s v="HRMO"/>
    <x v="1"/>
    <d v="2019-11-21T00:00:00"/>
    <d v="2019-11-21T00:00:00"/>
    <s v="VL"/>
    <m/>
    <s v="1 VL"/>
    <n v="1"/>
    <m/>
  </r>
  <r>
    <n v="1324"/>
    <x v="21"/>
    <x v="227"/>
    <s v="DIMARANAN RODORA G."/>
    <s v="HRMO"/>
    <x v="1"/>
    <d v="2019-12-10T00:00:00"/>
    <d v="2019-12-12T00:00:00"/>
    <s v="VL"/>
    <m/>
    <s v="3 VL"/>
    <n v="3"/>
    <m/>
  </r>
  <r>
    <n v="1324"/>
    <x v="21"/>
    <x v="227"/>
    <s v="DIMARANAN RODORA G."/>
    <s v="HRMO"/>
    <x v="1"/>
    <d v="2019-12-20T00:00:00"/>
    <d v="2019-12-20T00:00:00"/>
    <s v="VL"/>
    <m/>
    <s v="1 VL"/>
    <n v="1"/>
    <m/>
  </r>
  <r>
    <n v="1325"/>
    <x v="22"/>
    <x v="184"/>
    <s v="LIMBOC FLORDELIZA J."/>
    <s v="LCR"/>
    <x v="1"/>
    <d v="2019-10-14T00:00:00"/>
    <d v="2019-10-14T00:00:00"/>
    <s v="SL"/>
    <m/>
    <s v="1 SL"/>
    <n v="1"/>
    <m/>
  </r>
  <r>
    <n v="1326"/>
    <x v="23"/>
    <x v="186"/>
    <s v="LIMBOC FLORDELIZA J."/>
    <s v="LCR"/>
    <x v="1"/>
    <d v="2019-10-03T00:00:00"/>
    <d v="2019-10-03T00:00:00"/>
    <s v="SL"/>
    <m/>
    <s v="1 SL"/>
    <n v="1"/>
    <m/>
  </r>
  <r>
    <n v="1327"/>
    <x v="23"/>
    <x v="217"/>
    <s v="LIMBOC FLORDELIZA J."/>
    <s v="LCR"/>
    <x v="1"/>
    <d v="2019-09-25T00:00:00"/>
    <d v="2019-09-26T00:00:00"/>
    <s v="SL"/>
    <m/>
    <s v="2 SL"/>
    <n v="2"/>
    <m/>
  </r>
  <r>
    <n v="1328"/>
    <x v="23"/>
    <x v="213"/>
    <s v="LIMBOC FLORDELIZA J."/>
    <s v="LCR"/>
    <x v="1"/>
    <d v="2019-09-17T00:00:00"/>
    <d v="2019-09-17T00:00:00"/>
    <s v="SL"/>
    <m/>
    <s v="1 SL"/>
    <n v="1"/>
    <m/>
  </r>
  <r>
    <n v="1329"/>
    <x v="23"/>
    <x v="228"/>
    <s v="LIMBOC FLORDELIZA J."/>
    <s v="LCR"/>
    <x v="1"/>
    <d v="2019-09-02T00:00:00"/>
    <d v="2019-09-02T00:00:00"/>
    <s v="SL"/>
    <m/>
    <s v="1 SL"/>
    <n v="1"/>
    <m/>
  </r>
  <r>
    <n v="1330"/>
    <x v="23"/>
    <x v="180"/>
    <s v="BUGARIN MA. ANA M."/>
    <s v="LCR"/>
    <x v="1"/>
    <d v="2019-09-27T00:00:00"/>
    <d v="2019-09-27T00:00:00"/>
    <s v="VL"/>
    <m/>
    <s v="1 VL"/>
    <n v="1"/>
    <m/>
  </r>
  <r>
    <n v="1330"/>
    <x v="23"/>
    <x v="180"/>
    <s v="BUGARIN MA. ANA M."/>
    <s v="LCR"/>
    <x v="1"/>
    <d v="2019-09-29T00:00:00"/>
    <d v="2019-09-29T00:00:00"/>
    <s v="VL"/>
    <m/>
    <s v="1 VL"/>
    <n v="1"/>
    <m/>
  </r>
  <r>
    <n v="1331"/>
    <x v="23"/>
    <x v="214"/>
    <s v="BUGARIN MA. ANA M."/>
    <s v="LCR"/>
    <x v="1"/>
    <d v="2019-10-28T00:00:00"/>
    <d v="2019-10-28T00:00:00"/>
    <s v="SL"/>
    <m/>
    <s v="1 SL"/>
    <n v="1"/>
    <m/>
  </r>
  <r>
    <n v="1332"/>
    <x v="23"/>
    <x v="178"/>
    <s v="ANGCAYA RUFINA P."/>
    <s v="LCR"/>
    <x v="1"/>
    <d v="2019-10-25T00:00:00"/>
    <d v="2019-10-25T00:00:00"/>
    <s v="SL"/>
    <m/>
    <s v="1 SL"/>
    <n v="1"/>
    <m/>
  </r>
  <r>
    <n v="1333"/>
    <x v="23"/>
    <x v="195"/>
    <s v="ANGCAYA RUFINA P."/>
    <s v="LCR"/>
    <x v="1"/>
    <d v="2019-10-11T00:00:00"/>
    <d v="2019-10-11T00:00:00"/>
    <s v="SL"/>
    <m/>
    <s v="1 SL"/>
    <n v="1"/>
    <m/>
  </r>
  <r>
    <n v="1334"/>
    <x v="23"/>
    <x v="218"/>
    <s v="ANGCAYA RUFINA P."/>
    <s v="LCR"/>
    <x v="1"/>
    <d v="2019-09-20T00:00:00"/>
    <d v="2019-09-20T00:00:00"/>
    <s v="SL"/>
    <m/>
    <s v="1 SL"/>
    <n v="1"/>
    <m/>
  </r>
  <r>
    <n v="1335"/>
    <x v="23"/>
    <x v="184"/>
    <s v="TOLENTINO CAROLINA E."/>
    <s v="LCR"/>
    <x v="1"/>
    <d v="2019-10-24T00:00:00"/>
    <d v="2019-10-25T00:00:00"/>
    <s v="VL"/>
    <m/>
    <s v="2 VL"/>
    <n v="2"/>
    <m/>
  </r>
  <r>
    <n v="1335"/>
    <x v="23"/>
    <x v="184"/>
    <s v="TOLENTINO CAROLINA E."/>
    <s v="LCR"/>
    <x v="1"/>
    <d v="2019-10-28T00:00:00"/>
    <d v="2019-10-29T00:00:00"/>
    <s v="VL"/>
    <m/>
    <s v="2 VL"/>
    <n v="2"/>
    <m/>
  </r>
  <r>
    <n v="1336"/>
    <x v="23"/>
    <x v="223"/>
    <s v="LABARDA GINA L."/>
    <s v="PICNIC GROVE"/>
    <x v="1"/>
    <d v="2019-11-18T00:00:00"/>
    <d v="2019-11-18T00:00:00"/>
    <s v="VL"/>
    <m/>
    <s v="1 VL"/>
    <n v="1"/>
    <m/>
  </r>
  <r>
    <n v="1336"/>
    <x v="23"/>
    <x v="223"/>
    <s v="LABARDA GINA L."/>
    <s v="PICNIC GROVE"/>
    <x v="1"/>
    <d v="2019-11-22T00:00:00"/>
    <d v="2019-11-22T00:00:00"/>
    <s v="VL"/>
    <m/>
    <s v="1 VL"/>
    <n v="1"/>
    <m/>
  </r>
  <r>
    <n v="1336"/>
    <x v="23"/>
    <x v="223"/>
    <s v="LABARDA GINA L."/>
    <s v="PICNIC GROVE"/>
    <x v="1"/>
    <d v="2019-11-18T00:00:00"/>
    <d v="2019-11-18T00:00:00"/>
    <s v="VL"/>
    <m/>
    <s v="1 VL"/>
    <n v="1"/>
    <m/>
  </r>
  <r>
    <n v="1336"/>
    <x v="23"/>
    <x v="223"/>
    <s v="LABARDA GINA L."/>
    <s v="PICNIC GROVE"/>
    <x v="1"/>
    <d v="2019-11-18T00:00:00"/>
    <d v="2019-11-18T00:00:00"/>
    <s v="VL"/>
    <m/>
    <s v="1 VL"/>
    <n v="1"/>
    <m/>
  </r>
  <r>
    <n v="1336"/>
    <x v="23"/>
    <x v="223"/>
    <s v="LABARDA GINA L."/>
    <s v="PICNIC GROVE"/>
    <x v="1"/>
    <d v="2019-11-18T00:00:00"/>
    <d v="2019-11-18T00:00:00"/>
    <s v="VL"/>
    <m/>
    <s v="1 VL"/>
    <n v="1"/>
    <m/>
  </r>
  <r>
    <n v="1337"/>
    <x v="23"/>
    <x v="184"/>
    <s v="BAURILE LOURDES Q."/>
    <s v="PICNIC GROVE"/>
    <x v="1"/>
    <d v="2019-10-16T00:00:00"/>
    <d v="2019-10-16T00:00:00"/>
    <s v="SL"/>
    <m/>
    <s v="1 SL"/>
    <n v="1"/>
    <m/>
  </r>
  <r>
    <n v="1338"/>
    <x v="23"/>
    <x v="229"/>
    <s v="ANACAY ANICETA P."/>
    <s v="PICNIC GROVE"/>
    <x v="1"/>
    <d v="2019-10-21T00:00:00"/>
    <d v="2019-10-21T00:00:00"/>
    <s v="VL"/>
    <m/>
    <s v="1 VL"/>
    <n v="1"/>
    <m/>
  </r>
  <r>
    <n v="1338"/>
    <x v="23"/>
    <x v="229"/>
    <s v="ANACAY ANICETA P."/>
    <s v="PICNIC GROVE"/>
    <x v="1"/>
    <d v="2019-10-24T00:00:00"/>
    <d v="2019-10-25T00:00:00"/>
    <s v="VL"/>
    <m/>
    <s v="2 VL"/>
    <n v="2"/>
    <m/>
  </r>
  <r>
    <n v="1339"/>
    <x v="23"/>
    <x v="179"/>
    <s v="ANACAY ANICETA P."/>
    <s v="PICNIC GROVE"/>
    <x v="1"/>
    <d v="2019-10-16T00:00:00"/>
    <d v="2019-10-17T00:00:00"/>
    <s v="SL"/>
    <m/>
    <s v="2 SL"/>
    <n v="2"/>
    <m/>
  </r>
  <r>
    <n v="1340"/>
    <x v="23"/>
    <x v="229"/>
    <s v="ANACAY ANICETA P."/>
    <s v="PICNIC GROVE"/>
    <x v="1"/>
    <d v="2019-10-11T00:00:00"/>
    <d v="2019-10-11T00:00:00"/>
    <s v="SL"/>
    <m/>
    <s v="1 SL"/>
    <n v="1"/>
    <m/>
  </r>
  <r>
    <n v="1341"/>
    <x v="23"/>
    <x v="230"/>
    <s v="ANACAY ANICETA P."/>
    <s v="PICNIC GROVE"/>
    <x v="1"/>
    <d v="2019-09-13T00:00:00"/>
    <d v="2019-09-13T00:00:00"/>
    <s v="SL"/>
    <m/>
    <s v="1 SL"/>
    <n v="1"/>
    <m/>
  </r>
  <r>
    <n v="1342"/>
    <x v="23"/>
    <x v="226"/>
    <s v="LUCIANO ADELAIDA C."/>
    <s v="MO"/>
    <x v="1"/>
    <d v="2019-10-04T00:00:00"/>
    <d v="2019-10-04T00:00:00"/>
    <s v="SL"/>
    <m/>
    <s v="1 SL"/>
    <n v="1"/>
    <m/>
  </r>
  <r>
    <n v="1342"/>
    <x v="23"/>
    <x v="226"/>
    <s v="LUCIANO ADELAIDA C."/>
    <s v="MO"/>
    <x v="1"/>
    <d v="2019-10-07T00:00:00"/>
    <d v="2019-10-07T00:00:00"/>
    <s v="SL"/>
    <m/>
    <s v="1 SL"/>
    <n v="1"/>
    <m/>
  </r>
  <r>
    <n v="1343"/>
    <x v="23"/>
    <x v="190"/>
    <s v="LUCIANO ADELAIDA C."/>
    <s v="MO"/>
    <x v="1"/>
    <d v="2019-10-22T00:00:00"/>
    <d v="2019-10-22T00:00:00"/>
    <s v="SL"/>
    <m/>
    <s v="1 SL"/>
    <n v="1"/>
    <m/>
  </r>
  <r>
    <n v="1344"/>
    <x v="23"/>
    <x v="213"/>
    <s v="MENDOZA JUANITO N."/>
    <s v="PICNIC GROVE"/>
    <x v="1"/>
    <d v="2019-09-18T00:00:00"/>
    <d v="2019-09-18T00:00:00"/>
    <s v="VL"/>
    <m/>
    <s v="1 VL"/>
    <n v="1"/>
    <m/>
  </r>
  <r>
    <n v="1345"/>
    <x v="23"/>
    <x v="214"/>
    <s v="ANGCAYA MARLON J."/>
    <s v="EEO/ CITY MARKET"/>
    <x v="1"/>
    <d v="2019-10-24T00:00:00"/>
    <d v="2019-10-26T00:00:00"/>
    <s v="SL"/>
    <m/>
    <s v="3 SL"/>
    <n v="3"/>
    <m/>
  </r>
  <r>
    <n v="1346"/>
    <x v="23"/>
    <x v="205"/>
    <s v="PALADAN VICENTE  "/>
    <s v="CENRO"/>
    <x v="1"/>
    <d v="2019-10-23T00:00:00"/>
    <d v="2019-10-23T00:00:00"/>
    <s v="SL"/>
    <m/>
    <s v="1 SL"/>
    <n v="1"/>
    <m/>
  </r>
  <r>
    <n v="1347"/>
    <x v="23"/>
    <x v="207"/>
    <s v="MARASIGAN DANIEL  "/>
    <s v="CENRO"/>
    <x v="1"/>
    <d v="2019-10-24T00:00:00"/>
    <d v="2019-10-24T00:00:00"/>
    <s v="SL"/>
    <m/>
    <s v="1 SL"/>
    <n v="1"/>
    <m/>
  </r>
  <r>
    <n v="1348"/>
    <x v="23"/>
    <x v="226"/>
    <s v="MARASIGAN DANIEL  "/>
    <s v="CENRO"/>
    <x v="1"/>
    <d v="2019-10-07T00:00:00"/>
    <d v="2019-10-07T00:00:00"/>
    <s v="SL"/>
    <m/>
    <s v="1 SL"/>
    <n v="1"/>
    <m/>
  </r>
  <r>
    <n v="1349"/>
    <x v="23"/>
    <x v="206"/>
    <s v="RODRIGUEZ GREGORIO  "/>
    <s v="CENRO"/>
    <x v="1"/>
    <d v="2019-10-24T00:00:00"/>
    <d v="2019-10-24T00:00:00"/>
    <s v="SL"/>
    <m/>
    <s v="1 SL"/>
    <n v="1"/>
    <m/>
  </r>
  <r>
    <n v="1350"/>
    <x v="23"/>
    <x v="193"/>
    <s v="MERCADO NAZARIO  "/>
    <s v="CENRO"/>
    <x v="1"/>
    <d v="2019-09-16T00:00:00"/>
    <d v="2019-09-18T00:00:00"/>
    <s v="SL"/>
    <m/>
    <s v="3 SL"/>
    <n v="3"/>
    <m/>
  </r>
  <r>
    <n v="1351"/>
    <x v="23"/>
    <x v="222"/>
    <s v="RODRIGUEZ IGNACIO  "/>
    <s v="CENRO"/>
    <x v="1"/>
    <d v="2019-09-24T00:00:00"/>
    <d v="2019-09-25T00:00:00"/>
    <s v="SL"/>
    <m/>
    <s v="2 SL"/>
    <n v="2"/>
    <m/>
  </r>
  <r>
    <n v="1351"/>
    <x v="23"/>
    <x v="222"/>
    <s v="RODRIGUEZ IGNACIO  "/>
    <s v="CENRO"/>
    <x v="1"/>
    <d v="2019-09-27T00:00:00"/>
    <d v="2019-09-27T00:00:00"/>
    <s v="SL"/>
    <m/>
    <s v="1 SL"/>
    <n v="1"/>
    <m/>
  </r>
  <r>
    <n v="1352"/>
    <x v="23"/>
    <x v="231"/>
    <s v="PAYAD ALEXANDER  "/>
    <s v="CENRO"/>
    <x v="1"/>
    <d v="2019-10-10T00:00:00"/>
    <d v="2019-10-10T00:00:00"/>
    <s v="SL"/>
    <m/>
    <s v="1 SL"/>
    <n v="1"/>
    <m/>
  </r>
  <r>
    <n v="1352"/>
    <x v="23"/>
    <x v="231"/>
    <s v="PAYAD ALEXANDER  "/>
    <s v="CENRO"/>
    <x v="1"/>
    <d v="2019-10-12T00:00:00"/>
    <d v="2019-10-14T00:00:00"/>
    <s v="SL"/>
    <m/>
    <s v="3 SL"/>
    <n v="3"/>
    <m/>
  </r>
  <r>
    <n v="1352"/>
    <x v="23"/>
    <x v="231"/>
    <s v="PAYAD ALEXANDER  "/>
    <s v="CENRO"/>
    <x v="1"/>
    <d v="2019-10-16T00:00:00"/>
    <d v="2019-10-17T00:00:00"/>
    <s v="SL"/>
    <m/>
    <s v="2 SL"/>
    <n v="2"/>
    <m/>
  </r>
  <r>
    <n v="1353"/>
    <x v="23"/>
    <x v="194"/>
    <s v="MACAPUNO FELIX  "/>
    <s v="CENRO"/>
    <x v="1"/>
    <d v="2019-10-11T00:00:00"/>
    <d v="2019-10-11T00:00:00"/>
    <s v="SL"/>
    <m/>
    <s v="1 SL"/>
    <n v="1"/>
    <m/>
  </r>
  <r>
    <n v="1354"/>
    <x v="23"/>
    <x v="178"/>
    <s v="BANICO PILAR B."/>
    <s v="CCT"/>
    <x v="1"/>
    <d v="2019-10-25T00:00:00"/>
    <d v="2019-10-25T00:00:00"/>
    <s v="SL"/>
    <m/>
    <s v="1 SL"/>
    <n v="1"/>
    <m/>
  </r>
  <r>
    <n v="1355"/>
    <x v="23"/>
    <x v="184"/>
    <s v="FERMA MARIA VICTORIA D."/>
    <s v="CCT"/>
    <x v="1"/>
    <d v="2019-10-16T00:00:00"/>
    <d v="2019-10-16T00:00:00"/>
    <s v="SL"/>
    <m/>
    <s v="1 SL"/>
    <n v="1"/>
    <m/>
  </r>
  <r>
    <n v="1356"/>
    <x v="23"/>
    <x v="182"/>
    <s v="PETIL GLENDA D."/>
    <s v="CCT"/>
    <x v="1"/>
    <d v="2019-12-04T00:00:00"/>
    <d v="2019-12-04T00:00:00"/>
    <s v="SL"/>
    <m/>
    <s v="1 SL"/>
    <n v="1"/>
    <m/>
  </r>
  <r>
    <n v="1357"/>
    <x v="23"/>
    <x v="178"/>
    <s v="PEREY AIRENE O."/>
    <s v="CCT"/>
    <x v="1"/>
    <d v="2019-10-24T00:00:00"/>
    <d v="2019-10-24T00:00:00"/>
    <s v="SL"/>
    <m/>
    <s v="1 SL"/>
    <n v="1"/>
    <m/>
  </r>
  <r>
    <n v="1358"/>
    <x v="23"/>
    <x v="179"/>
    <s v="PEREY AIRENE O."/>
    <s v="CCT"/>
    <x v="1"/>
    <d v="2019-10-17T00:00:00"/>
    <d v="2019-10-17T00:00:00"/>
    <s v="SL"/>
    <m/>
    <s v="1 SL"/>
    <n v="1"/>
    <m/>
  </r>
  <r>
    <n v="1359"/>
    <x v="23"/>
    <x v="193"/>
    <s v="PEREY AIRENE O."/>
    <s v="CCT"/>
    <x v="1"/>
    <d v="2019-09-16T00:00:00"/>
    <d v="2019-09-16T00:00:00"/>
    <s v="SL"/>
    <m/>
    <s v="1 SL"/>
    <n v="1"/>
    <m/>
  </r>
  <r>
    <n v="1360"/>
    <x v="23"/>
    <x v="232"/>
    <s v="PEREY AIRENE O."/>
    <s v="CCT"/>
    <x v="1"/>
    <d v="2019-09-11T00:00:00"/>
    <d v="2019-09-11T00:00:00"/>
    <s v="SL"/>
    <m/>
    <s v="1 SL"/>
    <n v="1"/>
    <m/>
  </r>
  <r>
    <n v="1361"/>
    <x v="23"/>
    <x v="178"/>
    <s v="CASTILLO FLORDELIZA T."/>
    <s v="CCT"/>
    <x v="1"/>
    <d v="2019-10-24T00:00:00"/>
    <d v="2019-10-24T00:00:00"/>
    <s v="SL"/>
    <m/>
    <s v="1 SL"/>
    <n v="1"/>
    <m/>
  </r>
  <r>
    <n v="1362"/>
    <x v="23"/>
    <x v="198"/>
    <s v="CASTILLO FLORDELIZA T."/>
    <s v="CCT"/>
    <x v="1"/>
    <d v="2019-09-12T00:00:00"/>
    <d v="2019-09-14T00:00:00"/>
    <s v="VL"/>
    <m/>
    <s v="2 VL"/>
    <n v="2"/>
    <m/>
  </r>
  <r>
    <n v="1362"/>
    <x v="23"/>
    <x v="198"/>
    <s v="CASTILLO FLORDELIZA T."/>
    <s v="CCT"/>
    <x v="1"/>
    <d v="2019-09-16T00:00:00"/>
    <d v="2019-09-17T00:00:00"/>
    <s v="VL"/>
    <m/>
    <s v="2 VL"/>
    <n v="2"/>
    <m/>
  </r>
  <r>
    <n v="1362"/>
    <x v="23"/>
    <x v="233"/>
    <s v="CASTILLO FLORDELIZA T."/>
    <s v="CCT"/>
    <x v="1"/>
    <d v="2019-09-16T00:00:00"/>
    <d v="2019-09-17T00:00:00"/>
    <s v="VL"/>
    <m/>
    <s v="2 VL"/>
    <n v="2"/>
    <m/>
  </r>
  <r>
    <n v="1363"/>
    <x v="23"/>
    <x v="194"/>
    <s v="VELUZ DORMILUNA E."/>
    <s v="CCT"/>
    <x v="1"/>
    <d v="2019-10-11T00:00:00"/>
    <d v="2019-10-11T00:00:00"/>
    <s v="SL"/>
    <m/>
    <s v="1 SL"/>
    <n v="1"/>
    <m/>
  </r>
  <r>
    <n v="1364"/>
    <x v="23"/>
    <x v="213"/>
    <s v="MENDOZA JUANITO N."/>
    <s v="PICNIC GROVE"/>
    <x v="1"/>
    <d v="2019-09-28T00:00:00"/>
    <d v="2019-09-28T00:00:00"/>
    <s v="VL"/>
    <m/>
    <s v="1 VL"/>
    <n v="1"/>
    <m/>
  </r>
  <r>
    <n v="1365"/>
    <x v="24"/>
    <x v="218"/>
    <s v="MENDOZA JUANITO N."/>
    <s v="PICNIC GROVE"/>
    <x v="1"/>
    <d v="2019-09-21T00:00:00"/>
    <d v="2019-09-22T00:00:00"/>
    <s v="SL"/>
    <m/>
    <s v="2 SL"/>
    <n v="2"/>
    <m/>
  </r>
  <r>
    <n v="1366"/>
    <x v="24"/>
    <x v="187"/>
    <s v="HERNANDEZ CORNELIO A."/>
    <s v="CCT"/>
    <x v="1"/>
    <d v="2019-10-23T00:00:00"/>
    <d v="2019-10-24T00:00:00"/>
    <s v="VL"/>
    <m/>
    <s v="2 VL"/>
    <n v="2"/>
    <m/>
  </r>
  <r>
    <n v="1367"/>
    <x v="24"/>
    <x v="188"/>
    <s v="MACASPAC JOSE VICTOR P."/>
    <s v="MAHOGANY MARKET"/>
    <x v="1"/>
    <d v="2019-11-10T00:00:00"/>
    <d v="2019-11-11T00:00:00"/>
    <s v="OTHER"/>
    <s v="FORCE LEAVE"/>
    <s v="1 OTHER"/>
    <n v="1"/>
    <m/>
  </r>
  <r>
    <n v="1368"/>
    <x v="24"/>
    <x v="188"/>
    <s v="MACASPAC JOSE VICTOR P."/>
    <s v="MAHOGANY MARKET"/>
    <x v="1"/>
    <d v="2019-11-04T00:00:00"/>
    <d v="2019-11-04T00:00:00"/>
    <s v="OTHER"/>
    <s v="SPECIAL PRIVILEGE"/>
    <s v="1 OTHER"/>
    <n v="1"/>
    <m/>
  </r>
  <r>
    <n v="1369"/>
    <x v="24"/>
    <x v="218"/>
    <s v="ESTRANGCO MERCY U."/>
    <s v="MAHOGANY MARKET"/>
    <x v="1"/>
    <d v="2019-09-27T00:00:00"/>
    <d v="2019-09-27T00:00:00"/>
    <s v="OTHER"/>
    <s v="BIRTHDAY LEAVE"/>
    <s v="1 OTHER"/>
    <n v="1"/>
    <m/>
  </r>
  <r>
    <n v="1370"/>
    <x v="24"/>
    <x v="193"/>
    <s v="HERNANDEZ MARIO A."/>
    <s v="MAHOGANY MARKET"/>
    <x v="1"/>
    <d v="2019-09-16T00:00:00"/>
    <d v="2019-09-16T00:00:00"/>
    <s v="SL"/>
    <m/>
    <s v="1 SL"/>
    <n v="1"/>
    <m/>
  </r>
  <r>
    <n v="1371"/>
    <x v="24"/>
    <x v="193"/>
    <s v="DIMARANAN REYNALDO R."/>
    <s v="EEO/ CITY MARKET"/>
    <x v="1"/>
    <d v="2019-09-17T00:00:00"/>
    <d v="2019-09-18T00:00:00"/>
    <s v="SL"/>
    <m/>
    <s v="2 SL"/>
    <n v="2"/>
    <m/>
  </r>
  <r>
    <n v="1372"/>
    <x v="24"/>
    <x v="220"/>
    <s v="ANGCAYA FRANCIS A."/>
    <s v="MAHOGANY MARKET"/>
    <x v="1"/>
    <d v="2019-10-23T00:00:00"/>
    <d v="2019-10-25T00:00:00"/>
    <s v="OTHER"/>
    <s v="FORCE LEAVE"/>
    <s v="3 OTHER"/>
    <n v="3"/>
    <m/>
  </r>
  <r>
    <n v="1373"/>
    <x v="24"/>
    <x v="214"/>
    <s v="GABEJA MHAR G."/>
    <s v="MAHOGANY MARKET"/>
    <x v="1"/>
    <d v="2019-10-26T00:00:00"/>
    <d v="2019-10-28T00:00:00"/>
    <s v="SL"/>
    <m/>
    <s v="3 SL"/>
    <n v="3"/>
    <m/>
  </r>
  <r>
    <n v="1374"/>
    <x v="24"/>
    <x v="182"/>
    <s v="GABEJA MHAR G."/>
    <s v="MAHOGANY MARKET"/>
    <x v="1"/>
    <d v="2019-09-29T00:00:00"/>
    <d v="2019-09-30T00:00:00"/>
    <s v="SL"/>
    <m/>
    <s v="2 SL"/>
    <n v="2"/>
    <m/>
  </r>
  <r>
    <n v="1375"/>
    <x v="24"/>
    <x v="204"/>
    <s v="MAESTRECAMPO LORENA A."/>
    <s v="HRMO"/>
    <x v="1"/>
    <d v="2019-11-26T00:00:00"/>
    <d v="2019-11-26T00:00:00"/>
    <s v="VL"/>
    <m/>
    <s v="1 VL"/>
    <n v="1"/>
    <m/>
  </r>
  <r>
    <n v="1375"/>
    <x v="24"/>
    <x v="204"/>
    <s v="MAESTRECAMPO LORENA A."/>
    <s v="HRMO"/>
    <x v="1"/>
    <d v="2019-12-02T00:00:00"/>
    <d v="2019-12-02T00:00:00"/>
    <s v="VL"/>
    <m/>
    <s v="1 VL"/>
    <n v="1"/>
    <m/>
  </r>
  <r>
    <n v="1375"/>
    <x v="24"/>
    <x v="204"/>
    <s v="MAESTRECAMPO LORENA A."/>
    <s v="HRMO"/>
    <x v="1"/>
    <d v="2019-12-09T00:00:00"/>
    <d v="2019-12-09T00:00:00"/>
    <s v="VL"/>
    <m/>
    <s v="1 VL"/>
    <n v="1"/>
    <m/>
  </r>
  <r>
    <n v="1376"/>
    <x v="24"/>
    <x v="234"/>
    <s v="GUTIERREZ LYDIA C."/>
    <s v="HRMO"/>
    <x v="1"/>
    <d v="2019-11-04T00:00:00"/>
    <d v="2019-11-04T00:00:00"/>
    <s v="OTHER"/>
    <m/>
    <s v="1 OTHER"/>
    <n v="1"/>
    <m/>
  </r>
  <r>
    <n v="1376"/>
    <x v="24"/>
    <x v="234"/>
    <s v="GUTIERREZ LYDIA C."/>
    <s v="HRMO"/>
    <x v="1"/>
    <d v="2019-11-26T00:00:00"/>
    <d v="2019-11-26T00:00:00"/>
    <s v="OTHER"/>
    <m/>
    <s v="1 OTHER"/>
    <n v="1"/>
    <m/>
  </r>
  <r>
    <n v="1377"/>
    <x v="24"/>
    <x v="235"/>
    <s v="BORJA NECY M."/>
    <s v="CBO"/>
    <x v="1"/>
    <d v="2019-10-02T00:00:00"/>
    <d v="2019-10-02T00:00:00"/>
    <s v="SL"/>
    <m/>
    <s v="1 SL"/>
    <n v="1"/>
    <m/>
  </r>
  <r>
    <n v="1378"/>
    <x v="24"/>
    <x v="187"/>
    <s v="BORJA NECY M."/>
    <s v="CBO"/>
    <x v="1"/>
    <d v="2019-10-14T00:00:00"/>
    <d v="2019-10-14T00:00:00"/>
    <s v="SL"/>
    <m/>
    <s v="1 SL"/>
    <n v="1"/>
    <m/>
  </r>
  <r>
    <n v="1379"/>
    <x v="24"/>
    <x v="195"/>
    <s v="BORJA NECY M."/>
    <s v="CBO"/>
    <x v="1"/>
    <d v="2019-10-23T00:00:00"/>
    <d v="2019-10-25T00:00:00"/>
    <s v="VL"/>
    <m/>
    <s v="3 VL"/>
    <n v="3"/>
    <m/>
  </r>
  <r>
    <n v="1380"/>
    <x v="24"/>
    <x v="217"/>
    <s v="TAÑEDO MARIA EVELYN C."/>
    <s v="CBO"/>
    <x v="1"/>
    <d v="2019-10-04T00:00:00"/>
    <d v="2019-10-04T00:00:00"/>
    <s v="VL"/>
    <m/>
    <s v="1 VL"/>
    <n v="1"/>
    <m/>
  </r>
  <r>
    <n v="1381"/>
    <x v="24"/>
    <x v="187"/>
    <s v="TAÑEDO MARIA EVELYN C."/>
    <s v="CBO"/>
    <x v="1"/>
    <d v="2019-10-14T00:00:00"/>
    <d v="2019-10-14T00:00:00"/>
    <s v="SL"/>
    <m/>
    <s v="1 SL"/>
    <n v="1"/>
    <m/>
  </r>
  <r>
    <n v="1382"/>
    <x v="24"/>
    <x v="218"/>
    <s v="MONTENEGRO MARISSA P."/>
    <s v="CBO"/>
    <x v="1"/>
    <d v="2019-09-23T00:00:00"/>
    <d v="2019-09-23T00:00:00"/>
    <s v="SL"/>
    <m/>
    <s v="1 SL"/>
    <n v="1"/>
    <m/>
  </r>
  <r>
    <n v="1383"/>
    <x v="24"/>
    <x v="211"/>
    <s v="MONTENEGRO MARISSA P."/>
    <s v="CBO"/>
    <x v="1"/>
    <d v="2019-10-01T00:00:00"/>
    <d v="2019-10-01T00:00:00"/>
    <s v="SL"/>
    <m/>
    <s v="1 SL"/>
    <n v="1"/>
    <m/>
  </r>
  <r>
    <n v="1384"/>
    <x v="24"/>
    <x v="194"/>
    <s v="MONTENEGRO MARISSA P."/>
    <s v="CBO"/>
    <x v="1"/>
    <d v="2019-10-23T00:00:00"/>
    <d v="2019-10-24T00:00:00"/>
    <s v="VL"/>
    <m/>
    <s v="2 VL"/>
    <n v="2"/>
    <m/>
  </r>
  <r>
    <n v="1385"/>
    <x v="24"/>
    <x v="188"/>
    <s v="TAÑEDO MARIA EVELYN C."/>
    <s v="CBO"/>
    <x v="1"/>
    <d v="2019-11-04T00:00:00"/>
    <d v="2019-11-04T00:00:00"/>
    <s v="SL"/>
    <m/>
    <s v="1 SL"/>
    <n v="1"/>
    <m/>
  </r>
  <r>
    <n v="1386"/>
    <x v="24"/>
    <x v="191"/>
    <s v="DELFINO NINA C."/>
    <s v="ONT"/>
    <x v="1"/>
    <d v="2019-10-01T00:00:00"/>
    <d v="2019-10-01T00:00:00"/>
    <s v="VL"/>
    <m/>
    <s v="1 VL"/>
    <n v="1"/>
    <m/>
  </r>
  <r>
    <n v="1387"/>
    <x v="24"/>
    <x v="191"/>
    <s v="DELFINO NINA C."/>
    <s v="ONT"/>
    <x v="1"/>
    <d v="2019-10-18T00:00:00"/>
    <d v="2019-10-18T00:00:00"/>
    <s v="SL"/>
    <m/>
    <s v="1 SL"/>
    <n v="1"/>
    <m/>
  </r>
  <r>
    <n v="1387"/>
    <x v="24"/>
    <x v="176"/>
    <s v="DELFINO NINA C."/>
    <s v="ONT"/>
    <x v="1"/>
    <d v="2019-10-27T00:00:00"/>
    <d v="2019-10-27T00:00:00"/>
    <s v="SL"/>
    <m/>
    <s v="1 SL"/>
    <n v="1"/>
    <m/>
  </r>
  <r>
    <n v="1388"/>
    <x v="24"/>
    <x v="188"/>
    <s v="LIMBOC FLORDELIZA J."/>
    <s v="LCR"/>
    <x v="1"/>
    <d v="2019-11-04T00:00:00"/>
    <d v="2019-11-04T00:00:00"/>
    <s v="SL"/>
    <m/>
    <s v="1 SL"/>
    <n v="1"/>
    <m/>
  </r>
  <r>
    <n v="1389"/>
    <x v="24"/>
    <x v="191"/>
    <s v="SALONGA LUCY M."/>
    <s v="EEO/ CITY MARKET"/>
    <x v="1"/>
    <d v="2019-11-05T00:00:00"/>
    <d v="2019-11-05T00:00:00"/>
    <s v="SL"/>
    <m/>
    <s v="1 SL"/>
    <n v="1"/>
    <m/>
  </r>
  <r>
    <n v="1390"/>
    <x v="24"/>
    <x v="191"/>
    <s v="AMBAT MARILOU M."/>
    <s v="EEO/ CITY MARKET"/>
    <x v="1"/>
    <d v="2019-11-13T00:00:00"/>
    <d v="2019-11-16T00:00:00"/>
    <s v="VL"/>
    <m/>
    <s v="4 VL"/>
    <n v="4"/>
    <m/>
  </r>
  <r>
    <n v="1391"/>
    <x v="24"/>
    <x v="183"/>
    <s v="OLIVAR MARINA B."/>
    <s v="COOPERATIVE OFFICE"/>
    <x v="1"/>
    <d v="2019-11-03T00:00:00"/>
    <d v="2019-11-03T00:00:00"/>
    <s v="SL"/>
    <m/>
    <s v="1 SL"/>
    <n v="1"/>
    <m/>
  </r>
  <r>
    <n v="1392"/>
    <x v="24"/>
    <x v="236"/>
    <s v="COTONER NELIA C."/>
    <s v="COOPERATIVE OFFICE"/>
    <x v="1"/>
    <d v="2019-11-28T00:00:00"/>
    <d v="2019-11-29T00:00:00"/>
    <s v="VL"/>
    <m/>
    <s v="2 VL"/>
    <n v="2"/>
    <m/>
  </r>
  <r>
    <n v="1393"/>
    <x v="24"/>
    <x v="217"/>
    <s v="HERNANDO MERIC B."/>
    <s v="CBO"/>
    <x v="1"/>
    <d v="2019-09-23T00:00:00"/>
    <d v="2019-09-23T00:00:00"/>
    <s v="SL"/>
    <m/>
    <s v="1 SL"/>
    <n v="1"/>
    <m/>
  </r>
  <r>
    <n v="1393"/>
    <x v="24"/>
    <x v="217"/>
    <s v="HERNANDO MERIC B."/>
    <s v="CBO"/>
    <x v="1"/>
    <d v="2019-09-25T00:00:00"/>
    <d v="2019-09-26T00:00:00"/>
    <s v="SL"/>
    <m/>
    <s v="2 SL"/>
    <n v="2"/>
    <m/>
  </r>
  <r>
    <n v="1394"/>
    <x v="24"/>
    <x v="218"/>
    <s v="HERNANDO MERIC B."/>
    <s v="CBO"/>
    <x v="1"/>
    <d v="2019-09-30T00:00:00"/>
    <d v="2019-10-01T00:00:00"/>
    <s v="VL"/>
    <m/>
    <s v="2 VL"/>
    <n v="2"/>
    <m/>
  </r>
  <r>
    <n v="1395"/>
    <x v="24"/>
    <x v="237"/>
    <s v="ESPIRITU RONALD M."/>
    <s v="CTO"/>
    <x v="1"/>
    <d v="2019-11-21T00:00:00"/>
    <d v="2019-11-21T00:00:00"/>
    <s v="SL"/>
    <m/>
    <s v="1 SL"/>
    <n v="1"/>
    <m/>
  </r>
  <r>
    <n v="1396"/>
    <x v="24"/>
    <x v="212"/>
    <s v="PARRA VICTORIA S."/>
    <s v="EEO/ CITY MARKET"/>
    <x v="1"/>
    <d v="2019-12-23T00:00:00"/>
    <d v="2019-12-23T00:00:00"/>
    <s v="OTHER"/>
    <s v="FORCE LEAVE"/>
    <s v="1 OTHER"/>
    <n v="1"/>
    <m/>
  </r>
  <r>
    <n v="1396"/>
    <x v="24"/>
    <x v="212"/>
    <s v="PARRA VICTORIA S."/>
    <s v="EEO/ CITY MARKET"/>
    <x v="1"/>
    <d v="2019-12-26T00:00:00"/>
    <d v="2019-12-26T00:00:00"/>
    <s v="OTHER"/>
    <m/>
    <s v="1 OTHER"/>
    <n v="1"/>
    <m/>
  </r>
  <r>
    <n v="1396"/>
    <x v="24"/>
    <x v="212"/>
    <s v="PARRA VICTORIA S."/>
    <s v="EEO/ CITY MARKET"/>
    <x v="1"/>
    <d v="2019-12-28T00:00:00"/>
    <d v="2019-12-28T00:00:00"/>
    <s v="OTHER"/>
    <m/>
    <s v="1 OTHER"/>
    <n v="1"/>
    <m/>
  </r>
  <r>
    <n v="1397"/>
    <x v="24"/>
    <x v="238"/>
    <s v="PARRA VICTORIA S."/>
    <s v="EEO/ CITY MARKET"/>
    <x v="1"/>
    <d v="2019-11-11T00:00:00"/>
    <d v="2019-11-14T00:00:00"/>
    <s v="VL"/>
    <m/>
    <s v="4 VL"/>
    <n v="4"/>
    <m/>
  </r>
  <r>
    <n v="1397"/>
    <x v="24"/>
    <x v="238"/>
    <s v="PARRA VICTORIA S."/>
    <s v="EEO/ CITY MARKET"/>
    <x v="1"/>
    <d v="2019-11-16T00:00:00"/>
    <d v="2019-11-16T00:00:00"/>
    <s v="VL"/>
    <m/>
    <s v="1 VL"/>
    <n v="1"/>
    <m/>
  </r>
  <r>
    <n v="1397"/>
    <x v="24"/>
    <x v="238"/>
    <s v="PARRA VICTORIA S."/>
    <s v="EEO/ CITY MARKET"/>
    <x v="1"/>
    <d v="2019-11-18T00:00:00"/>
    <d v="2019-11-19T00:00:00"/>
    <s v="VL"/>
    <m/>
    <s v="2 VL"/>
    <n v="2"/>
    <m/>
  </r>
  <r>
    <n v="1398"/>
    <x v="24"/>
    <x v="212"/>
    <s v="PARRA VICTORIA S."/>
    <s v="EEO/ CITY MARKET"/>
    <x v="1"/>
    <d v="2019-12-04T00:00:00"/>
    <d v="2019-12-04T00:00:00"/>
    <s v="OTHER"/>
    <s v="ANNIVERSARY"/>
    <s v="1 OTHER"/>
    <n v="1"/>
    <m/>
  </r>
  <r>
    <n v="1399"/>
    <x v="24"/>
    <x v="176"/>
    <s v="HERNANDEZ CORNELIO A."/>
    <s v="CCT"/>
    <x v="1"/>
    <d v="2019-11-06T00:00:00"/>
    <d v="2019-11-06T00:00:00"/>
    <s v="SL"/>
    <m/>
    <s v="1 SL"/>
    <n v="1"/>
    <m/>
  </r>
  <r>
    <n v="1400"/>
    <x v="24"/>
    <x v="188"/>
    <s v="FERMA MARIA VICTORIA D."/>
    <s v="CCT"/>
    <x v="1"/>
    <d v="2019-11-12T00:00:00"/>
    <d v="2019-11-12T00:00:00"/>
    <s v="VL"/>
    <m/>
    <s v="1 VL"/>
    <n v="1"/>
    <m/>
  </r>
  <r>
    <n v="1401"/>
    <x v="24"/>
    <x v="176"/>
    <s v="FERMA MARIA VICTORIA D."/>
    <s v="CCT"/>
    <x v="1"/>
    <d v="2019-11-06T00:00:00"/>
    <d v="2019-11-06T00:00:00"/>
    <s v="SL"/>
    <m/>
    <s v="1 SL"/>
    <n v="1"/>
    <m/>
  </r>
  <r>
    <n v="1402"/>
    <x v="24"/>
    <x v="176"/>
    <s v="PEREY AIRENE O."/>
    <s v="CCT"/>
    <x v="1"/>
    <d v="2019-11-04T00:00:00"/>
    <d v="2019-11-05T00:00:00"/>
    <s v="SL"/>
    <m/>
    <s v="2 SL"/>
    <n v="2"/>
    <m/>
  </r>
  <r>
    <n v="1403"/>
    <x v="24"/>
    <x v="176"/>
    <s v="CHACON ELISA G."/>
    <s v="CCT"/>
    <x v="1"/>
    <d v="2019-11-15T00:00:00"/>
    <d v="2019-11-15T00:00:00"/>
    <s v="OTHER"/>
    <s v="BIRTHDAY LEAVE"/>
    <s v="1 OTHER"/>
    <n v="1"/>
    <m/>
  </r>
  <r>
    <n v="1404"/>
    <x v="24"/>
    <x v="239"/>
    <s v="LEPARDO ROWENA R."/>
    <s v="CCT"/>
    <x v="1"/>
    <d v="2019-11-15T00:00:00"/>
    <d v="2019-11-15T00:00:00"/>
    <s v="OTHER"/>
    <s v="SOLO PARENT"/>
    <s v="1 OTHER"/>
    <n v="1"/>
    <m/>
  </r>
  <r>
    <n v="1405"/>
    <x v="24"/>
    <x v="240"/>
    <s v="OLEGARIO NENITA A."/>
    <s v="LIBRARY"/>
    <x v="1"/>
    <d v="2019-11-13T00:00:00"/>
    <d v="2019-11-14T00:00:00"/>
    <s v="SL"/>
    <m/>
    <s v="2 SL"/>
    <n v="2"/>
    <m/>
  </r>
  <r>
    <n v="1406"/>
    <x v="24"/>
    <x v="240"/>
    <s v="PETIL GLENDA D."/>
    <s v="CCT"/>
    <x v="1"/>
    <d v="2019-11-12T00:00:00"/>
    <d v="2019-11-12T00:00:00"/>
    <s v="SL"/>
    <m/>
    <s v="1 SL"/>
    <n v="1"/>
    <m/>
  </r>
  <r>
    <n v="1407"/>
    <x v="24"/>
    <x v="182"/>
    <s v="GATPANDAN NENITA M."/>
    <s v="LIBRARY"/>
    <x v="1"/>
    <d v="2019-10-04T00:00:00"/>
    <d v="2019-10-04T00:00:00"/>
    <s v="SL"/>
    <m/>
    <s v="1 SL"/>
    <n v="1"/>
    <m/>
  </r>
  <r>
    <n v="1408"/>
    <x v="24"/>
    <x v="227"/>
    <s v="GATPANDAN NENITA M."/>
    <s v="LIBRARY"/>
    <x v="1"/>
    <d v="2019-11-11T00:00:00"/>
    <d v="2019-11-11T00:00:00"/>
    <s v="SL"/>
    <m/>
    <s v="1 SL"/>
    <n v="1"/>
    <m/>
  </r>
  <r>
    <n v="1409"/>
    <x v="24"/>
    <x v="241"/>
    <s v="VELUZ DORMILUNA E."/>
    <s v="CCT"/>
    <x v="1"/>
    <d v="2019-11-14T00:00:00"/>
    <d v="2019-11-14T00:00:00"/>
    <s v="SL"/>
    <m/>
    <s v="1 SL"/>
    <n v="1"/>
    <m/>
  </r>
  <r>
    <n v="1410"/>
    <x v="24"/>
    <x v="191"/>
    <s v="VELUZ DORMILUNA E."/>
    <s v="CCT"/>
    <x v="1"/>
    <d v="2019-11-05T00:00:00"/>
    <d v="2019-11-05T00:00:00"/>
    <s v="SL"/>
    <m/>
    <s v="1 SL"/>
    <n v="1"/>
    <m/>
  </r>
  <r>
    <n v="1411"/>
    <x v="24"/>
    <x v="237"/>
    <s v="GARCIA HAIZEL M."/>
    <s v="CCT"/>
    <x v="1"/>
    <d v="2019-11-21T00:00:00"/>
    <d v="2019-11-21T00:00:00"/>
    <s v="SL"/>
    <m/>
    <s v="1 SL"/>
    <n v="1"/>
    <m/>
  </r>
  <r>
    <n v="1412"/>
    <x v="24"/>
    <x v="176"/>
    <s v="GARCIA HAIZEL M."/>
    <s v="CCT"/>
    <x v="1"/>
    <d v="2019-11-06T00:00:00"/>
    <d v="2019-11-06T00:00:00"/>
    <s v="SL"/>
    <m/>
    <s v="1 SL"/>
    <n v="1"/>
    <m/>
  </r>
  <r>
    <n v="1413"/>
    <x v="24"/>
    <x v="242"/>
    <s v="PATERNO PAULINO P."/>
    <s v="EEO/ CITY MARKET"/>
    <x v="1"/>
    <d v="2019-07-01T00:00:00"/>
    <d v="2019-07-05T00:00:00"/>
    <s v="SL"/>
    <m/>
    <s v="5 SL"/>
    <n v="5"/>
    <m/>
  </r>
  <r>
    <n v="1413"/>
    <x v="24"/>
    <x v="242"/>
    <s v="PATERNO PAULINO P."/>
    <s v="EEO/ CITY MARKET"/>
    <x v="1"/>
    <d v="2019-07-08T00:00:00"/>
    <d v="2019-07-12T00:00:00"/>
    <s v="SL"/>
    <m/>
    <s v="5 SL"/>
    <n v="5"/>
    <m/>
  </r>
  <r>
    <n v="1413"/>
    <x v="24"/>
    <x v="242"/>
    <s v="PATERNO PAULINO P."/>
    <s v="EEO/ CITY MARKET"/>
    <x v="1"/>
    <d v="2019-07-15T00:00:00"/>
    <d v="2019-07-19T00:00:00"/>
    <s v="SL"/>
    <m/>
    <s v="5 SL"/>
    <n v="5"/>
    <m/>
  </r>
  <r>
    <n v="1413"/>
    <x v="24"/>
    <x v="242"/>
    <s v="PATERNO PAULINO P."/>
    <s v="EEO/ CITY MARKET"/>
    <x v="1"/>
    <d v="2019-07-22T00:00:00"/>
    <d v="2019-07-25T00:00:00"/>
    <s v="SL"/>
    <m/>
    <s v="4 SL"/>
    <n v="4"/>
    <m/>
  </r>
  <r>
    <n v="1414"/>
    <x v="24"/>
    <x v="236"/>
    <s v="DIMAPILIS DENNIS C."/>
    <s v="TOPS (ADMIN CSU)"/>
    <x v="1"/>
    <d v="2019-11-28T00:00:00"/>
    <d v="2019-11-29T00:00:00"/>
    <s v="VL"/>
    <m/>
    <s v="2 VL"/>
    <n v="2"/>
    <m/>
  </r>
  <r>
    <n v="1414"/>
    <x v="24"/>
    <x v="236"/>
    <s v="DIMAPILIS DENNIS C."/>
    <s v="TOPS (ADMIN CSU)"/>
    <x v="1"/>
    <d v="2019-12-23T00:00:00"/>
    <d v="2019-12-23T00:00:00"/>
    <s v="VL"/>
    <m/>
    <s v="1 VL"/>
    <n v="1"/>
    <m/>
  </r>
  <r>
    <n v="1414"/>
    <x v="24"/>
    <x v="236"/>
    <s v="DIMAPILIS DENNIS C."/>
    <s v="TOPS (ADMIN CSU)"/>
    <x v="1"/>
    <d v="2019-12-26T00:00:00"/>
    <d v="2019-12-27T00:00:00"/>
    <s v="VL"/>
    <m/>
    <s v="2 VL"/>
    <n v="2"/>
    <m/>
  </r>
  <r>
    <n v="1415"/>
    <x v="24"/>
    <x v="243"/>
    <s v="SUÑIGA CARLOS J."/>
    <s v="CPDO"/>
    <x v="1"/>
    <d v="2019-12-02T00:00:00"/>
    <d v="2019-12-04T00:00:00"/>
    <s v="VL"/>
    <m/>
    <s v="3 VL"/>
    <n v="3"/>
    <m/>
  </r>
  <r>
    <n v="1416"/>
    <x v="24"/>
    <x v="244"/>
    <s v="BUNGCASAN REGINALDO JR. B."/>
    <s v="CPDO"/>
    <x v="1"/>
    <d v="2019-11-12T00:00:00"/>
    <d v="2019-11-13T00:00:00"/>
    <s v="SL"/>
    <m/>
    <s v="2 SL"/>
    <n v="2"/>
    <m/>
  </r>
  <r>
    <n v="1417"/>
    <x v="24"/>
    <x v="245"/>
    <s v="LAGUARDIA JOSELITO R."/>
    <s v="AGRICULTURE OFFICE"/>
    <x v="1"/>
    <d v="2019-12-17T00:00:00"/>
    <d v="2019-12-19T00:00:00"/>
    <s v="OTHER"/>
    <m/>
    <s v="3 OTHER"/>
    <n v="3"/>
    <m/>
  </r>
  <r>
    <n v="1417"/>
    <x v="24"/>
    <x v="245"/>
    <s v="LAGUARDIA JOSELITO R."/>
    <s v="AGRICULTURE OFFICE"/>
    <x v="1"/>
    <d v="2019-12-26T00:00:00"/>
    <d v="2019-12-27T00:00:00"/>
    <s v="OTHER"/>
    <m/>
    <s v="2 OTHER"/>
    <n v="2"/>
    <m/>
  </r>
  <r>
    <n v="1418"/>
    <x v="24"/>
    <x v="240"/>
    <s v="MALUBAY MELINDA D."/>
    <s v="THRDC"/>
    <x v="1"/>
    <d v="2019-11-14T00:00:00"/>
    <d v="2019-11-14T00:00:00"/>
    <s v="OTHER"/>
    <s v="DOMESTIC EMERGENCY"/>
    <s v="1 OTHER"/>
    <n v="1"/>
    <m/>
  </r>
  <r>
    <n v="1419"/>
    <x v="24"/>
    <x v="245"/>
    <s v="MALUBAY MELINDA D."/>
    <s v="THRDC"/>
    <x v="1"/>
    <d v="2019-11-22T00:00:00"/>
    <d v="2019-11-22T00:00:00"/>
    <s v="SL"/>
    <m/>
    <s v="1 SL"/>
    <n v="1"/>
    <m/>
  </r>
  <r>
    <n v="1420"/>
    <x v="24"/>
    <x v="191"/>
    <s v="ALCANTARA RIZALINA B."/>
    <s v="INTEGRATED CENTRAL TERMINAL"/>
    <x v="1"/>
    <d v="2019-11-04T00:00:00"/>
    <d v="2019-11-05T00:00:00"/>
    <s v="SL"/>
    <m/>
    <s v="2 SL"/>
    <n v="2"/>
    <m/>
  </r>
  <r>
    <n v="1421"/>
    <x v="24"/>
    <x v="212"/>
    <s v="ALCANTARA RIZALINA B."/>
    <s v="INTEGRATED CENTRAL TERMINAL"/>
    <x v="1"/>
    <d v="2019-10-21T00:00:00"/>
    <d v="2019-10-21T00:00:00"/>
    <s v="SL"/>
    <m/>
    <s v="1 SL"/>
    <n v="1"/>
    <m/>
  </r>
  <r>
    <n v="1421"/>
    <x v="24"/>
    <x v="212"/>
    <s v="ALCANTARA RIZALINA B."/>
    <s v="INTEGRATED CENTRAL TERMINAL"/>
    <x v="1"/>
    <d v="2019-10-24T00:00:00"/>
    <d v="2019-10-24T00:00:00"/>
    <s v="SL"/>
    <m/>
    <s v="1 SL"/>
    <n v="1"/>
    <m/>
  </r>
  <r>
    <n v="1422"/>
    <x v="24"/>
    <x v="236"/>
    <s v="AUDITOR AILEEN D."/>
    <s v="PIO"/>
    <x v="1"/>
    <d v="2019-11-18T00:00:00"/>
    <d v="2019-11-18T00:00:00"/>
    <s v="SL"/>
    <m/>
    <s v="1 SL"/>
    <n v="1"/>
    <m/>
  </r>
  <r>
    <n v="1423"/>
    <x v="24"/>
    <x v="236"/>
    <s v="PAITON MARY ANN M."/>
    <s v="CHARACTER OFFICE"/>
    <x v="1"/>
    <d v="2019-12-16T00:00:00"/>
    <d v="2019-12-20T00:00:00"/>
    <s v="VL"/>
    <m/>
    <s v="5 VL"/>
    <n v="5"/>
    <m/>
  </r>
  <r>
    <n v="1424"/>
    <x v="24"/>
    <x v="183"/>
    <s v="PAITON MARY ANN M."/>
    <s v="CHARACTER OFFICE"/>
    <x v="1"/>
    <d v="2019-11-13T00:00:00"/>
    <d v="2019-11-13T00:00:00"/>
    <s v="OTHER"/>
    <m/>
    <s v="1 OTHER"/>
    <n v="1"/>
    <m/>
  </r>
  <r>
    <n v="1425"/>
    <x v="24"/>
    <x v="188"/>
    <s v="MENDOZA ARRIES N."/>
    <s v="COMELEC"/>
    <x v="1"/>
    <d v="2019-12-19T00:00:00"/>
    <d v="2019-12-20T00:00:00"/>
    <s v="OTHER"/>
    <m/>
    <s v="2 OTHER"/>
    <n v="2"/>
    <m/>
  </r>
  <r>
    <n v="1425"/>
    <x v="24"/>
    <x v="188"/>
    <s v="MENDOZA ARRIES N."/>
    <s v="COMELEC"/>
    <x v="1"/>
    <d v="2019-12-23T00:00:00"/>
    <d v="2019-12-23T00:00:00"/>
    <s v="OTHER"/>
    <m/>
    <s v="1 OTHER"/>
    <n v="1"/>
    <m/>
  </r>
  <r>
    <n v="1425"/>
    <x v="24"/>
    <x v="188"/>
    <s v="MENDOZA ARRIES N."/>
    <s v="COMELEC"/>
    <x v="1"/>
    <d v="2019-12-26T00:00:00"/>
    <d v="2019-12-27T00:00:00"/>
    <s v="OTHER"/>
    <m/>
    <s v="2 OTHER"/>
    <n v="2"/>
    <m/>
  </r>
  <r>
    <n v="1426"/>
    <x v="24"/>
    <x v="236"/>
    <s v="DE VILLA OFELIA G."/>
    <s v="COMELEC"/>
    <x v="1"/>
    <d v="2019-11-15T00:00:00"/>
    <d v="2019-11-16T00:00:00"/>
    <s v="SL"/>
    <m/>
    <s v="1 SL"/>
    <n v="1"/>
    <m/>
  </r>
  <r>
    <n v="1427"/>
    <x v="24"/>
    <x v="238"/>
    <s v="DE VILLA OFELIA G."/>
    <s v="COMELEC"/>
    <x v="1"/>
    <d v="2019-11-12T00:00:00"/>
    <d v="2019-11-14T00:00:00"/>
    <s v="SL"/>
    <m/>
    <s v="3 SL"/>
    <n v="3"/>
    <m/>
  </r>
  <r>
    <n v="1428"/>
    <x v="24"/>
    <x v="246"/>
    <s v="HERNANDEZ ROBERTO M."/>
    <s v="FPTMNHS"/>
    <x v="1"/>
    <d v="2019-12-02T00:00:00"/>
    <d v="2019-12-04T00:00:00"/>
    <s v="OTHER"/>
    <s v="SPECIAL PRIVILEGE"/>
    <s v="3 OTHER"/>
    <n v="3"/>
    <m/>
  </r>
  <r>
    <n v="1429"/>
    <x v="24"/>
    <x v="187"/>
    <s v="PEÑAFIEL MELISSA Q."/>
    <s v="CBO"/>
    <x v="1"/>
    <d v="2019-10-22T00:00:00"/>
    <d v="2019-10-22T00:00:00"/>
    <s v="OTHER"/>
    <s v="BIRTHDAY LEAVE"/>
    <s v="1 OTHER"/>
    <n v="1"/>
    <m/>
  </r>
  <r>
    <n v="1430"/>
    <x v="25"/>
    <x v="243"/>
    <s v="LUCIANO ADELAIDA C."/>
    <s v="MO"/>
    <x v="1"/>
    <d v="2019-11-22T00:00:00"/>
    <d v="2019-11-22T00:00:00"/>
    <s v="SL"/>
    <m/>
    <s v="1 SL"/>
    <n v="1"/>
    <m/>
  </r>
  <r>
    <n v="1430"/>
    <x v="25"/>
    <x v="243"/>
    <s v="LUCIANO ADELAIDA C."/>
    <s v="MO"/>
    <x v="1"/>
    <d v="2019-11-25T00:00:00"/>
    <d v="2019-11-26T00:00:00"/>
    <s v="SL"/>
    <m/>
    <s v="2 SL"/>
    <n v="2"/>
    <m/>
  </r>
  <r>
    <n v="1431"/>
    <x v="25"/>
    <x v="237"/>
    <s v="CORTEZ MARCOS NOEL A."/>
    <s v="ASSESSORS OFFICE"/>
    <x v="1"/>
    <d v="2019-11-19T00:00:00"/>
    <d v="2019-11-21T00:00:00"/>
    <s v="SL"/>
    <m/>
    <s v="3 SL"/>
    <n v="3"/>
    <m/>
  </r>
  <r>
    <n v="1432"/>
    <x v="25"/>
    <x v="237"/>
    <s v="CARAAN ANNABELLE F."/>
    <s v="ASSESSORS OFFICE"/>
    <x v="1"/>
    <d v="2019-11-19T00:00:00"/>
    <d v="2019-11-19T00:00:00"/>
    <s v="OTHER"/>
    <s v="DOMESTIC EMERGENCY"/>
    <s v="1 OTHER"/>
    <n v="1"/>
    <m/>
  </r>
  <r>
    <n v="1433"/>
    <x v="25"/>
    <x v="237"/>
    <s v="ANGCAYA OFELIA G."/>
    <s v="ASSESSORS OFFICE"/>
    <x v="1"/>
    <d v="2019-11-20T00:00:00"/>
    <d v="2019-11-20T00:00:00"/>
    <s v="OTHER"/>
    <s v="DOMESTIC EMERGENCY"/>
    <s v="1 OTHER"/>
    <n v="1"/>
    <m/>
  </r>
  <r>
    <n v="1434"/>
    <x v="25"/>
    <x v="247"/>
    <s v="HERNANDEZ ROBERTO M."/>
    <s v="FPTMNHS"/>
    <x v="1"/>
    <d v="2019-12-05T00:00:00"/>
    <d v="2019-12-06T00:00:00"/>
    <s v="OTHER"/>
    <s v="FORCE LEAVE"/>
    <s v="2 OTHER"/>
    <n v="2"/>
    <m/>
  </r>
  <r>
    <n v="1434"/>
    <x v="25"/>
    <x v="248"/>
    <s v="HERNANDEZ ROBERTO M."/>
    <s v="FPTMNHS"/>
    <x v="1"/>
    <d v="2019-12-09T00:00:00"/>
    <d v="2019-12-11T00:00:00"/>
    <s v="OTHER"/>
    <m/>
    <s v="3 OTHER"/>
    <n v="3"/>
    <m/>
  </r>
  <r>
    <n v="1435"/>
    <x v="25"/>
    <x v="237"/>
    <s v="ANGCAYA OFELIA G."/>
    <s v="ASSESSORS OFFICE"/>
    <x v="1"/>
    <d v="2019-11-21T00:00:00"/>
    <d v="2019-11-22T00:00:00"/>
    <s v="SL"/>
    <m/>
    <s v="2 SL"/>
    <n v="2"/>
    <m/>
  </r>
  <r>
    <n v="1436"/>
    <x v="25"/>
    <x v="249"/>
    <s v="BAYOT RUMER M."/>
    <s v="ASSESSORS OFFICE"/>
    <x v="1"/>
    <d v="2019-12-09T00:00:00"/>
    <d v="2019-12-09T00:00:00"/>
    <s v="SL"/>
    <m/>
    <s v="1 SL"/>
    <n v="1"/>
    <m/>
  </r>
  <r>
    <n v="1437"/>
    <x v="25"/>
    <x v="250"/>
    <s v="ANGCAYA OFELIA G."/>
    <s v="ASSESSORS OFFICE"/>
    <x v="1"/>
    <d v="2019-12-09T00:00:00"/>
    <d v="2019-12-09T00:00:00"/>
    <s v="SL"/>
    <m/>
    <s v="1 SL"/>
    <n v="1"/>
    <m/>
  </r>
  <r>
    <n v="1438"/>
    <x v="25"/>
    <x v="247"/>
    <s v="BAYBAY MA. PAZ R."/>
    <s v="MO"/>
    <x v="1"/>
    <d v="2019-12-16T00:00:00"/>
    <d v="2019-12-20T00:00:00"/>
    <s v="OTHER"/>
    <s v="FORCE LEAVE"/>
    <s v="5 OTHER"/>
    <n v="5"/>
    <m/>
  </r>
  <r>
    <n v="1439"/>
    <x v="25"/>
    <x v="247"/>
    <s v="BAYBAY MA. PAZ R."/>
    <s v="MO"/>
    <x v="1"/>
    <d v="2019-11-25T00:00:00"/>
    <d v="2019-11-27T00:00:00"/>
    <s v="SL"/>
    <m/>
    <s v="3 SL"/>
    <n v="3"/>
    <m/>
  </r>
  <r>
    <n v="1440"/>
    <x v="25"/>
    <x v="247"/>
    <s v="ALCANTARA RIZALINA B."/>
    <s v="INTEGRATED CENTRAL TERMINAL"/>
    <x v="1"/>
    <d v="2019-12-13T00:00:00"/>
    <d v="2019-12-13T00:00:00"/>
    <s v="OTHER"/>
    <s v="FORCE LEAVE"/>
    <s v="1 OTHER"/>
    <n v="1"/>
    <m/>
  </r>
  <r>
    <n v="1440"/>
    <x v="25"/>
    <x v="247"/>
    <s v="ALCANTARA RIZALINA B."/>
    <s v="INTEGRATED CENTRAL TERMINAL"/>
    <x v="1"/>
    <d v="2019-12-18T00:00:00"/>
    <d v="2019-12-18T00:00:00"/>
    <s v="OTHER"/>
    <s v="FORCE LEAVE"/>
    <s v="1 OTHER"/>
    <n v="1"/>
    <m/>
  </r>
  <r>
    <n v="1440"/>
    <x v="25"/>
    <x v="247"/>
    <s v="ALCANTARA RIZALINA B."/>
    <s v="INTEGRATED CENTRAL TERMINAL"/>
    <x v="1"/>
    <d v="2019-12-23T00:00:00"/>
    <d v="2019-12-23T00:00:00"/>
    <s v="OTHER"/>
    <s v="FORCE LEAVE"/>
    <s v="1 OTHER"/>
    <n v="1"/>
    <m/>
  </r>
  <r>
    <n v="1440"/>
    <x v="25"/>
    <x v="247"/>
    <s v="ALCANTARA RIZALINA B."/>
    <s v="INTEGRATED CENTRAL TERMINAL"/>
    <x v="1"/>
    <d v="2019-12-26T00:00:00"/>
    <d v="2019-12-27T00:00:00"/>
    <s v="OTHER"/>
    <s v="FORCE LEAVE"/>
    <s v="2 OTHER"/>
    <n v="2"/>
    <m/>
  </r>
  <r>
    <n v="1441"/>
    <x v="25"/>
    <x v="246"/>
    <s v="DIMARANAN REYNALDO R."/>
    <s v="EEO/ CITY MARKET"/>
    <x v="1"/>
    <d v="2019-11-19T00:00:00"/>
    <d v="2019-11-19T00:00:00"/>
    <s v="SL"/>
    <m/>
    <s v="1 SL"/>
    <n v="1"/>
    <m/>
  </r>
  <r>
    <n v="1442"/>
    <x v="25"/>
    <x v="246"/>
    <s v="UNTALAN DIVINA R."/>
    <s v="CTO"/>
    <x v="1"/>
    <d v="2019-11-25T00:00:00"/>
    <d v="2019-11-25T00:00:00"/>
    <s v="SL"/>
    <m/>
    <s v="1 SL"/>
    <n v="1"/>
    <m/>
  </r>
  <r>
    <n v="1443"/>
    <x v="25"/>
    <x v="247"/>
    <s v="PINALES GLORIA P."/>
    <s v="CCT"/>
    <x v="1"/>
    <d v="2019-12-12T00:00:00"/>
    <d v="2019-12-12T00:00:00"/>
    <s v="VL"/>
    <m/>
    <s v="1 VL"/>
    <n v="1"/>
    <m/>
  </r>
  <r>
    <n v="1444"/>
    <x v="25"/>
    <x v="214"/>
    <s v="CORTEZ MARCOS NOEL A."/>
    <s v="ASSESSORS OFFICE"/>
    <x v="1"/>
    <d v="2019-10-23T00:00:00"/>
    <d v="2019-10-25T00:00:00"/>
    <s v="SL"/>
    <m/>
    <s v="3 SL"/>
    <n v="3"/>
    <m/>
  </r>
  <r>
    <n v="1445"/>
    <x v="25"/>
    <x v="247"/>
    <s v="DE VILLA OFELIA G."/>
    <s v="COMELEC"/>
    <x v="1"/>
    <d v="2019-11-28T00:00:00"/>
    <d v="2019-11-29T00:00:00"/>
    <s v="SL"/>
    <m/>
    <s v="2 SL"/>
    <n v="2"/>
    <m/>
  </r>
  <r>
    <n v="1446"/>
    <x v="25"/>
    <x v="251"/>
    <s v="ALEGRE VIVENCIO A."/>
    <s v="AGRICULTURE OFFICE"/>
    <x v="1"/>
    <d v="2019-12-20T00:00:00"/>
    <d v="2019-12-20T00:00:00"/>
    <s v="OTHER"/>
    <m/>
    <s v="1 OTHER"/>
    <n v="1"/>
    <m/>
  </r>
  <r>
    <n v="1447"/>
    <x v="25"/>
    <x v="251"/>
    <s v="ALEGRE VIVENCIO A."/>
    <s v="AGRICULTURE OFFICE"/>
    <x v="1"/>
    <d v="2019-12-18T00:00:00"/>
    <d v="2019-12-19T00:00:00"/>
    <s v="VL"/>
    <m/>
    <s v="2 VL"/>
    <n v="2"/>
    <m/>
  </r>
  <r>
    <n v="1448"/>
    <x v="25"/>
    <x v="251"/>
    <s v="PANALIGAN GIL L."/>
    <s v="AGRICULTURE OFFICE"/>
    <x v="1"/>
    <d v="2019-12-06T00:00:00"/>
    <d v="2019-12-06T00:00:00"/>
    <s v="SL"/>
    <m/>
    <s v="1 SL"/>
    <n v="1"/>
    <m/>
  </r>
  <r>
    <n v="1449"/>
    <x v="25"/>
    <x v="247"/>
    <s v="FERMA ARCELI C."/>
    <s v="INTERNAL"/>
    <x v="1"/>
    <d v="2019-11-18T00:00:00"/>
    <d v="2019-11-22T00:00:00"/>
    <s v="OTHER"/>
    <s v="MOURNING LEAVE"/>
    <s v="5 OTHER"/>
    <n v="5"/>
    <m/>
  </r>
  <r>
    <n v="1449"/>
    <x v="25"/>
    <x v="247"/>
    <s v="FERMA ARCELI C."/>
    <s v="INTERNAL"/>
    <x v="1"/>
    <d v="2019-11-25T00:00:00"/>
    <d v="2019-11-26T00:00:00"/>
    <s v="OTHER"/>
    <s v="MOURNING LEAVE"/>
    <s v="2 OTHER"/>
    <n v="2"/>
    <m/>
  </r>
  <r>
    <n v="1450"/>
    <x v="25"/>
    <x v="247"/>
    <s v="FERMA ARCELI C."/>
    <s v="INTERNAL"/>
    <x v="1"/>
    <d v="2019-11-27T00:00:00"/>
    <d v="2019-11-28T00:00:00"/>
    <s v="SL"/>
    <m/>
    <s v="2 SL"/>
    <n v="2"/>
    <m/>
  </r>
  <r>
    <n v="1451"/>
    <x v="25"/>
    <x v="247"/>
    <s v="FERMA ARCELI C."/>
    <s v="INTERNAL"/>
    <x v="1"/>
    <d v="2019-11-05T00:00:00"/>
    <d v="2019-11-05T00:00:00"/>
    <s v="SL"/>
    <m/>
    <s v="1 SL"/>
    <n v="1"/>
    <m/>
  </r>
  <r>
    <n v="1451"/>
    <x v="25"/>
    <x v="247"/>
    <s v="FERMA ARCELI C."/>
    <s v="INTERNAL"/>
    <x v="1"/>
    <d v="2019-11-13T00:00:00"/>
    <d v="2019-11-13T00:00:00"/>
    <s v="SL"/>
    <m/>
    <s v="1 SL"/>
    <n v="1"/>
    <m/>
  </r>
  <r>
    <n v="1452"/>
    <x v="25"/>
    <x v="251"/>
    <s v="LUCIANO ADELAIDA C."/>
    <s v="MO"/>
    <x v="1"/>
    <d v="2019-12-26T00:00:00"/>
    <d v="2019-12-27T00:00:00"/>
    <s v="OTHER"/>
    <s v="FORCE LEAVE"/>
    <s v="2 OTHER"/>
    <n v="2"/>
    <m/>
  </r>
  <r>
    <n v="1453"/>
    <x v="25"/>
    <x v="247"/>
    <s v="MANALO ELIADA F."/>
    <s v="SP"/>
    <x v="1"/>
    <d v="2019-12-19T00:00:00"/>
    <d v="2019-12-20T00:00:00"/>
    <s v="VL"/>
    <m/>
    <s v="2 VL"/>
    <n v="2"/>
    <m/>
  </r>
  <r>
    <n v="1453"/>
    <x v="25"/>
    <x v="247"/>
    <s v="MANALO ELIADA F."/>
    <s v="SP"/>
    <x v="1"/>
    <d v="2019-12-23T00:00:00"/>
    <d v="2019-12-23T00:00:00"/>
    <s v="VL"/>
    <m/>
    <s v="1 VL"/>
    <n v="1"/>
    <m/>
  </r>
  <r>
    <n v="1453"/>
    <x v="25"/>
    <x v="247"/>
    <s v="MANALO ELIADA F."/>
    <s v="SP"/>
    <x v="1"/>
    <d v="2019-12-26T00:00:00"/>
    <d v="2019-12-27T00:00:00"/>
    <s v="VL"/>
    <m/>
    <s v="2 VL"/>
    <n v="2"/>
    <m/>
  </r>
  <r>
    <n v="1454"/>
    <x v="25"/>
    <x v="252"/>
    <s v="MARINDUQUE ANNE RENELYN P."/>
    <s v="VMO"/>
    <x v="1"/>
    <d v="2019-12-26T00:00:00"/>
    <d v="2019-12-27T00:00:00"/>
    <s v="VL"/>
    <m/>
    <s v="2 VL"/>
    <n v="2"/>
    <m/>
  </r>
  <r>
    <n v="1455"/>
    <x v="25"/>
    <x v="252"/>
    <s v="MARINDUQUE ANNE RENELYN P."/>
    <s v="VMO"/>
    <x v="1"/>
    <d v="2019-12-11T00:00:00"/>
    <d v="2019-12-12T00:00:00"/>
    <s v="OTHER"/>
    <s v="FORCE LEAVE"/>
    <s v="2 OTHER"/>
    <n v="2"/>
    <m/>
  </r>
  <r>
    <n v="1456"/>
    <x v="25"/>
    <x v="252"/>
    <s v="MARINDUQUE ANNE RENELYN P."/>
    <s v="VMO"/>
    <x v="1"/>
    <d v="2019-12-04T00:00:00"/>
    <d v="2019-12-04T00:00:00"/>
    <s v="SL"/>
    <m/>
    <s v="1 SL"/>
    <n v="1"/>
    <m/>
  </r>
  <r>
    <n v="1457"/>
    <x v="25"/>
    <x v="253"/>
    <s v="REYES ELSA T."/>
    <s v="SP"/>
    <x v="1"/>
    <d v="2019-12-27T00:00:00"/>
    <d v="2019-12-27T00:00:00"/>
    <s v="OTHER"/>
    <m/>
    <s v="1 OTHER"/>
    <n v="1"/>
    <m/>
  </r>
  <r>
    <n v="1458"/>
    <x v="25"/>
    <x v="252"/>
    <s v="LANTING AILEEN D."/>
    <s v="CHARACTER OFFICE"/>
    <x v="1"/>
    <d v="2019-12-11T00:00:00"/>
    <d v="2019-12-11T00:00:00"/>
    <s v="VL"/>
    <m/>
    <s v="1 VL"/>
    <n v="1"/>
    <m/>
  </r>
  <r>
    <n v="1459"/>
    <x v="25"/>
    <x v="251"/>
    <s v="LANTING AILEEN D."/>
    <s v="CHARACTER OFFICE"/>
    <x v="1"/>
    <d v="2019-12-06T00:00:00"/>
    <d v="2019-12-06T00:00:00"/>
    <s v="SL"/>
    <m/>
    <s v="1 SL"/>
    <n v="1"/>
    <m/>
  </r>
  <r>
    <n v="1460"/>
    <x v="25"/>
    <x v="254"/>
    <s v="MENDOZA JUANITO N."/>
    <s v="PICNIC GROVE"/>
    <x v="1"/>
    <d v="2019-11-23T00:00:00"/>
    <d v="2019-11-23T00:00:00"/>
    <s v="OTHER"/>
    <m/>
    <s v="0 OTHER"/>
    <n v="0"/>
    <m/>
  </r>
  <r>
    <n v="1461"/>
    <x v="25"/>
    <x v="219"/>
    <s v="ANARNA CRISTINA F."/>
    <s v="PICNIC GROVE"/>
    <x v="1"/>
    <d v="2019-12-02T00:00:00"/>
    <d v="2019-12-02T00:00:00"/>
    <s v="OTHER"/>
    <s v="FORCE LEAVE"/>
    <s v="1 OTHER"/>
    <n v="1"/>
    <m/>
  </r>
  <r>
    <n v="1461"/>
    <x v="25"/>
    <x v="219"/>
    <s v="ANARNA CRISTINA F."/>
    <s v="PICNIC GROVE"/>
    <x v="1"/>
    <d v="2019-12-09T00:00:00"/>
    <d v="2019-12-10T00:00:00"/>
    <s v="OTHER"/>
    <s v="FORCE LEAVE"/>
    <s v="2 OTHER"/>
    <n v="2"/>
    <m/>
  </r>
  <r>
    <n v="1461"/>
    <x v="25"/>
    <x v="219"/>
    <s v="ANARNA CRISTINA F."/>
    <s v="PICNIC GROVE"/>
    <x v="1"/>
    <d v="2019-12-16T00:00:00"/>
    <d v="2019-12-17T00:00:00"/>
    <s v="OTHER"/>
    <s v="FORCE LEAVE"/>
    <s v="2 OTHER"/>
    <n v="2"/>
    <m/>
  </r>
  <r>
    <n v="1462"/>
    <x v="25"/>
    <x v="255"/>
    <s v="DE OCAMPO MA. ELENA D."/>
    <s v="SP"/>
    <x v="1"/>
    <d v="2019-12-26T00:00:00"/>
    <d v="2019-12-27T00:00:00"/>
    <s v="OTHER"/>
    <s v="FORCE LEAVE"/>
    <s v="2 OTHER"/>
    <n v="2"/>
    <m/>
  </r>
  <r>
    <n v="1463"/>
    <x v="25"/>
    <x v="256"/>
    <s v="DE OCAMPO MA. ELENA D."/>
    <s v="SP"/>
    <x v="1"/>
    <d v="2019-12-16T00:00:00"/>
    <d v="2019-12-18T00:00:00"/>
    <s v="OTHER"/>
    <s v="FORCE LEAVE"/>
    <s v="3 OTHER"/>
    <n v="3"/>
    <m/>
  </r>
  <r>
    <n v="1464"/>
    <x v="25"/>
    <x v="244"/>
    <s v="VILLAVIRAY MA. CANDELARIA D."/>
    <s v="PICNIC GROVE"/>
    <x v="1"/>
    <d v="2019-11-20T00:00:00"/>
    <d v="2019-11-21T00:00:00"/>
    <s v="OTHER"/>
    <s v="FORCE LEAVE"/>
    <s v="2 OTHER"/>
    <n v="2"/>
    <m/>
  </r>
  <r>
    <n v="1464"/>
    <x v="25"/>
    <x v="244"/>
    <s v="VILLAVIRAY MA. CANDELARIA D."/>
    <s v="PICNIC GROVE"/>
    <x v="1"/>
    <d v="2019-11-24T00:00:00"/>
    <d v="2019-11-24T00:00:00"/>
    <s v="OTHER"/>
    <s v="FORCE LEAVE"/>
    <s v="1 OTHER"/>
    <n v="1"/>
    <m/>
  </r>
  <r>
    <n v="1464"/>
    <x v="25"/>
    <x v="244"/>
    <s v="VILLAVIRAY MA. CANDELARIA D."/>
    <s v="PICNIC GROVE"/>
    <x v="1"/>
    <d v="2019-11-27T00:00:00"/>
    <d v="2019-11-28T00:00:00"/>
    <s v="OTHER"/>
    <s v="FORCE LEAVE"/>
    <s v="2 OTHER"/>
    <n v="2"/>
    <m/>
  </r>
  <r>
    <n v="1465"/>
    <x v="25"/>
    <x v="249"/>
    <s v="DE OCAMPO MARISSA B."/>
    <s v="THRDC"/>
    <x v="1"/>
    <d v="2019-12-04T00:00:00"/>
    <d v="2019-12-04T00:00:00"/>
    <s v="OTHER"/>
    <s v="DOMESTIC EMERGENCY"/>
    <s v="1 OTHER"/>
    <n v="1"/>
    <m/>
  </r>
  <r>
    <n v="1465"/>
    <x v="25"/>
    <x v="249"/>
    <s v="DE OCAMPO MARISSA B."/>
    <s v="THRDC"/>
    <x v="1"/>
    <d v="2019-12-09T00:00:00"/>
    <d v="2019-12-09T00:00:00"/>
    <s v="OTHER"/>
    <s v="DOMESTIC EMERGENCY"/>
    <s v="1 OTHER"/>
    <n v="1"/>
    <m/>
  </r>
  <r>
    <n v="1466"/>
    <x v="25"/>
    <x v="240"/>
    <s v="MADRAZO ALLAN PAUL A."/>
    <s v="CEO"/>
    <x v="1"/>
    <d v="2019-11-04T00:00:00"/>
    <d v="2019-11-04T00:00:00"/>
    <s v="SL"/>
    <m/>
    <s v="1 SL"/>
    <n v="1"/>
    <m/>
  </r>
  <r>
    <n v="1467"/>
    <x v="25"/>
    <x v="240"/>
    <s v="SUMAGUI MARISSA D."/>
    <s v="CEO"/>
    <x v="1"/>
    <d v="2019-11-04T00:00:00"/>
    <d v="2019-11-04T00:00:00"/>
    <s v="SL"/>
    <m/>
    <s v="1 SL"/>
    <n v="1"/>
    <m/>
  </r>
  <r>
    <n v="1468"/>
    <x v="25"/>
    <x v="257"/>
    <s v="GOMEZ EMMA M."/>
    <s v="CEO"/>
    <x v="1"/>
    <d v="2019-11-22T00:00:00"/>
    <d v="2019-11-22T00:00:00"/>
    <s v="SL"/>
    <m/>
    <s v="1 SL"/>
    <n v="1"/>
    <m/>
  </r>
  <r>
    <n v="1468"/>
    <x v="25"/>
    <x v="257"/>
    <s v="GOMEZ EMMA M."/>
    <s v="CEO"/>
    <x v="1"/>
    <d v="2019-11-27T00:00:00"/>
    <d v="2019-11-27T00:00:00"/>
    <s v="SL"/>
    <m/>
    <s v="1 SL"/>
    <n v="1"/>
    <m/>
  </r>
  <r>
    <n v="1469"/>
    <x v="25"/>
    <x v="188"/>
    <s v="GOMEZ EMMA M."/>
    <s v="CEO"/>
    <x v="1"/>
    <d v="2019-11-04T00:00:00"/>
    <d v="2019-11-04T00:00:00"/>
    <s v="SL"/>
    <m/>
    <s v="1 SL"/>
    <n v="1"/>
    <m/>
  </r>
  <r>
    <n v="1470"/>
    <x v="25"/>
    <x v="248"/>
    <s v="MENDOZA PRESCILA S."/>
    <s v="CEO"/>
    <x v="1"/>
    <d v="2019-12-02T00:00:00"/>
    <d v="2019-12-02T00:00:00"/>
    <s v="SL"/>
    <m/>
    <s v="1 SL"/>
    <n v="1"/>
    <m/>
  </r>
  <r>
    <n v="1471"/>
    <x v="25"/>
    <x v="204"/>
    <s v="MENDOZA PRESCILA S."/>
    <s v="CEO"/>
    <x v="1"/>
    <d v="2019-11-07T00:00:00"/>
    <d v="2019-11-07T00:00:00"/>
    <s v="SL"/>
    <m/>
    <s v="1 SL"/>
    <n v="1"/>
    <m/>
  </r>
  <r>
    <n v="1472"/>
    <x v="25"/>
    <x v="200"/>
    <s v="VILLAVIRAY MAR CLYDE D."/>
    <s v="CHO"/>
    <x v="1"/>
    <d v="2019-10-23T00:00:00"/>
    <d v="2019-10-25T00:00:00"/>
    <s v="VL"/>
    <m/>
    <s v="3 VL"/>
    <n v="3"/>
    <m/>
  </r>
  <r>
    <n v="1472"/>
    <x v="25"/>
    <x v="200"/>
    <s v="VILLAVIRAY MAR CLYDE D."/>
    <s v="CHO"/>
    <x v="1"/>
    <d v="2019-10-28T00:00:00"/>
    <d v="2019-10-28T00:00:00"/>
    <s v="VL"/>
    <m/>
    <s v="1 VL"/>
    <n v="1"/>
    <m/>
  </r>
  <r>
    <n v="1473"/>
    <x v="25"/>
    <x v="237"/>
    <s v="MIRANDO EDITH B."/>
    <s v="CHO"/>
    <x v="1"/>
    <d v="2019-12-03T00:00:00"/>
    <d v="2019-12-03T00:00:00"/>
    <s v="OTHER"/>
    <s v="DOMESTIC EMERGENCY"/>
    <s v="1 OTHER"/>
    <n v="1"/>
    <m/>
  </r>
  <r>
    <n v="1474"/>
    <x v="25"/>
    <x v="245"/>
    <s v="MIRANDA ROBERTO D."/>
    <s v="CHO"/>
    <x v="1"/>
    <m/>
    <m/>
    <s v="OTHER"/>
    <s v="TERMINAL LEAVE"/>
    <s v="0 OTHER"/>
    <n v="0"/>
    <m/>
  </r>
  <r>
    <n v="1475"/>
    <x v="25"/>
    <x v="176"/>
    <s v="DE OCAMPO MA. ELENA D."/>
    <s v="SP"/>
    <x v="1"/>
    <d v="2019-11-06T00:00:00"/>
    <d v="2019-11-06T00:00:00"/>
    <s v="SL"/>
    <m/>
    <s v="1 SL"/>
    <n v="1"/>
    <m/>
  </r>
  <r>
    <n v="1476"/>
    <x v="25"/>
    <x v="214"/>
    <s v="CALANOG ALMA P."/>
    <s v="VMO"/>
    <x v="1"/>
    <d v="2019-11-07T00:00:00"/>
    <d v="2019-11-08T00:00:00"/>
    <s v="VL"/>
    <m/>
    <s v="2 VL"/>
    <n v="2"/>
    <m/>
  </r>
  <r>
    <n v="1476"/>
    <x v="25"/>
    <x v="214"/>
    <s v="CALANOG ALMA P."/>
    <s v="VMO"/>
    <x v="1"/>
    <d v="2019-11-11T00:00:00"/>
    <d v="2019-11-11T00:00:00"/>
    <s v="VL"/>
    <m/>
    <s v="1 VL"/>
    <n v="1"/>
    <m/>
  </r>
  <r>
    <n v="1477"/>
    <x v="25"/>
    <x v="243"/>
    <s v="ANGCAYA JUANITO A."/>
    <s v="PICNIC GROVE"/>
    <x v="1"/>
    <d v="2019-12-03T00:00:00"/>
    <d v="2019-12-06T00:00:00"/>
    <s v="OTHER"/>
    <s v="FORCE LEAVE"/>
    <s v="4 OTHER"/>
    <n v="4"/>
    <m/>
  </r>
  <r>
    <n v="1478"/>
    <x v="25"/>
    <x v="247"/>
    <s v="PANALIGAN GIL L."/>
    <s v="AGRICULTURE OFFICE"/>
    <x v="1"/>
    <d v="2019-12-20T00:00:00"/>
    <d v="2019-12-20T00:00:00"/>
    <s v="OTHER"/>
    <s v="FORCE LEAVE"/>
    <s v="1 OTHER"/>
    <n v="1"/>
    <m/>
  </r>
  <r>
    <n v="1478"/>
    <x v="25"/>
    <x v="247"/>
    <s v="PANALIGAN GIL L."/>
    <s v="AGRICULTURE OFFICE"/>
    <x v="1"/>
    <d v="2019-12-23T00:00:00"/>
    <d v="2019-12-23T00:00:00"/>
    <s v="OTHER"/>
    <s v="FORCE LEAVE"/>
    <s v="1 OTHER"/>
    <n v="1"/>
    <m/>
  </r>
  <r>
    <n v="1478"/>
    <x v="25"/>
    <x v="247"/>
    <s v="PANALIGAN GIL L."/>
    <s v="AGRICULTURE OFFICE"/>
    <x v="1"/>
    <d v="2019-12-26T00:00:00"/>
    <d v="2019-12-27T00:00:00"/>
    <s v="OTHER"/>
    <s v="FORCE LEAVE"/>
    <s v="2 OTHER"/>
    <n v="2"/>
    <m/>
  </r>
  <r>
    <n v="1479"/>
    <x v="25"/>
    <x v="247"/>
    <s v="PERENA RUBILINDA C."/>
    <s v="MO"/>
    <x v="1"/>
    <d v="2019-12-02T00:00:00"/>
    <d v="2019-12-02T00:00:00"/>
    <s v="VL"/>
    <m/>
    <s v="1 VL"/>
    <n v="1"/>
    <m/>
  </r>
  <r>
    <n v="1480"/>
    <x v="25"/>
    <x v="247"/>
    <s v="MONTENEGRO RODELIO A."/>
    <s v="CEO"/>
    <x v="1"/>
    <d v="2019-11-27T00:00:00"/>
    <d v="2019-11-29T00:00:00"/>
    <s v="SL"/>
    <m/>
    <s v="3 SL"/>
    <n v="3"/>
    <m/>
  </r>
  <r>
    <n v="1481"/>
    <x v="25"/>
    <x v="258"/>
    <s v="MALABANAN ALMA A."/>
    <s v="HRMO"/>
    <x v="1"/>
    <d v="2019-12-11T00:00:00"/>
    <d v="2019-12-13T00:00:00"/>
    <s v="VL"/>
    <m/>
    <s v="3 VL"/>
    <n v="3"/>
    <m/>
  </r>
  <r>
    <n v="1482"/>
    <x v="25"/>
    <x v="247"/>
    <s v="HERNANDEZ ROBERTO M."/>
    <s v="FPTMNHS"/>
    <x v="1"/>
    <d v="2019-12-12T00:00:00"/>
    <d v="2019-12-13T00:00:00"/>
    <s v="VL"/>
    <m/>
    <s v="2 VL"/>
    <n v="2"/>
    <m/>
  </r>
  <r>
    <n v="1482"/>
    <x v="25"/>
    <x v="247"/>
    <s v="HERNANDEZ ROBERTO M."/>
    <s v="FPTMNHS"/>
    <x v="1"/>
    <d v="2019-12-16T00:00:00"/>
    <d v="2019-12-20T00:00:00"/>
    <s v="VL"/>
    <m/>
    <s v="5 VL"/>
    <n v="5"/>
    <m/>
  </r>
  <r>
    <n v="1482"/>
    <x v="25"/>
    <x v="247"/>
    <s v="HERNANDEZ ROBERTO M."/>
    <s v="FPTMNHS"/>
    <x v="1"/>
    <d v="2019-12-23T00:00:00"/>
    <d v="2019-12-23T00:00:00"/>
    <s v="VL"/>
    <m/>
    <s v="1 VL"/>
    <n v="1"/>
    <m/>
  </r>
  <r>
    <n v="1482"/>
    <x v="25"/>
    <x v="247"/>
    <s v="HERNANDEZ ROBERTO M."/>
    <s v="FPTMNHS"/>
    <x v="1"/>
    <d v="2019-12-26T00:00:00"/>
    <d v="2019-12-27T00:00:00"/>
    <s v="VL"/>
    <m/>
    <s v="2 VL"/>
    <n v="2"/>
    <m/>
  </r>
  <r>
    <n v="1"/>
    <x v="26"/>
    <x v="259"/>
    <s v="HAPITA MELANIE A."/>
    <s v="ONT"/>
    <x v="0"/>
    <d v="2020-01-16T00:00:00"/>
    <d v="2020-01-17T00:00:00"/>
    <s v="VL"/>
    <m/>
    <s v="2 VL"/>
    <n v="2"/>
    <m/>
  </r>
  <r>
    <n v="1"/>
    <x v="26"/>
    <x v="259"/>
    <s v="HAPITA MELANIE A."/>
    <s v="ONT"/>
    <x v="0"/>
    <d v="2020-01-20T00:00:00"/>
    <d v="2020-01-21T00:00:00"/>
    <s v="VL"/>
    <m/>
    <s v="2 VL"/>
    <n v="2"/>
    <m/>
  </r>
  <r>
    <n v="2"/>
    <x v="26"/>
    <x v="259"/>
    <s v="SOLANOY KARENE  "/>
    <s v="ONT"/>
    <x v="1"/>
    <d v="2020-01-15T00:00:00"/>
    <d v="2020-01-17T00:00:00"/>
    <s v="VL"/>
    <m/>
    <s v="3 VL"/>
    <n v="3"/>
    <m/>
  </r>
  <r>
    <n v="2"/>
    <x v="26"/>
    <x v="259"/>
    <s v="SOLANOY KARENE  "/>
    <s v="ONT"/>
    <x v="1"/>
    <d v="2020-01-21T00:00:00"/>
    <d v="2020-01-21T00:00:00"/>
    <s v="VL"/>
    <m/>
    <s v="1 VL"/>
    <n v="1"/>
    <m/>
  </r>
  <r>
    <n v="3"/>
    <x v="26"/>
    <x v="259"/>
    <s v="DOGNIDON MARLYN P."/>
    <s v="ONT"/>
    <x v="1"/>
    <d v="2020-01-16T00:00:00"/>
    <d v="2020-01-17T00:00:00"/>
    <s v="VL"/>
    <m/>
    <s v="2 VL"/>
    <n v="2"/>
    <m/>
  </r>
  <r>
    <n v="3"/>
    <x v="26"/>
    <x v="259"/>
    <s v="DOGNIDON MARLYN P."/>
    <s v="ONT"/>
    <x v="1"/>
    <d v="2020-01-20T00:00:00"/>
    <d v="2020-01-21T00:00:00"/>
    <s v="VL"/>
    <m/>
    <s v="2 VL"/>
    <n v="2"/>
    <m/>
  </r>
  <r>
    <n v="4"/>
    <x v="26"/>
    <x v="249"/>
    <s v="MARTINEZ BELEN B."/>
    <s v="CBO"/>
    <x v="1"/>
    <d v="2019-12-09T00:00:00"/>
    <d v="2019-12-09T00:00:00"/>
    <s v="SL"/>
    <m/>
    <s v="1 SL"/>
    <n v="1"/>
    <m/>
  </r>
  <r>
    <n v="5"/>
    <x v="26"/>
    <x v="246"/>
    <s v="PENALES GUILLERMA B."/>
    <s v="CBO"/>
    <x v="1"/>
    <d v="2019-12-10T00:00:00"/>
    <d v="2019-12-12T00:00:00"/>
    <s v="VL"/>
    <m/>
    <s v="3 VL"/>
    <n v="3"/>
    <m/>
  </r>
  <r>
    <n v="6"/>
    <x v="26"/>
    <x v="246"/>
    <s v="PENALES GUILLERMA B."/>
    <s v="CBO"/>
    <x v="1"/>
    <d v="2019-11-25T00:00:00"/>
    <d v="2019-11-25T00:00:00"/>
    <s v="SL"/>
    <m/>
    <s v="1 SL"/>
    <n v="1"/>
    <m/>
  </r>
  <r>
    <n v="7"/>
    <x v="26"/>
    <x v="260"/>
    <s v="PEÑAFIEL MELISSA Q."/>
    <s v="CBO"/>
    <x v="1"/>
    <d v="2019-12-19T00:00:00"/>
    <d v="2019-12-20T00:00:00"/>
    <s v="OTHER"/>
    <s v="MOURNING LEAVE"/>
    <s v="2 OTHER"/>
    <n v="2"/>
    <m/>
  </r>
  <r>
    <n v="7"/>
    <x v="26"/>
    <x v="260"/>
    <s v="PEÑAFIEL MELISSA Q."/>
    <s v="CBO"/>
    <x v="1"/>
    <d v="2019-12-23T00:00:00"/>
    <d v="2019-12-23T00:00:00"/>
    <s v="OTHER"/>
    <s v="MOURNING LEAVE"/>
    <s v="1 OTHER"/>
    <n v="1"/>
    <m/>
  </r>
  <r>
    <n v="8"/>
    <x v="26"/>
    <x v="252"/>
    <s v="PEÑAFIEL MELISSA Q."/>
    <s v="CBO"/>
    <x v="1"/>
    <d v="2019-12-11T00:00:00"/>
    <d v="2019-12-11T00:00:00"/>
    <s v="VL"/>
    <m/>
    <s v="1 VL"/>
    <n v="1"/>
    <m/>
  </r>
  <r>
    <n v="8"/>
    <x v="26"/>
    <x v="252"/>
    <s v="PEÑAFIEL MELISSA Q."/>
    <s v="CBO"/>
    <x v="1"/>
    <d v="2019-12-16T00:00:00"/>
    <d v="2019-12-16T00:00:00"/>
    <s v="VL"/>
    <m/>
    <s v="1 VL"/>
    <n v="1"/>
    <m/>
  </r>
  <r>
    <n v="8"/>
    <x v="26"/>
    <x v="252"/>
    <s v="PEÑAFIEL MELISSA Q."/>
    <s v="CBO"/>
    <x v="1"/>
    <d v="2019-12-26T00:00:00"/>
    <d v="2019-12-26T00:00:00"/>
    <s v="VL"/>
    <m/>
    <s v="1 VL"/>
    <n v="1"/>
    <m/>
  </r>
  <r>
    <n v="9"/>
    <x v="26"/>
    <x v="261"/>
    <s v="MONTENEGRO MARISSA P."/>
    <s v="CBO"/>
    <x v="1"/>
    <d v="2019-12-23T00:00:00"/>
    <d v="2019-12-23T00:00:00"/>
    <s v="SL"/>
    <m/>
    <s v="1 SL"/>
    <n v="1"/>
    <m/>
  </r>
  <r>
    <n v="9"/>
    <x v="26"/>
    <x v="261"/>
    <s v="MONTENEGRO MARISSA P."/>
    <s v="CBO"/>
    <x v="1"/>
    <d v="2019-12-26T00:00:00"/>
    <d v="2019-12-26T00:00:00"/>
    <s v="SL"/>
    <m/>
    <s v="1 SL"/>
    <n v="1"/>
    <m/>
  </r>
  <r>
    <n v="10"/>
    <x v="26"/>
    <x v="259"/>
    <s v="TAÑEDO MARIA EVELYN C."/>
    <s v="CBO"/>
    <x v="1"/>
    <d v="2019-12-26T00:00:00"/>
    <d v="2019-12-27T00:00:00"/>
    <s v="SL"/>
    <m/>
    <s v="2 SL"/>
    <n v="2"/>
    <m/>
  </r>
  <r>
    <n v="11"/>
    <x v="26"/>
    <x v="262"/>
    <s v="BORJA NECY M."/>
    <s v="CBO"/>
    <x v="1"/>
    <d v="2019-12-26T00:00:00"/>
    <d v="2019-12-26T00:00:00"/>
    <s v="SL"/>
    <m/>
    <s v="1 SL"/>
    <n v="1"/>
    <m/>
  </r>
  <r>
    <n v="12"/>
    <x v="26"/>
    <x v="247"/>
    <s v="TAÑEDO MARIA EVELYN C."/>
    <s v="CBO"/>
    <x v="1"/>
    <d v="2019-12-10T00:00:00"/>
    <d v="2019-12-10T00:00:00"/>
    <s v="VL"/>
    <m/>
    <s v="1 VL"/>
    <n v="1"/>
    <m/>
  </r>
  <r>
    <n v="13"/>
    <x v="26"/>
    <x v="246"/>
    <s v="TAÑEDO MARIA EVELYN C."/>
    <s v="CBO"/>
    <x v="1"/>
    <d v="2019-11-22T00:00:00"/>
    <d v="2019-11-22T00:00:00"/>
    <s v="SL"/>
    <m/>
    <s v="1 SL"/>
    <n v="1"/>
    <m/>
  </r>
  <r>
    <n v="13"/>
    <x v="26"/>
    <x v="246"/>
    <s v="TAÑEDO MARIA EVELYN C."/>
    <s v="CBO"/>
    <x v="1"/>
    <d v="2019-11-26T00:00:00"/>
    <d v="2019-11-26T00:00:00"/>
    <s v="SL"/>
    <m/>
    <s v="1 SL"/>
    <n v="1"/>
    <m/>
  </r>
  <r>
    <n v="14"/>
    <x v="26"/>
    <x v="246"/>
    <s v="MONTENEGRO MARISSA P."/>
    <s v="CBO"/>
    <x v="1"/>
    <d v="2019-12-03T00:00:00"/>
    <d v="2019-12-04T00:00:00"/>
    <s v="VL"/>
    <m/>
    <s v="2 VL"/>
    <n v="2"/>
    <m/>
  </r>
  <r>
    <n v="15"/>
    <x v="26"/>
    <x v="238"/>
    <s v="MONTENEGRO MARISSA P."/>
    <s v="CBO"/>
    <x v="1"/>
    <d v="2019-11-19T00:00:00"/>
    <d v="2019-11-19T00:00:00"/>
    <s v="SL"/>
    <m/>
    <s v="1 SL"/>
    <n v="1"/>
    <m/>
  </r>
  <r>
    <n v="16"/>
    <x v="26"/>
    <x v="257"/>
    <s v="HERNANDO MERIC B."/>
    <s v="CBO"/>
    <x v="1"/>
    <d v="2019-11-27T00:00:00"/>
    <d v="2019-11-27T00:00:00"/>
    <s v="SL"/>
    <m/>
    <s v="1 SL"/>
    <n v="1"/>
    <m/>
  </r>
  <r>
    <n v="17"/>
    <x v="26"/>
    <x v="251"/>
    <s v="BORJA NECY M."/>
    <s v="CBO"/>
    <x v="1"/>
    <d v="2019-12-27T00:00:00"/>
    <d v="2019-12-27T00:00:00"/>
    <s v="VL"/>
    <m/>
    <s v="1 VL"/>
    <n v="1"/>
    <m/>
  </r>
  <r>
    <n v="18"/>
    <x v="26"/>
    <x v="243"/>
    <s v="BORJA NECY M."/>
    <s v="CBO"/>
    <x v="1"/>
    <d v="2019-11-26T00:00:00"/>
    <d v="2019-11-26T00:00:00"/>
    <s v="SL"/>
    <m/>
    <s v="1 SL"/>
    <n v="1"/>
    <m/>
  </r>
  <r>
    <n v="19"/>
    <x v="26"/>
    <x v="247"/>
    <s v="BORJA NECY M."/>
    <s v="CBO"/>
    <x v="1"/>
    <d v="2019-12-12T00:00:00"/>
    <d v="2019-12-12T00:00:00"/>
    <s v="VL"/>
    <m/>
    <s v="1 VL"/>
    <n v="1"/>
    <m/>
  </r>
  <r>
    <n v="20"/>
    <x v="26"/>
    <x v="263"/>
    <s v="DE VILLA OFELIA G."/>
    <s v="COMELEC"/>
    <x v="1"/>
    <d v="2019-12-09T00:00:00"/>
    <d v="2019-12-09T00:00:00"/>
    <s v="SL"/>
    <m/>
    <s v="1 SL"/>
    <n v="1"/>
    <m/>
  </r>
  <r>
    <n v="21"/>
    <x v="26"/>
    <x v="264"/>
    <s v="BUGARIN MA. ANA M."/>
    <s v="LCR"/>
    <x v="1"/>
    <d v="2020-01-02T00:00:00"/>
    <d v="2020-01-03T00:00:00"/>
    <s v="VL"/>
    <m/>
    <s v="2 VL"/>
    <n v="2"/>
    <m/>
  </r>
  <r>
    <n v="22"/>
    <x v="26"/>
    <x v="259"/>
    <s v="TOLENTINO CAROLINA E."/>
    <s v="LCR"/>
    <x v="1"/>
    <d v="2019-12-23T00:00:00"/>
    <d v="2019-12-23T00:00:00"/>
    <s v="SL"/>
    <m/>
    <s v="1 SL"/>
    <n v="1"/>
    <m/>
  </r>
  <r>
    <n v="23"/>
    <x v="26"/>
    <x v="247"/>
    <s v="ANGCAYA RUFINA P."/>
    <s v="LCR"/>
    <x v="1"/>
    <d v="2019-12-23T00:00:00"/>
    <d v="2019-12-23T00:00:00"/>
    <s v="OTHER"/>
    <s v="PARENTAL OBLIGATION"/>
    <s v="1 OTHER"/>
    <n v="1"/>
    <m/>
  </r>
  <r>
    <n v="24"/>
    <x v="26"/>
    <x v="247"/>
    <s v="ANGCAYA RUFINA P."/>
    <s v="LCR"/>
    <x v="1"/>
    <d v="2019-11-29T00:00:00"/>
    <d v="2019-11-29T00:00:00"/>
    <s v="SL"/>
    <m/>
    <s v="1 SL"/>
    <n v="1"/>
    <m/>
  </r>
  <r>
    <n v="25"/>
    <x v="26"/>
    <x v="247"/>
    <s v="ANGCAYA RUFINA P."/>
    <s v="LCR"/>
    <x v="1"/>
    <d v="2019-12-26T00:00:00"/>
    <d v="2019-12-27T00:00:00"/>
    <s v="VL"/>
    <m/>
    <s v="2 VL"/>
    <n v="2"/>
    <m/>
  </r>
  <r>
    <n v="26"/>
    <x v="26"/>
    <x v="263"/>
    <s v="ANGCAYA RUFINA P."/>
    <s v="LCR"/>
    <x v="1"/>
    <d v="2019-12-11T00:00:00"/>
    <d v="2019-12-11T00:00:00"/>
    <s v="SL"/>
    <m/>
    <s v="1 SL"/>
    <n v="1"/>
    <m/>
  </r>
  <r>
    <n v="27"/>
    <x v="26"/>
    <x v="237"/>
    <s v="BAYBAY LINDA G."/>
    <s v="LCR"/>
    <x v="1"/>
    <d v="2019-11-29T00:00:00"/>
    <d v="2019-11-29T00:00:00"/>
    <s v="OTHER"/>
    <s v="SPECIAL PRIVILEGE"/>
    <s v="1 OTHER"/>
    <n v="1"/>
    <m/>
  </r>
  <r>
    <n v="28"/>
    <x v="26"/>
    <x v="244"/>
    <s v="BAYBAY LINDA G."/>
    <s v="LCR"/>
    <x v="1"/>
    <d v="2019-11-13T00:00:00"/>
    <d v="2019-11-13T00:00:00"/>
    <s v="SL"/>
    <m/>
    <s v="1 SL"/>
    <n v="1"/>
    <m/>
  </r>
  <r>
    <n v="29"/>
    <x v="26"/>
    <x v="247"/>
    <s v="BUGARIN MA. ANA M."/>
    <s v="LCR"/>
    <x v="1"/>
    <d v="2019-12-06T00:00:00"/>
    <d v="2019-12-06T00:00:00"/>
    <s v="VL"/>
    <m/>
    <s v="1 VL"/>
    <n v="1"/>
    <m/>
  </r>
  <r>
    <n v="29"/>
    <x v="26"/>
    <x v="247"/>
    <s v="BUGARIN MA. ANA M."/>
    <s v="LCR"/>
    <x v="1"/>
    <d v="2019-12-09T00:00:00"/>
    <d v="2019-12-09T00:00:00"/>
    <s v="VL"/>
    <m/>
    <s v="1 VL"/>
    <n v="1"/>
    <m/>
  </r>
  <r>
    <n v="29"/>
    <x v="26"/>
    <x v="247"/>
    <s v="BUGARIN MA. ANA M."/>
    <s v="LCR"/>
    <x v="1"/>
    <d v="2019-12-16T00:00:00"/>
    <d v="2019-12-16T00:00:00"/>
    <s v="VL"/>
    <m/>
    <s v="1 VL"/>
    <n v="1"/>
    <m/>
  </r>
  <r>
    <n v="29"/>
    <x v="26"/>
    <x v="247"/>
    <s v="BUGARIN MA. ANA M."/>
    <s v="LCR"/>
    <x v="1"/>
    <d v="2019-12-26T00:00:00"/>
    <d v="2019-12-26T00:00:00"/>
    <s v="VL"/>
    <m/>
    <s v="1 VL"/>
    <n v="1"/>
    <m/>
  </r>
  <r>
    <n v="30"/>
    <x v="26"/>
    <x v="244"/>
    <s v="BUGARIN MA. ANA M."/>
    <s v="LCR"/>
    <x v="1"/>
    <d v="2019-11-13T00:00:00"/>
    <d v="2019-11-20T00:00:00"/>
    <s v="VL"/>
    <m/>
    <s v="6 VL"/>
    <n v="6"/>
    <m/>
  </r>
  <r>
    <n v="31"/>
    <x v="26"/>
    <x v="227"/>
    <s v="JAVIER ELISEO B."/>
    <s v="LCR"/>
    <x v="1"/>
    <d v="2019-11-07T00:00:00"/>
    <d v="2019-11-08T00:00:00"/>
    <s v="SL"/>
    <m/>
    <s v="2 SL"/>
    <n v="2"/>
    <m/>
  </r>
  <r>
    <n v="31"/>
    <x v="26"/>
    <x v="227"/>
    <s v="JAVIER ELISEO B."/>
    <s v="LCR"/>
    <x v="1"/>
    <d v="2019-11-11T00:00:00"/>
    <d v="2019-11-11T00:00:00"/>
    <s v="SL"/>
    <m/>
    <s v="1 SL"/>
    <n v="1"/>
    <m/>
  </r>
  <r>
    <n v="32"/>
    <x v="26"/>
    <x v="265"/>
    <s v="MATIENZO NORMITA S."/>
    <s v="LCR"/>
    <x v="1"/>
    <d v="2019-12-17T00:00:00"/>
    <d v="2019-12-20T00:00:00"/>
    <s v="VL"/>
    <m/>
    <s v="4 VL"/>
    <n v="4"/>
    <m/>
  </r>
  <r>
    <n v="33"/>
    <x v="26"/>
    <x v="184"/>
    <s v="TOLENTINO CAROLINA E."/>
    <s v="LCR"/>
    <x v="1"/>
    <d v="2019-11-22T00:00:00"/>
    <d v="2019-11-22T00:00:00"/>
    <s v="SL"/>
    <m/>
    <s v="1 SL"/>
    <n v="1"/>
    <m/>
  </r>
  <r>
    <n v="34"/>
    <x v="26"/>
    <x v="249"/>
    <s v="FERMA MARIA I."/>
    <s v="LCR"/>
    <x v="1"/>
    <d v="2019-12-26T00:00:00"/>
    <d v="2019-12-27T00:00:00"/>
    <s v="OTHER"/>
    <s v="SPECIAL PRIVILEGE"/>
    <s v="2 OTHER"/>
    <n v="2"/>
    <m/>
  </r>
  <r>
    <n v="35"/>
    <x v="26"/>
    <x v="266"/>
    <s v="LIMBOC FLORDELIZA J."/>
    <s v="LCR"/>
    <x v="1"/>
    <d v="2019-11-22T00:00:00"/>
    <d v="2019-11-22T00:00:00"/>
    <s v="SL"/>
    <m/>
    <s v="1 SL"/>
    <n v="1"/>
    <m/>
  </r>
  <r>
    <n v="35"/>
    <x v="26"/>
    <x v="266"/>
    <s v="LIMBOC FLORDELIZA J."/>
    <s v="LCR"/>
    <x v="1"/>
    <d v="2019-11-26T00:00:00"/>
    <d v="2019-11-26T00:00:00"/>
    <s v="SL"/>
    <m/>
    <s v="1 SL"/>
    <n v="1"/>
    <m/>
  </r>
  <r>
    <n v="36"/>
    <x v="26"/>
    <x v="238"/>
    <s v="LIMBOC FLORDELIZA J."/>
    <s v="LCR"/>
    <x v="1"/>
    <d v="2019-11-18T00:00:00"/>
    <d v="2019-11-18T00:00:00"/>
    <s v="SL"/>
    <m/>
    <s v="1 SL"/>
    <n v="1"/>
    <m/>
  </r>
  <r>
    <n v="37"/>
    <x v="26"/>
    <x v="227"/>
    <s v="LIMBOC FLORDELIZA J."/>
    <s v="LCR"/>
    <x v="1"/>
    <d v="2019-11-08T00:00:00"/>
    <d v="2019-11-08T00:00:00"/>
    <s v="SL"/>
    <m/>
    <s v="1 SL"/>
    <n v="1"/>
    <m/>
  </r>
  <r>
    <n v="38"/>
    <x v="26"/>
    <x v="264"/>
    <s v="VERGARA TERESITA J."/>
    <s v="ONT"/>
    <x v="1"/>
    <d v="2020-01-07T00:00:00"/>
    <d v="2020-01-09T00:00:00"/>
    <s v="VL"/>
    <m/>
    <s v="3 VL"/>
    <n v="3"/>
    <m/>
  </r>
  <r>
    <n v="39"/>
    <x v="26"/>
    <x v="259"/>
    <s v="DELFINO NINA C."/>
    <s v="ONT"/>
    <x v="1"/>
    <d v="2020-01-10T00:00:00"/>
    <d v="2020-01-10T00:00:00"/>
    <s v="VL"/>
    <m/>
    <s v="1 VL"/>
    <n v="1"/>
    <m/>
  </r>
  <r>
    <n v="39"/>
    <x v="26"/>
    <x v="259"/>
    <s v="DELFINO NINA C."/>
    <s v="ONT"/>
    <x v="1"/>
    <d v="2020-01-13T00:00:00"/>
    <d v="2020-01-16T00:00:00"/>
    <s v="VL"/>
    <m/>
    <s v="4 VL"/>
    <n v="4"/>
    <m/>
  </r>
  <r>
    <n v="40"/>
    <x v="26"/>
    <x v="259"/>
    <s v="DELFINO NINA C."/>
    <s v="ONT"/>
    <x v="1"/>
    <d v="2020-01-02T00:00:00"/>
    <d v="2020-01-03T00:00:00"/>
    <s v="OTHER"/>
    <m/>
    <s v="2 OTHER"/>
    <n v="2"/>
    <m/>
  </r>
  <r>
    <n v="40"/>
    <x v="26"/>
    <x v="259"/>
    <s v="DELFINO NINA C."/>
    <s v="ONT"/>
    <x v="1"/>
    <d v="2020-01-05T00:00:00"/>
    <d v="2020-01-09T00:00:00"/>
    <s v="VL"/>
    <m/>
    <s v="5 VL"/>
    <n v="5"/>
    <m/>
  </r>
  <r>
    <n v="41"/>
    <x v="26"/>
    <x v="259"/>
    <s v="DELFINO NINA C."/>
    <s v="ONT"/>
    <x v="1"/>
    <d v="2019-12-27T00:00:00"/>
    <d v="2019-12-27T00:00:00"/>
    <s v="SL"/>
    <m/>
    <s v="1 SL"/>
    <n v="1"/>
    <m/>
  </r>
  <r>
    <n v="41"/>
    <x v="26"/>
    <x v="259"/>
    <s v="DELFINO NINA C."/>
    <s v="ONT"/>
    <x v="1"/>
    <d v="2019-12-29T00:00:00"/>
    <d v="2019-12-29T00:00:00"/>
    <s v="SL"/>
    <m/>
    <s v="1 SL"/>
    <n v="1"/>
    <m/>
  </r>
  <r>
    <n v="41"/>
    <x v="26"/>
    <x v="259"/>
    <s v="DELFINO NINA C."/>
    <s v="ONT"/>
    <x v="1"/>
    <d v="2019-12-31T00:00:00"/>
    <d v="2019-12-31T00:00:00"/>
    <s v="SL"/>
    <m/>
    <s v="1 SL"/>
    <n v="1"/>
    <m/>
  </r>
  <r>
    <n v="42"/>
    <x v="27"/>
    <x v="250"/>
    <s v="MONTENEGRO HENRY S."/>
    <s v="SP"/>
    <x v="1"/>
    <d v="2019-12-26T00:00:00"/>
    <d v="2019-12-27T00:00:00"/>
    <s v="OTHER"/>
    <s v="MC# 6"/>
    <s v="2 OTHER"/>
    <n v="2"/>
    <m/>
  </r>
  <r>
    <n v="43"/>
    <x v="27"/>
    <x v="250"/>
    <s v="MONTENEGRO HENRY S."/>
    <s v="SP"/>
    <x v="1"/>
    <d v="2019-12-18T00:00:00"/>
    <d v="2019-12-20T00:00:00"/>
    <s v="OTHER"/>
    <s v="FORCE LEAVE"/>
    <s v="3 OTHER"/>
    <n v="3"/>
    <m/>
  </r>
  <r>
    <n v="44"/>
    <x v="27"/>
    <x v="227"/>
    <s v="MANALO ELIADA F."/>
    <s v="SP"/>
    <x v="1"/>
    <d v="2019-11-11T00:00:00"/>
    <d v="2019-11-11T00:00:00"/>
    <s v="SL"/>
    <m/>
    <s v="1 SL"/>
    <n v="1"/>
    <m/>
  </r>
  <r>
    <n v="45"/>
    <x v="27"/>
    <x v="267"/>
    <s v="REOSA CECILIA A."/>
    <s v="SP"/>
    <x v="1"/>
    <d v="2019-12-17T00:00:00"/>
    <d v="2019-12-19T00:00:00"/>
    <s v="OTHER"/>
    <s v="FORCE LEAVE"/>
    <s v="3 OTHER"/>
    <n v="3"/>
    <m/>
  </r>
  <r>
    <n v="46"/>
    <x v="27"/>
    <x v="244"/>
    <s v="REOSA CECILIA A."/>
    <s v="SP"/>
    <x v="1"/>
    <d v="2019-11-12T00:00:00"/>
    <d v="2019-11-13T00:00:00"/>
    <s v="SL"/>
    <m/>
    <s v="2 SL"/>
    <n v="2"/>
    <m/>
  </r>
  <r>
    <n v="47"/>
    <x v="27"/>
    <x v="251"/>
    <s v="AMBION LAMBERTO A."/>
    <s v="VMO"/>
    <x v="1"/>
    <d v="2019-12-26T00:00:00"/>
    <d v="2019-12-27T00:00:00"/>
    <s v="OTHER"/>
    <s v="FORCE LEAVE"/>
    <s v="2 OTHER"/>
    <n v="2"/>
    <m/>
  </r>
  <r>
    <n v="48"/>
    <x v="27"/>
    <x v="251"/>
    <s v="AMBION LAMBERTO A."/>
    <s v="VMO"/>
    <x v="1"/>
    <d v="2019-12-18T00:00:00"/>
    <d v="2019-12-20T00:00:00"/>
    <s v="OTHER"/>
    <s v="FORCE LEAVE"/>
    <s v="3 OTHER"/>
    <n v="3"/>
    <m/>
  </r>
  <r>
    <n v="49"/>
    <x v="27"/>
    <x v="251"/>
    <s v="CALANOG ALMA P."/>
    <s v="VMO"/>
    <x v="1"/>
    <d v="2019-12-19T00:00:00"/>
    <d v="2019-12-20T00:00:00"/>
    <s v="OTHER"/>
    <s v="FORCE LEAVE"/>
    <s v="2 OTHER"/>
    <n v="2"/>
    <m/>
  </r>
  <r>
    <n v="49"/>
    <x v="27"/>
    <x v="251"/>
    <s v="CALANOG ALMA P."/>
    <s v="VMO"/>
    <x v="1"/>
    <d v="2019-12-23T00:00:00"/>
    <d v="2019-12-23T00:00:00"/>
    <s v="OTHER"/>
    <s v="FORCE LEAVE"/>
    <s v="1 OTHER"/>
    <n v="1"/>
    <m/>
  </r>
  <r>
    <n v="49"/>
    <x v="27"/>
    <x v="249"/>
    <s v="CALANOG ALMA P."/>
    <s v="VMO"/>
    <x v="1"/>
    <d v="2019-12-26T00:00:00"/>
    <d v="2019-12-27T00:00:00"/>
    <s v="OTHER"/>
    <s v="FORCE LEAVE"/>
    <s v="2 OTHER"/>
    <n v="2"/>
    <m/>
  </r>
  <r>
    <n v="50"/>
    <x v="27"/>
    <x v="268"/>
    <s v="REYES NORALYN B."/>
    <s v="SP"/>
    <x v="0"/>
    <d v="2019-12-23T00:00:00"/>
    <d v="2019-12-23T00:00:00"/>
    <s v="VL"/>
    <m/>
    <s v="1 VL"/>
    <n v="1"/>
    <m/>
  </r>
  <r>
    <n v="50"/>
    <x v="27"/>
    <x v="268"/>
    <s v="REYES NORALYN B."/>
    <s v="SP"/>
    <x v="0"/>
    <d v="2019-12-26T00:00:00"/>
    <d v="2019-12-27T00:00:00"/>
    <s v="VL"/>
    <m/>
    <s v="2 VL"/>
    <n v="2"/>
    <m/>
  </r>
  <r>
    <n v="51"/>
    <x v="27"/>
    <x v="268"/>
    <s v="REYES NORALYN B."/>
    <s v="SP"/>
    <x v="0"/>
    <d v="2019-12-20T00:00:00"/>
    <d v="2019-12-20T00:00:00"/>
    <s v="VL"/>
    <m/>
    <s v="1 VL"/>
    <n v="1"/>
    <m/>
  </r>
  <r>
    <n v="52"/>
    <x v="27"/>
    <x v="269"/>
    <s v="VERGARA ANACIETA M."/>
    <s v="CSWDO"/>
    <x v="1"/>
    <d v="2020-01-08T00:00:00"/>
    <d v="2020-01-09T00:00:00"/>
    <s v="OTHER"/>
    <s v="PRIVILEGE"/>
    <s v="2 OTHER"/>
    <n v="2"/>
    <m/>
  </r>
  <r>
    <n v="53"/>
    <x v="27"/>
    <x v="268"/>
    <s v="PEÑAFLORIDA LORYN B."/>
    <s v="CSWDO"/>
    <x v="1"/>
    <d v="2019-12-12T00:00:00"/>
    <d v="2019-12-12T00:00:00"/>
    <s v="SL"/>
    <m/>
    <s v="1 SL"/>
    <n v="1"/>
    <m/>
  </r>
  <r>
    <n v="54"/>
    <x v="27"/>
    <x v="270"/>
    <s v="BAYLA EVANGELINE C."/>
    <s v="PDAO"/>
    <x v="1"/>
    <d v="2019-12-26T00:00:00"/>
    <d v="2019-12-27T00:00:00"/>
    <s v="VL"/>
    <m/>
    <s v="2 VL"/>
    <n v="2"/>
    <m/>
  </r>
  <r>
    <n v="55"/>
    <x v="27"/>
    <x v="244"/>
    <s v="CACAO ANDREA F."/>
    <s v="CSWDO"/>
    <x v="1"/>
    <d v="2019-11-11T00:00:00"/>
    <d v="2019-11-13T00:00:00"/>
    <s v="SL"/>
    <m/>
    <s v="3 SL"/>
    <n v="3"/>
    <m/>
  </r>
  <r>
    <n v="56"/>
    <x v="27"/>
    <x v="240"/>
    <s v="ABENA WINNIE ROSE M."/>
    <s v="CSWDO"/>
    <x v="1"/>
    <d v="2019-11-18T00:00:00"/>
    <d v="2019-11-18T00:00:00"/>
    <s v="OTHER"/>
    <s v="SOLO PARENT"/>
    <s v="1 OTHER"/>
    <n v="1"/>
    <m/>
  </r>
  <r>
    <n v="57"/>
    <x v="27"/>
    <x v="254"/>
    <s v="ROZUL FLORENCIA M."/>
    <s v="CSWDO"/>
    <x v="1"/>
    <d v="2019-11-27T00:00:00"/>
    <d v="2019-11-27T00:00:00"/>
    <s v="OTHER"/>
    <s v="MOURNING LEAVE"/>
    <s v="1 OTHER"/>
    <n v="1"/>
    <m/>
  </r>
  <r>
    <n v="58"/>
    <x v="27"/>
    <x v="246"/>
    <s v="SEPINO BRIGIDA M."/>
    <s v="CSWDO"/>
    <x v="1"/>
    <d v="2019-12-16T00:00:00"/>
    <d v="2019-12-19T00:00:00"/>
    <s v="VL"/>
    <m/>
    <s v="4 VL"/>
    <n v="4"/>
    <m/>
  </r>
  <r>
    <n v="59"/>
    <x v="27"/>
    <x v="243"/>
    <s v="VERGARA ANACIETA M."/>
    <s v="CSWDO"/>
    <x v="1"/>
    <d v="2019-11-26T00:00:00"/>
    <d v="2019-11-26T00:00:00"/>
    <s v="SL"/>
    <m/>
    <s v="1 SL"/>
    <n v="1"/>
    <m/>
  </r>
  <r>
    <n v="60"/>
    <x v="27"/>
    <x v="263"/>
    <s v="AMBION DORINDA A."/>
    <s v="CSWDO"/>
    <x v="1"/>
    <d v="2019-12-11T00:00:00"/>
    <d v="2019-12-11T00:00:00"/>
    <s v="SL"/>
    <m/>
    <s v="1 SL"/>
    <n v="1"/>
    <m/>
  </r>
  <r>
    <n v="61"/>
    <x v="27"/>
    <x v="256"/>
    <s v="BAYOT MERCED M."/>
    <s v="NUTRITION OFFICE"/>
    <x v="1"/>
    <d v="2019-12-23T00:00:00"/>
    <d v="2019-12-23T00:00:00"/>
    <s v="VL"/>
    <m/>
    <s v="1 VL"/>
    <n v="1"/>
    <m/>
  </r>
  <r>
    <n v="61"/>
    <x v="27"/>
    <x v="256"/>
    <s v="BAYOT MERCED M."/>
    <s v="NUTRITION OFFICE"/>
    <x v="1"/>
    <d v="2019-12-26T00:00:00"/>
    <d v="2019-12-27T00:00:00"/>
    <s v="VL"/>
    <m/>
    <s v="2 VL"/>
    <n v="2"/>
    <m/>
  </r>
  <r>
    <n v="62"/>
    <x v="27"/>
    <x v="256"/>
    <s v="BAYOT MERCED M."/>
    <s v="NUTRITION OFFICE"/>
    <x v="1"/>
    <d v="2019-12-20T00:00:00"/>
    <d v="2019-12-20T00:00:00"/>
    <s v="VL"/>
    <m/>
    <s v="1 VL"/>
    <n v="1"/>
    <m/>
  </r>
  <r>
    <n v="63"/>
    <x v="27"/>
    <x v="256"/>
    <s v="SEÑA MARILYN B."/>
    <s v="NUTRITION OFFICE"/>
    <x v="1"/>
    <d v="2019-12-23T00:00:00"/>
    <d v="2019-12-23T00:00:00"/>
    <s v="VL"/>
    <m/>
    <s v="1 VL"/>
    <n v="1"/>
    <m/>
  </r>
  <r>
    <n v="63"/>
    <x v="27"/>
    <x v="256"/>
    <s v="SEÑA MARILYN B."/>
    <s v="NUTRITION OFFICE"/>
    <x v="1"/>
    <d v="2019-12-26T00:00:00"/>
    <d v="2019-12-27T00:00:00"/>
    <s v="VL"/>
    <m/>
    <s v="2 VL"/>
    <n v="2"/>
    <m/>
  </r>
  <r>
    <n v="64"/>
    <x v="27"/>
    <x v="256"/>
    <s v="DIMAPILIS MA. TRINIDAD S."/>
    <s v="NUTRITION OFFICE"/>
    <x v="1"/>
    <d v="2019-12-23T00:00:00"/>
    <d v="2019-12-23T00:00:00"/>
    <s v="VL"/>
    <m/>
    <s v="1 VL"/>
    <n v="1"/>
    <m/>
  </r>
  <r>
    <n v="64"/>
    <x v="27"/>
    <x v="256"/>
    <s v="DIMAPILIS MA. TRINIDAD S."/>
    <s v="NUTRITION OFFICE"/>
    <x v="1"/>
    <d v="2019-12-26T00:00:00"/>
    <d v="2019-12-27T00:00:00"/>
    <s v="VL"/>
    <m/>
    <s v="2 VL"/>
    <n v="2"/>
    <m/>
  </r>
  <r>
    <n v="65"/>
    <x v="27"/>
    <x v="259"/>
    <s v="AMBONAN AVELINA A."/>
    <s v="NUTRITION OFFICE"/>
    <x v="1"/>
    <d v="2019-12-23T00:00:00"/>
    <d v="2019-12-23T00:00:00"/>
    <s v="VL"/>
    <m/>
    <s v="1 VL"/>
    <n v="1"/>
    <m/>
  </r>
  <r>
    <n v="65"/>
    <x v="27"/>
    <x v="259"/>
    <s v="AMBONAN AVELINA A."/>
    <s v="NUTRITION OFFICE"/>
    <x v="1"/>
    <d v="2019-12-26T00:00:00"/>
    <d v="2019-12-27T00:00:00"/>
    <s v="VL"/>
    <m/>
    <s v="2 VL"/>
    <n v="2"/>
    <m/>
  </r>
  <r>
    <n v="66"/>
    <x v="27"/>
    <x v="256"/>
    <s v="AMBONAN AVELINA A."/>
    <s v="NUTRITION OFFICE"/>
    <x v="1"/>
    <d v="2019-12-16T00:00:00"/>
    <d v="2019-12-20T00:00:00"/>
    <s v="VL"/>
    <m/>
    <s v="5 VL"/>
    <n v="5"/>
    <m/>
  </r>
  <r>
    <n v="67"/>
    <x v="27"/>
    <x v="271"/>
    <s v="BORJA EDWIN G."/>
    <s v="TCCH/TICC"/>
    <x v="1"/>
    <d v="2019-11-22T00:00:00"/>
    <d v="2019-11-22T00:00:00"/>
    <s v="OTHER"/>
    <s v="FORCE LEAVE"/>
    <s v="1 OTHER"/>
    <n v="1"/>
    <m/>
  </r>
  <r>
    <n v="67"/>
    <x v="27"/>
    <x v="271"/>
    <s v="BORJA EDWIN G."/>
    <s v="TCCH/TICC"/>
    <x v="1"/>
    <d v="2019-12-17T00:00:00"/>
    <d v="2019-12-17T00:00:00"/>
    <s v="OTHER"/>
    <s v="FORCE LEAVE"/>
    <s v="1 OTHER"/>
    <n v="1"/>
    <m/>
  </r>
  <r>
    <n v="67"/>
    <x v="27"/>
    <x v="271"/>
    <s v="BORJA EDWIN G."/>
    <s v="TCCH/TICC"/>
    <x v="1"/>
    <d v="2019-12-19T00:00:00"/>
    <d v="2019-12-19T00:00:00"/>
    <s v="OTHER"/>
    <s v="FORCE LEAVE"/>
    <s v="1 OTHER"/>
    <n v="1"/>
    <m/>
  </r>
  <r>
    <n v="67"/>
    <x v="27"/>
    <x v="271"/>
    <s v="BORJA EDWIN G."/>
    <s v="TCCH/TICC"/>
    <x v="1"/>
    <d v="2019-12-23T00:00:00"/>
    <d v="2019-12-23T00:00:00"/>
    <s v="OTHER"/>
    <s v="FORCE LEAVE"/>
    <s v="1 OTHER"/>
    <n v="1"/>
    <m/>
  </r>
  <r>
    <n v="67"/>
    <x v="27"/>
    <x v="271"/>
    <s v="BORJA EDWIN G."/>
    <s v="TCCH/TICC"/>
    <x v="1"/>
    <d v="2019-12-27T00:00:00"/>
    <d v="2019-12-27T00:00:00"/>
    <s v="OTHER"/>
    <s v="FORCE LEAVE"/>
    <s v="1 OTHER"/>
    <n v="1"/>
    <m/>
  </r>
  <r>
    <n v="68"/>
    <x v="27"/>
    <x v="249"/>
    <s v="PERIDO MARITES V."/>
    <s v="TCCH/TICC"/>
    <x v="1"/>
    <d v="2019-12-18T00:00:00"/>
    <d v="2019-12-18T00:00:00"/>
    <s v="OTHER"/>
    <s v="BIRTHDAY LEAVE"/>
    <s v="1 OTHER"/>
    <n v="1"/>
    <m/>
  </r>
  <r>
    <n v="69"/>
    <x v="27"/>
    <x v="272"/>
    <s v="PERIDO MARITES V."/>
    <s v="TCCH/TICC"/>
    <x v="1"/>
    <d v="2019-11-28T00:00:00"/>
    <d v="2019-11-28T00:00:00"/>
    <s v="SL"/>
    <m/>
    <s v="1 SL"/>
    <n v="1"/>
    <m/>
  </r>
  <r>
    <n v="70"/>
    <x v="27"/>
    <x v="258"/>
    <s v="BORJA EDWIN G."/>
    <s v="TCCH/TICC"/>
    <x v="1"/>
    <d v="2019-12-20T00:00:00"/>
    <d v="2019-12-20T00:00:00"/>
    <s v="OTHER"/>
    <s v="ANNIVERSARY LEAVE"/>
    <s v="1 OTHER"/>
    <n v="1"/>
    <m/>
  </r>
  <r>
    <n v="71"/>
    <x v="27"/>
    <x v="219"/>
    <s v="PERIDO MARITES V."/>
    <s v="TCCH/TICC"/>
    <x v="1"/>
    <d v="2019-11-11T00:00:00"/>
    <d v="2019-11-11T00:00:00"/>
    <s v="SL"/>
    <m/>
    <s v="1 SL"/>
    <n v="1"/>
    <m/>
  </r>
  <r>
    <n v="72"/>
    <x v="27"/>
    <x v="258"/>
    <s v="BORJA EDWIN G."/>
    <s v="TCCH/TICC"/>
    <x v="1"/>
    <d v="2019-12-02T00:00:00"/>
    <d v="2019-12-03T00:00:00"/>
    <s v="SL"/>
    <m/>
    <s v="2 SL"/>
    <n v="2"/>
    <m/>
  </r>
  <r>
    <n v="73"/>
    <x v="27"/>
    <x v="257"/>
    <s v="SEPINO BRIGIDA M."/>
    <s v="CSWDO"/>
    <x v="1"/>
    <d v="2019-11-26T00:00:00"/>
    <d v="2019-11-26T00:00:00"/>
    <s v="SL"/>
    <m/>
    <s v="1 SL"/>
    <n v="1"/>
    <m/>
  </r>
  <r>
    <n v="74"/>
    <x v="27"/>
    <x v="219"/>
    <s v="PARRA MARCIANA L."/>
    <s v="CSWDO"/>
    <x v="1"/>
    <d v="2019-11-11T00:00:00"/>
    <d v="2019-11-15T00:00:00"/>
    <s v="OTHER"/>
    <s v="MOURNING LEAVE"/>
    <s v="5 OTHER"/>
    <n v="5"/>
    <m/>
  </r>
  <r>
    <n v="75"/>
    <x v="27"/>
    <x v="263"/>
    <s v="PARRA MARCIANA L."/>
    <s v="CSWDO"/>
    <x v="1"/>
    <d v="2019-11-18T00:00:00"/>
    <d v="2019-11-18T00:00:00"/>
    <s v="OTHER"/>
    <s v="SPECIAL PRIVILEGE"/>
    <s v="1 OTHER"/>
    <n v="1"/>
    <m/>
  </r>
  <r>
    <n v="76"/>
    <x v="27"/>
    <x v="264"/>
    <s v="PENALES GLORIA P."/>
    <s v="ASSESSORS OFFICE"/>
    <x v="1"/>
    <d v="2020-01-13T00:00:00"/>
    <d v="2020-01-13T00:00:00"/>
    <s v="OTHER"/>
    <s v="SPECIAL PRIVILEGE"/>
    <s v="1 OTHER"/>
    <n v="1"/>
    <m/>
  </r>
  <r>
    <n v="77"/>
    <x v="27"/>
    <x v="264"/>
    <s v="TORRES SONIA M."/>
    <s v="ASSESSORS OFFICE"/>
    <x v="1"/>
    <d v="2020-01-02T00:00:00"/>
    <d v="2020-01-03T00:00:00"/>
    <s v="OTHER"/>
    <s v="DOMESTIC EMERGENCY"/>
    <s v="2 OTHER"/>
    <n v="2"/>
    <m/>
  </r>
  <r>
    <n v="78"/>
    <x v="27"/>
    <x v="262"/>
    <s v="MONTENEGRO HELEN L."/>
    <s v="TOPS (ADMIN CSU)"/>
    <x v="1"/>
    <d v="2019-12-26T00:00:00"/>
    <d v="2019-12-27T00:00:00"/>
    <s v="OTHER"/>
    <s v="MOURNING LEAVE"/>
    <s v="2 OTHER"/>
    <n v="2"/>
    <m/>
  </r>
  <r>
    <n v="78"/>
    <x v="27"/>
    <x v="262"/>
    <s v="MONTENEGRO HELEN L."/>
    <s v="TOPS (ADMIN CSU)"/>
    <x v="1"/>
    <d v="2020-01-02T00:00:00"/>
    <d v="2020-01-03T00:00:00"/>
    <s v="OTHER"/>
    <s v="MOURNING LEAVE"/>
    <s v="2 OTHER"/>
    <n v="2"/>
    <m/>
  </r>
  <r>
    <n v="78"/>
    <x v="27"/>
    <x v="262"/>
    <s v="MONTENEGRO HELEN L."/>
    <s v="TOPS (ADMIN CSU)"/>
    <x v="1"/>
    <d v="2020-01-06T00:00:00"/>
    <d v="2020-01-06T00:00:00"/>
    <s v="OTHER"/>
    <s v="MOURNING LEAVE"/>
    <s v="1 OTHER"/>
    <n v="1"/>
    <m/>
  </r>
  <r>
    <n v="79"/>
    <x v="27"/>
    <x v="256"/>
    <s v="VILLAVIRAY MA. CANDELARIA D."/>
    <s v="PICNIC GROVE"/>
    <x v="1"/>
    <d v="2019-12-22T00:00:00"/>
    <d v="2019-12-23T00:00:00"/>
    <s v="OTHER"/>
    <s v="SPECIAL PRIVILEGE"/>
    <s v="1 OTHER"/>
    <n v="1"/>
    <m/>
  </r>
  <r>
    <n v="79"/>
    <x v="27"/>
    <x v="256"/>
    <s v="VILLAVIRAY MA. CANDELARIA D."/>
    <s v="PICNIC GROVE"/>
    <x v="1"/>
    <d v="2019-12-26T00:00:00"/>
    <d v="2019-12-26T00:00:00"/>
    <s v="OTHER"/>
    <s v="SPECIAL PRIVILEGE"/>
    <s v="1 OTHER"/>
    <n v="1"/>
    <m/>
  </r>
  <r>
    <n v="80"/>
    <x v="27"/>
    <x v="273"/>
    <s v="DIGO MANUEL  "/>
    <s v="PICNIC GROVE"/>
    <x v="1"/>
    <d v="2019-11-11T00:00:00"/>
    <d v="2019-11-15T00:00:00"/>
    <s v="SL"/>
    <m/>
    <s v="5 SL"/>
    <n v="5"/>
    <m/>
  </r>
  <r>
    <n v="80"/>
    <x v="27"/>
    <x v="273"/>
    <s v="DIGO MANUEL  "/>
    <s v="PICNIC GROVE"/>
    <x v="1"/>
    <d v="2019-11-18T00:00:00"/>
    <d v="2019-11-22T00:00:00"/>
    <s v="SL"/>
    <m/>
    <s v="5 SL"/>
    <n v="5"/>
    <m/>
  </r>
  <r>
    <n v="80"/>
    <x v="27"/>
    <x v="273"/>
    <s v="DIGO MANUEL  "/>
    <s v="PICNIC GROVE"/>
    <x v="1"/>
    <d v="2019-11-25T00:00:00"/>
    <d v="2019-11-29T00:00:00"/>
    <s v="SL"/>
    <m/>
    <s v="5 SL"/>
    <n v="5"/>
    <m/>
  </r>
  <r>
    <n v="80"/>
    <x v="27"/>
    <x v="273"/>
    <s v="DIGO MANUEL  "/>
    <s v="PICNIC GROVE"/>
    <x v="1"/>
    <d v="2019-12-01T00:00:00"/>
    <d v="2019-12-06T00:00:00"/>
    <s v="SL"/>
    <m/>
    <s v="5 SL"/>
    <n v="5"/>
    <m/>
  </r>
  <r>
    <n v="80"/>
    <x v="27"/>
    <x v="273"/>
    <s v="DIGO MANUEL  "/>
    <s v="PICNIC GROVE"/>
    <x v="1"/>
    <d v="2019-12-09T00:00:00"/>
    <d v="2019-12-13T00:00:00"/>
    <s v="SL"/>
    <m/>
    <s v="5 SL"/>
    <n v="5"/>
    <m/>
  </r>
  <r>
    <n v="80"/>
    <x v="27"/>
    <x v="273"/>
    <s v="DIGO MANUEL  "/>
    <s v="PICNIC GROVE"/>
    <x v="1"/>
    <d v="2019-12-16T00:00:00"/>
    <d v="2019-12-20T00:00:00"/>
    <s v="SL"/>
    <m/>
    <s v="5 SL"/>
    <n v="5"/>
    <m/>
  </r>
  <r>
    <n v="80"/>
    <x v="27"/>
    <x v="273"/>
    <s v="DIGO MANUEL  "/>
    <s v="PICNIC GROVE"/>
    <x v="1"/>
    <d v="2019-12-23T00:00:00"/>
    <d v="2019-12-23T00:00:00"/>
    <s v="SL"/>
    <m/>
    <s v="1 SL"/>
    <n v="1"/>
    <m/>
  </r>
  <r>
    <n v="80"/>
    <x v="27"/>
    <x v="273"/>
    <s v="DIGO MANUEL  "/>
    <s v="PICNIC GROVE"/>
    <x v="1"/>
    <d v="2019-12-26T00:00:00"/>
    <d v="2019-12-27T00:00:00"/>
    <s v="SL"/>
    <m/>
    <s v="2 SL"/>
    <n v="2"/>
    <m/>
  </r>
  <r>
    <n v="81"/>
    <x v="27"/>
    <x v="273"/>
    <s v="VILLANUEVA PABLO B."/>
    <s v="PICNIC GROVE"/>
    <x v="1"/>
    <d v="2019-12-11T00:00:00"/>
    <d v="2019-12-11T00:00:00"/>
    <s v="SL"/>
    <m/>
    <s v="1 SL"/>
    <n v="1"/>
    <m/>
  </r>
  <r>
    <n v="81"/>
    <x v="27"/>
    <x v="273"/>
    <s v="VILLANUEVA PABLO B."/>
    <s v="PICNIC GROVE"/>
    <x v="1"/>
    <d v="2019-12-16T00:00:00"/>
    <d v="2019-12-17T00:00:00"/>
    <s v="SL"/>
    <m/>
    <s v="2 SL"/>
    <n v="2"/>
    <m/>
  </r>
  <r>
    <n v="82"/>
    <x v="27"/>
    <x v="268"/>
    <s v="MALUBAY MELINDA D."/>
    <s v="THRDC"/>
    <x v="1"/>
    <d v="2019-12-23T00:00:00"/>
    <d v="2019-12-23T00:00:00"/>
    <s v="OTHER"/>
    <s v="FORCE LEAVE"/>
    <s v="1 OTHER"/>
    <n v="1"/>
    <m/>
  </r>
  <r>
    <n v="82"/>
    <x v="27"/>
    <x v="268"/>
    <s v="MALUBAY MELINDA D."/>
    <s v="THRDC"/>
    <x v="1"/>
    <d v="2019-12-27T00:00:00"/>
    <d v="2019-12-27T00:00:00"/>
    <s v="OTHER"/>
    <s v="FORCE LEAVE"/>
    <s v="1 OTHER"/>
    <n v="1"/>
    <m/>
  </r>
  <r>
    <n v="83"/>
    <x v="27"/>
    <x v="268"/>
    <s v="MOLOD EMMA D."/>
    <s v="CHO"/>
    <x v="1"/>
    <d v="2019-12-20T00:00:00"/>
    <d v="2019-12-20T00:00:00"/>
    <s v="VL"/>
    <m/>
    <s v="1 VL"/>
    <n v="1"/>
    <m/>
  </r>
  <r>
    <n v="83"/>
    <x v="27"/>
    <x v="268"/>
    <s v="MOLOD EMMA D."/>
    <s v="CHO"/>
    <x v="1"/>
    <d v="2019-12-27T00:00:00"/>
    <d v="2019-12-27T00:00:00"/>
    <s v="VL"/>
    <m/>
    <s v="1 VL"/>
    <n v="1"/>
    <m/>
  </r>
  <r>
    <n v="84"/>
    <x v="27"/>
    <x v="247"/>
    <s v="ESCAMILLAS EVELYN M."/>
    <s v="CTO"/>
    <x v="1"/>
    <d v="2019-12-09T00:00:00"/>
    <d v="2019-12-09T00:00:00"/>
    <s v="OTHER"/>
    <s v="BIRTHDAY LEAVE"/>
    <s v="1 OTHER"/>
    <n v="1"/>
    <m/>
  </r>
  <r>
    <n v="85"/>
    <x v="27"/>
    <x v="247"/>
    <s v="ESCAMILLAS EVELYN M."/>
    <s v="CTO"/>
    <x v="1"/>
    <d v="2019-12-06T00:00:00"/>
    <d v="2019-12-06T00:00:00"/>
    <s v="VL"/>
    <m/>
    <s v="1 VL"/>
    <n v="1"/>
    <m/>
  </r>
  <r>
    <n v="86"/>
    <x v="27"/>
    <x v="252"/>
    <s v="JORGE CAROLINA M."/>
    <s v="CTO"/>
    <x v="1"/>
    <d v="2019-12-12T00:00:00"/>
    <d v="2019-12-12T00:00:00"/>
    <s v="OTHER"/>
    <s v="BIRTHDAY LEAVE"/>
    <s v="1 OTHER"/>
    <n v="1"/>
    <m/>
  </r>
  <r>
    <n v="87"/>
    <x v="27"/>
    <x v="253"/>
    <s v="JORGE CAROLINA M."/>
    <s v="CTO"/>
    <x v="1"/>
    <d v="2019-12-26T00:00:00"/>
    <d v="2019-12-27T00:00:00"/>
    <s v="VL"/>
    <m/>
    <s v="2 VL"/>
    <n v="2"/>
    <m/>
  </r>
  <r>
    <n v="88"/>
    <x v="27"/>
    <x v="258"/>
    <s v="DUNGO PURISIMA CORAZON E."/>
    <s v="CTO"/>
    <x v="1"/>
    <d v="2019-12-06T00:00:00"/>
    <d v="2019-12-06T00:00:00"/>
    <s v="OTHER"/>
    <s v="SPECIAL PRIVILEGE"/>
    <s v="1 OTHER"/>
    <n v="1"/>
    <m/>
  </r>
  <r>
    <n v="89"/>
    <x v="27"/>
    <x v="258"/>
    <s v="GUAÑEZO MA. GINA P."/>
    <s v="CTO"/>
    <x v="1"/>
    <d v="2019-12-11T00:00:00"/>
    <d v="2019-12-13T00:00:00"/>
    <s v="OTHER"/>
    <s v="FORCE LEAVE"/>
    <s v="3 OTHER"/>
    <n v="3"/>
    <m/>
  </r>
  <r>
    <n v="90"/>
    <x v="27"/>
    <x v="267"/>
    <s v="BAYOT ANISIA P."/>
    <s v="CTO"/>
    <x v="1"/>
    <d v="2019-12-16T00:00:00"/>
    <d v="2019-12-16T00:00:00"/>
    <s v="SL"/>
    <m/>
    <s v="1 SL"/>
    <n v="1"/>
    <m/>
  </r>
  <r>
    <n v="91"/>
    <x v="27"/>
    <x v="274"/>
    <s v="DIMAPILIS ARIEL M."/>
    <s v="CTO"/>
    <x v="1"/>
    <d v="2020-01-11T00:00:00"/>
    <d v="2020-01-11T00:00:00"/>
    <s v="OTHER"/>
    <s v="BIRTHDAY LEAVE"/>
    <s v="1 OTHER"/>
    <n v="1"/>
    <m/>
  </r>
  <r>
    <n v="92"/>
    <x v="27"/>
    <x v="250"/>
    <s v="DIMAPILIS ARIEL M."/>
    <s v="CTO"/>
    <x v="1"/>
    <d v="2019-12-07T00:00:00"/>
    <d v="2019-12-07T00:00:00"/>
    <s v="OTHER"/>
    <s v="EMERGENCY LEAVE"/>
    <s v="1 OTHER"/>
    <n v="1"/>
    <m/>
  </r>
  <r>
    <n v="93"/>
    <x v="27"/>
    <x v="275"/>
    <s v="EVANGELISTA NORENA S."/>
    <s v="CTO"/>
    <x v="1"/>
    <d v="2020-01-08T00:00:00"/>
    <d v="2020-01-08T00:00:00"/>
    <s v="SL"/>
    <m/>
    <s v="1 SL"/>
    <n v="1"/>
    <m/>
  </r>
  <r>
    <n v="94"/>
    <x v="27"/>
    <x v="191"/>
    <s v="EVANGELISTA NORENA S."/>
    <s v="CTO"/>
    <x v="1"/>
    <d v="2019-10-25T00:00:00"/>
    <d v="2019-10-25T00:00:00"/>
    <s v="SL"/>
    <m/>
    <s v="1 SL"/>
    <n v="1"/>
    <m/>
  </r>
  <r>
    <n v="94"/>
    <x v="27"/>
    <x v="191"/>
    <s v="EVANGELISTA NORENA S."/>
    <s v="CTO"/>
    <x v="1"/>
    <d v="2019-10-28T00:00:00"/>
    <d v="2019-10-28T00:00:00"/>
    <s v="SL"/>
    <m/>
    <s v="1 SL"/>
    <n v="1"/>
    <m/>
  </r>
  <r>
    <n v="95"/>
    <x v="27"/>
    <x v="191"/>
    <s v="EVANGELISTA NORENA S."/>
    <s v="CTO"/>
    <x v="1"/>
    <d v="2019-11-04T00:00:00"/>
    <d v="2019-11-04T00:00:00"/>
    <s v="SL"/>
    <m/>
    <s v="1 SL"/>
    <n v="1"/>
    <m/>
  </r>
  <r>
    <n v="96"/>
    <x v="27"/>
    <x v="263"/>
    <s v="DE GRANO LIUSA R."/>
    <s v="CTO"/>
    <x v="1"/>
    <d v="2019-12-20T00:00:00"/>
    <d v="2019-12-20T00:00:00"/>
    <s v="OTHER"/>
    <s v="FORCE LEAVE"/>
    <s v="1 OTHER"/>
    <n v="1"/>
    <m/>
  </r>
  <r>
    <n v="97"/>
    <x v="27"/>
    <x v="259"/>
    <s v="NOVICIO PERLITA G."/>
    <s v="LEGAL"/>
    <x v="1"/>
    <d v="2019-12-26T00:00:00"/>
    <d v="2019-12-27T00:00:00"/>
    <s v="SL"/>
    <m/>
    <s v="2 SL"/>
    <n v="2"/>
    <m/>
  </r>
  <r>
    <n v="98"/>
    <x v="27"/>
    <x v="270"/>
    <s v="MARTINEZ BELEN B."/>
    <s v="CBO"/>
    <x v="1"/>
    <d v="2019-12-18T00:00:00"/>
    <d v="2019-12-18T00:00:00"/>
    <s v="SL"/>
    <m/>
    <s v="1 SL"/>
    <n v="1"/>
    <m/>
  </r>
  <r>
    <n v="99"/>
    <x v="27"/>
    <x v="260"/>
    <s v="FERMA AMELITA V."/>
    <s v="DA"/>
    <x v="1"/>
    <d v="2019-12-27T00:00:00"/>
    <d v="2019-12-27T00:00:00"/>
    <s v="VL"/>
    <m/>
    <s v="1 VL"/>
    <n v="1"/>
    <m/>
  </r>
  <r>
    <n v="100"/>
    <x v="27"/>
    <x v="269"/>
    <s v="AUDITOR AILEEN D."/>
    <s v="PIO"/>
    <x v="1"/>
    <d v="2019-12-27T00:00:00"/>
    <d v="2019-12-27T00:00:00"/>
    <s v="SL"/>
    <m/>
    <s v="1 SL"/>
    <n v="1"/>
    <m/>
  </r>
  <r>
    <n v="100"/>
    <x v="27"/>
    <x v="269"/>
    <s v="AUDITOR AILEEN D."/>
    <s v="PIO"/>
    <x v="1"/>
    <d v="2020-01-02T00:00:00"/>
    <d v="2020-01-02T00:00:00"/>
    <s v="SL"/>
    <m/>
    <s v="1 SL"/>
    <n v="1"/>
    <m/>
  </r>
  <r>
    <n v="101"/>
    <x v="27"/>
    <x v="262"/>
    <s v="AUDITOR AILEEN D."/>
    <s v="PIO"/>
    <x v="1"/>
    <d v="2019-12-26T00:00:00"/>
    <d v="2019-12-26T00:00:00"/>
    <s v="OTHER"/>
    <s v="BIRTHDAY LEAVE"/>
    <s v="1 OTHER"/>
    <n v="1"/>
    <m/>
  </r>
  <r>
    <n v="102"/>
    <x v="27"/>
    <x v="261"/>
    <s v="DEL MUNDO ROSALLE A."/>
    <s v="PIO"/>
    <x v="1"/>
    <d v="2019-12-26T00:00:00"/>
    <d v="2019-12-27T00:00:00"/>
    <s v="SL"/>
    <m/>
    <s v="2 SL"/>
    <n v="2"/>
    <m/>
  </r>
  <r>
    <n v="103"/>
    <x v="27"/>
    <x v="269"/>
    <s v="DE VILLA MYRNA D."/>
    <s v="GSO"/>
    <x v="1"/>
    <d v="2020-01-17T00:00:00"/>
    <d v="2020-01-17T00:00:00"/>
    <s v="VL"/>
    <m/>
    <s v="1 VL"/>
    <n v="1"/>
    <m/>
  </r>
  <r>
    <n v="103"/>
    <x v="27"/>
    <x v="274"/>
    <s v="DE VILLA MYRNA D."/>
    <s v="GSO"/>
    <x v="1"/>
    <d v="2020-02-03T00:00:00"/>
    <d v="2020-02-03T00:00:00"/>
    <s v="VL"/>
    <m/>
    <s v="1 VL"/>
    <n v="1"/>
    <m/>
  </r>
  <r>
    <n v="104"/>
    <x v="27"/>
    <x v="276"/>
    <s v="DE VILLA MYRNA D."/>
    <s v="GSO"/>
    <x v="1"/>
    <d v="2020-01-20T00:00:00"/>
    <d v="2020-01-24T00:00:00"/>
    <s v="OTHER"/>
    <s v="EMERGENCY LEAVE"/>
    <s v="5 OTHER"/>
    <n v="5"/>
    <m/>
  </r>
  <r>
    <n v="105"/>
    <x v="27"/>
    <x v="277"/>
    <s v="DE VILLA MYRNA D."/>
    <s v="GSO"/>
    <x v="1"/>
    <d v="2020-01-06T00:00:00"/>
    <d v="2020-01-06T00:00:00"/>
    <s v="OTHER"/>
    <s v="SPECIAL PRIVILEGE"/>
    <s v="1 OTHER"/>
    <n v="1"/>
    <m/>
  </r>
  <r>
    <n v="106"/>
    <x v="27"/>
    <x v="256"/>
    <s v="DE VILLA MYRNA D."/>
    <s v="GSO"/>
    <x v="1"/>
    <d v="2019-12-23T00:00:00"/>
    <d v="2019-12-23T00:00:00"/>
    <s v="VL"/>
    <m/>
    <s v="1 VL"/>
    <n v="1"/>
    <m/>
  </r>
  <r>
    <n v="106"/>
    <x v="27"/>
    <x v="256"/>
    <s v="DE VILLA MYRNA D."/>
    <s v="GSO"/>
    <x v="1"/>
    <d v="2019-12-26T00:00:00"/>
    <d v="2019-12-27T00:00:00"/>
    <s v="VL"/>
    <m/>
    <s v="2 VL"/>
    <n v="2"/>
    <m/>
  </r>
  <r>
    <n v="107"/>
    <x v="27"/>
    <x v="256"/>
    <s v="DE VILLA MYRNA D."/>
    <s v="GSO"/>
    <x v="1"/>
    <d v="2019-12-09T00:00:00"/>
    <d v="2019-12-11T00:00:00"/>
    <s v="VL"/>
    <m/>
    <s v="3 VL"/>
    <n v="3"/>
    <m/>
  </r>
  <r>
    <n v="108"/>
    <x v="27"/>
    <x v="256"/>
    <s v="DE VILLA MYRNA D."/>
    <s v="GSO"/>
    <x v="1"/>
    <d v="2019-11-29T00:00:00"/>
    <d v="2019-11-29T00:00:00"/>
    <s v="SL"/>
    <m/>
    <s v="1 SL"/>
    <n v="1"/>
    <m/>
  </r>
  <r>
    <n v="108"/>
    <x v="27"/>
    <x v="256"/>
    <s v="DE VILLA MYRNA D."/>
    <s v="GSO"/>
    <x v="1"/>
    <d v="2019-12-02T00:00:00"/>
    <d v="2019-12-02T00:00:00"/>
    <s v="SL"/>
    <m/>
    <s v="1 SL"/>
    <n v="1"/>
    <m/>
  </r>
  <r>
    <n v="108"/>
    <x v="27"/>
    <x v="256"/>
    <s v="DE VILLA MYRNA D."/>
    <s v="GSO"/>
    <x v="1"/>
    <d v="2019-12-04T00:00:00"/>
    <d v="2019-12-04T00:00:00"/>
    <s v="SL"/>
    <m/>
    <s v="1 SL"/>
    <n v="1"/>
    <m/>
  </r>
  <r>
    <n v="109"/>
    <x v="27"/>
    <x v="246"/>
    <s v="DE VILLA MYRNA D."/>
    <s v="GSO"/>
    <x v="1"/>
    <d v="2019-11-25T00:00:00"/>
    <d v="2019-11-25T00:00:00"/>
    <s v="SL"/>
    <m/>
    <s v="1 SL"/>
    <n v="1"/>
    <m/>
  </r>
  <r>
    <n v="110"/>
    <x v="27"/>
    <x v="246"/>
    <s v="DE VILLA MYRNA D."/>
    <s v="GSO"/>
    <x v="1"/>
    <d v="2019-11-18T00:00:00"/>
    <d v="2019-11-18T00:00:00"/>
    <s v="SL"/>
    <m/>
    <s v="1 SL"/>
    <n v="1"/>
    <m/>
  </r>
  <r>
    <n v="111"/>
    <x v="27"/>
    <x v="176"/>
    <s v="DE VILLA MYRNA D."/>
    <s v="GSO"/>
    <x v="1"/>
    <d v="2019-11-06T00:00:00"/>
    <d v="2019-11-06T00:00:00"/>
    <s v="SL"/>
    <m/>
    <s v="1 SL"/>
    <n v="1"/>
    <m/>
  </r>
  <r>
    <n v="112"/>
    <x v="27"/>
    <x v="258"/>
    <s v="MACASPAC ELVIRA V."/>
    <s v="COOPERATIVE OFFICE"/>
    <x v="1"/>
    <d v="2019-12-20T00:00:00"/>
    <d v="2019-12-20T00:00:00"/>
    <s v="VL"/>
    <m/>
    <s v="1 VL"/>
    <n v="1"/>
    <m/>
  </r>
  <r>
    <n v="112"/>
    <x v="27"/>
    <x v="258"/>
    <s v="MACASPAC ELVIRA V."/>
    <s v="COOPERATIVE OFFICE"/>
    <x v="1"/>
    <d v="2019-12-23T00:00:00"/>
    <d v="2019-12-23T00:00:00"/>
    <s v="VL"/>
    <m/>
    <s v="1 VL"/>
    <n v="1"/>
    <m/>
  </r>
  <r>
    <n v="113"/>
    <x v="27"/>
    <x v="278"/>
    <s v="SEDUCON LUCIO F."/>
    <s v="COOPERATIVE OFFICE"/>
    <x v="1"/>
    <d v="2020-01-09T00:00:00"/>
    <d v="2020-01-09T00:00:00"/>
    <s v="SL"/>
    <m/>
    <s v="1 SL"/>
    <n v="1"/>
    <m/>
  </r>
  <r>
    <n v="114"/>
    <x v="27"/>
    <x v="252"/>
    <s v="SEDUCON LUCIO F."/>
    <s v="COOPERATIVE OFFICE"/>
    <x v="1"/>
    <d v="2019-12-12T00:00:00"/>
    <d v="2019-12-13T00:00:00"/>
    <s v="OTHER"/>
    <s v="MC# 6"/>
    <s v="2 OTHER"/>
    <n v="2"/>
    <m/>
  </r>
  <r>
    <n v="115"/>
    <x v="27"/>
    <x v="252"/>
    <s v="SEDUCON LUCIO F."/>
    <s v="COOPERATIVE OFFICE"/>
    <x v="1"/>
    <d v="2019-12-04T00:00:00"/>
    <d v="2019-12-04T00:00:00"/>
    <s v="SL"/>
    <m/>
    <s v="1 SL"/>
    <n v="1"/>
    <m/>
  </r>
  <r>
    <n v="116"/>
    <x v="27"/>
    <x v="258"/>
    <s v="CRUZADA MAGDALENA A."/>
    <s v="COOPERATIVE OFFICE"/>
    <x v="1"/>
    <d v="2019-12-11T00:00:00"/>
    <d v="2019-12-13T00:00:00"/>
    <s v="VL"/>
    <m/>
    <s v="3 VL"/>
    <n v="3"/>
    <m/>
  </r>
  <r>
    <n v="117"/>
    <x v="27"/>
    <x v="258"/>
    <s v="CRUZADA MAGDALENA A."/>
    <s v="COOPERATIVE OFFICE"/>
    <x v="1"/>
    <d v="2019-12-27T00:00:00"/>
    <d v="2019-12-27T00:00:00"/>
    <s v="OTHER"/>
    <s v="MC# 6"/>
    <s v="1 OTHER"/>
    <n v="1"/>
    <m/>
  </r>
  <r>
    <n v="118"/>
    <x v="27"/>
    <x v="277"/>
    <s v="MALUBAY MELINDA D."/>
    <s v="THRDC"/>
    <x v="1"/>
    <d v="2020-01-08T00:00:00"/>
    <d v="2020-01-09T00:00:00"/>
    <s v="OTHER"/>
    <s v="SPECIAL PRIVILEGE"/>
    <s v="2 OTHER"/>
    <n v="2"/>
    <m/>
  </r>
  <r>
    <n v="119"/>
    <x v="27"/>
    <x v="247"/>
    <s v="DE OCAMPO MARISSA B."/>
    <s v="THRDC"/>
    <x v="1"/>
    <d v="2019-11-29T00:00:00"/>
    <d v="2019-11-29T00:00:00"/>
    <s v="SL"/>
    <m/>
    <s v="1 SL"/>
    <n v="1"/>
    <m/>
  </r>
  <r>
    <n v="120"/>
    <x v="27"/>
    <x v="265"/>
    <s v="OLIVAR MARINA B."/>
    <s v="COOPERATIVE OFFICE"/>
    <x v="1"/>
    <d v="2019-12-16T00:00:00"/>
    <d v="2019-12-19T00:00:00"/>
    <s v="SL"/>
    <m/>
    <s v="4 SL"/>
    <n v="4"/>
    <m/>
  </r>
  <r>
    <n v="120"/>
    <x v="27"/>
    <x v="265"/>
    <s v="OLIVAR MARINA B."/>
    <s v="COOPERATIVE OFFICE"/>
    <x v="1"/>
    <d v="2019-12-23T00:00:00"/>
    <d v="2019-12-23T00:00:00"/>
    <s v="SL"/>
    <m/>
    <s v="1 SL"/>
    <n v="1"/>
    <m/>
  </r>
  <r>
    <n v="120"/>
    <x v="27"/>
    <x v="265"/>
    <s v="OLIVAR MARINA B."/>
    <s v="COOPERATIVE OFFICE"/>
    <x v="1"/>
    <d v="2019-12-26T00:00:00"/>
    <d v="2019-12-26T00:00:00"/>
    <s v="SL"/>
    <m/>
    <s v="1 SL"/>
    <n v="1"/>
    <m/>
  </r>
  <r>
    <n v="121"/>
    <x v="27"/>
    <x v="265"/>
    <s v="OLIVAR MARINA B."/>
    <s v="COOPERATIVE OFFICE"/>
    <x v="1"/>
    <d v="2019-12-02T00:00:00"/>
    <d v="2019-12-05T00:00:00"/>
    <s v="SL"/>
    <m/>
    <s v="4 SL"/>
    <n v="4"/>
    <m/>
  </r>
  <r>
    <n v="121"/>
    <x v="27"/>
    <x v="279"/>
    <s v="OLIVAR MARINA B."/>
    <s v="COOPERATIVE OFFICE"/>
    <x v="1"/>
    <d v="2019-12-09T00:00:00"/>
    <d v="2019-12-12T00:00:00"/>
    <s v="SL"/>
    <m/>
    <s v="4 SL"/>
    <n v="4"/>
    <m/>
  </r>
  <r>
    <n v="122"/>
    <x v="27"/>
    <x v="260"/>
    <s v="MARQUEZ LOLITA R."/>
    <s v="INTERNAL"/>
    <x v="1"/>
    <d v="2019-12-20T00:00:00"/>
    <d v="2019-12-20T00:00:00"/>
    <s v="OTHER"/>
    <s v="TERMINAL LEAVE"/>
    <s v="1 OTHER"/>
    <n v="1"/>
    <m/>
  </r>
  <r>
    <n v="123"/>
    <x v="27"/>
    <x v="264"/>
    <s v="REYES ELSA T."/>
    <s v="SP"/>
    <x v="1"/>
    <d v="2020-01-03T00:00:00"/>
    <d v="2020-01-03T00:00:00"/>
    <s v="OTHER"/>
    <s v="DOMESTIC EMERGENCY"/>
    <s v="1 OTHER"/>
    <n v="1"/>
    <m/>
  </r>
  <r>
    <n v="124"/>
    <x v="27"/>
    <x v="263"/>
    <s v="FLAVIER ADORACION  "/>
    <s v="ADMIN OFFICE"/>
    <x v="1"/>
    <d v="2019-12-05T00:00:00"/>
    <d v="2019-12-06T00:00:00"/>
    <s v="SL"/>
    <m/>
    <s v="2 SL"/>
    <n v="2"/>
    <m/>
  </r>
  <r>
    <n v="125"/>
    <x v="27"/>
    <x v="250"/>
    <s v="LUCIANO ADELAIDA C."/>
    <s v="MO"/>
    <x v="1"/>
    <d v="2019-12-23T00:00:00"/>
    <d v="2019-12-23T00:00:00"/>
    <s v="OTHER"/>
    <s v="DOMESTIC EMERGENCY"/>
    <s v="1 OTHER"/>
    <n v="1"/>
    <m/>
  </r>
  <r>
    <n v="126"/>
    <x v="27"/>
    <x v="264"/>
    <s v="PAITON MARY ANN M."/>
    <s v="CHARACTER OFFICE"/>
    <x v="1"/>
    <d v="2019-12-27T00:00:00"/>
    <d v="2019-12-27T00:00:00"/>
    <s v="SL"/>
    <m/>
    <s v="1 SL"/>
    <n v="1"/>
    <m/>
  </r>
  <r>
    <n v="126"/>
    <x v="27"/>
    <x v="264"/>
    <s v="PAITON MARY ANN M."/>
    <s v="CHARACTER OFFICE"/>
    <x v="1"/>
    <d v="2020-01-03T00:00:00"/>
    <d v="2020-01-03T00:00:00"/>
    <s v="SL"/>
    <m/>
    <s v="1 SL"/>
    <n v="1"/>
    <m/>
  </r>
  <r>
    <n v="127"/>
    <x v="27"/>
    <x v="270"/>
    <s v="DE VILLA OFELIA G."/>
    <s v="COMELEC"/>
    <x v="1"/>
    <d v="2019-12-19T00:00:00"/>
    <d v="2019-12-20T00:00:00"/>
    <s v="OTHER"/>
    <s v="FORCE LEAVE"/>
    <s v="2 OTHER"/>
    <n v="2"/>
    <m/>
  </r>
  <r>
    <n v="127"/>
    <x v="27"/>
    <x v="262"/>
    <s v="DE VILLA OFELIA G."/>
    <s v="COMELEC"/>
    <x v="1"/>
    <d v="2019-12-23T00:00:00"/>
    <d v="2019-12-23T00:00:00"/>
    <s v="OTHER"/>
    <s v="FORCE LEAVE"/>
    <s v="1 OTHER"/>
    <n v="1"/>
    <m/>
  </r>
  <r>
    <n v="127"/>
    <x v="27"/>
    <x v="255"/>
    <s v="DE VILLA OFELIA G."/>
    <s v="COMELEC"/>
    <x v="1"/>
    <d v="2019-12-26T00:00:00"/>
    <d v="2019-12-27T00:00:00"/>
    <s v="OTHER"/>
    <s v="FORCE LEAVE"/>
    <s v="2 OTHER"/>
    <n v="2"/>
    <m/>
  </r>
  <r>
    <n v="128"/>
    <x v="27"/>
    <x v="268"/>
    <s v="PANGANIBAN CRISTETA M."/>
    <s v="DOE"/>
    <x v="1"/>
    <d v="2019-12-18T00:00:00"/>
    <d v="2019-12-20T00:00:00"/>
    <s v="VL"/>
    <m/>
    <s v="3 VL"/>
    <n v="3"/>
    <m/>
  </r>
  <r>
    <n v="128"/>
    <x v="27"/>
    <x v="268"/>
    <s v="PANGANIBAN CRISTETA M."/>
    <s v="DOE"/>
    <x v="1"/>
    <d v="2019-12-16T00:00:00"/>
    <d v="2019-12-17T00:00:00"/>
    <s v="VL"/>
    <m/>
    <s v="2 VL"/>
    <n v="2"/>
    <m/>
  </r>
  <r>
    <n v="129"/>
    <x v="27"/>
    <x v="268"/>
    <s v="CORTEZ NERIFE H."/>
    <s v="DEPED"/>
    <x v="1"/>
    <d v="2019-12-18T00:00:00"/>
    <d v="2019-12-20T00:00:00"/>
    <s v="OTHER"/>
    <s v="FORCE LEAVE"/>
    <s v="3 OTHER"/>
    <n v="3"/>
    <m/>
  </r>
  <r>
    <n v="129"/>
    <x v="27"/>
    <x v="268"/>
    <s v="CORTEZ NERIFE H."/>
    <s v="DEPED"/>
    <x v="1"/>
    <d v="2019-12-26T00:00:00"/>
    <d v="2019-12-27T00:00:00"/>
    <s v="OTHER"/>
    <s v="FORCE LEAVE"/>
    <s v="2 OTHER"/>
    <n v="2"/>
    <m/>
  </r>
  <r>
    <n v="130"/>
    <x v="27"/>
    <x v="267"/>
    <s v="PENALES GLORIA P."/>
    <s v="ASSESSORS OFFICE"/>
    <x v="1"/>
    <d v="2019-12-27T00:00:00"/>
    <d v="2019-12-27T00:00:00"/>
    <s v="OTHER"/>
    <s v="SPECIAL PRIVILEGE"/>
    <s v="1 OTHER"/>
    <n v="1"/>
    <m/>
  </r>
  <r>
    <n v="131"/>
    <x v="27"/>
    <x v="270"/>
    <s v="ANGCAYA OFELIA G."/>
    <s v="ASSESSORS OFFICE"/>
    <x v="1"/>
    <d v="2019-12-17T00:00:00"/>
    <d v="2019-12-17T00:00:00"/>
    <s v="SL"/>
    <m/>
    <s v="1 SL"/>
    <n v="1"/>
    <m/>
  </r>
  <r>
    <n v="132"/>
    <x v="27"/>
    <x v="262"/>
    <s v="TORRES SONIA M."/>
    <s v="ASSESSORS OFFICE"/>
    <x v="1"/>
    <d v="2019-12-18T00:00:00"/>
    <d v="2019-12-20T00:00:00"/>
    <s v="OTHER"/>
    <m/>
    <s v="3 OTHER"/>
    <n v="3"/>
    <m/>
  </r>
  <r>
    <n v="133"/>
    <x v="27"/>
    <x v="268"/>
    <s v="TORRES SONIA M."/>
    <s v="ASSESSORS OFFICE"/>
    <x v="1"/>
    <d v="2019-12-10T00:00:00"/>
    <d v="2019-12-12T00:00:00"/>
    <s v="SL"/>
    <m/>
    <s v="3 SL"/>
    <n v="3"/>
    <m/>
  </r>
  <r>
    <n v="134"/>
    <x v="27"/>
    <x v="245"/>
    <s v="RODRIGUEZ JOEL  "/>
    <s v="CENRO"/>
    <x v="1"/>
    <d v="2019-11-23T00:00:00"/>
    <d v="2019-11-24T00:00:00"/>
    <s v="SL"/>
    <m/>
    <s v="0 SL"/>
    <n v="0"/>
    <m/>
  </r>
  <r>
    <n v="135"/>
    <x v="27"/>
    <x v="244"/>
    <s v="FERMA ROMEO  "/>
    <s v="CENRO"/>
    <x v="1"/>
    <d v="2019-11-11T00:00:00"/>
    <d v="2019-11-13T00:00:00"/>
    <s v="SL"/>
    <m/>
    <s v="3 SL"/>
    <n v="3"/>
    <m/>
  </r>
  <r>
    <n v="136"/>
    <x v="27"/>
    <x v="271"/>
    <s v="DOCTORA ZENAIDA  "/>
    <s v="CENRO"/>
    <x v="1"/>
    <d v="2019-11-06T00:00:00"/>
    <d v="2019-11-06T00:00:00"/>
    <s v="SL"/>
    <m/>
    <s v="1 SL"/>
    <n v="1"/>
    <m/>
  </r>
  <r>
    <n v="136"/>
    <x v="27"/>
    <x v="271"/>
    <s v="DOCTORA ZENAIDA  "/>
    <s v="CENRO"/>
    <x v="1"/>
    <d v="2019-11-09T00:00:00"/>
    <d v="2019-11-13T00:00:00"/>
    <s v="SL"/>
    <m/>
    <s v="3 SL"/>
    <n v="3"/>
    <m/>
  </r>
  <r>
    <n v="136"/>
    <x v="27"/>
    <x v="271"/>
    <s v="DOCTORA ZENAIDA  "/>
    <s v="CENRO"/>
    <x v="1"/>
    <d v="2019-11-16T00:00:00"/>
    <d v="2019-11-16T00:00:00"/>
    <s v="SL"/>
    <m/>
    <s v="0 SL"/>
    <n v="0"/>
    <m/>
  </r>
  <r>
    <n v="137"/>
    <x v="27"/>
    <x v="247"/>
    <s v="DOCTORA ZENAIDA  "/>
    <s v="CENRO"/>
    <x v="1"/>
    <d v="2019-11-25T00:00:00"/>
    <d v="2019-11-29T00:00:00"/>
    <s v="SL"/>
    <m/>
    <s v="5 SL"/>
    <n v="5"/>
    <m/>
  </r>
  <r>
    <n v="138"/>
    <x v="27"/>
    <x v="253"/>
    <s v="MONTENEGRO EDWIN D."/>
    <s v="CEO"/>
    <x v="1"/>
    <d v="2019-12-16T00:00:00"/>
    <d v="2019-12-20T00:00:00"/>
    <s v="VL"/>
    <m/>
    <s v="5 VL"/>
    <n v="5"/>
    <m/>
  </r>
  <r>
    <n v="139"/>
    <x v="27"/>
    <x v="219"/>
    <s v="MONTENEGRO EDWIN D."/>
    <s v="CEO"/>
    <x v="1"/>
    <d v="2019-11-14T00:00:00"/>
    <d v="2019-11-15T00:00:00"/>
    <s v="SL"/>
    <m/>
    <s v="2 SL"/>
    <n v="2"/>
    <m/>
  </r>
  <r>
    <n v="140"/>
    <x v="27"/>
    <x v="260"/>
    <s v="PARRA MARCIANA L."/>
    <s v="CSWDO"/>
    <x v="1"/>
    <d v="2019-12-16T00:00:00"/>
    <d v="2019-12-17T00:00:00"/>
    <s v="SL"/>
    <m/>
    <s v="2 SL"/>
    <n v="2"/>
    <m/>
  </r>
  <r>
    <n v="140"/>
    <x v="27"/>
    <x v="260"/>
    <s v="PARRA MARCIANA L."/>
    <s v="CSWDO"/>
    <x v="1"/>
    <d v="2019-12-19T00:00:00"/>
    <d v="2019-12-19T00:00:00"/>
    <s v="SL"/>
    <m/>
    <s v="1 SL"/>
    <n v="1"/>
    <m/>
  </r>
  <r>
    <n v="141"/>
    <x v="27"/>
    <x v="269"/>
    <s v="SUSA NANETE B."/>
    <s v="ONT"/>
    <x v="1"/>
    <d v="2020-01-02T00:00:00"/>
    <d v="2020-01-02T00:00:00"/>
    <s v="SL"/>
    <m/>
    <s v="1 SL"/>
    <n v="1"/>
    <m/>
  </r>
  <r>
    <n v="142"/>
    <x v="27"/>
    <x v="247"/>
    <s v="SUSA NANETE B."/>
    <s v="ONT"/>
    <x v="1"/>
    <d v="2019-12-31T00:00:00"/>
    <d v="2019-12-31T00:00:00"/>
    <s v="VL"/>
    <m/>
    <s v="1 VL"/>
    <n v="1"/>
    <m/>
  </r>
  <r>
    <n v="143"/>
    <x v="27"/>
    <x v="263"/>
    <s v="BAYBAY MA. ROSA A."/>
    <s v="ONT"/>
    <x v="1"/>
    <d v="2019-12-27T00:00:00"/>
    <d v="2019-12-27T00:00:00"/>
    <s v="OTHER"/>
    <s v="ANNIVERSARY LEAVE"/>
    <s v="1 OTHER"/>
    <n v="1"/>
    <m/>
  </r>
  <r>
    <n v="144"/>
    <x v="27"/>
    <x v="262"/>
    <s v="BAYBAY MA. ROSA A."/>
    <s v="ONT"/>
    <x v="1"/>
    <d v="2019-12-20T00:00:00"/>
    <d v="2019-12-20T00:00:00"/>
    <s v="SL"/>
    <m/>
    <s v="1 SL"/>
    <n v="1"/>
    <m/>
  </r>
  <r>
    <n v="145"/>
    <x v="27"/>
    <x v="263"/>
    <s v="BAYBAY MA. ROSA A."/>
    <s v="ONT"/>
    <x v="1"/>
    <d v="2019-12-11T00:00:00"/>
    <d v="2019-12-11T00:00:00"/>
    <s v="SL"/>
    <m/>
    <s v="1 SL"/>
    <n v="1"/>
    <m/>
  </r>
  <r>
    <n v="146"/>
    <x v="27"/>
    <x v="251"/>
    <s v="VELUZ DORMILUNA E."/>
    <s v="CCT"/>
    <x v="1"/>
    <d v="2019-12-06T00:00:00"/>
    <d v="2019-12-06T00:00:00"/>
    <s v="SL"/>
    <m/>
    <s v="1 SL"/>
    <n v="1"/>
    <m/>
  </r>
  <r>
    <n v="147"/>
    <x v="27"/>
    <x v="246"/>
    <s v="VELUZ DORMILUNA E."/>
    <s v="CCT"/>
    <x v="1"/>
    <d v="2019-11-25T00:00:00"/>
    <d v="2019-11-25T00:00:00"/>
    <s v="SL"/>
    <m/>
    <s v="1 SL"/>
    <n v="1"/>
    <m/>
  </r>
  <r>
    <n v="148"/>
    <x v="27"/>
    <x v="251"/>
    <s v="FERMA MARIA VICTORIA D."/>
    <s v="CCT"/>
    <x v="1"/>
    <d v="2019-12-18T00:00:00"/>
    <d v="2019-12-19T00:00:00"/>
    <s v="OTHER"/>
    <s v="FORCE LEAVE"/>
    <s v="2 OTHER"/>
    <n v="2"/>
    <m/>
  </r>
  <r>
    <n v="148"/>
    <x v="27"/>
    <x v="251"/>
    <s v="FERMA MARIA VICTORIA D."/>
    <s v="CCT"/>
    <x v="1"/>
    <d v="2019-12-26T00:00:00"/>
    <d v="2019-12-27T00:00:00"/>
    <s v="OTHER"/>
    <s v="FORCE LEAVE"/>
    <s v="2 OTHER"/>
    <n v="2"/>
    <m/>
  </r>
  <r>
    <n v="149"/>
    <x v="27"/>
    <x v="251"/>
    <s v="FERMA MARIA VICTORIA D."/>
    <s v="CCT"/>
    <x v="1"/>
    <d v="2019-12-17T00:00:00"/>
    <d v="2019-12-17T00:00:00"/>
    <s v="OTHER"/>
    <s v="SPECIAL PRIVILEGE"/>
    <s v="1 OTHER"/>
    <n v="1"/>
    <m/>
  </r>
  <r>
    <n v="150"/>
    <x v="27"/>
    <x v="263"/>
    <s v="FERMA MARIA VICTORIA D."/>
    <s v="CCT"/>
    <x v="1"/>
    <d v="2019-12-11T00:00:00"/>
    <d v="2019-12-11T00:00:00"/>
    <s v="SL"/>
    <m/>
    <s v="1 SL"/>
    <n v="1"/>
    <m/>
  </r>
  <r>
    <n v="152"/>
    <x v="27"/>
    <x v="252"/>
    <s v="FERMA MARIA VICTORIA D."/>
    <s v="CCT"/>
    <x v="1"/>
    <d v="2019-12-04T00:00:00"/>
    <d v="2019-12-04T00:00:00"/>
    <s v="SL"/>
    <m/>
    <s v="1 SL"/>
    <n v="1"/>
    <m/>
  </r>
  <r>
    <n v="153"/>
    <x v="27"/>
    <x v="258"/>
    <s v="CHACON ELISA G."/>
    <s v="CCT"/>
    <x v="1"/>
    <d v="2019-12-01T00:00:00"/>
    <d v="2019-12-01T00:00:00"/>
    <s v="SL"/>
    <m/>
    <s v="0 SL"/>
    <n v="0"/>
    <m/>
  </r>
  <r>
    <n v="154"/>
    <x v="27"/>
    <x v="258"/>
    <s v="CHACON ELISA G."/>
    <s v="CCT"/>
    <x v="1"/>
    <d v="2019-11-28T00:00:00"/>
    <d v="2019-11-29T00:00:00"/>
    <s v="SL"/>
    <m/>
    <s v="2 SL"/>
    <n v="2"/>
    <m/>
  </r>
  <r>
    <n v="155"/>
    <x v="27"/>
    <x v="251"/>
    <s v="PETIL GLENDA D."/>
    <s v="CCT"/>
    <x v="1"/>
    <d v="2019-12-16T00:00:00"/>
    <d v="2019-12-18T00:00:00"/>
    <s v="OTHER"/>
    <s v="FORCE LEAVE"/>
    <s v="3 OTHER"/>
    <n v="3"/>
    <m/>
  </r>
  <r>
    <n v="155"/>
    <x v="27"/>
    <x v="251"/>
    <s v="PETIL GLENDA D."/>
    <s v="CCT"/>
    <x v="1"/>
    <d v="2019-12-26T00:00:00"/>
    <d v="2019-12-27T00:00:00"/>
    <s v="OTHER"/>
    <s v="FORCE LEAVE"/>
    <s v="2 OTHER"/>
    <n v="2"/>
    <m/>
  </r>
  <r>
    <n v="156"/>
    <x v="27"/>
    <x v="256"/>
    <s v="PETIL GLENDA D."/>
    <s v="CCT"/>
    <x v="1"/>
    <d v="2019-12-09T00:00:00"/>
    <d v="2019-12-09T00:00:00"/>
    <s v="SL"/>
    <m/>
    <s v="1 SL"/>
    <n v="1"/>
    <m/>
  </r>
  <r>
    <n v="156"/>
    <x v="27"/>
    <x v="256"/>
    <s v="PETIL GLENDA D."/>
    <s v="CCT"/>
    <x v="1"/>
    <d v="2019-12-13T00:00:00"/>
    <d v="2019-12-13T00:00:00"/>
    <s v="SL"/>
    <m/>
    <s v="1 SL"/>
    <n v="1"/>
    <m/>
  </r>
  <r>
    <n v="157"/>
    <x v="27"/>
    <x v="252"/>
    <s v="PETIL GLENDA D."/>
    <s v="CCT"/>
    <x v="1"/>
    <d v="2019-12-04T00:00:00"/>
    <d v="2019-12-04T00:00:00"/>
    <s v="SL"/>
    <m/>
    <s v="1 SL"/>
    <n v="1"/>
    <m/>
  </r>
  <r>
    <n v="158"/>
    <x v="27"/>
    <x v="252"/>
    <s v="PEREY AIRENE O."/>
    <s v="CCT"/>
    <x v="1"/>
    <d v="2019-12-11T00:00:00"/>
    <d v="2019-12-12T00:00:00"/>
    <s v="OTHER"/>
    <s v="FORCE LEAVE"/>
    <s v="2 OTHER"/>
    <n v="2"/>
    <m/>
  </r>
  <r>
    <n v="158"/>
    <x v="27"/>
    <x v="252"/>
    <s v="PEREY AIRENE O."/>
    <s v="CCT"/>
    <x v="1"/>
    <d v="2019-12-26T00:00:00"/>
    <d v="2019-12-27T00:00:00"/>
    <s v="OTHER"/>
    <s v="FORCE LEAVE"/>
    <s v="2 OTHER"/>
    <n v="2"/>
    <m/>
  </r>
  <r>
    <n v="159"/>
    <x v="27"/>
    <x v="273"/>
    <s v="BANICO PILAR B."/>
    <s v="CCT"/>
    <x v="1"/>
    <d v="2019-12-18T00:00:00"/>
    <d v="2019-12-20T00:00:00"/>
    <s v="OTHER"/>
    <s v="FORCE LEAVE"/>
    <s v="3 OTHER"/>
    <n v="3"/>
    <m/>
  </r>
  <r>
    <n v="159"/>
    <x v="27"/>
    <x v="255"/>
    <s v="BANICO PILAR B."/>
    <s v="CCT"/>
    <x v="1"/>
    <d v="2019-12-26T00:00:00"/>
    <d v="2019-12-27T00:00:00"/>
    <s v="OTHER"/>
    <s v="FORCE LEAVE"/>
    <s v="2 OTHER"/>
    <n v="2"/>
    <m/>
  </r>
  <r>
    <n v="160"/>
    <x v="27"/>
    <x v="238"/>
    <s v="LEPARDO ROWENA R."/>
    <s v="CCT"/>
    <x v="1"/>
    <d v="2019-12-26T00:00:00"/>
    <d v="2019-12-27T00:00:00"/>
    <s v="VL"/>
    <m/>
    <s v="2 VL"/>
    <n v="2"/>
    <m/>
  </r>
  <r>
    <n v="161"/>
    <x v="27"/>
    <x v="253"/>
    <s v="LEPARDO ROWENA R."/>
    <s v="CCT"/>
    <x v="1"/>
    <d v="2019-12-12T00:00:00"/>
    <d v="2019-12-12T00:00:00"/>
    <s v="OTHER"/>
    <s v="SOLO PARENT"/>
    <s v="1 OTHER"/>
    <n v="1"/>
    <m/>
  </r>
  <r>
    <n v="162"/>
    <x v="27"/>
    <x v="269"/>
    <s v="CASTILLO FLORDELIZA T."/>
    <s v="CCT"/>
    <x v="1"/>
    <d v="2019-12-26T00:00:00"/>
    <d v="2019-12-28T00:00:00"/>
    <s v="SL"/>
    <m/>
    <s v="2 SL"/>
    <n v="2"/>
    <m/>
  </r>
  <r>
    <n v="163"/>
    <x v="27"/>
    <x v="234"/>
    <s v="CASTILLO FLORDELIZA T."/>
    <s v="CCT"/>
    <x v="1"/>
    <d v="2019-11-28T00:00:00"/>
    <d v="2019-11-29T00:00:00"/>
    <s v="OTHER"/>
    <s v="MOURNING LEAVE"/>
    <s v="2 OTHER"/>
    <n v="2"/>
    <m/>
  </r>
  <r>
    <n v="163"/>
    <x v="27"/>
    <x v="234"/>
    <s v="CASTILLO FLORDELIZA T."/>
    <s v="CCT"/>
    <x v="1"/>
    <d v="2019-12-02T00:00:00"/>
    <d v="2019-12-03T00:00:00"/>
    <s v="OTHER"/>
    <s v="MOURNING LEAVE"/>
    <s v="2 OTHER"/>
    <n v="2"/>
    <m/>
  </r>
  <r>
    <n v="163"/>
    <x v="27"/>
    <x v="234"/>
    <s v="CASTILLO FLORDELIZA T."/>
    <s v="CCT"/>
    <x v="1"/>
    <d v="2019-12-05T00:00:00"/>
    <d v="2019-12-07T00:00:00"/>
    <s v="VL"/>
    <m/>
    <s v="2 VL"/>
    <n v="2"/>
    <m/>
  </r>
  <r>
    <n v="164"/>
    <x v="27"/>
    <x v="252"/>
    <s v="CASTILLO FLORDELIZA T."/>
    <s v="CCT"/>
    <x v="1"/>
    <d v="2019-11-22T00:00:00"/>
    <d v="2019-11-23T00:00:00"/>
    <s v="VL"/>
    <m/>
    <s v="1 VL"/>
    <n v="1"/>
    <m/>
  </r>
  <r>
    <n v="164"/>
    <x v="27"/>
    <x v="252"/>
    <s v="CASTILLO FLORDELIZA T."/>
    <s v="CCT"/>
    <x v="1"/>
    <d v="2019-11-25T00:00:00"/>
    <d v="2019-11-26T00:00:00"/>
    <s v="VL"/>
    <m/>
    <s v="2 VL"/>
    <n v="2"/>
    <m/>
  </r>
  <r>
    <n v="164"/>
    <x v="27"/>
    <x v="252"/>
    <s v="CASTILLO FLORDELIZA T."/>
    <s v="CCT"/>
    <x v="1"/>
    <d v="2019-11-28T00:00:00"/>
    <d v="2019-11-29T00:00:00"/>
    <s v="VL"/>
    <m/>
    <s v="2 VL"/>
    <n v="2"/>
    <m/>
  </r>
  <r>
    <n v="165"/>
    <x v="27"/>
    <x v="256"/>
    <s v="TORRES DINAH G."/>
    <s v="CCT"/>
    <x v="1"/>
    <d v="2019-12-23T00:00:00"/>
    <d v="2019-12-23T00:00:00"/>
    <s v="OTHER"/>
    <s v="FORCE LEAVE"/>
    <s v="1 OTHER"/>
    <n v="1"/>
    <m/>
  </r>
  <r>
    <n v="165"/>
    <x v="27"/>
    <x v="256"/>
    <s v="TORRES DINAH G."/>
    <s v="CCT"/>
    <x v="1"/>
    <d v="2019-12-26T00:00:00"/>
    <d v="2019-12-26T00:00:00"/>
    <s v="OTHER"/>
    <s v="FORCE LEAVE"/>
    <s v="1 OTHER"/>
    <n v="1"/>
    <m/>
  </r>
  <r>
    <n v="166"/>
    <x v="27"/>
    <x v="268"/>
    <s v="GARCIA HAIZEL M."/>
    <s v="CCT"/>
    <x v="1"/>
    <d v="2019-12-12T00:00:00"/>
    <d v="2019-12-12T00:00:00"/>
    <s v="SL"/>
    <m/>
    <s v="1 SL"/>
    <n v="1"/>
    <m/>
  </r>
  <r>
    <n v="167"/>
    <x v="27"/>
    <x v="247"/>
    <s v="GARCIA HAIZEL M."/>
    <s v="CCT"/>
    <x v="1"/>
    <d v="2019-11-29T00:00:00"/>
    <d v="2019-11-29T00:00:00"/>
    <s v="SL"/>
    <m/>
    <s v="1 SL"/>
    <n v="1"/>
    <m/>
  </r>
  <r>
    <n v="168"/>
    <x v="27"/>
    <x v="269"/>
    <s v="DE GUZMAN RONALD ANDREW G."/>
    <s v="CHO"/>
    <x v="1"/>
    <d v="2020-01-23T00:00:00"/>
    <d v="2020-01-24T00:00:00"/>
    <s v="VL"/>
    <m/>
    <s v="2 VL"/>
    <n v="2"/>
    <m/>
  </r>
  <r>
    <n v="168"/>
    <x v="27"/>
    <x v="269"/>
    <s v="DE GUZMAN RONALD ANDREW G."/>
    <s v="CHO"/>
    <x v="1"/>
    <d v="2020-01-28T00:00:00"/>
    <d v="2020-01-28T00:00:00"/>
    <s v="VL"/>
    <m/>
    <s v="1 VL"/>
    <n v="1"/>
    <m/>
  </r>
  <r>
    <n v="169"/>
    <x v="27"/>
    <x v="269"/>
    <s v="DE GUZMAN RONALD ANDREW G."/>
    <s v="CHO"/>
    <x v="1"/>
    <d v="2020-01-20T00:00:00"/>
    <d v="2020-01-21T00:00:00"/>
    <s v="VL"/>
    <m/>
    <s v="2 VL"/>
    <n v="2"/>
    <m/>
  </r>
  <r>
    <n v="170"/>
    <x v="27"/>
    <x v="248"/>
    <s v="LEGASPI DOLORES B."/>
    <s v="CHO"/>
    <x v="1"/>
    <d v="2019-11-29T00:00:00"/>
    <d v="2019-11-29T00:00:00"/>
    <s v="SL"/>
    <m/>
    <s v="1 SL"/>
    <n v="1"/>
    <m/>
  </r>
  <r>
    <n v="171"/>
    <x v="27"/>
    <x v="247"/>
    <s v="ALCAZAR ZENAIDA S."/>
    <s v="CHO"/>
    <x v="1"/>
    <d v="2019-12-11T00:00:00"/>
    <d v="2019-12-11T00:00:00"/>
    <s v="VL"/>
    <m/>
    <s v="1 VL"/>
    <n v="1"/>
    <m/>
  </r>
  <r>
    <n v="171"/>
    <x v="27"/>
    <x v="247"/>
    <s v="ALCAZAR ZENAIDA S."/>
    <s v="CHO"/>
    <x v="1"/>
    <d v="2019-12-13T00:00:00"/>
    <d v="2019-12-13T00:00:00"/>
    <s v="VL"/>
    <m/>
    <s v="1 VL"/>
    <n v="1"/>
    <m/>
  </r>
  <r>
    <n v="172"/>
    <x v="27"/>
    <x v="245"/>
    <s v="MARINDUQUE GERRY C."/>
    <s v="CHO"/>
    <x v="1"/>
    <d v="2019-11-25T00:00:00"/>
    <d v="2019-11-25T00:00:00"/>
    <s v="VL"/>
    <m/>
    <s v="1 VL"/>
    <n v="1"/>
    <m/>
  </r>
  <r>
    <n v="173"/>
    <x v="27"/>
    <x v="237"/>
    <s v="ALVAREZ GRACITA S."/>
    <s v="CHO"/>
    <x v="1"/>
    <d v="2019-12-04T00:00:00"/>
    <d v="2019-12-04T00:00:00"/>
    <s v="VL"/>
    <m/>
    <s v="1 VL"/>
    <n v="1"/>
    <m/>
  </r>
  <r>
    <n v="174"/>
    <x v="27"/>
    <x v="259"/>
    <s v="MIRANDO EDITH B."/>
    <s v="CHO"/>
    <x v="1"/>
    <d v="2019-12-26T00:00:00"/>
    <d v="2019-12-26T00:00:00"/>
    <s v="SL"/>
    <m/>
    <s v="1 SL"/>
    <n v="1"/>
    <m/>
  </r>
  <r>
    <n v="175"/>
    <x v="27"/>
    <x v="237"/>
    <s v="MIRANDO EDITH B."/>
    <s v="CHO"/>
    <x v="1"/>
    <d v="2019-12-27T00:00:00"/>
    <d v="2019-12-27T00:00:00"/>
    <s v="OTHER"/>
    <s v="SPECIAL PRIVILEGE"/>
    <s v="1 OTHER"/>
    <n v="1"/>
    <m/>
  </r>
  <r>
    <n v="176"/>
    <x v="27"/>
    <x v="263"/>
    <s v="ALFEREZ JOSEPHINE R."/>
    <s v="CHO"/>
    <x v="1"/>
    <d v="2019-12-20T00:00:00"/>
    <d v="2019-12-20T00:00:00"/>
    <s v="VL"/>
    <m/>
    <s v="1 VL"/>
    <n v="1"/>
    <m/>
  </r>
  <r>
    <n v="176"/>
    <x v="27"/>
    <x v="263"/>
    <s v="ALFEREZ JOSEPHINE R."/>
    <s v="CHO"/>
    <x v="1"/>
    <d v="2019-12-26T00:00:00"/>
    <d v="2019-12-26T00:00:00"/>
    <s v="VL"/>
    <m/>
    <s v="1 VL"/>
    <n v="1"/>
    <m/>
  </r>
  <r>
    <n v="177"/>
    <x v="27"/>
    <x v="256"/>
    <s v="ALFEREZ JOSEPHINE R."/>
    <s v="CHO"/>
    <x v="1"/>
    <d v="2019-12-12T00:00:00"/>
    <d v="2019-12-12T00:00:00"/>
    <s v="SL"/>
    <m/>
    <s v="1 SL"/>
    <n v="1"/>
    <m/>
  </r>
  <r>
    <n v="178"/>
    <x v="27"/>
    <x v="265"/>
    <s v="ALFEREZ JOSEPHINE R."/>
    <s v="CHO"/>
    <x v="1"/>
    <d v="2019-12-06T00:00:00"/>
    <d v="2019-12-06T00:00:00"/>
    <s v="VL"/>
    <m/>
    <s v="1 VL"/>
    <n v="1"/>
    <m/>
  </r>
  <r>
    <n v="179"/>
    <x v="27"/>
    <x v="249"/>
    <s v="ALFEREZ JOSEPHINE R."/>
    <s v="CHO"/>
    <x v="1"/>
    <d v="2019-12-05T00:00:00"/>
    <d v="2019-12-05T00:00:00"/>
    <s v="SL"/>
    <m/>
    <s v="1 SL"/>
    <n v="1"/>
    <m/>
  </r>
  <r>
    <n v="180"/>
    <x v="27"/>
    <x v="251"/>
    <s v="EGASAN DELIA J."/>
    <s v="CHO"/>
    <x v="1"/>
    <d v="2019-12-19T00:00:00"/>
    <d v="2019-12-19T00:00:00"/>
    <s v="VL"/>
    <m/>
    <s v="1 VL"/>
    <n v="1"/>
    <m/>
  </r>
  <r>
    <n v="180"/>
    <x v="27"/>
    <x v="251"/>
    <s v="EGASAN DELIA J."/>
    <s v="CHO"/>
    <x v="1"/>
    <d v="2019-12-27T00:00:00"/>
    <d v="2019-12-27T00:00:00"/>
    <s v="VL"/>
    <m/>
    <s v="1 VL"/>
    <n v="1"/>
    <m/>
  </r>
  <r>
    <n v="181"/>
    <x v="27"/>
    <x v="265"/>
    <s v="MALIGAYO YOLANDA D."/>
    <s v="CHO"/>
    <x v="1"/>
    <d v="2019-12-10T00:00:00"/>
    <d v="2019-12-10T00:00:00"/>
    <s v="VL"/>
    <m/>
    <s v="1 VL"/>
    <n v="1"/>
    <m/>
  </r>
  <r>
    <n v="181"/>
    <x v="27"/>
    <x v="265"/>
    <s v="MALIGAYO YOLANDA D."/>
    <s v="CHO"/>
    <x v="1"/>
    <d v="2019-12-09T00:00:00"/>
    <d v="2019-12-09T00:00:00"/>
    <s v="VL"/>
    <m/>
    <s v="1 VL"/>
    <n v="1"/>
    <m/>
  </r>
  <r>
    <n v="181"/>
    <x v="27"/>
    <x v="265"/>
    <s v="MALIGAYO YOLANDA D."/>
    <s v="CHO"/>
    <x v="1"/>
    <d v="2019-12-26T00:00:00"/>
    <d v="2019-12-26T00:00:00"/>
    <s v="VL"/>
    <m/>
    <s v="1 VL"/>
    <n v="1"/>
    <m/>
  </r>
  <r>
    <n v="182"/>
    <x v="27"/>
    <x v="250"/>
    <s v="MALIGAYO YOLANDA D."/>
    <s v="CHO"/>
    <x v="1"/>
    <d v="2019-12-06T00:00:00"/>
    <d v="2019-12-06T00:00:00"/>
    <s v="SL"/>
    <m/>
    <s v="1 SL"/>
    <n v="1"/>
    <m/>
  </r>
  <r>
    <n v="183"/>
    <x v="27"/>
    <x v="248"/>
    <s v="ALCAZAR ZENAIDA S."/>
    <s v="CHO"/>
    <x v="1"/>
    <d v="2019-11-27T00:00:00"/>
    <d v="2019-11-27T00:00:00"/>
    <s v="SL"/>
    <m/>
    <s v="1 SL"/>
    <n v="1"/>
    <m/>
  </r>
  <r>
    <n v="184"/>
    <x v="27"/>
    <x v="258"/>
    <s v="CRIZALDO THELMA U."/>
    <s v="CHO"/>
    <x v="1"/>
    <d v="2019-12-12T00:00:00"/>
    <d v="2019-12-12T00:00:00"/>
    <s v="VL"/>
    <m/>
    <s v="1 VL"/>
    <n v="1"/>
    <m/>
  </r>
  <r>
    <n v="185"/>
    <x v="27"/>
    <x v="261"/>
    <s v="VILLAVIRAY MAR CLYDE D."/>
    <s v="CHO"/>
    <x v="1"/>
    <d v="2020-01-29T00:00:00"/>
    <d v="2020-01-31T00:00:00"/>
    <s v="OTHER"/>
    <s v="SPECIAL PRIVILEGE"/>
    <s v="3 OTHER"/>
    <n v="3"/>
    <m/>
  </r>
  <r>
    <n v="186"/>
    <x v="27"/>
    <x v="260"/>
    <s v="CRIZALDO THELMA U."/>
    <s v="CHO"/>
    <x v="1"/>
    <d v="2019-12-26T00:00:00"/>
    <d v="2019-12-27T00:00:00"/>
    <s v="VL"/>
    <m/>
    <s v="2 VL"/>
    <n v="2"/>
    <m/>
  </r>
  <r>
    <n v="187"/>
    <x v="27"/>
    <x v="273"/>
    <s v="CRIZALDO THELMA U."/>
    <s v="CHO"/>
    <x v="1"/>
    <d v="2019-12-16T00:00:00"/>
    <d v="2019-12-16T00:00:00"/>
    <s v="SL"/>
    <m/>
    <s v="1 SL"/>
    <n v="1"/>
    <m/>
  </r>
  <r>
    <n v="188"/>
    <x v="27"/>
    <x v="273"/>
    <s v="CRIZALDO THELMA U."/>
    <s v="CHO"/>
    <x v="1"/>
    <d v="2019-12-06T00:00:00"/>
    <d v="2019-12-06T00:00:00"/>
    <s v="SL"/>
    <m/>
    <s v="1 SL"/>
    <n v="1"/>
    <m/>
  </r>
  <r>
    <n v="188"/>
    <x v="27"/>
    <x v="273"/>
    <s v="CRIZALDO THELMA U."/>
    <s v="CHO"/>
    <x v="1"/>
    <d v="2019-12-09T00:00:00"/>
    <d v="2019-12-09T00:00:00"/>
    <s v="SL"/>
    <m/>
    <s v="1 SL"/>
    <n v="1"/>
    <m/>
  </r>
  <r>
    <n v="189"/>
    <x v="27"/>
    <x v="249"/>
    <s v="VILLAVIRAY MAR CLYDE D."/>
    <s v="CHO"/>
    <x v="1"/>
    <d v="2019-12-17T00:00:00"/>
    <d v="2019-12-18T00:00:00"/>
    <s v="OTHER"/>
    <s v="FORCE LEAVE"/>
    <s v="2 OTHER"/>
    <n v="2"/>
    <m/>
  </r>
  <r>
    <n v="189"/>
    <x v="27"/>
    <x v="249"/>
    <s v="VILLAVIRAY MAR CLYDE D."/>
    <s v="CHO"/>
    <x v="1"/>
    <d v="2019-12-23T00:00:00"/>
    <d v="2019-12-23T00:00:00"/>
    <s v="OTHER"/>
    <s v="FORCE LEAVE"/>
    <s v="1 OTHER"/>
    <n v="1"/>
    <m/>
  </r>
  <r>
    <n v="189"/>
    <x v="27"/>
    <x v="249"/>
    <s v="VILLAVIRAY MAR CLYDE D."/>
    <s v="CHO"/>
    <x v="1"/>
    <d v="2019-12-27T00:00:00"/>
    <d v="2019-12-27T00:00:00"/>
    <s v="OTHER"/>
    <s v="FORCE LEAVE"/>
    <s v="1 OTHER"/>
    <n v="1"/>
    <m/>
  </r>
  <r>
    <n v="190"/>
    <x v="27"/>
    <x v="263"/>
    <s v="VIDALLO WINNIE R."/>
    <s v="CTO"/>
    <x v="1"/>
    <d v="2019-12-05T00:00:00"/>
    <d v="2019-12-06T00:00:00"/>
    <s v="SL"/>
    <m/>
    <s v="2 SL"/>
    <n v="2"/>
    <m/>
  </r>
  <r>
    <n v="190"/>
    <x v="27"/>
    <x v="263"/>
    <s v="VIDALLO WINNIE R."/>
    <s v="CTO"/>
    <x v="1"/>
    <d v="2019-12-09T00:00:00"/>
    <d v="2019-12-09T00:00:00"/>
    <s v="SL"/>
    <m/>
    <s v="1 SL"/>
    <n v="1"/>
    <m/>
  </r>
  <r>
    <n v="191"/>
    <x v="27"/>
    <x v="263"/>
    <s v="BURAZON CARIDAD A."/>
    <s v="CTO"/>
    <x v="1"/>
    <d v="2019-12-26T00:00:00"/>
    <d v="2019-12-27T00:00:00"/>
    <s v="VL"/>
    <m/>
    <s v="2 VL"/>
    <n v="2"/>
    <m/>
  </r>
  <r>
    <n v="192"/>
    <x v="27"/>
    <x v="268"/>
    <s v="MABUTI ANA MARIE C."/>
    <s v="CTO"/>
    <x v="1"/>
    <d v="2019-12-27T00:00:00"/>
    <d v="2019-12-27T00:00:00"/>
    <s v="OTHER"/>
    <s v="SPECIAL PRIVILEGE"/>
    <s v="1 OTHER"/>
    <n v="1"/>
    <m/>
  </r>
  <r>
    <n v="193"/>
    <x v="27"/>
    <x v="268"/>
    <s v="MABUTI ANA MARIE C."/>
    <s v="CTO"/>
    <x v="1"/>
    <d v="2019-12-26T00:00:00"/>
    <d v="2019-12-26T00:00:00"/>
    <s v="VL"/>
    <m/>
    <s v="1 VL"/>
    <n v="1"/>
    <m/>
  </r>
  <r>
    <n v="194"/>
    <x v="27"/>
    <x v="268"/>
    <s v="MABUTI ANA MARIE C."/>
    <s v="CTO"/>
    <x v="1"/>
    <d v="2019-12-09T00:00:00"/>
    <d v="2019-12-09T00:00:00"/>
    <s v="SL"/>
    <m/>
    <s v="1 SL"/>
    <n v="1"/>
    <m/>
  </r>
  <r>
    <n v="195"/>
    <x v="27"/>
    <x v="273"/>
    <s v="OLEGARIO NENITA A."/>
    <s v="LIBRARY"/>
    <x v="1"/>
    <d v="2019-12-17T00:00:00"/>
    <d v="2019-12-17T00:00:00"/>
    <s v="SL"/>
    <m/>
    <s v="1 SL"/>
    <n v="1"/>
    <m/>
  </r>
  <r>
    <n v="196"/>
    <x v="27"/>
    <x v="263"/>
    <s v="ESPIRITU RONALD M."/>
    <s v="CTO"/>
    <x v="1"/>
    <d v="2019-12-19T00:00:00"/>
    <d v="2019-12-19T00:00:00"/>
    <s v="VL"/>
    <m/>
    <s v="1 VL"/>
    <n v="1"/>
    <m/>
  </r>
  <r>
    <n v="197"/>
    <x v="27"/>
    <x v="267"/>
    <s v="ESPIRITU RONALD M."/>
    <s v="CTO"/>
    <x v="1"/>
    <d v="2019-12-16T00:00:00"/>
    <d v="2019-12-16T00:00:00"/>
    <s v="SL"/>
    <m/>
    <s v="1 SL"/>
    <n v="1"/>
    <m/>
  </r>
  <r>
    <n v="198"/>
    <x v="27"/>
    <x v="176"/>
    <s v="ESPIRITU RONALD M."/>
    <s v="CTO"/>
    <x v="1"/>
    <d v="2019-11-14T00:00:00"/>
    <d v="2019-11-14T00:00:00"/>
    <m/>
    <m/>
    <s v="1 "/>
    <n v="1"/>
    <m/>
  </r>
  <r>
    <n v="199"/>
    <x v="27"/>
    <x v="252"/>
    <s v="UNTALAN DIVINA R."/>
    <s v="CTO"/>
    <x v="1"/>
    <d v="2019-12-09T00:00:00"/>
    <d v="2019-12-09T00:00:00"/>
    <s v="OTHER"/>
    <s v="FORCE LEAVE"/>
    <s v="1 OTHER"/>
    <n v="1"/>
    <m/>
  </r>
  <r>
    <n v="199"/>
    <x v="27"/>
    <x v="252"/>
    <s v="UNTALAN DIVINA R."/>
    <s v="CTO"/>
    <x v="1"/>
    <d v="2019-12-23T00:00:00"/>
    <d v="2019-12-23T00:00:00"/>
    <s v="OTHER"/>
    <s v="FORCE LEAVE"/>
    <s v="1 OTHER"/>
    <n v="1"/>
    <m/>
  </r>
  <r>
    <n v="199"/>
    <x v="27"/>
    <x v="252"/>
    <s v="UNTALAN DIVINA R."/>
    <s v="CTO"/>
    <x v="1"/>
    <d v="2019-12-26T00:00:00"/>
    <d v="2019-12-26T00:00:00"/>
    <s v="OTHER"/>
    <s v="FORCE LEAVE"/>
    <s v="1 OTHER"/>
    <n v="1"/>
    <m/>
  </r>
  <r>
    <n v="200"/>
    <x v="27"/>
    <x v="204"/>
    <s v="UNTALAN DIVINA R."/>
    <s v="CTO"/>
    <x v="1"/>
    <d v="2019-11-20T00:00:00"/>
    <d v="2019-11-20T00:00:00"/>
    <s v="VL"/>
    <m/>
    <s v="1 VL"/>
    <n v="1"/>
    <m/>
  </r>
  <r>
    <n v="201"/>
    <x v="27"/>
    <x v="204"/>
    <s v="ALEGA ESTELITA M."/>
    <s v="CTO"/>
    <x v="1"/>
    <d v="2019-11-08T00:00:00"/>
    <d v="2019-11-08T00:00:00"/>
    <s v="SL"/>
    <m/>
    <s v="1 SL"/>
    <n v="1"/>
    <m/>
  </r>
  <r>
    <n v="202"/>
    <x v="28"/>
    <x v="227"/>
    <s v="DIMAPILIS ELVIRA S."/>
    <s v="CTO"/>
    <x v="1"/>
    <d v="2019-12-06T00:00:00"/>
    <d v="2019-12-06T00:00:00"/>
    <s v="VL"/>
    <m/>
    <s v="1 VL"/>
    <n v="1"/>
    <m/>
  </r>
  <r>
    <n v="202"/>
    <x v="28"/>
    <x v="227"/>
    <s v="DIMAPILIS ELVIRA S."/>
    <s v="CTO"/>
    <x v="1"/>
    <d v="2019-12-09T00:00:00"/>
    <d v="2019-12-09T00:00:00"/>
    <s v="VL"/>
    <m/>
    <s v="1 VL"/>
    <n v="1"/>
    <m/>
  </r>
  <r>
    <n v="203"/>
    <x v="28"/>
    <x v="247"/>
    <s v="VIDALLO WINNIE R."/>
    <s v="CTO"/>
    <x v="1"/>
    <d v="2019-11-28T00:00:00"/>
    <d v="2019-11-29T00:00:00"/>
    <s v="SL"/>
    <m/>
    <s v="2 SL"/>
    <n v="2"/>
    <m/>
  </r>
  <r>
    <n v="204"/>
    <x v="28"/>
    <x v="236"/>
    <s v="VIDALLO WINNIE R."/>
    <s v="CTO"/>
    <x v="1"/>
    <d v="2019-11-18T00:00:00"/>
    <d v="2019-11-18T00:00:00"/>
    <s v="SL"/>
    <m/>
    <s v="1 SL"/>
    <n v="1"/>
    <m/>
  </r>
  <r>
    <n v="205"/>
    <x v="28"/>
    <x v="236"/>
    <s v="VIDALLO WINNIE R."/>
    <s v="CTO"/>
    <x v="1"/>
    <d v="2019-11-04T00:00:00"/>
    <d v="2019-11-04T00:00:00"/>
    <s v="SL"/>
    <m/>
    <s v="1 SL"/>
    <n v="1"/>
    <m/>
  </r>
  <r>
    <n v="205"/>
    <x v="28"/>
    <x v="236"/>
    <s v="VIDALLO WINNIE R."/>
    <s v="CTO"/>
    <x v="1"/>
    <d v="2019-11-07T00:00:00"/>
    <d v="2019-11-08T00:00:00"/>
    <s v="SL"/>
    <m/>
    <s v="2 SL"/>
    <n v="2"/>
    <m/>
  </r>
  <r>
    <n v="206"/>
    <x v="28"/>
    <x v="236"/>
    <s v="GUAÑEZO MARY ANNE P."/>
    <s v="CTO"/>
    <x v="1"/>
    <d v="2019-12-12T00:00:00"/>
    <d v="2019-12-12T00:00:00"/>
    <s v="OTHER"/>
    <s v="SPECIAL PRIVILEGE"/>
    <s v="1 OTHER"/>
    <n v="1"/>
    <m/>
  </r>
  <r>
    <n v="207"/>
    <x v="28"/>
    <x v="245"/>
    <s v="GUAÑEZO MARY ANNE P."/>
    <s v="CTO"/>
    <x v="1"/>
    <d v="2019-12-11T00:00:00"/>
    <d v="2019-12-11T00:00:00"/>
    <s v="VL"/>
    <m/>
    <s v="1 VL"/>
    <n v="1"/>
    <m/>
  </r>
  <r>
    <n v="208"/>
    <x v="28"/>
    <x v="245"/>
    <s v="ESCAMILLAS EVELYN M."/>
    <s v="CTO"/>
    <x v="1"/>
    <d v="2019-11-29T00:00:00"/>
    <d v="2019-11-29T00:00:00"/>
    <s v="VL"/>
    <m/>
    <s v="1 VL"/>
    <n v="1"/>
    <m/>
  </r>
  <r>
    <n v="209"/>
    <x v="28"/>
    <x v="256"/>
    <s v="DUNGO PURISIMA CORAZON E."/>
    <s v="CTO"/>
    <x v="1"/>
    <d v="2019-12-26T00:00:00"/>
    <d v="2019-12-26T00:00:00"/>
    <s v="OTHER"/>
    <s v="FORCE LEAVE"/>
    <s v="1 OTHER"/>
    <n v="1"/>
    <m/>
  </r>
  <r>
    <n v="210"/>
    <x v="28"/>
    <x v="263"/>
    <s v="DUNGO PURISIMA CORAZON E."/>
    <s v="CTO"/>
    <x v="1"/>
    <d v="2019-12-23T00:00:00"/>
    <d v="2019-12-23T00:00:00"/>
    <s v="OTHER"/>
    <s v="FORCE LEAVE"/>
    <s v="1 OTHER"/>
    <n v="1"/>
    <m/>
  </r>
  <r>
    <n v="211"/>
    <x v="28"/>
    <x v="238"/>
    <s v="DUNGO PURISIMA CORAZON E."/>
    <s v="CTO"/>
    <x v="1"/>
    <d v="2019-11-28T00:00:00"/>
    <d v="2019-11-29T00:00:00"/>
    <s v="OTHER"/>
    <s v="FORCE LEAVE"/>
    <s v="2 OTHER"/>
    <n v="2"/>
    <m/>
  </r>
  <r>
    <n v="212"/>
    <x v="28"/>
    <x v="188"/>
    <s v="DUNGO PURISIMA CORAZON E."/>
    <s v="CTO"/>
    <x v="1"/>
    <d v="2019-10-31T00:00:00"/>
    <d v="2019-10-31T00:00:00"/>
    <s v="SL"/>
    <m/>
    <s v="1 SL"/>
    <n v="1"/>
    <m/>
  </r>
  <r>
    <n v="213"/>
    <x v="28"/>
    <x v="264"/>
    <s v="DIMAPILIS JOSEPHINE P."/>
    <s v="CTO"/>
    <x v="1"/>
    <d v="2020-01-02T00:00:00"/>
    <d v="2020-01-02T00:00:00"/>
    <s v="SL"/>
    <m/>
    <s v="1 SL"/>
    <n v="1"/>
    <m/>
  </r>
  <r>
    <n v="214"/>
    <x v="28"/>
    <x v="244"/>
    <s v="DIMAPILIS JOSEPHINE P."/>
    <s v="CTO"/>
    <x v="1"/>
    <d v="2019-12-02T00:00:00"/>
    <d v="2019-12-03T00:00:00"/>
    <s v="VL"/>
    <m/>
    <s v="2 VL"/>
    <n v="2"/>
    <m/>
  </r>
  <r>
    <n v="214"/>
    <x v="28"/>
    <x v="244"/>
    <s v="DIMAPILIS JOSEPHINE P."/>
    <s v="CTO"/>
    <x v="1"/>
    <d v="2019-12-26T00:00:00"/>
    <d v="2019-12-27T00:00:00"/>
    <s v="VL"/>
    <m/>
    <s v="2 VL"/>
    <n v="2"/>
    <m/>
  </r>
  <r>
    <n v="215"/>
    <x v="28"/>
    <x v="252"/>
    <s v="DIMAPILIS JOSEPHINE P."/>
    <s v="CTO"/>
    <x v="1"/>
    <d v="2019-12-04T00:00:00"/>
    <d v="2019-12-04T00:00:00"/>
    <s v="VL"/>
    <m/>
    <s v="1 VL"/>
    <n v="1"/>
    <m/>
  </r>
  <r>
    <n v="216"/>
    <x v="28"/>
    <x v="247"/>
    <s v="DIMAPILIS JOSEPHINE P."/>
    <s v="CTO"/>
    <x v="1"/>
    <d v="2019-11-28T00:00:00"/>
    <d v="2019-11-29T00:00:00"/>
    <s v="SL"/>
    <m/>
    <s v="2 SL"/>
    <n v="2"/>
    <m/>
  </r>
  <r>
    <n v="217"/>
    <x v="28"/>
    <x v="256"/>
    <s v="BAYOT RUMER M."/>
    <s v="ASSESSORS OFFICE"/>
    <x v="1"/>
    <d v="2019-12-27T00:00:00"/>
    <d v="2019-12-27T00:00:00"/>
    <s v="VL"/>
    <m/>
    <s v="1 VL"/>
    <n v="1"/>
    <m/>
  </r>
  <r>
    <n v="218"/>
    <x v="28"/>
    <x v="261"/>
    <s v="BAYOT RUMER M."/>
    <s v="ASSESSORS OFFICE"/>
    <x v="1"/>
    <d v="2019-12-23T00:00:00"/>
    <d v="2019-12-23T00:00:00"/>
    <s v="SL"/>
    <m/>
    <s v="1 SL"/>
    <n v="1"/>
    <m/>
  </r>
  <r>
    <n v="218"/>
    <x v="28"/>
    <x v="261"/>
    <s v="BAYOT RUMER M."/>
    <s v="ASSESSORS OFFICE"/>
    <x v="1"/>
    <d v="2019-12-26T00:00:00"/>
    <d v="2019-12-26T00:00:00"/>
    <s v="SL"/>
    <m/>
    <s v="1 SL"/>
    <n v="1"/>
    <m/>
  </r>
  <r>
    <n v="219"/>
    <x v="28"/>
    <x v="261"/>
    <s v="GATPANDAN NENITA M."/>
    <s v="LIBRARY"/>
    <x v="1"/>
    <d v="2019-12-20T00:00:00"/>
    <d v="2019-12-20T00:00:00"/>
    <s v="SL"/>
    <m/>
    <s v="1 SL"/>
    <n v="1"/>
    <m/>
  </r>
  <r>
    <n v="219"/>
    <x v="28"/>
    <x v="261"/>
    <s v="GATPANDAN NENITA M."/>
    <s v="LIBRARY"/>
    <x v="1"/>
    <d v="2019-12-26T00:00:00"/>
    <d v="2019-12-26T00:00:00"/>
    <s v="SL"/>
    <m/>
    <s v="1 SL"/>
    <n v="1"/>
    <m/>
  </r>
  <r>
    <n v="220"/>
    <x v="28"/>
    <x v="250"/>
    <s v="GOMEZ EMMA M."/>
    <s v="CEO"/>
    <x v="1"/>
    <d v="2019-12-10T00:00:00"/>
    <d v="2019-12-10T00:00:00"/>
    <s v="SL"/>
    <m/>
    <s v="1 SL"/>
    <n v="1"/>
    <m/>
  </r>
  <r>
    <n v="221"/>
    <x v="28"/>
    <x v="260"/>
    <s v="MENDOZA PRESCILA S."/>
    <s v="CEO"/>
    <x v="1"/>
    <d v="2019-12-18T00:00:00"/>
    <d v="2019-12-18T00:00:00"/>
    <s v="SL"/>
    <m/>
    <s v="1 SL"/>
    <n v="1"/>
    <m/>
  </r>
  <r>
    <n v="222"/>
    <x v="28"/>
    <x v="212"/>
    <s v="DIMAPILIS ALFREDO C."/>
    <s v="CBO"/>
    <x v="1"/>
    <d v="2019-11-04T00:00:00"/>
    <d v="2019-11-06T00:00:00"/>
    <s v="VL"/>
    <m/>
    <s v="3 VL"/>
    <n v="3"/>
    <m/>
  </r>
  <r>
    <n v="223"/>
    <x v="28"/>
    <x v="262"/>
    <s v="OCAMPO ORLANDO R."/>
    <s v="CEO"/>
    <x v="1"/>
    <d v="2019-12-20T00:00:00"/>
    <d v="2019-12-20T00:00:00"/>
    <s v="SL"/>
    <m/>
    <s v="1 SL"/>
    <n v="1"/>
    <m/>
  </r>
  <r>
    <n v="224"/>
    <x v="28"/>
    <x v="259"/>
    <s v="PARAS TEOFILA A."/>
    <s v="CEO"/>
    <x v="1"/>
    <d v="2019-12-26T00:00:00"/>
    <d v="2019-12-27T00:00:00"/>
    <s v="SL"/>
    <m/>
    <s v="2 SL"/>
    <n v="2"/>
    <m/>
  </r>
  <r>
    <n v="225"/>
    <x v="28"/>
    <x v="273"/>
    <s v="SUMAGUI MARISSA D."/>
    <s v="CEO"/>
    <x v="1"/>
    <d v="2019-12-17T00:00:00"/>
    <d v="2019-12-17T00:00:00"/>
    <s v="SL"/>
    <m/>
    <s v="1 SL"/>
    <n v="1"/>
    <m/>
  </r>
  <r>
    <n v="226"/>
    <x v="28"/>
    <x v="273"/>
    <s v="SUMAGUI MARISSA D."/>
    <s v="CEO"/>
    <x v="1"/>
    <d v="2019-12-13T00:00:00"/>
    <d v="2019-12-13T00:00:00"/>
    <s v="SL"/>
    <m/>
    <s v="1 SL"/>
    <n v="1"/>
    <m/>
  </r>
  <r>
    <n v="227"/>
    <x v="28"/>
    <x v="273"/>
    <s v="SUMAGUI MARISSA D."/>
    <s v="CEO"/>
    <x v="1"/>
    <d v="2019-12-09T00:00:00"/>
    <d v="2019-12-09T00:00:00"/>
    <s v="OTHER"/>
    <s v="BIRTHDAY LEAVE"/>
    <s v="1 OTHER"/>
    <n v="1"/>
    <m/>
  </r>
  <r>
    <n v="228"/>
    <x v="28"/>
    <x v="273"/>
    <s v="SUMAGUI MARISSA D."/>
    <s v="CEO"/>
    <x v="1"/>
    <d v="2019-12-04T00:00:00"/>
    <d v="2019-12-04T00:00:00"/>
    <s v="SL"/>
    <m/>
    <s v="1 SL"/>
    <n v="1"/>
    <m/>
  </r>
  <r>
    <n v="229"/>
    <x v="28"/>
    <x v="273"/>
    <s v="MADRAZO ALLAN PAUL A."/>
    <s v="CEO"/>
    <x v="1"/>
    <d v="2019-12-17T00:00:00"/>
    <d v="2019-12-17T00:00:00"/>
    <s v="SL"/>
    <m/>
    <s v="1 SL"/>
    <n v="1"/>
    <m/>
  </r>
  <r>
    <n v="230"/>
    <x v="28"/>
    <x v="273"/>
    <s v="MADRAZO ALLAN PAUL A."/>
    <s v="CEO"/>
    <x v="1"/>
    <d v="2019-12-13T00:00:00"/>
    <d v="2019-12-13T00:00:00"/>
    <s v="SL"/>
    <m/>
    <s v="1 SL"/>
    <n v="1"/>
    <m/>
  </r>
  <r>
    <n v="231"/>
    <x v="28"/>
    <x v="273"/>
    <s v="MADRAZO ALLAN PAUL A."/>
    <s v="CEO"/>
    <x v="1"/>
    <d v="2019-12-09T00:00:00"/>
    <d v="2019-12-09T00:00:00"/>
    <s v="SL"/>
    <m/>
    <s v="1 SL"/>
    <n v="1"/>
    <m/>
  </r>
  <r>
    <n v="232"/>
    <x v="28"/>
    <x v="273"/>
    <s v="MADRAZO ALLAN PAUL A."/>
    <s v="CEO"/>
    <x v="1"/>
    <d v="2019-12-04T00:00:00"/>
    <d v="2019-12-04T00:00:00"/>
    <s v="SL"/>
    <m/>
    <s v="1 SL"/>
    <n v="1"/>
    <m/>
  </r>
  <r>
    <n v="233"/>
    <x v="28"/>
    <x v="280"/>
    <s v="BANICO PILAR B."/>
    <s v="CCT"/>
    <x v="1"/>
    <d v="2020-02-12T00:00:00"/>
    <d v="2020-02-14T00:00:00"/>
    <s v="OTHER"/>
    <s v="CALAMITY LEAVE"/>
    <s v="3 OTHER"/>
    <n v="3"/>
    <m/>
  </r>
  <r>
    <n v="234"/>
    <x v="28"/>
    <x v="281"/>
    <s v="GATPANDAN NENITA M."/>
    <s v="LIBRARY"/>
    <x v="1"/>
    <d v="2020-01-15T00:00:00"/>
    <d v="2020-01-17T00:00:00"/>
    <s v="OTHER"/>
    <s v="EMERGENCY LEAVE"/>
    <s v="3 OTHER"/>
    <n v="3"/>
    <m/>
  </r>
  <r>
    <n v="234"/>
    <x v="28"/>
    <x v="281"/>
    <s v="GATPANDAN NENITA M."/>
    <s v="LIBRARY"/>
    <x v="1"/>
    <d v="2020-01-20T00:00:00"/>
    <d v="2020-01-21T00:00:00"/>
    <s v="OTHER"/>
    <s v="EMERGENCY LEAVE"/>
    <s v="2 OTHER"/>
    <n v="2"/>
    <m/>
  </r>
  <r>
    <n v="235"/>
    <x v="28"/>
    <x v="276"/>
    <s v="TORRES DINAH G."/>
    <s v="CCT"/>
    <x v="1"/>
    <d v="2020-02-03T00:00:00"/>
    <d v="2020-02-06T00:00:00"/>
    <s v="OTHER"/>
    <s v="CALAMITY LEAVE"/>
    <s v="4 OTHER"/>
    <n v="4"/>
    <m/>
  </r>
  <r>
    <n v="236"/>
    <x v="28"/>
    <x v="282"/>
    <s v="TORRES DINAH G."/>
    <s v="CCT"/>
    <x v="1"/>
    <d v="2020-01-21T00:00:00"/>
    <d v="2020-01-22T00:00:00"/>
    <s v="VL"/>
    <m/>
    <s v="2 VL"/>
    <n v="2"/>
    <m/>
  </r>
  <r>
    <n v="237"/>
    <x v="28"/>
    <x v="283"/>
    <s v="CHACON ELISA G."/>
    <s v="CCT"/>
    <x v="1"/>
    <d v="2020-02-12T00:00:00"/>
    <d v="2020-02-12T00:00:00"/>
    <s v="OTHER"/>
    <s v="CALAMITY LEAVE"/>
    <s v="1 OTHER"/>
    <n v="1"/>
    <m/>
  </r>
  <r>
    <n v="237"/>
    <x v="28"/>
    <x v="283"/>
    <s v="CHACON ELISA G."/>
    <s v="CCT"/>
    <x v="1"/>
    <d v="2020-02-14T00:00:00"/>
    <d v="2020-02-14T00:00:00"/>
    <s v="OTHER"/>
    <s v="CALAMITY LEAVE"/>
    <s v="1 OTHER"/>
    <n v="1"/>
    <m/>
  </r>
  <r>
    <n v="238"/>
    <x v="28"/>
    <x v="284"/>
    <s v="CHACON ELISA G."/>
    <s v="CCT"/>
    <x v="1"/>
    <d v="2020-01-15T00:00:00"/>
    <d v="2020-01-15T00:00:00"/>
    <s v="OTHER"/>
    <s v="CALAMITY LEAVE"/>
    <s v="1 OTHER"/>
    <n v="1"/>
    <m/>
  </r>
  <r>
    <n v="238"/>
    <x v="28"/>
    <x v="284"/>
    <s v="CHACON ELISA G."/>
    <s v="CCT"/>
    <x v="1"/>
    <d v="2020-02-07T00:00:00"/>
    <d v="2020-02-07T00:00:00"/>
    <s v="OTHER"/>
    <s v="CALAMITY LEAVE"/>
    <s v="1 OTHER"/>
    <n v="1"/>
    <m/>
  </r>
  <r>
    <n v="238"/>
    <x v="28"/>
    <x v="284"/>
    <s v="CHACON ELISA G."/>
    <s v="CCT"/>
    <x v="1"/>
    <d v="2020-02-10T00:00:00"/>
    <d v="2020-02-10T00:00:00"/>
    <s v="OTHER"/>
    <s v="CALAMITY LEAVE"/>
    <s v="1 OTHER"/>
    <n v="1"/>
    <m/>
  </r>
  <r>
    <n v="239"/>
    <x v="28"/>
    <x v="285"/>
    <s v="VELUZ DORMILUNA E."/>
    <s v="CCT"/>
    <x v="1"/>
    <d v="2020-01-30T00:00:00"/>
    <d v="2020-01-31T00:00:00"/>
    <s v="OTHER"/>
    <s v="CALAMITY LEAVE"/>
    <s v="2 OTHER"/>
    <n v="2"/>
    <m/>
  </r>
  <r>
    <n v="240"/>
    <x v="28"/>
    <x v="282"/>
    <s v="VELUZ DORMILUNA E."/>
    <s v="CCT"/>
    <x v="1"/>
    <d v="2020-01-15T00:00:00"/>
    <d v="2020-01-17T00:00:00"/>
    <s v="OTHER"/>
    <s v="CALAMITY LEAVE"/>
    <s v="3 OTHER"/>
    <n v="3"/>
    <m/>
  </r>
  <r>
    <n v="241"/>
    <x v="28"/>
    <x v="286"/>
    <s v="VELUZ DORMILUNA E."/>
    <s v="CCT"/>
    <x v="1"/>
    <d v="2020-01-07T00:00:00"/>
    <d v="2020-01-07T00:00:00"/>
    <s v="SL"/>
    <m/>
    <s v="1 SL"/>
    <n v="1"/>
    <m/>
  </r>
  <r>
    <n v="242"/>
    <x v="28"/>
    <x v="269"/>
    <s v="VELUZ DORMILUNA E."/>
    <s v="CCT"/>
    <x v="1"/>
    <d v="2020-01-02T00:00:00"/>
    <d v="2020-01-02T00:00:00"/>
    <s v="SL"/>
    <m/>
    <s v="1 SL"/>
    <n v="1"/>
    <m/>
  </r>
  <r>
    <n v="243"/>
    <x v="28"/>
    <x v="269"/>
    <s v="VELUZ DORMILUNA E."/>
    <s v="CCT"/>
    <x v="1"/>
    <d v="2019-12-27T00:00:00"/>
    <d v="2019-12-27T00:00:00"/>
    <s v="SL"/>
    <m/>
    <s v="1 SL"/>
    <n v="1"/>
    <m/>
  </r>
  <r>
    <n v="244"/>
    <x v="28"/>
    <x v="285"/>
    <s v="PEREY GENNILYN  "/>
    <s v="CCT"/>
    <x v="0"/>
    <d v="2020-02-03T00:00:00"/>
    <d v="2020-02-03T00:00:00"/>
    <s v="OTHER"/>
    <s v="CALAMITY LEAVE"/>
    <s v="1 OTHER"/>
    <n v="1"/>
    <m/>
  </r>
  <r>
    <n v="244"/>
    <x v="28"/>
    <x v="287"/>
    <s v="PEREY GENNILYN  "/>
    <s v="CCT"/>
    <x v="0"/>
    <d v="2020-02-13T00:00:00"/>
    <d v="2020-02-13T00:00:00"/>
    <s v="OTHER"/>
    <s v="CALAMITY LEAVE"/>
    <s v="1 OTHER"/>
    <n v="1"/>
    <m/>
  </r>
  <r>
    <n v="244"/>
    <x v="28"/>
    <x v="288"/>
    <s v="PEREY GENNILYN  "/>
    <s v="CCT"/>
    <x v="0"/>
    <d v="2020-02-14T00:00:00"/>
    <d v="2020-02-14T00:00:00"/>
    <s v="OTHER"/>
    <s v="CALAMITY LEAVE"/>
    <s v="1 OTHER"/>
    <n v="1"/>
    <m/>
  </r>
  <r>
    <n v="245"/>
    <x v="28"/>
    <x v="289"/>
    <s v="PEREY AIRENE O."/>
    <s v="CCT"/>
    <x v="1"/>
    <d v="2020-02-10T00:00:00"/>
    <d v="2020-02-12T00:00:00"/>
    <s v="OTHER"/>
    <s v="CALAMITY LEAVE"/>
    <s v="3 OTHER"/>
    <n v="3"/>
    <m/>
  </r>
  <r>
    <n v="246"/>
    <x v="28"/>
    <x v="284"/>
    <s v="PEREY AIRENE O."/>
    <s v="CCT"/>
    <x v="1"/>
    <d v="2020-01-24T00:00:00"/>
    <d v="2020-01-24T00:00:00"/>
    <s v="OTHER"/>
    <s v="CALAMITY LEAVE"/>
    <s v="1 OTHER"/>
    <n v="1"/>
    <m/>
  </r>
  <r>
    <n v="246"/>
    <x v="28"/>
    <x v="284"/>
    <s v="PEREY AIRENE O."/>
    <s v="CCT"/>
    <x v="1"/>
    <d v="2020-01-17T00:00:00"/>
    <d v="2020-01-17T00:00:00"/>
    <s v="OTHER"/>
    <s v="CALAMITY LEAVE"/>
    <s v="1 OTHER"/>
    <n v="1"/>
    <m/>
  </r>
  <r>
    <n v="247"/>
    <x v="28"/>
    <x v="290"/>
    <s v="FERMA MARIA VICTORIA D."/>
    <s v="CCT"/>
    <x v="1"/>
    <d v="2020-02-19T00:00:00"/>
    <d v="2020-02-20T00:00:00"/>
    <s v="SL"/>
    <m/>
    <s v="2 SL"/>
    <n v="2"/>
    <m/>
  </r>
  <r>
    <n v="248"/>
    <x v="28"/>
    <x v="291"/>
    <s v="FERMA MARIA VICTORIA D."/>
    <s v="CCT"/>
    <x v="1"/>
    <d v="2020-02-12T00:00:00"/>
    <d v="2020-02-12T00:00:00"/>
    <s v="OTHER"/>
    <s v="CALAMITY LEAVE"/>
    <s v="1 OTHER"/>
    <n v="1"/>
    <m/>
  </r>
  <r>
    <n v="249"/>
    <x v="28"/>
    <x v="285"/>
    <s v="FERMA MARIA VICTORIA D."/>
    <s v="CCT"/>
    <x v="1"/>
    <d v="2020-01-30T00:00:00"/>
    <d v="2020-01-31T00:00:00"/>
    <s v="OTHER"/>
    <s v="CALAMITY LEAVE"/>
    <s v="2 OTHER"/>
    <n v="2"/>
    <m/>
  </r>
  <r>
    <n v="250"/>
    <x v="28"/>
    <x v="292"/>
    <s v="FERMA MARIA VICTORIA D."/>
    <s v="CCT"/>
    <x v="1"/>
    <d v="2020-01-20T00:00:00"/>
    <d v="2020-01-20T00:00:00"/>
    <s v="OTHER"/>
    <s v="CALAMITY LEAVE"/>
    <s v="1 OTHER"/>
    <n v="1"/>
    <m/>
  </r>
  <r>
    <n v="251"/>
    <x v="28"/>
    <x v="284"/>
    <s v="FERMA MARIA VICTORIA D."/>
    <s v="CCT"/>
    <x v="1"/>
    <d v="2020-01-16T00:00:00"/>
    <d v="2020-01-16T00:00:00"/>
    <s v="OTHER"/>
    <s v="CALAMITY LEAVE"/>
    <s v="1 OTHER"/>
    <n v="1"/>
    <m/>
  </r>
  <r>
    <n v="252"/>
    <x v="28"/>
    <x v="286"/>
    <s v="FERMA MARIA VICTORIA D."/>
    <s v="CCT"/>
    <x v="1"/>
    <d v="2020-01-07T00:00:00"/>
    <d v="2020-01-07T00:00:00"/>
    <s v="SL"/>
    <m/>
    <s v="1 SL"/>
    <n v="1"/>
    <m/>
  </r>
  <r>
    <n v="253"/>
    <x v="28"/>
    <x v="293"/>
    <s v="PETIL GLENDA D."/>
    <s v="CCT"/>
    <x v="1"/>
    <d v="2020-01-31T00:00:00"/>
    <d v="2020-01-31T00:00:00"/>
    <s v="OTHER"/>
    <s v="CALAMITY LEAVE"/>
    <s v="1 OTHER"/>
    <n v="1"/>
    <m/>
  </r>
  <r>
    <n v="253"/>
    <x v="28"/>
    <x v="293"/>
    <s v="PETIL GLENDA D."/>
    <s v="CCT"/>
    <x v="1"/>
    <d v="2020-02-03T00:00:00"/>
    <d v="2020-02-03T00:00:00"/>
    <s v="OTHER"/>
    <s v="CALAMITY LEAVE"/>
    <s v="1 OTHER"/>
    <n v="1"/>
    <m/>
  </r>
  <r>
    <n v="253"/>
    <x v="28"/>
    <x v="293"/>
    <s v="PETIL GLENDA D."/>
    <s v="CCT"/>
    <x v="1"/>
    <d v="2020-02-10T00:00:00"/>
    <d v="2020-02-10T00:00:00"/>
    <s v="OTHER"/>
    <s v="CALAMITY LEAVE"/>
    <s v="1 OTHER"/>
    <n v="1"/>
    <m/>
  </r>
  <r>
    <n v="254"/>
    <x v="28"/>
    <x v="284"/>
    <s v="PETIL GLENDA D."/>
    <s v="CCT"/>
    <x v="1"/>
    <d v="2020-01-24T00:00:00"/>
    <d v="2020-01-24T00:00:00"/>
    <s v="OTHER"/>
    <s v="CALAMITY LEAVE"/>
    <s v="1 OTHER"/>
    <n v="1"/>
    <m/>
  </r>
  <r>
    <n v="254"/>
    <x v="28"/>
    <x v="284"/>
    <s v="PETIL GLENDA D."/>
    <s v="CCT"/>
    <x v="1"/>
    <d v="2020-01-15T00:00:00"/>
    <d v="2020-01-15T00:00:00"/>
    <s v="OTHER"/>
    <s v="CALAMITY LEAVE"/>
    <s v="1 OTHER"/>
    <n v="1"/>
    <m/>
  </r>
  <r>
    <n v="255"/>
    <x v="28"/>
    <x v="275"/>
    <s v="PETIL GLENDA D."/>
    <s v="CCT"/>
    <x v="1"/>
    <d v="2020-01-08T00:00:00"/>
    <d v="2020-01-08T00:00:00"/>
    <s v="SL"/>
    <m/>
    <s v="1 SL"/>
    <n v="1"/>
    <m/>
  </r>
  <r>
    <n v="256"/>
    <x v="28"/>
    <x v="284"/>
    <s v="GARCIA HAIZEL M."/>
    <s v="CCT"/>
    <x v="1"/>
    <d v="2020-02-04T00:00:00"/>
    <d v="2020-02-04T00:00:00"/>
    <s v="OTHER"/>
    <s v="CALAMITY LEAVE"/>
    <s v="1 OTHER"/>
    <n v="1"/>
    <m/>
  </r>
  <r>
    <n v="256"/>
    <x v="28"/>
    <x v="284"/>
    <s v="GARCIA HAIZEL M."/>
    <s v="CCT"/>
    <x v="1"/>
    <d v="2020-02-13T00:00:00"/>
    <d v="2020-02-13T00:00:00"/>
    <s v="OTHER"/>
    <s v="CALAMITY LEAVE"/>
    <s v="1 OTHER"/>
    <n v="1"/>
    <m/>
  </r>
  <r>
    <n v="256"/>
    <x v="28"/>
    <x v="284"/>
    <s v="GARCIA HAIZEL M."/>
    <s v="CCT"/>
    <x v="1"/>
    <d v="2020-02-14T00:00:00"/>
    <d v="2020-02-14T00:00:00"/>
    <s v="OTHER"/>
    <s v="CALAMITY LEAVE"/>
    <s v="1 OTHER"/>
    <n v="1"/>
    <m/>
  </r>
  <r>
    <n v="257"/>
    <x v="28"/>
    <x v="282"/>
    <s v="GARCIA HAIZEL M."/>
    <s v="CCT"/>
    <x v="1"/>
    <d v="2020-01-15T00:00:00"/>
    <d v="2020-01-15T00:00:00"/>
    <s v="OTHER"/>
    <s v="CALAMITY LEAVE"/>
    <s v="1 OTHER"/>
    <n v="1"/>
    <m/>
  </r>
  <r>
    <n v="257"/>
    <x v="28"/>
    <x v="282"/>
    <s v="GARCIA HAIZEL M."/>
    <s v="CCT"/>
    <x v="1"/>
    <d v="2020-01-17T00:00:00"/>
    <d v="2020-01-17T00:00:00"/>
    <s v="OTHER"/>
    <s v="CALAMITY LEAVE"/>
    <s v="1 OTHER"/>
    <n v="1"/>
    <m/>
  </r>
  <r>
    <n v="258"/>
    <x v="28"/>
    <x v="264"/>
    <s v="GARCIA HAIZEL M."/>
    <s v="CCT"/>
    <x v="1"/>
    <d v="2020-01-16T00:00:00"/>
    <d v="2020-01-16T00:00:00"/>
    <s v="OTHER"/>
    <s v="BIRTHDAY LEAVE"/>
    <s v="1 OTHER"/>
    <n v="1"/>
    <m/>
  </r>
  <r>
    <n v="259"/>
    <x v="28"/>
    <x v="264"/>
    <s v="GARCIA HAIZEL M."/>
    <s v="CCT"/>
    <x v="1"/>
    <d v="2020-01-02T00:00:00"/>
    <d v="2020-01-03T00:00:00"/>
    <s v="SL"/>
    <m/>
    <s v="2 SL"/>
    <n v="2"/>
    <m/>
  </r>
  <r>
    <n v="260"/>
    <x v="28"/>
    <x v="264"/>
    <s v="GARCIA HAIZEL M."/>
    <s v="CCT"/>
    <x v="1"/>
    <d v="2019-12-26T00:00:00"/>
    <d v="2019-12-27T00:00:00"/>
    <s v="SL"/>
    <m/>
    <s v="2 SL"/>
    <n v="2"/>
    <m/>
  </r>
  <r>
    <n v="261"/>
    <x v="28"/>
    <x v="276"/>
    <s v="CASTILLO FLORDELIZA T."/>
    <s v="CCT"/>
    <x v="1"/>
    <d v="2020-01-22T00:00:00"/>
    <d v="2020-01-22T00:00:00"/>
    <s v="OTHER"/>
    <s v="CALAMITY LEAVE"/>
    <s v="1 OTHER"/>
    <n v="1"/>
    <m/>
  </r>
  <r>
    <n v="261"/>
    <x v="28"/>
    <x v="276"/>
    <s v="CASTILLO FLORDELIZA T."/>
    <s v="CCT"/>
    <x v="1"/>
    <d v="2020-02-07T00:00:00"/>
    <d v="2020-02-07T00:00:00"/>
    <s v="OTHER"/>
    <s v="CALAMITY LEAVE"/>
    <s v="1 OTHER"/>
    <n v="1"/>
    <m/>
  </r>
  <r>
    <n v="261"/>
    <x v="28"/>
    <x v="276"/>
    <s v="CASTILLO FLORDELIZA T."/>
    <s v="CCT"/>
    <x v="1"/>
    <d v="2020-02-12T00:00:00"/>
    <d v="2020-02-12T00:00:00"/>
    <s v="OTHER"/>
    <s v="CALAMITY LEAVE"/>
    <s v="1 OTHER"/>
    <n v="1"/>
    <m/>
  </r>
  <r>
    <n v="262"/>
    <x v="28"/>
    <x v="294"/>
    <s v="CASTILLO FLORDELIZA T."/>
    <s v="CCT"/>
    <x v="1"/>
    <d v="2020-01-23T00:00:00"/>
    <d v="2020-01-23T00:00:00"/>
    <s v="OTHER"/>
    <s v="CALAMITY LEAVE"/>
    <s v="1 OTHER"/>
    <n v="1"/>
    <m/>
  </r>
  <r>
    <n v="263"/>
    <x v="28"/>
    <x v="295"/>
    <s v="LEPARDO ROWENA R."/>
    <s v="CCT"/>
    <x v="1"/>
    <d v="2020-03-06T00:00:00"/>
    <d v="2020-03-06T00:00:00"/>
    <s v="OTHER"/>
    <s v="MC# 6"/>
    <s v="1 OTHER"/>
    <n v="1"/>
    <m/>
  </r>
  <r>
    <n v="264"/>
    <x v="28"/>
    <x v="296"/>
    <s v="LEPARDO ROWENA R."/>
    <s v="CCT"/>
    <x v="1"/>
    <d v="2020-02-24T00:00:00"/>
    <d v="2020-02-24T00:00:00"/>
    <s v="OTHER"/>
    <s v="SOLO PARENT"/>
    <s v="1 OTHER"/>
    <n v="1"/>
    <m/>
  </r>
  <r>
    <n v="265"/>
    <x v="28"/>
    <x v="283"/>
    <s v="LEPARDO ROWENA R."/>
    <s v="CCT"/>
    <x v="1"/>
    <d v="2020-01-29T00:00:00"/>
    <d v="2020-01-31T00:00:00"/>
    <s v="OTHER"/>
    <s v="CALAMITY LEAVE"/>
    <s v="3 OTHER"/>
    <n v="3"/>
    <m/>
  </r>
  <r>
    <n v="265"/>
    <x v="28"/>
    <x v="283"/>
    <s v="LEPARDO ROWENA R."/>
    <s v="CCT"/>
    <x v="1"/>
    <d v="2020-02-03T00:00:00"/>
    <d v="2020-02-04T00:00:00"/>
    <s v="OTHER"/>
    <s v="CALAMITY LEAVE"/>
    <s v="2 OTHER"/>
    <n v="2"/>
    <m/>
  </r>
  <r>
    <n v="266"/>
    <x v="28"/>
    <x v="276"/>
    <s v="HERNANDEZ CORNELIO A."/>
    <s v="CCT"/>
    <x v="1"/>
    <d v="2020-01-29T00:00:00"/>
    <d v="2020-01-29T00:00:00"/>
    <s v="OTHER"/>
    <s v="CALAMITY LEAVE"/>
    <s v="1 OTHER"/>
    <n v="1"/>
    <m/>
  </r>
  <r>
    <n v="266"/>
    <x v="28"/>
    <x v="276"/>
    <s v="HERNANDEZ CORNELIO A."/>
    <s v="CCT"/>
    <x v="1"/>
    <d v="2020-01-31T00:00:00"/>
    <d v="2020-01-31T00:00:00"/>
    <s v="OTHER"/>
    <s v="CALAMITY LEAVE"/>
    <s v="1 OTHER"/>
    <n v="1"/>
    <m/>
  </r>
  <r>
    <n v="267"/>
    <x v="28"/>
    <x v="297"/>
    <s v="HERNANDEZ CORNELIO A."/>
    <s v="CCT"/>
    <x v="1"/>
    <d v="2020-01-09T00:00:00"/>
    <d v="2020-01-10T00:00:00"/>
    <s v="SL"/>
    <m/>
    <s v="2 SL"/>
    <n v="2"/>
    <m/>
  </r>
  <r>
    <n v="268"/>
    <x v="28"/>
    <x v="268"/>
    <s v="CARAAN FELIX M."/>
    <s v="MAHOGANY MARKET"/>
    <x v="1"/>
    <d v="2019-12-19T00:00:00"/>
    <d v="2019-12-22T00:00:00"/>
    <s v="OTHER"/>
    <s v="FORCE LEAVE"/>
    <s v="2 OTHER"/>
    <n v="2"/>
    <m/>
  </r>
  <r>
    <n v="268"/>
    <x v="28"/>
    <x v="268"/>
    <s v="CARAAN FELIX M."/>
    <s v="MAHOGANY MARKET"/>
    <x v="1"/>
    <d v="2019-12-26T00:00:00"/>
    <d v="2019-12-26T00:00:00"/>
    <s v="OTHER"/>
    <s v="FORCE LEAVE"/>
    <s v="1 OTHER"/>
    <n v="1"/>
    <m/>
  </r>
  <r>
    <n v="269"/>
    <x v="28"/>
    <x v="267"/>
    <s v="MARINDUQUE ANNE RENELYN P."/>
    <s v="VMO"/>
    <x v="1"/>
    <d v="2019-12-16T00:00:00"/>
    <d v="2019-12-16T00:00:00"/>
    <s v="SL"/>
    <m/>
    <s v="1 SL"/>
    <n v="1"/>
    <m/>
  </r>
  <r>
    <n v="270"/>
    <x v="28"/>
    <x v="286"/>
    <s v="VILLANUEVA PABLO B."/>
    <s v="PICNIC GROVE"/>
    <x v="1"/>
    <d v="2019-12-27T00:00:00"/>
    <d v="2019-12-27T00:00:00"/>
    <s v="SL"/>
    <m/>
    <s v="1 SL"/>
    <n v="1"/>
    <m/>
  </r>
  <r>
    <n v="271"/>
    <x v="28"/>
    <x v="263"/>
    <s v="ENMACIO LEILA A."/>
    <s v="ACCOUNTING"/>
    <x v="1"/>
    <d v="2019-12-20T00:00:00"/>
    <d v="2019-12-20T00:00:00"/>
    <s v="VL"/>
    <m/>
    <s v="1 VL"/>
    <n v="1"/>
    <m/>
  </r>
  <r>
    <n v="272"/>
    <x v="28"/>
    <x v="263"/>
    <s v="ENMACIO LEILA A."/>
    <s v="ACCOUNTING"/>
    <x v="1"/>
    <d v="2019-12-04T00:00:00"/>
    <d v="2019-12-04T00:00:00"/>
    <s v="SL"/>
    <m/>
    <s v="1 SL"/>
    <n v="1"/>
    <m/>
  </r>
  <r>
    <n v="273"/>
    <x v="28"/>
    <x v="268"/>
    <s v="OLARTE GREATCHEL B."/>
    <s v="ACCOUNTING"/>
    <x v="1"/>
    <d v="2019-12-04T00:00:00"/>
    <d v="2019-12-06T00:00:00"/>
    <s v="SL"/>
    <m/>
    <s v="3 SL"/>
    <n v="3"/>
    <m/>
  </r>
  <r>
    <n v="274"/>
    <x v="28"/>
    <x v="257"/>
    <s v="ENMACIO LEILA A."/>
    <s v="ACCOUNTING"/>
    <x v="1"/>
    <d v="2019-11-14T00:00:00"/>
    <d v="2019-11-15T00:00:00"/>
    <s v="SL"/>
    <m/>
    <s v="2 SL"/>
    <n v="2"/>
    <m/>
  </r>
  <r>
    <n v="275"/>
    <x v="28"/>
    <x v="282"/>
    <s v="PAITON MARY ANN M."/>
    <s v="CHARACTER OFFICE"/>
    <x v="1"/>
    <d v="2020-01-15T00:00:00"/>
    <d v="2020-01-17T00:00:00"/>
    <s v="SL"/>
    <m/>
    <s v="3 SL"/>
    <n v="3"/>
    <m/>
  </r>
  <r>
    <n v="276"/>
    <x v="28"/>
    <x v="298"/>
    <s v="ROMILLA EDITH D."/>
    <s v="PIO"/>
    <x v="1"/>
    <d v="2020-01-22T00:00:00"/>
    <d v="2020-01-22T00:00:00"/>
    <s v="OTHER"/>
    <s v="MC# 6"/>
    <s v="1 OTHER"/>
    <n v="1"/>
    <m/>
  </r>
  <r>
    <n v="277"/>
    <x v="28"/>
    <x v="298"/>
    <s v="ROMILLA EDITH D."/>
    <s v="PIO"/>
    <x v="1"/>
    <d v="2020-01-15T00:00:00"/>
    <d v="2020-01-21T00:00:00"/>
    <s v="OTHER"/>
    <s v="CALAMITY LEAVE"/>
    <s v="5 OTHER"/>
    <n v="5"/>
    <m/>
  </r>
  <r>
    <n v="278"/>
    <x v="28"/>
    <x v="299"/>
    <s v="PERENA RUBILINDA C."/>
    <s v="MO"/>
    <x v="1"/>
    <d v="2020-02-13T00:00:00"/>
    <d v="2020-02-14T00:00:00"/>
    <s v="OTHER"/>
    <s v="CALAMITY LEAVE"/>
    <s v="2 OTHER"/>
    <n v="2"/>
    <m/>
  </r>
  <r>
    <n v="279"/>
    <x v="28"/>
    <x v="285"/>
    <s v="PERENA RUBILINDA C."/>
    <s v="MO"/>
    <x v="1"/>
    <d v="2020-01-29T00:00:00"/>
    <d v="2020-01-31T00:00:00"/>
    <s v="OTHER"/>
    <s v="CALAMITY LEAVE"/>
    <s v="3 OTHER"/>
    <n v="3"/>
    <m/>
  </r>
  <r>
    <n v="280"/>
    <x v="28"/>
    <x v="285"/>
    <s v="MARTINEZ BELEN B."/>
    <s v="CBO"/>
    <x v="1"/>
    <d v="2020-02-06T00:00:00"/>
    <d v="2020-02-07T00:00:00"/>
    <s v="OTHER"/>
    <s v="CALAMITY LEAVE"/>
    <s v="2 OTHER"/>
    <n v="2"/>
    <m/>
  </r>
  <r>
    <n v="280"/>
    <x v="28"/>
    <x v="285"/>
    <s v="MARTINEZ BELEN B."/>
    <s v="CBO"/>
    <x v="1"/>
    <d v="2020-02-11T00:00:00"/>
    <d v="2020-02-11T00:00:00"/>
    <s v="OTHER"/>
    <s v="CALAMITY LEAVE"/>
    <s v="1 OTHER"/>
    <n v="1"/>
    <m/>
  </r>
  <r>
    <n v="281"/>
    <x v="28"/>
    <x v="281"/>
    <s v="ESTRANGCO MERCY U."/>
    <s v="MAHOGANY MARKET"/>
    <x v="1"/>
    <d v="2020-01-15T00:00:00"/>
    <d v="2020-01-17T00:00:00"/>
    <s v="OTHER"/>
    <s v="CALAMITY LEAVE"/>
    <s v="3 OTHER"/>
    <n v="3"/>
    <m/>
  </r>
  <r>
    <n v="282"/>
    <x v="28"/>
    <x v="281"/>
    <s v="CARAAN FELIX M."/>
    <s v="MAHOGANY MARKET"/>
    <x v="1"/>
    <d v="2020-01-15T00:00:00"/>
    <d v="2020-01-16T00:00:00"/>
    <s v="OTHER"/>
    <s v="CALAMITY LEAVE"/>
    <s v="2 OTHER"/>
    <n v="2"/>
    <m/>
  </r>
  <r>
    <n v="282"/>
    <x v="28"/>
    <x v="281"/>
    <s v="CARAAN FELIX M."/>
    <s v="MAHOGANY MARKET"/>
    <x v="1"/>
    <d v="2020-01-17T00:00:00"/>
    <d v="2020-01-17T00:00:00"/>
    <s v="OTHER"/>
    <s v="CALAMITY LEAVE"/>
    <s v="1 OTHER"/>
    <n v="1"/>
    <m/>
  </r>
  <r>
    <n v="283"/>
    <x v="28"/>
    <x v="276"/>
    <s v="PARRA VICTORIA S."/>
    <s v="EEO/ CITY MARKET"/>
    <x v="1"/>
    <d v="2020-02-04T00:00:00"/>
    <d v="2020-02-06T00:00:00"/>
    <s v="OTHER"/>
    <s v="CALAMITY LEAVE"/>
    <s v="3 OTHER"/>
    <n v="3"/>
    <m/>
  </r>
  <r>
    <n v="283"/>
    <x v="28"/>
    <x v="276"/>
    <s v="PARRA VICTORIA S."/>
    <s v="EEO/ CITY MARKET"/>
    <x v="1"/>
    <d v="2020-02-11T00:00:00"/>
    <d v="2020-02-11T00:00:00"/>
    <s v="OTHER"/>
    <s v="CALAMITY LEAVE"/>
    <s v="1 OTHER"/>
    <n v="1"/>
    <m/>
  </r>
  <r>
    <n v="283"/>
    <x v="28"/>
    <x v="276"/>
    <s v="PARRA VICTORIA S."/>
    <s v="EEO/ CITY MARKET"/>
    <x v="1"/>
    <d v="2020-02-13T00:00:00"/>
    <d v="2020-02-13T00:00:00"/>
    <s v="OTHER"/>
    <s v="CALAMITY LEAVE"/>
    <s v="1 OTHER"/>
    <n v="1"/>
    <m/>
  </r>
  <r>
    <n v="284"/>
    <x v="28"/>
    <x v="300"/>
    <s v="MACASPAC JOSE VICTOR P."/>
    <s v="MAHOGANY MARKET"/>
    <x v="1"/>
    <d v="2020-02-06T00:00:00"/>
    <d v="2020-02-06T00:00:00"/>
    <s v="SL"/>
    <m/>
    <s v="1 SL"/>
    <n v="1"/>
    <m/>
  </r>
  <r>
    <n v="285"/>
    <x v="28"/>
    <x v="276"/>
    <s v="MENDOZA ROMEO B."/>
    <s v="EEO/ CITY MARKET"/>
    <x v="1"/>
    <d v="2020-02-03T00:00:00"/>
    <d v="2020-02-03T00:00:00"/>
    <s v="OTHER"/>
    <s v="CALAMITY LEAVE"/>
    <s v="1 OTHER"/>
    <n v="1"/>
    <m/>
  </r>
  <r>
    <n v="285"/>
    <x v="28"/>
    <x v="276"/>
    <s v="MENDOZA ROMEO B."/>
    <s v="EEO/ CITY MARKET"/>
    <x v="1"/>
    <d v="2020-02-06T00:00:00"/>
    <d v="2020-02-07T00:00:00"/>
    <s v="OTHER"/>
    <s v="CALAMITY LEAVE"/>
    <s v="2 OTHER"/>
    <n v="2"/>
    <m/>
  </r>
  <r>
    <n v="285"/>
    <x v="28"/>
    <x v="276"/>
    <s v="MENDOZA ROMEO B."/>
    <s v="EEO/ CITY MARKET"/>
    <x v="1"/>
    <d v="2020-02-10T00:00:00"/>
    <d v="2020-02-10T00:00:00"/>
    <s v="OTHER"/>
    <s v="CALAMITY LEAVE"/>
    <s v="1 OTHER"/>
    <n v="1"/>
    <m/>
  </r>
  <r>
    <n v="285"/>
    <x v="28"/>
    <x v="276"/>
    <s v="MENDOZA ROMEO B."/>
    <s v="EEO/ CITY MARKET"/>
    <x v="1"/>
    <d v="2020-02-13T00:00:00"/>
    <d v="2020-02-13T00:00:00"/>
    <s v="OTHER"/>
    <s v="CALAMITY LEAVE"/>
    <s v="1 OTHER"/>
    <n v="1"/>
    <m/>
  </r>
  <r>
    <n v="286"/>
    <x v="28"/>
    <x v="276"/>
    <s v="AMBAT MARILOU M."/>
    <s v="EEO/ CITY MARKET"/>
    <x v="1"/>
    <d v="2020-01-22T00:00:00"/>
    <d v="2020-01-23T00:00:00"/>
    <s v="OTHER"/>
    <s v="CALAMITY LEAVE"/>
    <s v="2 OTHER"/>
    <n v="2"/>
    <m/>
  </r>
  <r>
    <n v="286"/>
    <x v="28"/>
    <x v="276"/>
    <s v="AMBAT MARILOU M."/>
    <s v="EEO/ CITY MARKET"/>
    <x v="1"/>
    <d v="2020-01-29T00:00:00"/>
    <d v="2020-01-29T00:00:00"/>
    <s v="OTHER"/>
    <s v="CALAMITY LEAVE"/>
    <s v="1 OTHER"/>
    <n v="1"/>
    <m/>
  </r>
  <r>
    <n v="287"/>
    <x v="28"/>
    <x v="264"/>
    <s v="ESTRANGCO MERCY U."/>
    <s v="MAHOGANY MARKET"/>
    <x v="1"/>
    <d v="2020-01-02T00:00:00"/>
    <d v="2020-01-03T00:00:00"/>
    <s v="SL"/>
    <m/>
    <s v="2 SL"/>
    <n v="2"/>
    <m/>
  </r>
  <r>
    <n v="288"/>
    <x v="28"/>
    <x v="301"/>
    <s v="ANGCAYA FRANCIS A."/>
    <s v="MAHOGANY MARKET"/>
    <x v="1"/>
    <d v="2020-02-13T00:00:00"/>
    <d v="2020-02-14T00:00:00"/>
    <s v="OTHER"/>
    <s v="CALAMITY LEAVE"/>
    <s v="2 OTHER"/>
    <n v="2"/>
    <m/>
  </r>
  <r>
    <n v="289"/>
    <x v="28"/>
    <x v="281"/>
    <s v="ANGCAYA FRANCIS A."/>
    <s v="MAHOGANY MARKET"/>
    <x v="1"/>
    <d v="2020-01-16T00:00:00"/>
    <d v="2020-01-17T00:00:00"/>
    <s v="OTHER"/>
    <s v="CALAMITY LEAVE"/>
    <s v="2 OTHER"/>
    <n v="2"/>
    <m/>
  </r>
  <r>
    <n v="290"/>
    <x v="28"/>
    <x v="301"/>
    <s v="MACASPAC JOSE VICTOR P."/>
    <s v="MAHOGANY MARKET"/>
    <x v="1"/>
    <d v="2020-02-09T00:00:00"/>
    <d v="2020-02-10T00:00:00"/>
    <s v="OTHER"/>
    <s v="CALAMITY LEAVE"/>
    <s v="1 OTHER"/>
    <n v="1"/>
    <m/>
  </r>
  <r>
    <n v="291"/>
    <x v="28"/>
    <x v="281"/>
    <s v="MACASPAC JOSE VICTOR P."/>
    <s v="MAHOGANY MARKET"/>
    <x v="1"/>
    <d v="2020-01-19T00:00:00"/>
    <d v="2020-01-19T00:00:00"/>
    <s v="OTHER"/>
    <s v="CALAMITY LEAVE"/>
    <s v="1 OTHER"/>
    <n v="1"/>
    <m/>
  </r>
  <r>
    <n v="291"/>
    <x v="28"/>
    <x v="281"/>
    <s v="MACASPAC JOSE VICTOR P."/>
    <s v="MAHOGANY MARKET"/>
    <x v="1"/>
    <d v="2020-01-26T00:00:00"/>
    <d v="2020-01-27T00:00:00"/>
    <s v="OTHER"/>
    <s v="CALAMITY LEAVE"/>
    <s v="2 OTHER"/>
    <n v="2"/>
    <m/>
  </r>
  <r>
    <n v="292"/>
    <x v="28"/>
    <x v="302"/>
    <s v="DIMARANAN REYNALDO R."/>
    <s v="EEO/ CITY MARKET"/>
    <x v="1"/>
    <d v="2020-02-14T00:00:00"/>
    <d v="2020-02-15T00:00:00"/>
    <s v="SL"/>
    <m/>
    <s v="2 SL"/>
    <n v="2"/>
    <m/>
  </r>
  <r>
    <n v="293"/>
    <x v="28"/>
    <x v="281"/>
    <s v="DIMARANAN REYNALDO R."/>
    <s v="EEO/ CITY MARKET"/>
    <x v="1"/>
    <d v="2020-01-16T00:00:00"/>
    <d v="2020-01-16T00:00:00"/>
    <s v="OTHER"/>
    <s v="CALAMITY LEAVE"/>
    <s v="1 OTHER"/>
    <n v="1"/>
    <m/>
  </r>
  <r>
    <n v="293"/>
    <x v="28"/>
    <x v="281"/>
    <s v="DIMARANAN REYNALDO R."/>
    <s v="EEO/ CITY MARKET"/>
    <x v="1"/>
    <d v="2020-01-21T00:00:00"/>
    <d v="2020-01-21T00:00:00"/>
    <s v="OTHER"/>
    <s v="CALAMITY LEAVE"/>
    <s v="1 OTHER"/>
    <n v="1"/>
    <m/>
  </r>
  <r>
    <n v="293"/>
    <x v="28"/>
    <x v="281"/>
    <s v="DIMARANAN REYNALDO R."/>
    <s v="EEO/ CITY MARKET"/>
    <x v="1"/>
    <d v="2020-01-25T00:00:00"/>
    <d v="2020-01-25T00:00:00"/>
    <s v="OTHER"/>
    <s v="CALAMITY LEAVE"/>
    <s v="1 OTHER"/>
    <n v="1"/>
    <m/>
  </r>
  <r>
    <n v="294"/>
    <x v="28"/>
    <x v="303"/>
    <s v="ANGCAYA IRENEO A."/>
    <s v="EEO/ CITY MARKET"/>
    <x v="1"/>
    <d v="2020-02-12T00:00:00"/>
    <d v="2020-02-16T00:00:00"/>
    <s v="SL"/>
    <m/>
    <s v="5 SL"/>
    <n v="5"/>
    <m/>
  </r>
  <r>
    <n v="294"/>
    <x v="28"/>
    <x v="303"/>
    <s v="ANGCAYA IRENEO A."/>
    <s v="EEO/ CITY MARKET"/>
    <x v="1"/>
    <d v="2020-02-19T00:00:00"/>
    <d v="2020-02-20T00:00:00"/>
    <s v="SL"/>
    <m/>
    <s v="2 SL"/>
    <n v="2"/>
    <m/>
  </r>
  <r>
    <n v="295"/>
    <x v="28"/>
    <x v="304"/>
    <s v="ANGCAYA IRENEO A."/>
    <s v="EEO/ CITY MARKET"/>
    <x v="1"/>
    <d v="2020-01-08T00:00:00"/>
    <d v="2020-01-12T00:00:00"/>
    <s v="SL"/>
    <m/>
    <s v="5 SL"/>
    <n v="5"/>
    <m/>
  </r>
  <r>
    <n v="296"/>
    <x v="28"/>
    <x v="302"/>
    <s v="ANGCAYA MARLON J."/>
    <s v="EEO/ CITY MARKET"/>
    <x v="1"/>
    <d v="2020-02-13T00:00:00"/>
    <d v="2020-02-15T00:00:00"/>
    <s v="SL"/>
    <m/>
    <s v="3 SL"/>
    <n v="3"/>
    <m/>
  </r>
  <r>
    <n v="297"/>
    <x v="28"/>
    <x v="296"/>
    <s v="ANGCAYA MARLON J."/>
    <s v="EEO/ CITY MARKET"/>
    <x v="1"/>
    <d v="2020-02-11T00:00:00"/>
    <d v="2020-02-12T00:00:00"/>
    <s v="OTHER"/>
    <s v="CALAMITY LEAVE"/>
    <s v="2 OTHER"/>
    <n v="2"/>
    <m/>
  </r>
  <r>
    <n v="298"/>
    <x v="28"/>
    <x v="276"/>
    <s v="ANGCAYA MARLON J."/>
    <s v="EEO/ CITY MARKET"/>
    <x v="1"/>
    <d v="2020-02-06T00:00:00"/>
    <d v="2020-02-08T00:00:00"/>
    <s v="OTHER"/>
    <s v="CALAMITY LEAVE"/>
    <s v="3 OTHER"/>
    <n v="3"/>
    <m/>
  </r>
  <r>
    <n v="299"/>
    <x v="28"/>
    <x v="269"/>
    <s v="ANGCAYA MARLON J."/>
    <s v="EEO/ CITY MARKET"/>
    <x v="1"/>
    <d v="2020-01-02T00:00:00"/>
    <d v="2020-01-02T00:00:00"/>
    <s v="SL"/>
    <m/>
    <s v="1 SL"/>
    <n v="1"/>
    <m/>
  </r>
  <r>
    <n v="300"/>
    <x v="28"/>
    <x v="281"/>
    <s v="GABEJA MHAR G."/>
    <s v="MAHOGANY MARKET"/>
    <x v="1"/>
    <d v="2020-01-11T00:00:00"/>
    <d v="2020-01-12T00:00:00"/>
    <s v="SL"/>
    <m/>
    <s v="2 SL"/>
    <n v="2"/>
    <m/>
  </r>
  <r>
    <n v="300"/>
    <x v="28"/>
    <x v="281"/>
    <s v="GABEJA MHAR G."/>
    <s v="MAHOGANY MARKET"/>
    <x v="1"/>
    <d v="2020-01-15T00:00:00"/>
    <d v="2020-01-15T00:00:00"/>
    <s v="SL"/>
    <m/>
    <s v="1 SL"/>
    <n v="1"/>
    <m/>
  </r>
  <r>
    <n v="301"/>
    <x v="28"/>
    <x v="298"/>
    <s v="GABEJA MHAR G."/>
    <s v="MAHOGANY MARKET"/>
    <x v="1"/>
    <d v="2020-01-27T00:00:00"/>
    <d v="2020-01-29T00:00:00"/>
    <s v="SL"/>
    <m/>
    <s v="3 SL"/>
    <n v="3"/>
    <m/>
  </r>
  <r>
    <n v="301"/>
    <x v="28"/>
    <x v="298"/>
    <s v="GABEJA MHAR G."/>
    <s v="MAHOGANY MARKET"/>
    <x v="1"/>
    <d v="2020-02-01T00:00:00"/>
    <d v="2020-02-05T00:00:00"/>
    <s v="SL"/>
    <m/>
    <s v="5 SL"/>
    <n v="5"/>
    <m/>
  </r>
  <r>
    <n v="301"/>
    <x v="28"/>
    <x v="298"/>
    <s v="GABEJA MHAR G."/>
    <s v="MAHOGANY MARKET"/>
    <x v="1"/>
    <d v="2020-02-08T00:00:00"/>
    <d v="2020-02-09T00:00:00"/>
    <s v="SL"/>
    <m/>
    <s v="2 SL"/>
    <n v="2"/>
    <m/>
  </r>
  <r>
    <n v="302"/>
    <x v="28"/>
    <x v="263"/>
    <s v="PARRA VICTORIA S."/>
    <s v="EEO/ CITY MARKET"/>
    <x v="1"/>
    <d v="2020-01-02T00:00:00"/>
    <d v="2020-01-02T00:00:00"/>
    <s v="OTHER"/>
    <s v="BIRTHDAY LEAVE"/>
    <s v="1 OTHER"/>
    <n v="1"/>
    <m/>
  </r>
  <r>
    <n v="303"/>
    <x v="28"/>
    <x v="264"/>
    <s v="LIMBOC FLORDELIZA J."/>
    <s v="LCR"/>
    <x v="1"/>
    <d v="2020-01-02T00:00:00"/>
    <d v="2020-01-03T00:00:00"/>
    <s v="SL"/>
    <m/>
    <s v="2 SL"/>
    <n v="2"/>
    <m/>
  </r>
  <r>
    <n v="304"/>
    <x v="28"/>
    <x v="263"/>
    <s v="PARRA VICTORIA S."/>
    <s v="EEO/ CITY MARKET"/>
    <x v="1"/>
    <d v="2019-12-23T00:00:00"/>
    <d v="2019-12-23T00:00:00"/>
    <s v="VL"/>
    <m/>
    <s v="1 VL"/>
    <n v="1"/>
    <m/>
  </r>
  <r>
    <n v="304"/>
    <x v="28"/>
    <x v="263"/>
    <s v="PARRA VICTORIA S."/>
    <s v="EEO/ CITY MARKET"/>
    <x v="1"/>
    <d v="2019-12-26T00:00:00"/>
    <d v="2019-12-26T00:00:00"/>
    <s v="VL"/>
    <m/>
    <s v="1 VL"/>
    <n v="1"/>
    <m/>
  </r>
  <r>
    <n v="304"/>
    <x v="28"/>
    <x v="263"/>
    <s v="PARRA VICTORIA S."/>
    <s v="EEO/ CITY MARKET"/>
    <x v="1"/>
    <d v="2019-12-28T00:00:00"/>
    <d v="2019-12-28T00:00:00"/>
    <s v="VL"/>
    <m/>
    <s v="1 VL"/>
    <n v="1"/>
    <m/>
  </r>
  <r>
    <n v="305"/>
    <x v="28"/>
    <x v="305"/>
    <s v="ANGCAYA IRENEO A."/>
    <s v="EEO/ CITY MARKET"/>
    <x v="1"/>
    <d v="2019-12-06T00:00:00"/>
    <d v="2019-12-06T00:00:00"/>
    <s v="SL"/>
    <m/>
    <s v="1 SL"/>
    <n v="1"/>
    <m/>
  </r>
  <r>
    <n v="306"/>
    <x v="28"/>
    <x v="234"/>
    <s v="ANGCAYA IRENEO A."/>
    <s v="EEO/ CITY MARKET"/>
    <x v="1"/>
    <d v="2019-11-17T00:00:00"/>
    <d v="2019-11-17T00:00:00"/>
    <s v="SL"/>
    <m/>
    <s v="1 SL"/>
    <n v="1"/>
    <m/>
  </r>
  <r>
    <n v="307"/>
    <x v="28"/>
    <x v="239"/>
    <s v="ANGCAYA IRENEO A."/>
    <s v="EEO/ CITY MARKET"/>
    <x v="1"/>
    <d v="2019-11-06T00:00:00"/>
    <d v="2019-11-07T00:00:00"/>
    <s v="SL"/>
    <m/>
    <s v="2 SL"/>
    <n v="2"/>
    <m/>
  </r>
  <r>
    <n v="308"/>
    <x v="28"/>
    <x v="234"/>
    <s v="ANGCAYA MARLON J."/>
    <s v="EEO/ CITY MARKET"/>
    <x v="1"/>
    <d v="2019-11-19T00:00:00"/>
    <d v="2019-11-19T00:00:00"/>
    <s v="SL"/>
    <m/>
    <s v="1 SL"/>
    <n v="1"/>
    <m/>
  </r>
  <r>
    <n v="309"/>
    <x v="28"/>
    <x v="265"/>
    <s v="MENDOZA ROMEO B."/>
    <s v="EEO/ CITY MARKET"/>
    <x v="1"/>
    <d v="2019-12-16T00:00:00"/>
    <d v="2019-12-16T00:00:00"/>
    <s v="OTHER"/>
    <s v="FORCE LEAVE"/>
    <s v="1 OTHER"/>
    <n v="1"/>
    <m/>
  </r>
  <r>
    <n v="309"/>
    <x v="28"/>
    <x v="265"/>
    <s v="MENDOZA ROMEO B."/>
    <s v="EEO/ CITY MARKET"/>
    <x v="1"/>
    <d v="2019-12-19T00:00:00"/>
    <d v="2019-12-20T00:00:00"/>
    <s v="OTHER"/>
    <s v="FORCE LEAVE"/>
    <s v="2 OTHER"/>
    <n v="2"/>
    <m/>
  </r>
  <r>
    <n v="309"/>
    <x v="28"/>
    <x v="265"/>
    <s v="MENDOZA ROMEO B."/>
    <s v="EEO/ CITY MARKET"/>
    <x v="1"/>
    <d v="2019-12-23T00:00:00"/>
    <d v="2019-12-23T00:00:00"/>
    <s v="OTHER"/>
    <s v="FORCE LEAVE"/>
    <s v="1 OTHER"/>
    <n v="1"/>
    <m/>
  </r>
  <r>
    <n v="309"/>
    <x v="28"/>
    <x v="265"/>
    <s v="MENDOZA ROMEO B."/>
    <s v="EEO/ CITY MARKET"/>
    <x v="1"/>
    <d v="2019-12-26T00:00:00"/>
    <d v="2019-12-26T00:00:00"/>
    <s v="OTHER"/>
    <s v="FORCE LEAVE"/>
    <s v="1 OTHER"/>
    <n v="1"/>
    <m/>
  </r>
  <r>
    <n v="310"/>
    <x v="28"/>
    <x v="252"/>
    <s v="HERNANDEZ MARIO A."/>
    <s v="MAHOGANY MARKET"/>
    <x v="1"/>
    <d v="2019-12-14T00:00:00"/>
    <d v="2019-12-16T00:00:00"/>
    <s v="OTHER"/>
    <s v="SEC 25 EO 292- FORCE LEAVE"/>
    <s v="3 OTHER"/>
    <n v="3"/>
    <m/>
  </r>
  <r>
    <n v="311"/>
    <x v="28"/>
    <x v="250"/>
    <s v="HERNANDEZ CORNELIO A."/>
    <s v="CCT"/>
    <x v="1"/>
    <d v="2019-12-10T00:00:00"/>
    <d v="2019-12-10T00:00:00"/>
    <s v="SL"/>
    <m/>
    <s v="1 SL"/>
    <n v="1"/>
    <m/>
  </r>
  <r>
    <n v="312"/>
    <x v="28"/>
    <x v="264"/>
    <s v="LIMBOC FLORDELIZA J."/>
    <s v="LCR"/>
    <x v="1"/>
    <d v="2019-12-26T00:00:00"/>
    <d v="2019-12-27T00:00:00"/>
    <s v="SL"/>
    <m/>
    <s v="2 SL"/>
    <n v="2"/>
    <m/>
  </r>
  <r>
    <n v="313"/>
    <x v="28"/>
    <x v="256"/>
    <s v="LIMBOC FLORDELIZA J."/>
    <s v="LCR"/>
    <x v="1"/>
    <d v="2019-12-11T00:00:00"/>
    <d v="2019-12-13T00:00:00"/>
    <s v="SL"/>
    <m/>
    <s v="3 SL"/>
    <n v="3"/>
    <m/>
  </r>
  <r>
    <n v="314"/>
    <x v="28"/>
    <x v="265"/>
    <s v="OLIVAR MARINA B."/>
    <s v="COOPERATIVE OFFICE"/>
    <x v="1"/>
    <d v="2019-11-16T00:00:00"/>
    <d v="2019-11-16T00:00:00"/>
    <s v="SL"/>
    <m/>
    <s v="0 SL"/>
    <n v="0"/>
    <m/>
  </r>
  <r>
    <n v="314"/>
    <x v="28"/>
    <x v="265"/>
    <s v="OLIVAR MARINA B."/>
    <s v="COOPERATIVE OFFICE"/>
    <x v="1"/>
    <d v="2019-11-18T00:00:00"/>
    <d v="2019-11-20T00:00:00"/>
    <s v="SL"/>
    <m/>
    <s v="3 SL"/>
    <n v="3"/>
    <m/>
  </r>
  <r>
    <n v="314"/>
    <x v="28"/>
    <x v="265"/>
    <s v="OLIVAR MARINA B."/>
    <s v="COOPERATIVE OFFICE"/>
    <x v="1"/>
    <d v="2019-11-22T00:00:00"/>
    <d v="2019-11-22T00:00:00"/>
    <s v="SL"/>
    <m/>
    <s v="1 SL"/>
    <n v="1"/>
    <m/>
  </r>
  <r>
    <n v="314"/>
    <x v="28"/>
    <x v="265"/>
    <s v="OLIVAR MARINA B."/>
    <s v="COOPERATIVE OFFICE"/>
    <x v="1"/>
    <d v="2019-11-25T00:00:00"/>
    <d v="2019-11-28T00:00:00"/>
    <s v="SL"/>
    <m/>
    <s v="4 SL"/>
    <n v="4"/>
    <m/>
  </r>
  <r>
    <n v="315"/>
    <x v="28"/>
    <x v="251"/>
    <s v="HERNANDEZ CORNELIO A."/>
    <s v="CCT"/>
    <x v="1"/>
    <d v="2019-12-13T00:00:00"/>
    <d v="2019-12-13T00:00:00"/>
    <s v="OTHER"/>
    <s v="SEC 25 EO 292- FORCE LEAVE"/>
    <s v="1 OTHER"/>
    <n v="1"/>
    <m/>
  </r>
  <r>
    <n v="315"/>
    <x v="28"/>
    <x v="251"/>
    <s v="HERNANDEZ CORNELIO A."/>
    <s v="CCT"/>
    <x v="1"/>
    <d v="2019-12-17T00:00:00"/>
    <d v="2019-12-17T00:00:00"/>
    <s v="OTHER"/>
    <s v="SEC 25 EO 292- FORCE LEAVE"/>
    <s v="1 OTHER"/>
    <n v="1"/>
    <m/>
  </r>
  <r>
    <n v="315"/>
    <x v="28"/>
    <x v="251"/>
    <s v="HERNANDEZ CORNELIO A."/>
    <s v="CCT"/>
    <x v="1"/>
    <d v="2019-12-19T00:00:00"/>
    <d v="2019-12-19T00:00:00"/>
    <s v="OTHER"/>
    <s v="SEC 25 EO 292- FORCE LEAVE"/>
    <s v="1 OTHER"/>
    <n v="1"/>
    <m/>
  </r>
  <r>
    <n v="315"/>
    <x v="28"/>
    <x v="251"/>
    <s v="HERNANDEZ CORNELIO A."/>
    <s v="CCT"/>
    <x v="1"/>
    <d v="2019-12-26T00:00:00"/>
    <d v="2019-12-27T00:00:00"/>
    <s v="OTHER"/>
    <s v="SEC 25 EO 292- FORCE LEAVE"/>
    <s v="2 OTHER"/>
    <n v="2"/>
    <m/>
  </r>
  <r>
    <n v="316"/>
    <x v="28"/>
    <x v="249"/>
    <s v="BOFILL ERNA P."/>
    <s v="LCR"/>
    <x v="1"/>
    <d v="2019-12-13T00:00:00"/>
    <d v="2019-12-13T00:00:00"/>
    <s v="VL"/>
    <m/>
    <s v="1 VL"/>
    <n v="1"/>
    <m/>
  </r>
  <r>
    <n v="316"/>
    <x v="28"/>
    <x v="249"/>
    <s v="BOFILL ERNA P."/>
    <s v="LCR"/>
    <x v="1"/>
    <d v="2019-12-20T00:00:00"/>
    <d v="2019-12-20T00:00:00"/>
    <s v="VL"/>
    <m/>
    <s v="1 VL"/>
    <n v="1"/>
    <m/>
  </r>
  <r>
    <n v="317"/>
    <x v="28"/>
    <x v="249"/>
    <s v="MATIENZO NORMITA S."/>
    <s v="LCR"/>
    <x v="1"/>
    <d v="2019-12-23T00:00:00"/>
    <d v="2019-12-23T00:00:00"/>
    <s v="VL"/>
    <m/>
    <s v="1 VL"/>
    <n v="1"/>
    <m/>
  </r>
  <r>
    <n v="317"/>
    <x v="28"/>
    <x v="249"/>
    <s v="MATIENZO NORMITA S."/>
    <s v="LCR"/>
    <x v="1"/>
    <d v="2019-12-26T00:00:00"/>
    <d v="2019-12-27T00:00:00"/>
    <s v="VL"/>
    <m/>
    <s v="2 VL"/>
    <n v="2"/>
    <m/>
  </r>
  <r>
    <n v="318"/>
    <x v="28"/>
    <x v="249"/>
    <s v="MATIENZO NORMITA S."/>
    <s v="LCR"/>
    <x v="1"/>
    <d v="2019-12-03T00:00:00"/>
    <d v="2019-12-03T00:00:00"/>
    <s v="SL"/>
    <m/>
    <s v="1 SL"/>
    <n v="1"/>
    <m/>
  </r>
  <r>
    <n v="319"/>
    <x v="28"/>
    <x v="268"/>
    <s v="BAYBAY LINDA G."/>
    <s v="LCR"/>
    <x v="1"/>
    <d v="2019-12-26T00:00:00"/>
    <d v="2019-12-27T00:00:00"/>
    <s v="VL"/>
    <m/>
    <s v="2 VL"/>
    <n v="2"/>
    <m/>
  </r>
  <r>
    <n v="320"/>
    <x v="28"/>
    <x v="256"/>
    <s v="BAYBAY LOLITA B."/>
    <s v="ACCOUNTING"/>
    <x v="1"/>
    <d v="2019-12-23T00:00:00"/>
    <d v="2019-12-23T00:00:00"/>
    <s v="OTHER"/>
    <s v="SPECIAL PRIVILEGE"/>
    <s v="1 OTHER"/>
    <n v="1"/>
    <m/>
  </r>
  <r>
    <n v="320"/>
    <x v="28"/>
    <x v="256"/>
    <s v="BAYBAY LOLITA B."/>
    <s v="ACCOUNTING"/>
    <x v="1"/>
    <d v="2019-12-26T00:00:00"/>
    <d v="2019-12-27T00:00:00"/>
    <s v="OTHER"/>
    <s v="SPECIAL PRIVILEGE"/>
    <s v="2 OTHER"/>
    <n v="2"/>
    <m/>
  </r>
  <r>
    <n v="321"/>
    <x v="28"/>
    <x v="258"/>
    <s v="ANGCAYA JOHN V."/>
    <s v="ACCOUNTING"/>
    <x v="1"/>
    <d v="2019-12-17T00:00:00"/>
    <d v="2020-12-18T00:00:00"/>
    <s v="VL"/>
    <m/>
    <s v="264 VL"/>
    <n v="264"/>
    <m/>
  </r>
  <r>
    <n v="322"/>
    <x v="28"/>
    <x v="258"/>
    <s v="ANGCAYA JOHN V."/>
    <s v="ACCOUNTING"/>
    <x v="1"/>
    <d v="2019-11-19T00:00:00"/>
    <d v="2019-11-20T00:00:00"/>
    <s v="SL"/>
    <m/>
    <s v="2 SL"/>
    <n v="2"/>
    <m/>
  </r>
  <r>
    <n v="323"/>
    <x v="28"/>
    <x v="191"/>
    <s v="ANGCAYA JOHN V."/>
    <s v="ACCOUNTING"/>
    <x v="1"/>
    <d v="2019-10-31T00:00:00"/>
    <d v="2019-10-31T00:00:00"/>
    <s v="SL"/>
    <m/>
    <s v="1 SL"/>
    <n v="1"/>
    <m/>
  </r>
  <r>
    <n v="324"/>
    <x v="28"/>
    <x v="265"/>
    <s v="ANACAY LEVIE B."/>
    <s v="ACCOUNTING"/>
    <x v="1"/>
    <d v="2019-11-25T00:00:00"/>
    <d v="2019-11-26T00:00:00"/>
    <s v="SL"/>
    <m/>
    <s v="2 SL"/>
    <n v="2"/>
    <m/>
  </r>
  <r>
    <n v="325"/>
    <x v="28"/>
    <x v="257"/>
    <s v="ROCILLO CECILLA A."/>
    <s v="ACCOUNTING"/>
    <x v="1"/>
    <d v="2019-12-10T00:00:00"/>
    <d v="2019-12-10T00:00:00"/>
    <s v="VL"/>
    <m/>
    <s v="1 VL"/>
    <n v="1"/>
    <m/>
  </r>
  <r>
    <n v="325"/>
    <x v="28"/>
    <x v="257"/>
    <s v="ROCILLO CECILLA A."/>
    <s v="ACCOUNTING"/>
    <x v="1"/>
    <d v="2019-12-27T00:00:00"/>
    <d v="2019-12-27T00:00:00"/>
    <s v="VL"/>
    <m/>
    <s v="1 VL"/>
    <n v="1"/>
    <m/>
  </r>
  <r>
    <n v="326"/>
    <x v="28"/>
    <x v="243"/>
    <s v="ROCILLO CECILLA A."/>
    <s v="ACCOUNTING"/>
    <x v="1"/>
    <d v="2019-11-25T00:00:00"/>
    <d v="2019-11-25T00:00:00"/>
    <s v="SL"/>
    <m/>
    <s v="1 SL"/>
    <n v="1"/>
    <m/>
  </r>
  <r>
    <n v="327"/>
    <x v="28"/>
    <x v="257"/>
    <s v="MENDOZA NORA A."/>
    <s v="ACCOUNTING"/>
    <x v="1"/>
    <d v="2019-11-08T00:00:00"/>
    <d v="2019-11-08T00:00:00"/>
    <s v="SL"/>
    <m/>
    <s v="1 SL"/>
    <n v="1"/>
    <m/>
  </r>
  <r>
    <n v="327"/>
    <x v="28"/>
    <x v="257"/>
    <s v="MENDOZA NORA A."/>
    <s v="ACCOUNTING"/>
    <x v="1"/>
    <d v="2019-11-18T00:00:00"/>
    <d v="2019-11-18T00:00:00"/>
    <s v="SL"/>
    <m/>
    <s v="1 SL"/>
    <n v="1"/>
    <m/>
  </r>
  <r>
    <n v="328"/>
    <x v="28"/>
    <x v="244"/>
    <s v="MANALO EDITHA V."/>
    <s v="ACCOUNTING"/>
    <x v="1"/>
    <d v="2019-11-22T00:00:00"/>
    <d v="2019-11-22T00:00:00"/>
    <s v="VL"/>
    <m/>
    <s v="1 VL"/>
    <n v="1"/>
    <m/>
  </r>
  <r>
    <n v="329"/>
    <x v="28"/>
    <x v="247"/>
    <s v="DIMARANAN GREGORIA C."/>
    <s v="ACCOUNTING"/>
    <x v="1"/>
    <d v="2019-11-29T00:00:00"/>
    <d v="2019-11-29T00:00:00"/>
    <s v="SL"/>
    <m/>
    <s v="1 SL"/>
    <n v="1"/>
    <m/>
  </r>
  <r>
    <n v="330"/>
    <x v="28"/>
    <x v="245"/>
    <s v="DIMARANAN GREGORIA C."/>
    <s v="ACCOUNTING"/>
    <x v="1"/>
    <d v="2019-11-22T00:00:00"/>
    <d v="2019-11-22T00:00:00"/>
    <s v="SL"/>
    <m/>
    <s v="1 SL"/>
    <n v="1"/>
    <m/>
  </r>
  <r>
    <n v="331"/>
    <x v="28"/>
    <x v="252"/>
    <s v="DELA GRACIA MA. CECILIA P."/>
    <s v="ACCOUNTING"/>
    <x v="1"/>
    <d v="2019-12-18T00:00:00"/>
    <d v="2019-12-19T00:00:00"/>
    <s v="VL"/>
    <m/>
    <s v="2 VL"/>
    <n v="2"/>
    <m/>
  </r>
  <r>
    <n v="332"/>
    <x v="28"/>
    <x v="253"/>
    <s v="DELA GRACIA MA. CECILIA P."/>
    <s v="ACCOUNTING"/>
    <x v="1"/>
    <d v="2019-12-12T00:00:00"/>
    <d v="2019-12-12T00:00:00"/>
    <s v="VL"/>
    <m/>
    <s v="1 VL"/>
    <n v="1"/>
    <m/>
  </r>
  <r>
    <n v="333"/>
    <x v="28"/>
    <x v="238"/>
    <s v="DELA GRACIA MA. CECILIA P."/>
    <s v="ACCOUNTING"/>
    <x v="1"/>
    <d v="2019-11-14T00:00:00"/>
    <d v="2019-11-15T00:00:00"/>
    <s v="SL"/>
    <m/>
    <s v="2 SL"/>
    <n v="2"/>
    <m/>
  </r>
  <r>
    <n v="334"/>
    <x v="28"/>
    <x v="267"/>
    <s v="MIRANDA MARIA LOIDA M."/>
    <s v="ACCOUNTING"/>
    <x v="1"/>
    <d v="2019-12-20T00:00:00"/>
    <d v="2019-12-20T00:00:00"/>
    <s v="OTHER"/>
    <s v="SPECIAL PRIVILEGE"/>
    <s v="1 OTHER"/>
    <n v="1"/>
    <m/>
  </r>
  <r>
    <n v="334"/>
    <x v="28"/>
    <x v="267"/>
    <s v="MIRANDA MARIA LOIDA M."/>
    <s v="ACCOUNTING"/>
    <x v="1"/>
    <d v="2019-12-26T00:00:00"/>
    <d v="2019-12-26T00:00:00"/>
    <s v="OTHER"/>
    <s v="SPECIAL PRIVILEGE"/>
    <s v="1 OTHER"/>
    <n v="1"/>
    <m/>
  </r>
  <r>
    <n v="335"/>
    <x v="28"/>
    <x v="257"/>
    <s v="MIRANDA MARIA LOIDA M."/>
    <s v="ACCOUNTING"/>
    <x v="1"/>
    <d v="2019-11-27T00:00:00"/>
    <d v="2019-11-27T00:00:00"/>
    <s v="SL"/>
    <m/>
    <s v="1 SL"/>
    <n v="1"/>
    <m/>
  </r>
  <r>
    <n v="336"/>
    <x v="28"/>
    <x v="238"/>
    <s v="MIRANDA MARIA LOIDA M."/>
    <s v="ACCOUNTING"/>
    <x v="1"/>
    <d v="2019-11-07T00:00:00"/>
    <d v="2019-11-07T00:00:00"/>
    <s v="SL"/>
    <m/>
    <s v="1 SL"/>
    <n v="1"/>
    <m/>
  </r>
  <r>
    <n v="336"/>
    <x v="28"/>
    <x v="238"/>
    <s v="MIRANDA MARIA LOIDA M."/>
    <s v="ACCOUNTING"/>
    <x v="1"/>
    <d v="2019-11-12T00:00:00"/>
    <d v="2019-11-12T00:00:00"/>
    <s v="SL"/>
    <m/>
    <s v="1 SL"/>
    <n v="1"/>
    <m/>
  </r>
  <r>
    <n v="336"/>
    <x v="28"/>
    <x v="238"/>
    <s v="MIRANDA MARIA LOIDA M."/>
    <s v="ACCOUNTING"/>
    <x v="1"/>
    <d v="2019-11-18T00:00:00"/>
    <d v="2019-11-19T00:00:00"/>
    <s v="SL"/>
    <m/>
    <s v="2 SL"/>
    <n v="2"/>
    <m/>
  </r>
  <r>
    <n v="337"/>
    <x v="28"/>
    <x v="306"/>
    <s v="ORTIZ TRINIDAD D."/>
    <s v="GSO"/>
    <x v="1"/>
    <d v="2019-12-20T00:00:00"/>
    <d v="2019-12-20T00:00:00"/>
    <s v="SL"/>
    <m/>
    <s v="1 SL"/>
    <n v="1"/>
    <m/>
  </r>
  <r>
    <n v="337"/>
    <x v="28"/>
    <x v="306"/>
    <s v="ORTIZ TRINIDAD D."/>
    <s v="GSO"/>
    <x v="1"/>
    <d v="2019-12-23T00:00:00"/>
    <d v="2019-12-23T00:00:00"/>
    <s v="SL"/>
    <m/>
    <s v="1 SL"/>
    <n v="1"/>
    <m/>
  </r>
  <r>
    <n v="337"/>
    <x v="28"/>
    <x v="306"/>
    <s v="ORTIZ TRINIDAD D."/>
    <s v="GSO"/>
    <x v="1"/>
    <d v="2019-12-27T00:00:00"/>
    <d v="2019-12-27T00:00:00"/>
    <s v="SL"/>
    <m/>
    <s v="1 SL"/>
    <n v="1"/>
    <m/>
  </r>
  <r>
    <n v="338"/>
    <x v="28"/>
    <x v="238"/>
    <s v="ORTIZ TRINIDAD D."/>
    <s v="GSO"/>
    <x v="1"/>
    <d v="2019-11-25T00:00:00"/>
    <d v="2019-11-25T00:00:00"/>
    <s v="SL"/>
    <m/>
    <s v="1 SL"/>
    <n v="1"/>
    <m/>
  </r>
  <r>
    <n v="339"/>
    <x v="28"/>
    <x v="244"/>
    <s v="ORTIZ TRINIDAD D."/>
    <s v="GSO"/>
    <x v="1"/>
    <d v="2019-11-13T00:00:00"/>
    <d v="2019-11-13T00:00:00"/>
    <s v="SL"/>
    <m/>
    <s v="1 SL"/>
    <n v="1"/>
    <m/>
  </r>
  <r>
    <n v="340"/>
    <x v="28"/>
    <x v="204"/>
    <s v="ORTIZ TRINIDAD D."/>
    <s v="GSO"/>
    <x v="1"/>
    <d v="2019-11-05T00:00:00"/>
    <d v="2019-11-05T00:00:00"/>
    <s v="SL"/>
    <m/>
    <s v="1 SL"/>
    <n v="1"/>
    <m/>
  </r>
  <r>
    <n v="340"/>
    <x v="28"/>
    <x v="204"/>
    <s v="ORTIZ TRINIDAD D."/>
    <s v="GSO"/>
    <x v="1"/>
    <d v="2019-11-07T00:00:00"/>
    <d v="2019-11-08T00:00:00"/>
    <s v="SL"/>
    <m/>
    <s v="2 SL"/>
    <n v="2"/>
    <m/>
  </r>
  <r>
    <n v="341"/>
    <x v="28"/>
    <x v="247"/>
    <s v="ORTIZ TRINIDAD D."/>
    <s v="GSO"/>
    <x v="1"/>
    <d v="2019-12-09T00:00:00"/>
    <d v="2019-12-10T00:00:00"/>
    <s v="VL"/>
    <m/>
    <s v="2 VL"/>
    <n v="2"/>
    <m/>
  </r>
  <r>
    <n v="342"/>
    <x v="28"/>
    <x v="245"/>
    <s v="MAGUINAO GILBERT  "/>
    <s v="GSO"/>
    <x v="1"/>
    <d v="2019-12-19T00:00:00"/>
    <d v="2019-12-20T00:00:00"/>
    <s v="VL"/>
    <m/>
    <s v="2 VL"/>
    <n v="2"/>
    <m/>
  </r>
  <r>
    <n v="342"/>
    <x v="28"/>
    <x v="245"/>
    <s v="MAGUINAO GILBERT  "/>
    <s v="GSO"/>
    <x v="1"/>
    <d v="2019-12-23T00:00:00"/>
    <d v="2019-12-23T00:00:00"/>
    <s v="VL"/>
    <m/>
    <s v="1 VL"/>
    <n v="1"/>
    <m/>
  </r>
  <r>
    <n v="342"/>
    <x v="28"/>
    <x v="245"/>
    <s v="MAGUINAO GILBERT  "/>
    <s v="GSO"/>
    <x v="1"/>
    <d v="2019-12-26T00:00:00"/>
    <d v="2019-12-27T00:00:00"/>
    <s v="VL"/>
    <m/>
    <s v="2 VL"/>
    <n v="2"/>
    <m/>
  </r>
  <r>
    <n v="343"/>
    <x v="28"/>
    <x v="238"/>
    <s v="PERIDO EDWIN A."/>
    <s v="GSO"/>
    <x v="1"/>
    <d v="2019-11-19T00:00:00"/>
    <d v="2019-11-19T00:00:00"/>
    <s v="SL"/>
    <m/>
    <s v="1 SL"/>
    <n v="1"/>
    <m/>
  </r>
  <r>
    <n v="344"/>
    <x v="28"/>
    <x v="259"/>
    <s v="ANGCAYA ANA B."/>
    <s v="GSO"/>
    <x v="1"/>
    <d v="2019-12-27T00:00:00"/>
    <d v="2019-12-27T00:00:00"/>
    <s v="SL"/>
    <m/>
    <s v="1 SL"/>
    <n v="1"/>
    <m/>
  </r>
  <r>
    <n v="345"/>
    <x v="28"/>
    <x v="259"/>
    <s v="DIMAPILIS VILMA T."/>
    <s v="GSO"/>
    <x v="1"/>
    <d v="2019-12-27T00:00:00"/>
    <d v="2019-12-27T00:00:00"/>
    <s v="SL"/>
    <m/>
    <s v="1 SL"/>
    <n v="1"/>
    <m/>
  </r>
  <r>
    <n v="346"/>
    <x v="28"/>
    <x v="240"/>
    <s v="DIMAPILIS VILMA T."/>
    <s v="GSO"/>
    <x v="1"/>
    <d v="2019-12-12T00:00:00"/>
    <d v="2019-12-12T00:00:00"/>
    <s v="SL"/>
    <m/>
    <s v="1 SL"/>
    <n v="1"/>
    <m/>
  </r>
  <r>
    <n v="347"/>
    <x v="28"/>
    <x v="302"/>
    <s v="REYES JUANITO P."/>
    <s v="OTM"/>
    <x v="1"/>
    <d v="2020-02-21T00:00:00"/>
    <d v="2020-02-21T00:00:00"/>
    <s v="VL"/>
    <m/>
    <s v="1 VL"/>
    <n v="1"/>
    <m/>
  </r>
  <r>
    <n v="347"/>
    <x v="28"/>
    <x v="302"/>
    <s v="REYES JUANITO P."/>
    <s v="OTM"/>
    <x v="1"/>
    <d v="2020-02-24T00:00:00"/>
    <d v="2020-02-28T00:00:00"/>
    <s v="VL"/>
    <m/>
    <s v="5 VL"/>
    <n v="5"/>
    <m/>
  </r>
  <r>
    <n v="347"/>
    <x v="28"/>
    <x v="302"/>
    <s v="REYES JUANITO P."/>
    <s v="OTM"/>
    <x v="1"/>
    <d v="2020-03-02T00:00:00"/>
    <d v="2020-03-05T00:00:00"/>
    <s v="VL"/>
    <m/>
    <s v="4 VL"/>
    <n v="4"/>
    <m/>
  </r>
  <r>
    <n v="348"/>
    <x v="28"/>
    <x v="245"/>
    <s v="DIMAPILIS VILMA T."/>
    <s v="GSO"/>
    <x v="1"/>
    <d v="2019-11-28T00:00:00"/>
    <d v="2019-11-28T00:00:00"/>
    <s v="VL"/>
    <m/>
    <s v="1 VL"/>
    <n v="1"/>
    <m/>
  </r>
  <r>
    <n v="349"/>
    <x v="28"/>
    <x v="268"/>
    <s v="AQUINO PACITA ROSARIO Z."/>
    <s v="GSO"/>
    <x v="1"/>
    <d v="2019-12-23T00:00:00"/>
    <d v="2019-12-23T00:00:00"/>
    <s v="VL"/>
    <m/>
    <s v="1 VL"/>
    <n v="1"/>
    <m/>
  </r>
  <r>
    <n v="349"/>
    <x v="28"/>
    <x v="268"/>
    <s v="AQUINO PACITA ROSARIO Z."/>
    <s v="GSO"/>
    <x v="1"/>
    <d v="2019-12-26T00:00:00"/>
    <d v="2019-12-27T00:00:00"/>
    <s v="VL"/>
    <m/>
    <s v="2 VL"/>
    <n v="2"/>
    <m/>
  </r>
  <r>
    <n v="350"/>
    <x v="28"/>
    <x v="262"/>
    <s v="DIMARANAN PERPETUA F."/>
    <s v="TIPID IMPOK"/>
    <x v="1"/>
    <d v="2019-12-19T00:00:00"/>
    <d v="2019-12-19T00:00:00"/>
    <s v="SL"/>
    <m/>
    <s v="1 SL"/>
    <n v="1"/>
    <m/>
  </r>
  <r>
    <n v="351"/>
    <x v="28"/>
    <x v="237"/>
    <s v="DIMARANAN PERPETUA F."/>
    <s v="TIPID IMPOK"/>
    <x v="1"/>
    <d v="2019-11-28T00:00:00"/>
    <d v="2019-11-29T00:00:00"/>
    <s v="VL"/>
    <m/>
    <s v="2 VL"/>
    <n v="2"/>
    <m/>
  </r>
  <r>
    <n v="352"/>
    <x v="28"/>
    <x v="219"/>
    <s v="DIMARANAN PERPETUA F."/>
    <s v="TIPID IMPOK"/>
    <x v="1"/>
    <d v="2019-11-21T00:00:00"/>
    <d v="2019-11-21T00:00:00"/>
    <s v="VL"/>
    <m/>
    <s v="1 VL"/>
    <n v="1"/>
    <m/>
  </r>
  <r>
    <n v="353"/>
    <x v="28"/>
    <x v="219"/>
    <s v="DIMARANAN PERPETUA F."/>
    <s v="TIPID IMPOK"/>
    <x v="1"/>
    <d v="2019-11-15T00:00:00"/>
    <d v="2019-11-15T00:00:00"/>
    <s v="SL"/>
    <m/>
    <s v="1 SL"/>
    <n v="1"/>
    <m/>
  </r>
  <r>
    <n v="354"/>
    <x v="28"/>
    <x v="240"/>
    <s v="DIMARANAN PERPETUA F."/>
    <s v="TIPID IMPOK"/>
    <x v="1"/>
    <d v="2019-11-12T00:00:00"/>
    <d v="2019-11-12T00:00:00"/>
    <s v="SL"/>
    <m/>
    <s v="1 SL"/>
    <n v="1"/>
    <m/>
  </r>
  <r>
    <n v="355"/>
    <x v="28"/>
    <x v="250"/>
    <s v="ANGCAYA ANA B."/>
    <s v="GSO"/>
    <x v="1"/>
    <d v="2019-12-09T00:00:00"/>
    <d v="2019-12-13T00:00:00"/>
    <s v="VL"/>
    <m/>
    <s v="5 VL"/>
    <n v="5"/>
    <m/>
  </r>
  <r>
    <n v="355"/>
    <x v="28"/>
    <x v="250"/>
    <s v="ANGCAYA ANA B."/>
    <s v="GSO"/>
    <x v="1"/>
    <d v="2019-12-16T00:00:00"/>
    <d v="2019-12-16T00:00:00"/>
    <s v="VL"/>
    <m/>
    <s v="1 VL"/>
    <n v="1"/>
    <m/>
  </r>
  <r>
    <n v="356"/>
    <x v="28"/>
    <x v="236"/>
    <s v="ESTIGOY BEVERLY ANNE P."/>
    <s v="ONT"/>
    <x v="1"/>
    <d v="2019-11-24T00:00:00"/>
    <d v="2019-11-28T00:00:00"/>
    <s v="VL"/>
    <m/>
    <s v="5 VL"/>
    <n v="5"/>
    <m/>
  </r>
  <r>
    <n v="357"/>
    <x v="28"/>
    <x v="219"/>
    <s v="BAYHON VIOLETA  "/>
    <s v="ONT"/>
    <x v="1"/>
    <d v="2019-11-27T00:00:00"/>
    <d v="2019-11-29T00:00:00"/>
    <s v="VL"/>
    <m/>
    <s v="3 VL"/>
    <n v="3"/>
    <m/>
  </r>
  <r>
    <n v="358"/>
    <x v="28"/>
    <x v="219"/>
    <s v="COLETO HANY ROY D."/>
    <s v="ONT"/>
    <x v="1"/>
    <d v="2019-12-16T00:00:00"/>
    <d v="2019-12-16T00:00:00"/>
    <s v="VL"/>
    <m/>
    <s v="1 VL"/>
    <n v="1"/>
    <m/>
  </r>
  <r>
    <n v="358"/>
    <x v="28"/>
    <x v="219"/>
    <s v="COLETO HANY ROY D."/>
    <s v="ONT"/>
    <x v="1"/>
    <d v="2019-12-31T00:00:00"/>
    <d v="2019-12-31T00:00:00"/>
    <s v="VL"/>
    <m/>
    <s v="1 VL"/>
    <n v="1"/>
    <m/>
  </r>
  <r>
    <n v="359"/>
    <x v="28"/>
    <x v="257"/>
    <s v="JUMARANG AIME A."/>
    <s v="ONT"/>
    <x v="1"/>
    <d v="2019-12-09T00:00:00"/>
    <d v="2019-12-11T00:00:00"/>
    <s v="VL"/>
    <m/>
    <s v="3 VL"/>
    <n v="3"/>
    <m/>
  </r>
  <r>
    <n v="360"/>
    <x v="28"/>
    <x v="204"/>
    <s v="JUMARANG AIME A."/>
    <s v="ONT"/>
    <x v="1"/>
    <d v="2019-11-07T00:00:00"/>
    <d v="2019-11-08T00:00:00"/>
    <s v="SL"/>
    <m/>
    <s v="2 SL"/>
    <n v="2"/>
    <m/>
  </r>
  <r>
    <n v="361"/>
    <x v="28"/>
    <x v="247"/>
    <s v="AMPARO JOY J."/>
    <s v="ONT"/>
    <x v="1"/>
    <d v="2019-12-09T00:00:00"/>
    <d v="2019-12-09T00:00:00"/>
    <s v="OTHER"/>
    <s v="BIRTHDAY LEAVE"/>
    <s v="1 OTHER"/>
    <n v="1"/>
    <m/>
  </r>
  <r>
    <n v="362"/>
    <x v="28"/>
    <x v="251"/>
    <s v="VERGARA TERESITA J."/>
    <s v="ONT"/>
    <x v="1"/>
    <d v="2019-12-16T00:00:00"/>
    <d v="2019-12-19T00:00:00"/>
    <s v="OTHER"/>
    <s v="SEC 25 EO 292- FORCE LEAVE"/>
    <s v="4 OTHER"/>
    <n v="4"/>
    <m/>
  </r>
  <r>
    <n v="363"/>
    <x v="28"/>
    <x v="255"/>
    <s v="MARUNDAN MARIA FLOR M."/>
    <s v="ONT"/>
    <x v="1"/>
    <d v="2019-12-24T00:00:00"/>
    <d v="2019-12-24T00:00:00"/>
    <s v="SL"/>
    <m/>
    <s v="1 SL"/>
    <n v="1"/>
    <m/>
  </r>
  <r>
    <n v="364"/>
    <x v="28"/>
    <x v="250"/>
    <s v="DOGNIDON MARLYN P."/>
    <s v="ONT"/>
    <x v="1"/>
    <d v="2019-12-21T00:00:00"/>
    <d v="2019-12-21T00:00:00"/>
    <s v="OTHER"/>
    <s v="BIRTHDAY LEAVE"/>
    <s v="1 OTHER"/>
    <n v="1"/>
    <m/>
  </r>
  <r>
    <n v="365"/>
    <x v="28"/>
    <x v="307"/>
    <s v="BAYBAY MA. PAZ R."/>
    <s v="MO"/>
    <x v="1"/>
    <d v="2020-01-22T00:00:00"/>
    <d v="2020-01-24T00:00:00"/>
    <s v="OTHER"/>
    <s v="CALAMITY LEAVE"/>
    <s v="3 OTHER"/>
    <n v="3"/>
    <m/>
  </r>
  <r>
    <n v="365"/>
    <x v="28"/>
    <x v="307"/>
    <s v="BAYBAY MA. PAZ R."/>
    <s v="MO"/>
    <x v="1"/>
    <d v="2020-01-27T00:00:00"/>
    <d v="2020-01-28T00:00:00"/>
    <s v="OTHER"/>
    <s v="CALAMITY LEAVE"/>
    <s v="2 OTHER"/>
    <n v="2"/>
    <m/>
  </r>
  <r>
    <n v="366"/>
    <x v="28"/>
    <x v="298"/>
    <s v="PARRA VIOLETA C."/>
    <s v="PIO"/>
    <x v="1"/>
    <d v="2020-02-04T00:00:00"/>
    <d v="2020-02-04T00:00:00"/>
    <s v="OTHER"/>
    <s v="CALAMITY LEAVE"/>
    <s v="1 OTHER"/>
    <n v="1"/>
    <m/>
  </r>
  <r>
    <n v="366"/>
    <x v="28"/>
    <x v="298"/>
    <s v="PARRA VIOLETA C."/>
    <s v="PIO"/>
    <x v="1"/>
    <d v="2020-02-07T00:00:00"/>
    <d v="2020-02-07T00:00:00"/>
    <s v="OTHER"/>
    <s v="CALAMITY LEAVE"/>
    <s v="1 OTHER"/>
    <n v="1"/>
    <m/>
  </r>
  <r>
    <n v="366"/>
    <x v="28"/>
    <x v="298"/>
    <s v="PARRA VIOLETA C."/>
    <s v="PIO"/>
    <x v="1"/>
    <d v="2020-02-11T00:00:00"/>
    <d v="2020-02-11T00:00:00"/>
    <s v="OTHER"/>
    <s v="CALAMITY LEAVE"/>
    <s v="1 OTHER"/>
    <n v="1"/>
    <m/>
  </r>
  <r>
    <n v="366"/>
    <x v="28"/>
    <x v="298"/>
    <s v="PARRA VIOLETA C."/>
    <s v="PIO"/>
    <x v="1"/>
    <d v="2020-02-13T00:00:00"/>
    <d v="2020-02-14T00:00:00"/>
    <s v="OTHER"/>
    <s v="CALAMITY LEAVE"/>
    <s v="2 OTHER"/>
    <n v="2"/>
    <m/>
  </r>
  <r>
    <n v="367"/>
    <x v="29"/>
    <x v="308"/>
    <s v="MONTENEGRO RODELIO A."/>
    <s v="CEO"/>
    <x v="1"/>
    <d v="2020-02-21T00:00:00"/>
    <d v="2020-02-21T00:00:00"/>
    <s v="OTHER"/>
    <s v="DOMESTIC EMERGENCY"/>
    <s v="1 OTHER"/>
    <n v="1"/>
    <m/>
  </r>
  <r>
    <n v="368"/>
    <x v="29"/>
    <x v="296"/>
    <s v="MONTENEGRO RODELIO A."/>
    <s v="CEO"/>
    <x v="1"/>
    <d v="2020-02-10T00:00:00"/>
    <d v="2020-02-10T00:00:00"/>
    <s v="OTHER"/>
    <s v="CALAMITY LEAVE"/>
    <s v="1 OTHER"/>
    <n v="1"/>
    <m/>
  </r>
  <r>
    <n v="368"/>
    <x v="29"/>
    <x v="296"/>
    <s v="MONTENEGRO RODELIO A."/>
    <s v="CEO"/>
    <x v="1"/>
    <d v="2020-02-13T00:00:00"/>
    <d v="2020-02-13T00:00:00"/>
    <s v="OTHER"/>
    <s v="CALAMITY LEAVE"/>
    <s v="1 OTHER"/>
    <n v="1"/>
    <m/>
  </r>
  <r>
    <n v="369"/>
    <x v="29"/>
    <x v="296"/>
    <s v="MONTENEGRO RODELIO A."/>
    <s v="CEO"/>
    <x v="1"/>
    <d v="2020-01-15T00:00:00"/>
    <d v="2020-01-17T00:00:00"/>
    <s v="OTHER"/>
    <s v="CALAMITY LEAVE"/>
    <s v="3 OTHER"/>
    <n v="3"/>
    <m/>
  </r>
  <r>
    <n v="370"/>
    <x v="29"/>
    <x v="308"/>
    <s v="OLEGARIO NENITA A."/>
    <s v="LIBRARY"/>
    <x v="1"/>
    <d v="2020-02-28T00:00:00"/>
    <d v="2020-02-28T00:00:00"/>
    <s v="VL"/>
    <m/>
    <s v="1 VL"/>
    <n v="1"/>
    <m/>
  </r>
  <r>
    <n v="371"/>
    <x v="29"/>
    <x v="289"/>
    <s v="OLEGARIO NENITA A."/>
    <s v="LIBRARY"/>
    <x v="1"/>
    <d v="2020-01-30T00:00:00"/>
    <d v="2020-01-30T00:00:00"/>
    <s v="OTHER"/>
    <s v="DOMESTIC EMERGENCY"/>
    <s v="1 OTHER"/>
    <n v="1"/>
    <m/>
  </r>
  <r>
    <n v="372"/>
    <x v="29"/>
    <x v="309"/>
    <s v="OCAMPO ORLANDO R."/>
    <s v="CEO"/>
    <x v="1"/>
    <d v="2020-02-21T00:00:00"/>
    <d v="2020-02-21T00:00:00"/>
    <s v="SL"/>
    <m/>
    <s v="1 SL"/>
    <n v="1"/>
    <m/>
  </r>
  <r>
    <n v="373"/>
    <x v="29"/>
    <x v="296"/>
    <s v="OCAMPO ORLANDO R."/>
    <s v="CEO"/>
    <x v="1"/>
    <d v="2020-01-15T00:00:00"/>
    <d v="2020-01-15T00:00:00"/>
    <s v="OTHER"/>
    <s v="CALAMITY LEAVE"/>
    <s v="1 OTHER"/>
    <n v="1"/>
    <m/>
  </r>
  <r>
    <n v="373"/>
    <x v="29"/>
    <x v="296"/>
    <s v="OCAMPO ORLANDO R."/>
    <s v="CEO"/>
    <x v="1"/>
    <d v="2020-02-11T00:00:00"/>
    <d v="2020-02-11T00:00:00"/>
    <s v="OTHER"/>
    <s v="CALAMITY LEAVE"/>
    <s v="1 OTHER"/>
    <n v="1"/>
    <m/>
  </r>
  <r>
    <n v="373"/>
    <x v="29"/>
    <x v="296"/>
    <s v="OCAMPO ORLANDO R."/>
    <s v="CEO"/>
    <x v="1"/>
    <d v="2020-02-14T00:00:00"/>
    <d v="2020-02-14T00:00:00"/>
    <s v="OTHER"/>
    <s v="CALAMITY LEAVE"/>
    <s v="1 OTHER"/>
    <n v="1"/>
    <m/>
  </r>
  <r>
    <n v="374"/>
    <x v="29"/>
    <x v="300"/>
    <s v="DEL MUNDO ESTER B."/>
    <s v="CEO"/>
    <x v="1"/>
    <d v="2020-02-11T00:00:00"/>
    <d v="2020-02-11T00:00:00"/>
    <s v="OTHER"/>
    <s v="MC# 2"/>
    <s v="1 OTHER"/>
    <n v="1"/>
    <m/>
  </r>
  <r>
    <n v="375"/>
    <x v="29"/>
    <x v="310"/>
    <s v="DEL MUNDO ESTER B."/>
    <s v="CEO"/>
    <x v="1"/>
    <d v="2020-01-16T00:00:00"/>
    <d v="2020-01-17T00:00:00"/>
    <s v="OTHER"/>
    <s v="EMERGENCY LEAVE"/>
    <s v="2 OTHER"/>
    <n v="2"/>
    <m/>
  </r>
  <r>
    <n v="375"/>
    <x v="29"/>
    <x v="310"/>
    <s v="DEL MUNDO ESTER B."/>
    <s v="CEO"/>
    <x v="1"/>
    <d v="2020-01-21T00:00:00"/>
    <d v="2020-01-21T00:00:00"/>
    <s v="OTHER"/>
    <s v="EMERGENCY LEAVE"/>
    <s v="1 OTHER"/>
    <n v="1"/>
    <m/>
  </r>
  <r>
    <n v="376"/>
    <x v="29"/>
    <x v="311"/>
    <s v="DE CASTRO JUANITA M."/>
    <s v="CEO"/>
    <x v="1"/>
    <d v="2020-02-18T00:00:00"/>
    <d v="2020-02-19T00:00:00"/>
    <s v="SL"/>
    <m/>
    <s v="2 SL"/>
    <n v="2"/>
    <m/>
  </r>
  <r>
    <n v="377"/>
    <x v="29"/>
    <x v="296"/>
    <s v="DE CASTRO JUANITA M."/>
    <s v="CEO"/>
    <x v="1"/>
    <d v="2020-02-14T00:00:00"/>
    <d v="2020-02-14T00:00:00"/>
    <s v="OTHER"/>
    <s v="CALAMITY LEAVE"/>
    <s v="1 OTHER"/>
    <n v="1"/>
    <m/>
  </r>
  <r>
    <n v="378"/>
    <x v="29"/>
    <x v="288"/>
    <s v="DE CASTRO JUANITA M."/>
    <s v="CEO"/>
    <x v="1"/>
    <d v="2020-01-31T00:00:00"/>
    <d v="2020-01-31T00:00:00"/>
    <s v="OTHER"/>
    <s v="CALAMITY LEAVE"/>
    <s v="1 OTHER"/>
    <n v="1"/>
    <m/>
  </r>
  <r>
    <n v="378"/>
    <x v="29"/>
    <x v="288"/>
    <s v="DE CASTRO JUANITA M."/>
    <s v="CEO"/>
    <x v="1"/>
    <d v="2020-02-03T00:00:00"/>
    <d v="2020-02-03T00:00:00"/>
    <s v="OTHER"/>
    <s v="CALAMITY LEAVE"/>
    <s v="1 OTHER"/>
    <n v="1"/>
    <m/>
  </r>
  <r>
    <n v="379"/>
    <x v="29"/>
    <x v="282"/>
    <s v="DE CASTRO JUANITA M."/>
    <s v="CEO"/>
    <x v="1"/>
    <d v="2020-01-15T00:00:00"/>
    <d v="2020-01-15T00:00:00"/>
    <s v="OTHER"/>
    <s v="CALAMITY LEAVE"/>
    <s v="1 OTHER"/>
    <n v="1"/>
    <m/>
  </r>
  <r>
    <n v="379"/>
    <x v="29"/>
    <x v="282"/>
    <s v="DE CASTRO JUANITA M."/>
    <s v="CEO"/>
    <x v="1"/>
    <d v="2020-01-17T00:00:00"/>
    <d v="2020-01-17T00:00:00"/>
    <s v="OTHER"/>
    <s v="CALAMITY LEAVE"/>
    <s v="1 OTHER"/>
    <n v="1"/>
    <m/>
  </r>
  <r>
    <n v="380"/>
    <x v="29"/>
    <x v="299"/>
    <s v="MENDOZA PRESCILA S."/>
    <s v="CEO"/>
    <x v="1"/>
    <d v="2020-02-10T00:00:00"/>
    <d v="2020-02-10T00:00:00"/>
    <s v="OTHER"/>
    <s v="MC# 2"/>
    <s v="1 OTHER"/>
    <n v="1"/>
    <m/>
  </r>
  <r>
    <n v="380"/>
    <x v="29"/>
    <x v="299"/>
    <s v="MENDOZA PRESCILA S."/>
    <s v="CEO"/>
    <x v="1"/>
    <d v="2020-02-15T00:00:00"/>
    <d v="2020-02-15T00:00:00"/>
    <s v="OTHER"/>
    <s v="MC# 2"/>
    <s v="1 OTHER"/>
    <n v="1"/>
    <m/>
  </r>
  <r>
    <n v="381"/>
    <x v="29"/>
    <x v="278"/>
    <s v="MENDOZA PRESCILA S."/>
    <s v="CEO"/>
    <x v="1"/>
    <d v="2020-01-17T00:00:00"/>
    <d v="2020-01-17T00:00:00"/>
    <s v="SL"/>
    <m/>
    <s v="1 SL"/>
    <n v="1"/>
    <m/>
  </r>
  <r>
    <n v="382"/>
    <x v="29"/>
    <x v="301"/>
    <s v="MENDOZA PRESCILA S."/>
    <s v="CEO"/>
    <x v="1"/>
    <d v="2020-02-04T00:00:00"/>
    <d v="2020-02-06T00:00:00"/>
    <s v="OTHER"/>
    <s v="MC# 2"/>
    <s v="3 OTHER"/>
    <n v="3"/>
    <m/>
  </r>
  <r>
    <n v="383"/>
    <x v="29"/>
    <x v="299"/>
    <s v="DELA PEÑA ALFREDO C."/>
    <s v="CEO"/>
    <x v="1"/>
    <d v="2020-02-10T00:00:00"/>
    <d v="2020-02-10T00:00:00"/>
    <s v="OTHER"/>
    <s v="CALAMITY LEAVE"/>
    <s v="1 OTHER"/>
    <n v="1"/>
    <m/>
  </r>
  <r>
    <n v="384"/>
    <x v="29"/>
    <x v="301"/>
    <s v="DELA PEÑA ALFREDO C."/>
    <s v="CEO"/>
    <x v="1"/>
    <d v="2020-02-04T00:00:00"/>
    <d v="2020-02-07T00:00:00"/>
    <s v="OTHER"/>
    <s v="CALAMITY LEAVE"/>
    <s v="4 OTHER"/>
    <n v="4"/>
    <m/>
  </r>
  <r>
    <n v="385"/>
    <x v="29"/>
    <x v="299"/>
    <s v="GOMEZ EMMA M."/>
    <s v="CEO"/>
    <x v="1"/>
    <d v="2020-01-15T00:00:00"/>
    <d v="2020-01-16T00:00:00"/>
    <s v="OTHER"/>
    <s v="CALAMITY LEAVE"/>
    <s v="2 OTHER"/>
    <n v="2"/>
    <m/>
  </r>
  <r>
    <n v="385"/>
    <x v="29"/>
    <x v="299"/>
    <s v="GOMEZ EMMA M."/>
    <s v="CEO"/>
    <x v="1"/>
    <d v="2020-01-23T00:00:00"/>
    <d v="2020-01-23T00:00:00"/>
    <s v="OTHER"/>
    <s v="CALAMITY LEAVE"/>
    <s v="1 OTHER"/>
    <n v="1"/>
    <m/>
  </r>
  <r>
    <n v="385"/>
    <x v="29"/>
    <x v="299"/>
    <s v="GOMEZ EMMA M."/>
    <s v="CEO"/>
    <x v="1"/>
    <d v="2020-02-03T00:00:00"/>
    <d v="2020-02-03T00:00:00"/>
    <s v="OTHER"/>
    <s v="CALAMITY LEAVE"/>
    <s v="1 OTHER"/>
    <n v="1"/>
    <m/>
  </r>
  <r>
    <n v="385"/>
    <x v="29"/>
    <x v="299"/>
    <s v="GOMEZ EMMA M."/>
    <s v="CEO"/>
    <x v="1"/>
    <d v="2020-02-10T00:00:00"/>
    <d v="2020-02-10T00:00:00"/>
    <s v="OTHER"/>
    <s v="CALAMITY LEAVE"/>
    <s v="1 OTHER"/>
    <n v="1"/>
    <m/>
  </r>
  <r>
    <n v="386"/>
    <x v="29"/>
    <x v="297"/>
    <s v="GOMEZ EMMA M."/>
    <s v="CEO"/>
    <x v="1"/>
    <d v="2020-01-10T00:00:00"/>
    <d v="2020-01-10T00:00:00"/>
    <s v="OTHER"/>
    <s v="EMERGENCY LEAVE"/>
    <s v="1 OTHER"/>
    <n v="1"/>
    <m/>
  </r>
  <r>
    <n v="387"/>
    <x v="29"/>
    <x v="298"/>
    <s v="PARAS TEOFILA A."/>
    <s v="CEO"/>
    <x v="1"/>
    <d v="2020-02-11T00:00:00"/>
    <d v="2020-02-11T00:00:00"/>
    <s v="VL"/>
    <m/>
    <s v="1 VL"/>
    <n v="1"/>
    <m/>
  </r>
  <r>
    <n v="388"/>
    <x v="29"/>
    <x v="281"/>
    <s v="PARAS TEOFILA A."/>
    <s v="CEO"/>
    <x v="1"/>
    <d v="2020-01-27T00:00:00"/>
    <d v="2020-01-27T00:00:00"/>
    <s v="VL"/>
    <m/>
    <s v="1 VL"/>
    <n v="1"/>
    <m/>
  </r>
  <r>
    <n v="389"/>
    <x v="29"/>
    <x v="276"/>
    <s v="PARAS TEOFILA A."/>
    <s v="CEO"/>
    <x v="1"/>
    <d v="2020-02-03T00:00:00"/>
    <d v="2020-02-03T00:00:00"/>
    <s v="VL"/>
    <m/>
    <s v="1 VL"/>
    <n v="1"/>
    <m/>
  </r>
  <r>
    <n v="389"/>
    <x v="29"/>
    <x v="276"/>
    <s v="PARAS TEOFILA A."/>
    <s v="CEO"/>
    <x v="1"/>
    <d v="2020-02-05T00:00:00"/>
    <d v="2020-02-05T00:00:00"/>
    <s v="VL"/>
    <m/>
    <s v="1 VL"/>
    <n v="1"/>
    <m/>
  </r>
  <r>
    <n v="389"/>
    <x v="29"/>
    <x v="276"/>
    <s v="PARAS TEOFILA A."/>
    <s v="CEO"/>
    <x v="1"/>
    <d v="2020-02-10T00:00:00"/>
    <d v="2020-02-10T00:00:00"/>
    <s v="VL"/>
    <m/>
    <s v="1 VL"/>
    <n v="1"/>
    <m/>
  </r>
  <r>
    <n v="390"/>
    <x v="29"/>
    <x v="300"/>
    <s v="MADRAZO ALLAN PAUL A."/>
    <s v="CEO"/>
    <x v="1"/>
    <d v="2020-02-13T00:00:00"/>
    <d v="2020-02-13T00:00:00"/>
    <s v="OTHER"/>
    <s v="CALAMITY LEAVE"/>
    <s v="1 OTHER"/>
    <n v="1"/>
    <m/>
  </r>
  <r>
    <n v="391"/>
    <x v="29"/>
    <x v="291"/>
    <s v="MADRAZO ALLAN PAUL A."/>
    <s v="CEO"/>
    <x v="1"/>
    <d v="2020-02-07T00:00:00"/>
    <d v="2020-02-07T00:00:00"/>
    <s v="OTHER"/>
    <s v="CALAMITY LEAVE"/>
    <s v="1 OTHER"/>
    <n v="1"/>
    <m/>
  </r>
  <r>
    <n v="391"/>
    <x v="29"/>
    <x v="291"/>
    <s v="MADRAZO ALLAN PAUL A."/>
    <s v="CEO"/>
    <x v="1"/>
    <d v="2020-02-10T00:00:00"/>
    <d v="2020-02-11T00:00:00"/>
    <s v="OTHER"/>
    <s v="CALAMITY LEAVE"/>
    <s v="2 OTHER"/>
    <n v="2"/>
    <m/>
  </r>
  <r>
    <n v="391"/>
    <x v="29"/>
    <x v="291"/>
    <s v="MADRAZO ALLAN PAUL A."/>
    <s v="CEO"/>
    <x v="1"/>
    <d v="2020-02-14T00:00:00"/>
    <d v="2020-02-14T00:00:00"/>
    <s v="OTHER"/>
    <s v="CALAMITY LEAVE"/>
    <s v="1 OTHER"/>
    <n v="1"/>
    <m/>
  </r>
  <r>
    <n v="392"/>
    <x v="29"/>
    <x v="300"/>
    <s v="MADRAZO ALLAN PAUL A."/>
    <s v="CEO"/>
    <x v="1"/>
    <d v="2020-02-07T00:00:00"/>
    <d v="2020-02-07T00:00:00"/>
    <s v="OTHER"/>
    <s v="CALAMITY LEAVE"/>
    <s v="1 OTHER"/>
    <n v="1"/>
    <m/>
  </r>
  <r>
    <n v="393"/>
    <x v="29"/>
    <x v="291"/>
    <s v="SUMAGUI MARISSA D."/>
    <s v="CEO"/>
    <x v="1"/>
    <d v="2020-02-07T00:00:00"/>
    <d v="2020-02-07T00:00:00"/>
    <s v="OTHER"/>
    <s v="CALAMITY LEAVE"/>
    <s v="1 OTHER"/>
    <n v="1"/>
    <m/>
  </r>
  <r>
    <n v="393"/>
    <x v="29"/>
    <x v="291"/>
    <s v="SUMAGUI MARISSA D."/>
    <s v="CEO"/>
    <x v="1"/>
    <d v="2020-02-10T00:00:00"/>
    <d v="2020-02-11T00:00:00"/>
    <s v="OTHER"/>
    <s v="CALAMITY LEAVE"/>
    <s v="2 OTHER"/>
    <n v="2"/>
    <m/>
  </r>
  <r>
    <n v="393"/>
    <x v="29"/>
    <x v="291"/>
    <s v="SUMAGUI MARISSA D."/>
    <s v="CEO"/>
    <x v="1"/>
    <d v="2020-02-14T00:00:00"/>
    <d v="2020-02-14T00:00:00"/>
    <s v="OTHER"/>
    <s v="CALAMITY LEAVE"/>
    <s v="1 OTHER"/>
    <n v="1"/>
    <m/>
  </r>
  <r>
    <n v="394"/>
    <x v="29"/>
    <x v="280"/>
    <s v="ARCULLO MELISSA A."/>
    <s v="CEO"/>
    <x v="1"/>
    <d v="2020-02-12T00:00:00"/>
    <d v="2020-02-13T00:00:00"/>
    <s v="OTHER"/>
    <s v="CALAMITY LEAVE"/>
    <s v="2 OTHER"/>
    <n v="2"/>
    <m/>
  </r>
  <r>
    <n v="395"/>
    <x v="29"/>
    <x v="298"/>
    <s v="ARCULLO MELISSA A."/>
    <s v="CEO"/>
    <x v="1"/>
    <d v="2020-02-05T00:00:00"/>
    <d v="2020-02-07T00:00:00"/>
    <s v="OTHER"/>
    <s v="CALAMITY LEAVE"/>
    <s v="3 OTHER"/>
    <n v="3"/>
    <m/>
  </r>
  <r>
    <n v="396"/>
    <x v="29"/>
    <x v="280"/>
    <s v="MARINDUQUE ERNESTO P."/>
    <s v="CEO"/>
    <x v="1"/>
    <d v="2020-01-15T00:00:00"/>
    <d v="2020-01-15T00:00:00"/>
    <s v="OTHER"/>
    <s v="CALAMITY LEAVE"/>
    <s v="1 OTHER"/>
    <n v="1"/>
    <m/>
  </r>
  <r>
    <n v="396"/>
    <x v="29"/>
    <x v="280"/>
    <s v="MARINDUQUE ERNESTO P."/>
    <s v="CEO"/>
    <x v="1"/>
    <d v="2020-02-10T00:00:00"/>
    <d v="2020-02-13T00:00:00"/>
    <s v="OTHER"/>
    <s v="CALAMITY LEAVE"/>
    <s v="4 OTHER"/>
    <n v="4"/>
    <m/>
  </r>
  <r>
    <n v="397"/>
    <x v="29"/>
    <x v="301"/>
    <s v="AMBION PRISCO G."/>
    <s v="CEO"/>
    <x v="1"/>
    <d v="2020-01-31T00:00:00"/>
    <d v="2020-01-31T00:00:00"/>
    <s v="OTHER"/>
    <s v="CALAMITY LEAVE"/>
    <s v="1 OTHER"/>
    <n v="1"/>
    <m/>
  </r>
  <r>
    <n v="397"/>
    <x v="29"/>
    <x v="301"/>
    <s v="AMBION PRISCO G."/>
    <s v="CEO"/>
    <x v="1"/>
    <d v="2020-02-03T00:00:00"/>
    <d v="2020-02-03T00:00:00"/>
    <s v="OTHER"/>
    <s v="CALAMITY LEAVE"/>
    <s v="1 OTHER"/>
    <n v="1"/>
    <m/>
  </r>
  <r>
    <n v="398"/>
    <x v="29"/>
    <x v="310"/>
    <s v="AMBION PRISCO G."/>
    <s v="CEO"/>
    <x v="1"/>
    <d v="2020-01-22T00:00:00"/>
    <d v="2020-01-22T00:00:00"/>
    <s v="SL"/>
    <m/>
    <s v="1 SL"/>
    <n v="1"/>
    <m/>
  </r>
  <r>
    <n v="399"/>
    <x v="29"/>
    <x v="282"/>
    <s v="AMBION PRISCO G."/>
    <s v="CEO"/>
    <x v="1"/>
    <d v="2020-01-17T00:00:00"/>
    <d v="2020-01-17T00:00:00"/>
    <s v="OTHER"/>
    <s v="BIRTHDAY LEAVE"/>
    <s v="1 OTHER"/>
    <n v="1"/>
    <m/>
  </r>
  <r>
    <n v="400"/>
    <x v="29"/>
    <x v="299"/>
    <s v="JAVIER MYLENE M."/>
    <s v="CPDO"/>
    <x v="1"/>
    <d v="2020-02-12T00:00:00"/>
    <d v="2020-02-12T00:00:00"/>
    <s v="OTHER"/>
    <s v="CALAMITY LEAVE"/>
    <s v="1 OTHER"/>
    <n v="1"/>
    <m/>
  </r>
  <r>
    <n v="401"/>
    <x v="29"/>
    <x v="291"/>
    <s v="JAVIER MYLENE M."/>
    <s v="CPDO"/>
    <x v="1"/>
    <d v="2020-02-07T00:00:00"/>
    <d v="2020-02-07T00:00:00"/>
    <s v="OTHER"/>
    <s v="CALAMITY LEAVE"/>
    <s v="1 OTHER"/>
    <n v="1"/>
    <m/>
  </r>
  <r>
    <n v="402"/>
    <x v="29"/>
    <x v="301"/>
    <s v="JAVIER MYLENE M."/>
    <s v="CPDO"/>
    <x v="1"/>
    <d v="2020-02-03T00:00:00"/>
    <d v="2020-02-03T00:00:00"/>
    <s v="OTHER"/>
    <s v="CALAMITY LEAVE"/>
    <s v="1 OTHER"/>
    <n v="1"/>
    <m/>
  </r>
  <r>
    <n v="403"/>
    <x v="29"/>
    <x v="276"/>
    <s v="JAVIER MYLENE M."/>
    <s v="CPDO"/>
    <x v="1"/>
    <d v="2020-01-29T00:00:00"/>
    <d v="2020-01-29T00:00:00"/>
    <s v="OTHER"/>
    <s v="CALAMITY LEAVE"/>
    <s v="1 OTHER"/>
    <n v="1"/>
    <m/>
  </r>
  <r>
    <n v="404"/>
    <x v="29"/>
    <x v="312"/>
    <s v="JAVIER MYLENE M."/>
    <s v="CPDO"/>
    <x v="1"/>
    <d v="2020-01-20T00:00:00"/>
    <d v="2020-01-20T00:00:00"/>
    <s v="OTHER"/>
    <s v="CALAMITY LEAVE"/>
    <s v="1 OTHER"/>
    <n v="1"/>
    <m/>
  </r>
  <r>
    <n v="405"/>
    <x v="29"/>
    <x v="287"/>
    <s v="LOYOLA JANE A."/>
    <s v="CPDO"/>
    <x v="1"/>
    <d v="2020-02-19T00:00:00"/>
    <d v="2020-02-21T00:00:00"/>
    <s v="VL"/>
    <m/>
    <s v="3 VL"/>
    <n v="3"/>
    <m/>
  </r>
  <r>
    <n v="405"/>
    <x v="29"/>
    <x v="287"/>
    <s v="LOYOLA JANE A."/>
    <s v="CPDO"/>
    <x v="1"/>
    <d v="2020-02-24T00:00:00"/>
    <d v="2020-02-24T00:00:00"/>
    <s v="VL"/>
    <m/>
    <s v="1 VL"/>
    <n v="1"/>
    <m/>
  </r>
  <r>
    <n v="405"/>
    <x v="29"/>
    <x v="287"/>
    <s v="LOYOLA JANE A."/>
    <s v="CPDO"/>
    <x v="1"/>
    <d v="2020-02-26T00:00:00"/>
    <d v="2020-02-26T00:00:00"/>
    <s v="VL"/>
    <m/>
    <s v="1 VL"/>
    <n v="1"/>
    <m/>
  </r>
  <r>
    <n v="406"/>
    <x v="29"/>
    <x v="287"/>
    <s v="LOYOLA JANE A."/>
    <s v="CPDO"/>
    <x v="1"/>
    <d v="2020-02-12T00:00:00"/>
    <d v="2020-02-12T00:00:00"/>
    <s v="OTHER"/>
    <s v="MC# 6"/>
    <s v="1 OTHER"/>
    <n v="1"/>
    <m/>
  </r>
  <r>
    <n v="407"/>
    <x v="29"/>
    <x v="287"/>
    <s v="LOYOLA JANE A."/>
    <s v="CPDO"/>
    <x v="1"/>
    <d v="2020-02-10T00:00:00"/>
    <d v="2020-02-11T00:00:00"/>
    <s v="OTHER"/>
    <s v="CALAMITY LEAVE"/>
    <s v="2 OTHER"/>
    <n v="2"/>
    <m/>
  </r>
  <r>
    <n v="408"/>
    <x v="29"/>
    <x v="282"/>
    <s v="LOYOLA JANE A."/>
    <s v="CPDO"/>
    <x v="1"/>
    <d v="2020-01-15T00:00:00"/>
    <d v="2020-01-17T00:00:00"/>
    <s v="OTHER"/>
    <s v="CALAMITY LEAVE"/>
    <s v="3 OTHER"/>
    <n v="3"/>
    <m/>
  </r>
  <r>
    <n v="409"/>
    <x v="29"/>
    <x v="313"/>
    <s v="SUÑIGA CARLOS J."/>
    <s v="CPDO"/>
    <x v="1"/>
    <d v="2020-03-09T00:00:00"/>
    <d v="2020-03-13T00:00:00"/>
    <s v="VL"/>
    <m/>
    <s v="5 VL"/>
    <n v="5"/>
    <m/>
  </r>
  <r>
    <n v="410"/>
    <x v="29"/>
    <x v="284"/>
    <s v="SUÑIGA CARLOS J."/>
    <s v="CPDO"/>
    <x v="1"/>
    <d v="2020-01-30T00:00:00"/>
    <d v="2020-01-31T00:00:00"/>
    <s v="OTHER"/>
    <s v="EMERGENCY LEAVE"/>
    <s v="2 OTHER"/>
    <n v="2"/>
    <m/>
  </r>
  <r>
    <n v="411"/>
    <x v="29"/>
    <x v="314"/>
    <s v="LAROZA KIM VINCENT L."/>
    <s v="ONT"/>
    <x v="1"/>
    <d v="2020-03-02T00:00:00"/>
    <d v="2020-03-13T00:00:00"/>
    <s v="SL"/>
    <m/>
    <s v="10 SL"/>
    <n v="10"/>
    <m/>
  </r>
  <r>
    <n v="412"/>
    <x v="29"/>
    <x v="300"/>
    <s v="BAYHON VIOLETA  "/>
    <s v="ONT"/>
    <x v="1"/>
    <d v="2020-02-11T00:00:00"/>
    <d v="2020-02-11T00:00:00"/>
    <s v="OTHER"/>
    <s v="CALAMITY LEAVE"/>
    <s v="1 OTHER"/>
    <n v="1"/>
    <m/>
  </r>
  <r>
    <n v="413"/>
    <x v="29"/>
    <x v="309"/>
    <s v="VERGARA TERESITA J."/>
    <s v="ONT"/>
    <x v="1"/>
    <d v="2020-03-23T00:00:00"/>
    <d v="2020-03-27T00:00:00"/>
    <s v="VL"/>
    <m/>
    <s v="5 VL"/>
    <n v="5"/>
    <m/>
  </r>
  <r>
    <n v="414"/>
    <x v="29"/>
    <x v="289"/>
    <s v="HERNADEZ VICTOR  "/>
    <s v="ONT"/>
    <x v="1"/>
    <d v="2020-02-10T00:00:00"/>
    <d v="2020-02-12T00:00:00"/>
    <s v="OTHER"/>
    <s v="CALAMITY LEAVE"/>
    <s v="3 OTHER"/>
    <n v="3"/>
    <m/>
  </r>
  <r>
    <n v="415"/>
    <x v="29"/>
    <x v="293"/>
    <s v="BAYBAY MA. ROSA A."/>
    <s v="ONT"/>
    <x v="1"/>
    <d v="2020-01-24T00:00:00"/>
    <d v="2020-01-24T00:00:00"/>
    <s v="SL"/>
    <m/>
    <s v="1 SL"/>
    <n v="1"/>
    <m/>
  </r>
  <r>
    <n v="415"/>
    <x v="29"/>
    <x v="293"/>
    <s v="BAYBAY MA. ROSA A."/>
    <s v="ONT"/>
    <x v="1"/>
    <d v="2020-01-27T00:00:00"/>
    <d v="2020-01-27T00:00:00"/>
    <s v="SL"/>
    <m/>
    <s v="1 SL"/>
    <n v="1"/>
    <m/>
  </r>
  <r>
    <n v="416"/>
    <x v="29"/>
    <x v="281"/>
    <s v="BAYBAY MA. ROSA A."/>
    <s v="ONT"/>
    <x v="1"/>
    <d v="2020-01-21T00:00:00"/>
    <d v="2020-01-21T00:00:00"/>
    <s v="SL"/>
    <m/>
    <s v="1 SL"/>
    <n v="1"/>
    <m/>
  </r>
  <r>
    <n v="417"/>
    <x v="29"/>
    <x v="294"/>
    <s v="MANALO CYNTHIA  "/>
    <s v="CPDO"/>
    <x v="1"/>
    <d v="2020-01-15T00:00:00"/>
    <d v="2020-01-17T00:00:00"/>
    <s v="OTHER"/>
    <s v="CALAMITY LEAVE"/>
    <s v="3 OTHER"/>
    <n v="3"/>
    <m/>
  </r>
  <r>
    <n v="417"/>
    <x v="29"/>
    <x v="294"/>
    <s v="MANALO CYNTHIA  "/>
    <s v="CPDO"/>
    <x v="1"/>
    <d v="2020-01-19T00:00:00"/>
    <d v="2020-01-20T00:00:00"/>
    <s v="OTHER"/>
    <s v="CALAMITY LEAVE"/>
    <s v="1 OTHER"/>
    <n v="1"/>
    <m/>
  </r>
  <r>
    <n v="418"/>
    <x v="29"/>
    <x v="315"/>
    <s v="HERNANDEZ DONATO Q."/>
    <s v="ONT"/>
    <x v="1"/>
    <d v="2020-01-25T00:00:00"/>
    <d v="2020-01-25T00:00:00"/>
    <s v="OTHER"/>
    <s v="BIRTHDAY LEAVE"/>
    <s v="0 OTHER"/>
    <n v="0"/>
    <m/>
  </r>
  <r>
    <n v="419"/>
    <x v="29"/>
    <x v="316"/>
    <s v="BERNALDEZ MARLONE P."/>
    <s v="TCNHS"/>
    <x v="1"/>
    <d v="2020-01-16T00:00:00"/>
    <d v="2020-01-17T00:00:00"/>
    <s v="SL"/>
    <m/>
    <s v="2 SL"/>
    <n v="2"/>
    <m/>
  </r>
  <r>
    <n v="419"/>
    <x v="29"/>
    <x v="316"/>
    <s v="BERNALDEZ MARLONE P."/>
    <s v="TCNHS"/>
    <x v="1"/>
    <d v="2020-01-20T00:00:00"/>
    <d v="2020-01-23T00:00:00"/>
    <s v="SL"/>
    <m/>
    <s v="4 SL"/>
    <n v="4"/>
    <m/>
  </r>
  <r>
    <n v="420"/>
    <x v="29"/>
    <x v="317"/>
    <s v="HAPITA MELANIE A."/>
    <s v="ONT"/>
    <x v="0"/>
    <d v="2020-03-26T00:00:00"/>
    <d v="2020-03-26T00:00:00"/>
    <s v="OTHER"/>
    <s v="MC# 6"/>
    <s v="1 OTHER"/>
    <n v="1"/>
    <m/>
  </r>
  <r>
    <n v="421"/>
    <x v="29"/>
    <x v="284"/>
    <s v="HAPITA MELANIE A."/>
    <s v="ONT"/>
    <x v="0"/>
    <d v="2020-02-03T00:00:00"/>
    <d v="2020-02-05T00:00:00"/>
    <s v="VL"/>
    <m/>
    <s v="3 VL"/>
    <n v="3"/>
    <m/>
  </r>
  <r>
    <n v="422"/>
    <x v="29"/>
    <x v="285"/>
    <s v="VERGARA TERESITA J."/>
    <s v="ONT"/>
    <x v="1"/>
    <d v="2020-02-12T00:00:00"/>
    <d v="2020-02-14T00:00:00"/>
    <s v="OTHER"/>
    <s v="CALAMITY LEAVE"/>
    <s v="3 OTHER"/>
    <n v="3"/>
    <m/>
  </r>
  <r>
    <n v="423"/>
    <x v="29"/>
    <x v="293"/>
    <s v="VERGARA TERESITA J."/>
    <s v="ONT"/>
    <x v="1"/>
    <d v="2020-01-30T00:00:00"/>
    <d v="2020-01-30T00:00:00"/>
    <s v="OTHER"/>
    <s v="CALAMITY LEAVE"/>
    <s v="1 OTHER"/>
    <n v="1"/>
    <m/>
  </r>
  <r>
    <n v="424"/>
    <x v="29"/>
    <x v="317"/>
    <s v="DELFINO NINA C."/>
    <s v="ONT"/>
    <x v="1"/>
    <d v="2020-03-18T00:00:00"/>
    <d v="2020-03-18T00:00:00"/>
    <s v="SL"/>
    <m/>
    <s v="1 SL"/>
    <n v="1"/>
    <m/>
  </r>
  <r>
    <n v="425"/>
    <x v="29"/>
    <x v="296"/>
    <s v="DELFINO NINA C."/>
    <s v="ONT"/>
    <x v="1"/>
    <d v="2020-02-09T00:00:00"/>
    <d v="2020-02-12T00:00:00"/>
    <s v="SL"/>
    <m/>
    <s v="4 SL"/>
    <n v="4"/>
    <m/>
  </r>
  <r>
    <n v="425"/>
    <x v="29"/>
    <x v="296"/>
    <s v="DELFINO NINA C."/>
    <s v="ONT"/>
    <x v="1"/>
    <d v="2020-02-15T00:00:00"/>
    <d v="2020-02-15T00:00:00"/>
    <s v="SL"/>
    <m/>
    <s v="0.5 SL"/>
    <n v="0.5"/>
    <m/>
  </r>
  <r>
    <n v="426"/>
    <x v="29"/>
    <x v="309"/>
    <s v="OSTONAL IVY S."/>
    <s v="ONT"/>
    <x v="1"/>
    <d v="2020-03-02T00:00:00"/>
    <d v="2020-03-03T00:00:00"/>
    <s v="VL"/>
    <m/>
    <s v="2 VL"/>
    <n v="2"/>
    <m/>
  </r>
  <r>
    <n v="426"/>
    <x v="29"/>
    <x v="309"/>
    <s v="OSTONAL IVY S."/>
    <s v="ONT"/>
    <x v="1"/>
    <d v="2020-03-09T00:00:00"/>
    <d v="2020-03-11T00:00:00"/>
    <s v="VL"/>
    <m/>
    <s v="3 VL"/>
    <n v="3"/>
    <m/>
  </r>
  <r>
    <n v="427"/>
    <x v="29"/>
    <x v="318"/>
    <s v="PASCUA LORENA D."/>
    <s v="ONT"/>
    <x v="1"/>
    <d v="2020-03-23T00:00:00"/>
    <d v="2020-03-26T00:00:00"/>
    <s v="VL"/>
    <m/>
    <s v="4 VL"/>
    <n v="4"/>
    <m/>
  </r>
  <r>
    <n v="427"/>
    <x v="29"/>
    <x v="318"/>
    <s v="PASCUA LORENA D."/>
    <s v="ONT"/>
    <x v="1"/>
    <d v="2020-03-29T00:00:00"/>
    <d v="2020-03-29T00:00:00"/>
    <s v="VL"/>
    <m/>
    <s v="1 VL"/>
    <n v="1"/>
    <m/>
  </r>
  <r>
    <n v="428"/>
    <x v="29"/>
    <x v="288"/>
    <s v="EMELO MARXIANE T."/>
    <s v="ONT"/>
    <x v="1"/>
    <d v="2020-03-02T00:00:00"/>
    <d v="2020-03-06T00:00:00"/>
    <s v="VL"/>
    <m/>
    <s v="5 VL"/>
    <n v="5"/>
    <m/>
  </r>
  <r>
    <n v="429"/>
    <x v="29"/>
    <x v="318"/>
    <s v="JAVIER EMMA R."/>
    <s v="ONT"/>
    <x v="1"/>
    <d v="2020-03-23T00:00:00"/>
    <d v="2020-03-27T00:00:00"/>
    <s v="VL"/>
    <m/>
    <s v="5 VL"/>
    <n v="5"/>
    <m/>
  </r>
  <r>
    <n v="430"/>
    <x v="29"/>
    <x v="288"/>
    <s v="SANTERA MARICRIS S."/>
    <s v="ONT"/>
    <x v="1"/>
    <d v="2020-02-19T00:00:00"/>
    <d v="2020-02-19T00:00:00"/>
    <s v="VL"/>
    <m/>
    <s v="1 VL"/>
    <n v="1"/>
    <m/>
  </r>
  <r>
    <n v="431"/>
    <x v="29"/>
    <x v="288"/>
    <s v="MONTEALEGRE CHARLIE JR. O."/>
    <s v="ONT"/>
    <x v="1"/>
    <d v="2020-02-17T00:00:00"/>
    <d v="2020-02-21T00:00:00"/>
    <s v="VL"/>
    <m/>
    <s v="5 VL"/>
    <n v="5"/>
    <m/>
  </r>
  <r>
    <n v="432"/>
    <x v="29"/>
    <x v="309"/>
    <s v="EMELO MARXIANE T."/>
    <s v="ONT"/>
    <x v="1"/>
    <d v="2020-03-10T00:00:00"/>
    <d v="2020-03-14T00:00:00"/>
    <s v="VL"/>
    <m/>
    <s v="4 VL"/>
    <n v="4"/>
    <m/>
  </r>
  <r>
    <n v="433"/>
    <x v="29"/>
    <x v="280"/>
    <s v="OLEGARIO NENITA A."/>
    <s v="LIBRARY"/>
    <x v="1"/>
    <d v="2020-02-04T00:00:00"/>
    <d v="2020-02-04T00:00:00"/>
    <s v="OTHER"/>
    <s v="CALAMITY LEAVE"/>
    <s v="1 OTHER"/>
    <n v="1"/>
    <m/>
  </r>
  <r>
    <n v="433"/>
    <x v="29"/>
    <x v="280"/>
    <s v="OLEGARIO NENITA A."/>
    <s v="LIBRARY"/>
    <x v="1"/>
    <d v="2020-02-06T00:00:00"/>
    <d v="2020-02-06T00:00:00"/>
    <s v="OTHER"/>
    <s v="CALAMITY LEAVE"/>
    <s v="1 OTHER"/>
    <n v="1"/>
    <m/>
  </r>
  <r>
    <n v="434"/>
    <x v="29"/>
    <x v="316"/>
    <s v="OLEGARIO NENITA A."/>
    <s v="LIBRARY"/>
    <x v="1"/>
    <d v="2020-02-03T00:00:00"/>
    <d v="2020-02-04T00:00:00"/>
    <s v="OTHER"/>
    <s v="CALAMITY LEAVE"/>
    <s v="2 OTHER"/>
    <n v="2"/>
    <m/>
  </r>
  <r>
    <n v="435"/>
    <x v="29"/>
    <x v="276"/>
    <s v="BERNALDEZ MARLONE P."/>
    <s v="TCNHS"/>
    <x v="1"/>
    <d v="2020-02-06T00:00:00"/>
    <d v="2020-02-10T00:00:00"/>
    <s v="OTHER"/>
    <s v="CALAMITY LEAVE"/>
    <s v="5 OTHER"/>
    <n v="5"/>
    <m/>
  </r>
  <r>
    <n v="436"/>
    <x v="29"/>
    <x v="319"/>
    <s v="GALANG JULIET B."/>
    <s v="VMO"/>
    <x v="3"/>
    <d v="2020-02-28T00:00:00"/>
    <d v="2020-02-28T00:00:00"/>
    <s v="SL"/>
    <m/>
    <s v="1 SL"/>
    <n v="1"/>
    <m/>
  </r>
  <r>
    <n v="436"/>
    <x v="29"/>
    <x v="319"/>
    <s v="GALANG JULIET B."/>
    <s v="VMO"/>
    <x v="3"/>
    <d v="2020-03-02T00:00:00"/>
    <d v="2020-03-04T00:00:00"/>
    <s v="SL"/>
    <m/>
    <s v="3 SL"/>
    <n v="3"/>
    <m/>
  </r>
  <r>
    <n v="437"/>
    <x v="29"/>
    <x v="309"/>
    <s v="GALANG JULIET B."/>
    <s v="VMO"/>
    <x v="3"/>
    <d v="2020-02-20T00:00:00"/>
    <d v="2020-02-21T00:00:00"/>
    <s v="SL"/>
    <m/>
    <s v="1.5 SL"/>
    <n v="1.5"/>
    <m/>
  </r>
  <r>
    <n v="438"/>
    <x v="29"/>
    <x v="300"/>
    <s v="GALANG JULIET B."/>
    <s v="VMO"/>
    <x v="3"/>
    <d v="2020-02-11T00:00:00"/>
    <d v="2020-02-11T00:00:00"/>
    <s v="SL"/>
    <m/>
    <s v="1 SL"/>
    <n v="1"/>
    <m/>
  </r>
  <r>
    <n v="439"/>
    <x v="29"/>
    <x v="310"/>
    <s v="GALANG JULIET B."/>
    <s v="VMO"/>
    <x v="3"/>
    <d v="2020-01-22T00:00:00"/>
    <d v="2020-01-22T00:00:00"/>
    <s v="SL"/>
    <m/>
    <s v="1 SL"/>
    <n v="1"/>
    <m/>
  </r>
  <r>
    <n v="440"/>
    <x v="29"/>
    <x v="281"/>
    <s v="GALANG JULIET B."/>
    <s v="VMO"/>
    <x v="3"/>
    <d v="2020-01-15T00:00:00"/>
    <d v="2020-01-17T00:00:00"/>
    <s v="OTHER"/>
    <s v="CALAMITY LEAVE"/>
    <s v="3 OTHER"/>
    <n v="3"/>
    <m/>
  </r>
  <r>
    <n v="440"/>
    <x v="29"/>
    <x v="281"/>
    <s v="GALANG JULIET B."/>
    <s v="VMO"/>
    <x v="3"/>
    <d v="2020-01-20T00:00:00"/>
    <d v="2020-01-21T00:00:00"/>
    <s v="OTHER"/>
    <s v="CALAMITY LEAVE"/>
    <s v="2 OTHER"/>
    <n v="2"/>
    <m/>
  </r>
  <r>
    <n v="441"/>
    <x v="29"/>
    <x v="304"/>
    <s v="OLEGARIO NENITA A."/>
    <s v="LIBRARY"/>
    <x v="1"/>
    <d v="2020-02-17T00:00:00"/>
    <d v="2020-02-17T00:00:00"/>
    <s v="OTHER"/>
    <s v="PARENTAL OBLIGATION"/>
    <s v="1 OTHER"/>
    <n v="1"/>
    <m/>
  </r>
  <r>
    <n v="442"/>
    <x v="29"/>
    <x v="288"/>
    <s v="OLEGARIO NENITA A."/>
    <s v="LIBRARY"/>
    <x v="1"/>
    <d v="2020-02-11T00:00:00"/>
    <d v="2020-02-11T00:00:00"/>
    <s v="OTHER"/>
    <s v="CALAMITY LEAVE"/>
    <s v="1 OTHER"/>
    <n v="1"/>
    <m/>
  </r>
  <r>
    <n v="442"/>
    <x v="29"/>
    <x v="288"/>
    <s v="OLEGARIO NENITA A."/>
    <s v="LIBRARY"/>
    <x v="1"/>
    <d v="2020-02-13T00:00:00"/>
    <d v="2020-02-13T00:00:00"/>
    <s v="OTHER"/>
    <s v="CALAMITY LEAVE"/>
    <s v="1 OTHER"/>
    <n v="1"/>
    <m/>
  </r>
  <r>
    <n v="443"/>
    <x v="29"/>
    <x v="316"/>
    <s v="OLEGARIO NENITA A."/>
    <s v="LIBRARY"/>
    <x v="1"/>
    <d v="2020-01-28T00:00:00"/>
    <d v="2020-01-28T00:00:00"/>
    <s v="OTHER"/>
    <s v="CALAMITY LEAVE"/>
    <s v="1 OTHER"/>
    <n v="1"/>
    <m/>
  </r>
  <r>
    <n v="444"/>
    <x v="29"/>
    <x v="320"/>
    <s v="VIDALLO WINNIE R."/>
    <s v="CTO"/>
    <x v="1"/>
    <d v="2020-02-14T00:00:00"/>
    <d v="2020-02-14T00:00:00"/>
    <s v="SL"/>
    <m/>
    <s v="1 SL"/>
    <n v="1"/>
    <m/>
  </r>
  <r>
    <n v="444"/>
    <x v="29"/>
    <x v="320"/>
    <s v="VIDALLO WINNIE R."/>
    <s v="CTO"/>
    <x v="1"/>
    <d v="2020-02-26T00:00:00"/>
    <d v="2020-02-26T00:00:00"/>
    <s v="SL"/>
    <m/>
    <s v="1 SL"/>
    <n v="1"/>
    <m/>
  </r>
  <r>
    <n v="444"/>
    <x v="29"/>
    <x v="320"/>
    <s v="VIDALLO WINNIE R."/>
    <s v="CTO"/>
    <x v="1"/>
    <d v="2020-01-09T00:00:00"/>
    <d v="2020-01-09T00:00:00"/>
    <s v="SL"/>
    <m/>
    <s v="1 SL"/>
    <n v="1"/>
    <m/>
  </r>
  <r>
    <n v="445"/>
    <x v="29"/>
    <x v="316"/>
    <s v="VIDALLO WINNIE R."/>
    <s v="CTO"/>
    <x v="1"/>
    <d v="2020-01-09T00:00:00"/>
    <d v="2020-01-09T00:00:00"/>
    <s v="OTHER"/>
    <s v="CALAMITY LEAVE"/>
    <s v="1 OTHER"/>
    <n v="1"/>
    <m/>
  </r>
  <r>
    <n v="446"/>
    <x v="29"/>
    <x v="316"/>
    <s v="VIDALLO WINNIE R."/>
    <s v="CTO"/>
    <x v="1"/>
    <d v="2020-01-09T00:00:00"/>
    <d v="2020-01-09T00:00:00"/>
    <s v="OTHER"/>
    <s v="CALAMITY LEAVE"/>
    <s v="1 OTHER"/>
    <n v="1"/>
    <m/>
  </r>
  <r>
    <n v="445"/>
    <x v="29"/>
    <x v="316"/>
    <s v="VIDALLO WINNIE R."/>
    <s v="CTO"/>
    <x v="1"/>
    <d v="2020-01-09T00:00:00"/>
    <d v="2020-01-09T00:00:00"/>
    <s v="OTHER"/>
    <s v="CALAMITY LEAVE"/>
    <s v="1 OTHER"/>
    <n v="1"/>
    <m/>
  </r>
  <r>
    <n v="446"/>
    <x v="29"/>
    <x v="295"/>
    <s v="DIMAPILIS ELVIRA S."/>
    <s v="CTO"/>
    <x v="1"/>
    <d v="2020-03-06T00:00:00"/>
    <d v="2020-03-06T00:00:00"/>
    <s v="VL"/>
    <m/>
    <s v="1 VL"/>
    <n v="1"/>
    <m/>
  </r>
  <r>
    <n v="446"/>
    <x v="29"/>
    <x v="295"/>
    <s v="DIMAPILIS ELVIRA S."/>
    <s v="CTO"/>
    <x v="1"/>
    <d v="2020-03-13T00:00:00"/>
    <d v="2020-03-13T00:00:00"/>
    <s v="VL"/>
    <m/>
    <s v="1 VL"/>
    <n v="1"/>
    <m/>
  </r>
  <r>
    <n v="447"/>
    <x v="29"/>
    <x v="299"/>
    <s v="DIMAPILIS ELVIRA S."/>
    <s v="CTO"/>
    <x v="1"/>
    <d v="2020-02-13T00:00:00"/>
    <d v="2020-02-14T00:00:00"/>
    <s v="OTHER"/>
    <s v="CALAMITY LEAVE"/>
    <s v="2 OTHER"/>
    <n v="2"/>
    <m/>
  </r>
  <r>
    <n v="448"/>
    <x v="29"/>
    <x v="285"/>
    <s v="DIMAPILIS ELVIRA S."/>
    <s v="CTO"/>
    <x v="1"/>
    <d v="2020-02-06T00:00:00"/>
    <d v="2020-02-07T00:00:00"/>
    <s v="OTHER"/>
    <s v="CALAMITY LEAVE"/>
    <s v="2 OTHER"/>
    <n v="2"/>
    <m/>
  </r>
  <r>
    <n v="449"/>
    <x v="29"/>
    <x v="282"/>
    <s v="DIMAPILIS ELVIRA S."/>
    <s v="CTO"/>
    <x v="1"/>
    <d v="2020-01-15T00:00:00"/>
    <d v="2020-01-15T00:00:00"/>
    <s v="OTHER"/>
    <s v="CALAMITY LEAVE"/>
    <s v="1 OTHER"/>
    <n v="1"/>
    <m/>
  </r>
  <r>
    <n v="450"/>
    <x v="29"/>
    <x v="286"/>
    <s v="DIMAPILIS ELVIRA S."/>
    <s v="CTO"/>
    <x v="1"/>
    <d v="2020-01-02T00:00:00"/>
    <d v="2020-01-02T00:00:00"/>
    <s v="OTHER"/>
    <s v="MC# 6"/>
    <s v="1 OTHER"/>
    <n v="1"/>
    <m/>
  </r>
  <r>
    <n v="451"/>
    <x v="29"/>
    <x v="276"/>
    <s v="DIMAPILIS ARIEL M."/>
    <s v="CTO"/>
    <x v="1"/>
    <d v="2020-02-01T00:00:00"/>
    <d v="2020-02-01T00:00:00"/>
    <s v="OTHER"/>
    <s v="CALAMITY LEAVE"/>
    <s v="1 OTHER"/>
    <n v="1"/>
    <m/>
  </r>
  <r>
    <n v="451"/>
    <x v="29"/>
    <x v="276"/>
    <s v="DIMAPILIS ARIEL M."/>
    <s v="CTO"/>
    <x v="1"/>
    <d v="2020-02-05T00:00:00"/>
    <d v="2020-02-05T00:00:00"/>
    <s v="OTHER"/>
    <s v="CALAMITY LEAVE"/>
    <s v="1 OTHER"/>
    <n v="1"/>
    <m/>
  </r>
  <r>
    <n v="451"/>
    <x v="29"/>
    <x v="276"/>
    <s v="DIMAPILIS ARIEL M."/>
    <s v="CTO"/>
    <x v="1"/>
    <d v="2020-02-08T00:00:00"/>
    <d v="2020-02-08T00:00:00"/>
    <s v="OTHER"/>
    <s v="CALAMITY LEAVE"/>
    <s v="1 OTHER"/>
    <n v="1"/>
    <m/>
  </r>
  <r>
    <n v="451"/>
    <x v="29"/>
    <x v="276"/>
    <s v="DIMAPILIS ARIEL M."/>
    <s v="CTO"/>
    <x v="1"/>
    <d v="2020-02-12T00:00:00"/>
    <d v="2020-02-12T00:00:00"/>
    <s v="OTHER"/>
    <s v="CALAMITY LEAVE"/>
    <s v="1 OTHER"/>
    <n v="1"/>
    <m/>
  </r>
  <r>
    <n v="452"/>
    <x v="29"/>
    <x v="321"/>
    <s v="SALONGA LUCY M."/>
    <s v="EEO/ CITY MARKET"/>
    <x v="1"/>
    <d v="2020-03-10T00:00:00"/>
    <d v="2020-03-10T00:00:00"/>
    <s v="SL"/>
    <m/>
    <s v="1 SL"/>
    <n v="1"/>
    <m/>
  </r>
  <r>
    <n v="453"/>
    <x v="29"/>
    <x v="316"/>
    <s v="SALONGA LUCY M."/>
    <s v="EEO/ CITY MARKET"/>
    <x v="1"/>
    <d v="2020-02-03T00:00:00"/>
    <d v="2020-02-03T00:00:00"/>
    <s v="OTHER"/>
    <s v="CALAMITY LEAVE"/>
    <s v="1 OTHER"/>
    <n v="1"/>
    <m/>
  </r>
  <r>
    <n v="453"/>
    <x v="29"/>
    <x v="316"/>
    <s v="SALONGA LUCY M."/>
    <s v="EEO/ CITY MARKET"/>
    <x v="1"/>
    <d v="2020-02-07T00:00:00"/>
    <d v="2020-02-07T00:00:00"/>
    <s v="OTHER"/>
    <s v="CALAMITY LEAVE"/>
    <s v="1 OTHER"/>
    <n v="1"/>
    <m/>
  </r>
  <r>
    <n v="453"/>
    <x v="29"/>
    <x v="316"/>
    <s v="SALONGA LUCY M."/>
    <s v="EEO/ CITY MARKET"/>
    <x v="1"/>
    <d v="2020-02-10T00:00:00"/>
    <d v="2020-02-11T00:00:00"/>
    <s v="OTHER"/>
    <s v="CALAMITY LEAVE"/>
    <s v="2 OTHER"/>
    <n v="2"/>
    <m/>
  </r>
  <r>
    <n v="453"/>
    <x v="29"/>
    <x v="316"/>
    <s v="SALONGA LUCY M."/>
    <s v="EEO/ CITY MARKET"/>
    <x v="1"/>
    <d v="2020-02-14T00:00:00"/>
    <d v="2020-02-14T00:00:00"/>
    <s v="OTHER"/>
    <s v="CALAMITY LEAVE"/>
    <s v="1 OTHER"/>
    <n v="1"/>
    <m/>
  </r>
  <r>
    <n v="454"/>
    <x v="29"/>
    <x v="322"/>
    <s v="SALONGA LUCY M."/>
    <s v="EEO/ CITY MARKET"/>
    <x v="1"/>
    <d v="2020-01-10T00:00:00"/>
    <d v="2020-01-10T00:00:00"/>
    <s v="SL"/>
    <m/>
    <s v="1 SL"/>
    <n v="1"/>
    <m/>
  </r>
  <r>
    <n v="455"/>
    <x v="29"/>
    <x v="322"/>
    <s v="SALONGA LUCY M."/>
    <s v="EEO/ CITY MARKET"/>
    <x v="1"/>
    <d v="2020-01-07T00:00:00"/>
    <d v="2020-01-07T00:00:00"/>
    <s v="OTHER"/>
    <s v="MC# 6"/>
    <s v="1 OTHER"/>
    <n v="1"/>
    <m/>
  </r>
  <r>
    <n v="456"/>
    <x v="29"/>
    <x v="264"/>
    <s v="JORGE CAROLINA M."/>
    <s v="CTO"/>
    <x v="1"/>
    <d v="2020-01-16T00:00:00"/>
    <d v="2020-01-17T00:00:00"/>
    <s v="VL"/>
    <m/>
    <s v="2 VL"/>
    <n v="2"/>
    <m/>
  </r>
  <r>
    <n v="457"/>
    <x v="29"/>
    <x v="280"/>
    <s v="JORGE CAROLINA M."/>
    <s v="CTO"/>
    <x v="1"/>
    <d v="2020-02-14T00:00:00"/>
    <d v="2020-02-14T00:00:00"/>
    <s v="OTHER"/>
    <s v="CALAMITY LEAVE"/>
    <s v="1 OTHER"/>
    <n v="1"/>
    <m/>
  </r>
  <r>
    <n v="458"/>
    <x v="29"/>
    <x v="298"/>
    <s v="JORGE CAROLINA M."/>
    <s v="CTO"/>
    <x v="1"/>
    <d v="2020-02-03T00:00:00"/>
    <d v="2020-02-03T00:00:00"/>
    <s v="OTHER"/>
    <s v="CALAMITY LEAVE"/>
    <s v="1 OTHER"/>
    <n v="1"/>
    <m/>
  </r>
  <r>
    <n v="459"/>
    <x v="29"/>
    <x v="298"/>
    <s v="JORGE CAROLINA M."/>
    <s v="CTO"/>
    <x v="1"/>
    <d v="2020-01-15T00:00:00"/>
    <d v="2020-01-15T00:00:00"/>
    <s v="OTHER"/>
    <s v="CALAMITY LEAVE"/>
    <s v="1 OTHER"/>
    <n v="1"/>
    <m/>
  </r>
  <r>
    <n v="460"/>
    <x v="29"/>
    <x v="276"/>
    <s v="BISCOCHO JULIETA G."/>
    <s v="CTO"/>
    <x v="1"/>
    <d v="2020-02-03T00:00:00"/>
    <d v="2020-02-07T00:00:00"/>
    <s v="OTHER"/>
    <s v="CALAMITY LEAVE"/>
    <s v="5 OTHER"/>
    <n v="5"/>
    <m/>
  </r>
  <r>
    <n v="461"/>
    <x v="29"/>
    <x v="319"/>
    <s v="DIMARANAN GREGORIA C."/>
    <s v="ACCOUNTING"/>
    <x v="1"/>
    <d v="2020-02-04T00:00:00"/>
    <d v="2020-02-04T00:00:00"/>
    <s v="SL"/>
    <m/>
    <s v="1 SL"/>
    <n v="1"/>
    <m/>
  </r>
  <r>
    <n v="462"/>
    <x v="29"/>
    <x v="301"/>
    <s v="DIMARANAN GREGORIA C."/>
    <s v="ACCOUNTING"/>
    <x v="1"/>
    <d v="2020-02-07T00:00:00"/>
    <d v="2020-02-07T00:00:00"/>
    <s v="OTHER"/>
    <s v="CALAMITY LEAVE"/>
    <s v="1 OTHER"/>
    <n v="1"/>
    <m/>
  </r>
  <r>
    <n v="462"/>
    <x v="29"/>
    <x v="301"/>
    <s v="DIMARANAN GREGORIA C."/>
    <s v="ACCOUNTING"/>
    <x v="1"/>
    <d v="2020-02-13T00:00:00"/>
    <d v="2020-02-14T00:00:00"/>
    <s v="OTHER"/>
    <s v="CALAMITY LEAVE"/>
    <s v="2 OTHER"/>
    <n v="2"/>
    <m/>
  </r>
  <r>
    <n v="463"/>
    <x v="29"/>
    <x v="323"/>
    <s v="DIMARANAN GREGORIA C."/>
    <s v="ACCOUNTING"/>
    <x v="1"/>
    <d v="2020-01-10T00:00:00"/>
    <d v="2020-01-10T00:00:00"/>
    <s v="SL"/>
    <m/>
    <s v="1 SL"/>
    <n v="1"/>
    <m/>
  </r>
  <r>
    <n v="464"/>
    <x v="29"/>
    <x v="283"/>
    <s v="MANALO CELSA B."/>
    <s v="CPDO"/>
    <x v="1"/>
    <d v="2020-02-04T00:00:00"/>
    <d v="2020-02-07T00:00:00"/>
    <s v="OTHER"/>
    <s v="CALAMITY LEAVE"/>
    <s v="4 OTHER"/>
    <n v="4"/>
    <m/>
  </r>
  <r>
    <n v="464"/>
    <x v="29"/>
    <x v="283"/>
    <s v="MANALO CELSA B."/>
    <s v="CPDO"/>
    <x v="1"/>
    <d v="2020-02-10T00:00:00"/>
    <d v="2020-02-10T00:00:00"/>
    <s v="OTHER"/>
    <s v="CALAMITY LEAVE"/>
    <s v="1 OTHER"/>
    <n v="1"/>
    <m/>
  </r>
  <r>
    <n v="464"/>
    <x v="29"/>
    <x v="283"/>
    <s v="MANALO CELSA B."/>
    <s v="CPDO"/>
    <x v="1"/>
    <d v="2020-02-14T00:00:00"/>
    <d v="2020-02-14T00:00:00"/>
    <s v="OTHER"/>
    <s v="CALAMITY LEAVE"/>
    <s v="1 OTHER"/>
    <n v="1"/>
    <m/>
  </r>
  <r>
    <n v="465"/>
    <x v="29"/>
    <x v="299"/>
    <s v="MENDOZA NORA A."/>
    <s v="ACCOUNTING"/>
    <x v="1"/>
    <d v="2020-02-10T00:00:00"/>
    <d v="2020-02-10T00:00:00"/>
    <s v="OTHER"/>
    <s v="CALAMITY LEAVE"/>
    <s v="1 OTHER"/>
    <n v="1"/>
    <m/>
  </r>
  <r>
    <n v="466"/>
    <x v="29"/>
    <x v="282"/>
    <s v="MENDOZA NORA A."/>
    <s v="ACCOUNTING"/>
    <x v="1"/>
    <d v="2020-01-15T00:00:00"/>
    <d v="2020-01-15T00:00:00"/>
    <s v="SL"/>
    <m/>
    <s v="1 SL"/>
    <n v="1"/>
    <m/>
  </r>
  <r>
    <n v="467"/>
    <x v="29"/>
    <x v="261"/>
    <s v="MENDOZA NORA A."/>
    <s v="ACCOUNTING"/>
    <x v="1"/>
    <d v="2019-12-09T00:00:00"/>
    <d v="2019-12-09T00:00:00"/>
    <s v="SL"/>
    <m/>
    <s v="1 SL"/>
    <n v="1"/>
    <m/>
  </r>
  <r>
    <n v="467"/>
    <x v="29"/>
    <x v="261"/>
    <s v="MENDOZA NORA A."/>
    <s v="ACCOUNTING"/>
    <x v="1"/>
    <d v="2020-12-26T00:00:00"/>
    <d v="2019-12-26T00:00:00"/>
    <s v="SL"/>
    <m/>
    <s v="-262 SL"/>
    <n v="-262"/>
    <m/>
  </r>
  <r>
    <n v="468"/>
    <x v="29"/>
    <x v="324"/>
    <s v="OCAMPO RHEALYN B."/>
    <s v="CEO"/>
    <x v="1"/>
    <d v="2020-02-10T00:00:00"/>
    <d v="2020-02-14T00:00:00"/>
    <s v="OTHER"/>
    <s v="CALAMITY LEAVE"/>
    <s v="5 OTHER"/>
    <n v="5"/>
    <m/>
  </r>
  <r>
    <n v="469"/>
    <x v="29"/>
    <x v="285"/>
    <s v="ROCILLO CECILLA A."/>
    <s v="ACCOUNTING"/>
    <x v="1"/>
    <d v="2020-02-06T00:00:00"/>
    <d v="2020-02-07T00:00:00"/>
    <s v="OTHER"/>
    <s v="CALAMITY LEAVE"/>
    <s v="2 OTHER"/>
    <n v="2"/>
    <m/>
  </r>
  <r>
    <n v="469"/>
    <x v="29"/>
    <x v="285"/>
    <s v="ROCILLO CECILLA A."/>
    <s v="ACCOUNTING"/>
    <x v="1"/>
    <d v="2020-02-11T00:00:00"/>
    <d v="2020-02-11T00:00:00"/>
    <s v="OTHER"/>
    <s v="CALAMITY LEAVE"/>
    <s v="1 OTHER"/>
    <n v="1"/>
    <m/>
  </r>
  <r>
    <n v="469"/>
    <x v="29"/>
    <x v="285"/>
    <s v="ROCILLO CECILLA A."/>
    <s v="ACCOUNTING"/>
    <x v="1"/>
    <d v="2020-02-14T00:00:00"/>
    <d v="2020-02-14T00:00:00"/>
    <s v="OTHER"/>
    <s v="CALAMITY LEAVE"/>
    <s v="1 OTHER"/>
    <n v="1"/>
    <m/>
  </r>
  <r>
    <n v="469"/>
    <x v="29"/>
    <x v="285"/>
    <s v="ROCILLO CECILLA A."/>
    <s v="ACCOUNTING"/>
    <x v="1"/>
    <d v="2020-02-18T00:00:00"/>
    <d v="2020-02-18T00:00:00"/>
    <s v="OTHER"/>
    <s v="CALAMITY LEAVE"/>
    <s v="1 OTHER"/>
    <n v="1"/>
    <m/>
  </r>
  <r>
    <n v="470"/>
    <x v="29"/>
    <x v="260"/>
    <s v="ROCILLO CECILLA A."/>
    <s v="ACCOUNTING"/>
    <x v="1"/>
    <d v="2019-12-23T00:00:00"/>
    <d v="2019-12-23T00:00:00"/>
    <s v="OTHER"/>
    <s v="MC# 6"/>
    <s v="1 OTHER"/>
    <n v="1"/>
    <m/>
  </r>
  <r>
    <n v="471"/>
    <x v="29"/>
    <x v="325"/>
    <s v="TULIAO FLORDELIZA M."/>
    <s v="ACCOUNTING"/>
    <x v="1"/>
    <d v="2020-02-27T00:00:00"/>
    <d v="2020-02-28T00:00:00"/>
    <s v="SL"/>
    <m/>
    <s v="2 SL"/>
    <n v="2"/>
    <m/>
  </r>
  <r>
    <n v="472"/>
    <x v="29"/>
    <x v="299"/>
    <s v="TULIAO FLORDELIZA M."/>
    <s v="ACCOUNTING"/>
    <x v="1"/>
    <d v="2020-02-10T00:00:00"/>
    <d v="2020-02-10T00:00:00"/>
    <s v="OTHER"/>
    <s v="MC# 6"/>
    <s v="1 OTHER"/>
    <n v="1"/>
    <m/>
  </r>
  <r>
    <n v="473"/>
    <x v="29"/>
    <x v="311"/>
    <s v="TULIAO FLORDELIZA M."/>
    <s v="ACCOUNTING"/>
    <x v="1"/>
    <d v="2020-02-14T00:00:00"/>
    <d v="2020-02-14T00:00:00"/>
    <s v="OTHER"/>
    <s v="MC# 6"/>
    <s v="1 OTHER"/>
    <n v="1"/>
    <m/>
  </r>
  <r>
    <n v="474"/>
    <x v="29"/>
    <x v="311"/>
    <s v="TULIAO FLORDELIZA M."/>
    <s v="ACCOUNTING"/>
    <x v="1"/>
    <d v="2020-02-19T00:00:00"/>
    <d v="2020-02-19T00:00:00"/>
    <s v="OTHER"/>
    <s v="EMERGENCY LEAVE"/>
    <s v="1 OTHER"/>
    <n v="1"/>
    <m/>
  </r>
  <r>
    <n v="475"/>
    <x v="29"/>
    <x v="312"/>
    <s v="TULIAO FLORDELIZA M."/>
    <s v="ACCOUNTING"/>
    <x v="1"/>
    <d v="2020-01-15T00:00:00"/>
    <d v="2020-01-17T00:00:00"/>
    <s v="OTHER"/>
    <s v="CALAMITY LEAVE"/>
    <s v="3 OTHER"/>
    <n v="3"/>
    <m/>
  </r>
  <r>
    <n v="476"/>
    <x v="29"/>
    <x v="276"/>
    <s v="TULIAO FLORDELIZA M."/>
    <s v="ACCOUNTING"/>
    <x v="1"/>
    <d v="2020-01-28T00:00:00"/>
    <d v="2020-01-29T00:00:00"/>
    <s v="OTHER"/>
    <s v="CALAMITY LEAVE"/>
    <s v="2 OTHER"/>
    <n v="2"/>
    <m/>
  </r>
  <r>
    <n v="477"/>
    <x v="29"/>
    <x v="264"/>
    <s v="TULIAO FLORDELIZA M."/>
    <s v="ACCOUNTING"/>
    <x v="1"/>
    <d v="2020-01-02T00:00:00"/>
    <d v="2020-01-03T00:00:00"/>
    <s v="SL"/>
    <m/>
    <s v="2 SL"/>
    <n v="2"/>
    <m/>
  </r>
  <r>
    <n v="478"/>
    <x v="29"/>
    <x v="293"/>
    <s v="DELA GRACIA MA. CECILIA P."/>
    <s v="ACCOUNTING"/>
    <x v="1"/>
    <d v="2020-01-15T00:00:00"/>
    <d v="2020-01-15T00:00:00"/>
    <s v="OTHER"/>
    <s v="CALAMITY LEAVE"/>
    <s v="1 OTHER"/>
    <n v="1"/>
    <m/>
  </r>
  <r>
    <n v="479"/>
    <x v="29"/>
    <x v="293"/>
    <s v="DELA GRACIA MA. CECILIA P."/>
    <s v="ACCOUNTING"/>
    <x v="1"/>
    <d v="2020-01-17T00:00:00"/>
    <d v="2020-01-17T00:00:00"/>
    <s v="OTHER"/>
    <s v="CALAMITY LEAVE"/>
    <s v="1 OTHER"/>
    <n v="1"/>
    <m/>
  </r>
  <r>
    <n v="480"/>
    <x v="29"/>
    <x v="285"/>
    <s v="DELA GRACIA MA. CECILIA P."/>
    <s v="ACCOUNTING"/>
    <x v="1"/>
    <d v="2020-01-23T00:00:00"/>
    <d v="2020-01-24T00:00:00"/>
    <s v="OTHER"/>
    <s v="CALAMITY LEAVE"/>
    <s v="2 OTHER"/>
    <n v="2"/>
    <m/>
  </r>
  <r>
    <n v="481"/>
    <x v="29"/>
    <x v="288"/>
    <s v="DELA GRACIA MA. CECILIA P."/>
    <s v="ACCOUNTING"/>
    <x v="1"/>
    <d v="2020-02-12T00:00:00"/>
    <d v="2020-02-12T00:00:00"/>
    <s v="OTHER"/>
    <s v="CALAMITY LEAVE"/>
    <s v="1 OTHER"/>
    <n v="1"/>
    <m/>
  </r>
  <r>
    <n v="482"/>
    <x v="29"/>
    <x v="264"/>
    <s v="DELA GRACIA MA. CECILIA P."/>
    <s v="ACCOUNTING"/>
    <x v="1"/>
    <d v="2020-01-02T00:00:00"/>
    <d v="2020-01-02T00:00:00"/>
    <s v="SL"/>
    <m/>
    <s v="1 SL"/>
    <n v="1"/>
    <m/>
  </r>
  <r>
    <n v="483"/>
    <x v="29"/>
    <x v="264"/>
    <s v="DELA GRACIA MA. CECILIA P."/>
    <s v="ACCOUNTING"/>
    <x v="1"/>
    <d v="2019-12-26T00:00:00"/>
    <d v="2019-12-26T00:00:00"/>
    <s v="SL"/>
    <m/>
    <s v="1 SL"/>
    <n v="1"/>
    <m/>
  </r>
  <r>
    <n v="484"/>
    <x v="29"/>
    <x v="321"/>
    <s v="OLARTE GREATCHEL B."/>
    <s v="ACCOUNTING"/>
    <x v="1"/>
    <d v="2020-03-06T00:00:00"/>
    <d v="2020-03-06T00:00:00"/>
    <s v="SL"/>
    <m/>
    <s v="1 SL"/>
    <n v="1"/>
    <m/>
  </r>
  <r>
    <n v="485"/>
    <x v="29"/>
    <x v="311"/>
    <s v="OLARTE GREATCHEL B."/>
    <s v="ACCOUNTING"/>
    <x v="1"/>
    <d v="2020-02-28T00:00:00"/>
    <d v="2020-02-28T00:00:00"/>
    <s v="VL"/>
    <m/>
    <s v="1 VL"/>
    <n v="1"/>
    <m/>
  </r>
  <r>
    <n v="486"/>
    <x v="29"/>
    <x v="281"/>
    <s v="OLARTE GREATCHEL B."/>
    <s v="ACCOUNTING"/>
    <x v="1"/>
    <d v="2020-01-15T00:00:00"/>
    <d v="2020-01-17T00:00:00"/>
    <s v="OTHER"/>
    <s v="CALAMITY LEAVE"/>
    <s v="3 OTHER"/>
    <n v="3"/>
    <m/>
  </r>
  <r>
    <n v="487"/>
    <x v="29"/>
    <x v="276"/>
    <s v="OLARTE GREATCHEL B."/>
    <s v="ACCOUNTING"/>
    <x v="1"/>
    <d v="2020-01-24T00:00:00"/>
    <d v="2020-01-24T00:00:00"/>
    <s v="OTHER"/>
    <s v="CALAMITY LEAVE"/>
    <s v="1 OTHER"/>
    <n v="1"/>
    <m/>
  </r>
  <r>
    <n v="488"/>
    <x v="29"/>
    <x v="301"/>
    <s v="OLARTE GREATCHEL B."/>
    <s v="ACCOUNTING"/>
    <x v="1"/>
    <d v="2020-02-03T00:00:00"/>
    <d v="2020-02-03T00:00:00"/>
    <s v="OTHER"/>
    <m/>
    <s v="1 OTHER"/>
    <n v="1"/>
    <m/>
  </r>
  <r>
    <n v="489"/>
    <x v="29"/>
    <x v="269"/>
    <s v="OLARTE GREATCHEL B."/>
    <s v="ACCOUNTING"/>
    <x v="1"/>
    <d v="2020-01-02T00:00:00"/>
    <d v="2020-01-02T00:00:00"/>
    <s v="OTHER"/>
    <s v="SPECIAL PRIVILEGE"/>
    <s v="1 OTHER"/>
    <n v="1"/>
    <m/>
  </r>
  <r>
    <n v="490"/>
    <x v="29"/>
    <x v="261"/>
    <s v="OLARTE GREATCHEL B."/>
    <s v="ACCOUNTING"/>
    <x v="1"/>
    <d v="2019-12-20T00:00:00"/>
    <d v="2019-12-20T00:00:00"/>
    <s v="SL"/>
    <m/>
    <s v="1 SL"/>
    <n v="1"/>
    <m/>
  </r>
  <r>
    <n v="490"/>
    <x v="29"/>
    <x v="261"/>
    <s v="OLARTE GREATCHEL B."/>
    <s v="ACCOUNTING"/>
    <x v="1"/>
    <d v="2019-12-26T00:00:00"/>
    <d v="2019-12-26T00:00:00"/>
    <s v="SL"/>
    <m/>
    <s v="1 SL"/>
    <n v="1"/>
    <m/>
  </r>
  <r>
    <n v="491"/>
    <x v="29"/>
    <x v="288"/>
    <s v="ENMACIO LEILA A."/>
    <s v="ACCOUNTING"/>
    <x v="1"/>
    <d v="2020-02-06T00:00:00"/>
    <d v="2020-02-07T00:00:00"/>
    <s v="OTHER"/>
    <s v="MC# 2"/>
    <s v="2 OTHER"/>
    <n v="2"/>
    <m/>
  </r>
  <r>
    <n v="492"/>
    <x v="29"/>
    <x v="284"/>
    <s v="ENMACIO LEILA A."/>
    <s v="ACCOUNTING"/>
    <x v="1"/>
    <d v="2020-01-15T00:00:00"/>
    <d v="2020-01-15T00:00:00"/>
    <s v="OTHER"/>
    <s v="MC# 2"/>
    <s v="1 OTHER"/>
    <n v="1"/>
    <m/>
  </r>
  <r>
    <n v="493"/>
    <x v="29"/>
    <x v="264"/>
    <s v="ENMACIO LEILA A."/>
    <s v="ACCOUNTING"/>
    <x v="1"/>
    <d v="2020-01-03T00:00:00"/>
    <d v="2020-01-03T00:00:00"/>
    <s v="OTHER"/>
    <s v="SPECIAL PRIVILEGE"/>
    <s v="1 OTHER"/>
    <n v="1"/>
    <m/>
  </r>
  <r>
    <n v="494"/>
    <x v="29"/>
    <x v="264"/>
    <s v="ENMACIO LEILA A."/>
    <s v="ACCOUNTING"/>
    <x v="1"/>
    <d v="2019-12-26T00:00:00"/>
    <d v="2019-12-26T00:00:00"/>
    <s v="SL"/>
    <m/>
    <s v="1 SL"/>
    <n v="1"/>
    <m/>
  </r>
  <r>
    <n v="495"/>
    <x v="29"/>
    <x v="289"/>
    <s v="MATIENZO NORMITA S."/>
    <s v="LCR"/>
    <x v="1"/>
    <d v="2020-02-06T00:00:00"/>
    <d v="2020-02-10T00:00:00"/>
    <s v="OTHER"/>
    <s v="CALAMITY LEAVE"/>
    <s v="3 OTHER"/>
    <n v="3"/>
    <m/>
  </r>
  <r>
    <n v="496"/>
    <x v="29"/>
    <x v="326"/>
    <s v="ANGCAYA RUFINA P."/>
    <s v="LCR"/>
    <x v="1"/>
    <d v="2020-03-11T00:00:00"/>
    <d v="2020-03-11T00:00:00"/>
    <s v="SL"/>
    <m/>
    <s v="1 SL"/>
    <n v="1"/>
    <m/>
  </r>
  <r>
    <n v="497"/>
    <x v="29"/>
    <x v="327"/>
    <s v="ANGCAYA RUFINA P."/>
    <s v="LCR"/>
    <x v="1"/>
    <d v="2020-01-15T00:00:00"/>
    <d v="2020-01-15T00:00:00"/>
    <s v="OTHER"/>
    <s v="CALAMITY LEAVE"/>
    <s v="1 OTHER"/>
    <n v="1"/>
    <m/>
  </r>
  <r>
    <n v="498"/>
    <x v="29"/>
    <x v="324"/>
    <s v="DE CASTRO JOSEPH NHOEL T."/>
    <s v="LCR"/>
    <x v="1"/>
    <d v="2020-02-10T00:00:00"/>
    <d v="2020-02-12T00:00:00"/>
    <s v="OTHER"/>
    <s v="CALAMITY LEAVE"/>
    <s v="3 OTHER"/>
    <n v="3"/>
    <m/>
  </r>
  <r>
    <n v="499"/>
    <x v="29"/>
    <x v="302"/>
    <s v="TOLENTINO CAROLINA E."/>
    <s v="LCR"/>
    <x v="1"/>
    <d v="2020-02-17T00:00:00"/>
    <d v="2020-02-17T00:00:00"/>
    <s v="SL"/>
    <m/>
    <s v="1 SL"/>
    <n v="1"/>
    <m/>
  </r>
  <r>
    <n v="500"/>
    <x v="29"/>
    <x v="297"/>
    <s v="TOLENTINO CAROLINA E."/>
    <s v="LCR"/>
    <x v="1"/>
    <d v="2020-01-15T00:00:00"/>
    <d v="2020-01-15T00:00:00"/>
    <s v="OTHER"/>
    <s v="CALAMITY LEAVE"/>
    <s v="1 OTHER"/>
    <n v="1"/>
    <m/>
  </r>
  <r>
    <n v="501"/>
    <x v="29"/>
    <x v="297"/>
    <s v="TOLENTINO CAROLINA E."/>
    <s v="LCR"/>
    <x v="1"/>
    <d v="2020-01-23T00:00:00"/>
    <d v="2020-01-24T00:00:00"/>
    <s v="OTHER"/>
    <s v="CALAMITY LEAVE"/>
    <s v="2 OTHER"/>
    <n v="2"/>
    <m/>
  </r>
  <r>
    <n v="502"/>
    <x v="29"/>
    <x v="289"/>
    <s v="TOLENTINO CAROLINA E."/>
    <s v="LCR"/>
    <x v="1"/>
    <d v="2020-02-05T00:00:00"/>
    <d v="2020-02-05T00:00:00"/>
    <s v="OTHER"/>
    <s v="CALAMITY LEAVE"/>
    <s v="1 OTHER"/>
    <n v="1"/>
    <m/>
  </r>
  <r>
    <n v="503"/>
    <x v="29"/>
    <x v="289"/>
    <s v="TOLENTINO CAROLINA E."/>
    <s v="LCR"/>
    <x v="1"/>
    <d v="2020-02-14T00:00:00"/>
    <d v="2020-02-14T00:00:00"/>
    <s v="OTHER"/>
    <s v="CALAMITY LEAVE"/>
    <s v="1 OTHER"/>
    <n v="1"/>
    <m/>
  </r>
  <r>
    <n v="504"/>
    <x v="29"/>
    <x v="328"/>
    <s v="LIMBOC FLORDELIZA J."/>
    <s v="LCR"/>
    <x v="1"/>
    <d v="2020-02-21T00:00:00"/>
    <d v="2020-02-21T00:00:00"/>
    <s v="SL"/>
    <m/>
    <s v="1 SL"/>
    <n v="1"/>
    <m/>
  </r>
  <r>
    <n v="504"/>
    <x v="29"/>
    <x v="328"/>
    <s v="LIMBOC FLORDELIZA J."/>
    <s v="LCR"/>
    <x v="1"/>
    <d v="2020-02-24T00:00:00"/>
    <d v="2020-02-24T00:00:00"/>
    <s v="SL"/>
    <m/>
    <s v="1 SL"/>
    <n v="1"/>
    <m/>
  </r>
  <r>
    <n v="505"/>
    <x v="29"/>
    <x v="303"/>
    <s v="LIMBOC FLORDELIZA J."/>
    <s v="LCR"/>
    <x v="1"/>
    <d v="2020-02-10T00:00:00"/>
    <d v="2020-02-10T00:00:00"/>
    <s v="SL"/>
    <m/>
    <s v="1 SL"/>
    <n v="1"/>
    <m/>
  </r>
  <r>
    <n v="505"/>
    <x v="29"/>
    <x v="303"/>
    <s v="LIMBOC FLORDELIZA J."/>
    <s v="LCR"/>
    <x v="1"/>
    <d v="2020-02-17T00:00:00"/>
    <d v="2020-02-17T00:00:00"/>
    <s v="SL"/>
    <m/>
    <s v="1 SL"/>
    <n v="1"/>
    <m/>
  </r>
  <r>
    <n v="506"/>
    <x v="29"/>
    <x v="301"/>
    <s v="LIMBOC FLORDELIZA J."/>
    <s v="LCR"/>
    <x v="1"/>
    <d v="2020-02-03T00:00:00"/>
    <d v="2020-02-03T00:00:00"/>
    <s v="SL"/>
    <m/>
    <s v="1 SL"/>
    <n v="1"/>
    <m/>
  </r>
  <r>
    <n v="507"/>
    <x v="29"/>
    <x v="293"/>
    <s v="LIMBOC FLORDELIZA J."/>
    <s v="LCR"/>
    <x v="1"/>
    <d v="2020-01-31T00:00:00"/>
    <d v="2020-01-31T00:00:00"/>
    <s v="OTHER"/>
    <s v="CALAMITY LEAVE"/>
    <s v="1 OTHER"/>
    <n v="1"/>
    <m/>
  </r>
  <r>
    <n v="508"/>
    <x v="29"/>
    <x v="282"/>
    <s v="LIMBOC FLORDELIZA J."/>
    <s v="LCR"/>
    <x v="1"/>
    <d v="2020-01-15T00:00:00"/>
    <d v="2020-01-17T00:00:00"/>
    <s v="OTHER"/>
    <s v="CALAMITY LEAVE"/>
    <s v="3 OTHER"/>
    <n v="3"/>
    <m/>
  </r>
  <r>
    <n v="509"/>
    <x v="29"/>
    <x v="293"/>
    <s v="LIMBOC FLORDELIZA J."/>
    <s v="LCR"/>
    <x v="1"/>
    <d v="2020-01-27T00:00:00"/>
    <d v="2020-01-27T00:00:00"/>
    <s v="OTHER"/>
    <s v="CALAMITY LEAVE"/>
    <s v="1 OTHER"/>
    <n v="1"/>
    <m/>
  </r>
  <r>
    <n v="510"/>
    <x v="29"/>
    <x v="285"/>
    <s v="BOFILL ERNA P."/>
    <s v="LCR"/>
    <x v="1"/>
    <d v="2020-02-27T00:00:00"/>
    <d v="2020-02-28T00:00:00"/>
    <s v="SL"/>
    <m/>
    <s v="2 SL"/>
    <n v="2"/>
    <m/>
  </r>
  <r>
    <n v="511"/>
    <x v="29"/>
    <x v="301"/>
    <s v="BOFILL ERNA P."/>
    <s v="LCR"/>
    <x v="1"/>
    <d v="2020-02-05T00:00:00"/>
    <d v="2020-02-05T00:00:00"/>
    <s v="OTHER"/>
    <s v="CALAMITY LEAVE"/>
    <s v="1 OTHER"/>
    <n v="1"/>
    <m/>
  </r>
  <r>
    <n v="511"/>
    <x v="29"/>
    <x v="301"/>
    <s v="BOFILL ERNA P."/>
    <s v="LCR"/>
    <x v="1"/>
    <d v="2020-02-14T00:00:00"/>
    <d v="2020-02-14T00:00:00"/>
    <s v="OTHER"/>
    <s v="CALAMITY LEAVE"/>
    <s v="1 OTHER"/>
    <n v="1"/>
    <m/>
  </r>
  <r>
    <n v="512"/>
    <x v="29"/>
    <x v="294"/>
    <s v="BOFILL ERNA P."/>
    <s v="LCR"/>
    <x v="1"/>
    <d v="2020-01-27T00:00:00"/>
    <d v="2020-01-28T00:00:00"/>
    <s v="OTHER"/>
    <s v="CALAMITY LEAVE"/>
    <s v="2 OTHER"/>
    <n v="2"/>
    <m/>
  </r>
  <r>
    <n v="513"/>
    <x v="29"/>
    <x v="327"/>
    <s v="BOFILL ERNA P."/>
    <s v="LCR"/>
    <x v="1"/>
    <d v="2020-01-15T00:00:00"/>
    <d v="2020-01-15T00:00:00"/>
    <s v="OTHER"/>
    <s v="CALAMITY LEAVE"/>
    <s v="1 OTHER"/>
    <n v="1"/>
    <m/>
  </r>
  <r>
    <n v="514"/>
    <x v="29"/>
    <x v="284"/>
    <s v="FERMA MARIA I."/>
    <s v="LCR"/>
    <x v="1"/>
    <d v="2020-01-31T00:00:00"/>
    <d v="2020-01-31T00:00:00"/>
    <s v="OTHER"/>
    <s v="CALAMITY LEAVE"/>
    <s v="1 OTHER"/>
    <n v="1"/>
    <m/>
  </r>
  <r>
    <n v="514"/>
    <x v="29"/>
    <x v="284"/>
    <s v="FERMA MARIA I."/>
    <s v="LCR"/>
    <x v="1"/>
    <d v="2020-02-03T00:00:00"/>
    <d v="2020-02-03T00:00:00"/>
    <s v="OTHER"/>
    <s v="CALAMITY LEAVE"/>
    <s v="1 OTHER"/>
    <n v="1"/>
    <m/>
  </r>
  <r>
    <n v="515"/>
    <x v="29"/>
    <x v="292"/>
    <s v="FERMA MARIA I."/>
    <s v="LCR"/>
    <x v="1"/>
    <d v="2020-01-20T00:00:00"/>
    <d v="2020-01-21T00:00:00"/>
    <s v="OTHER"/>
    <s v="CALAMITY LEAVE"/>
    <s v="2 OTHER"/>
    <n v="2"/>
    <m/>
  </r>
  <r>
    <n v="516"/>
    <x v="29"/>
    <x v="281"/>
    <s v="FERMA MARIA I."/>
    <s v="LCR"/>
    <x v="1"/>
    <d v="2020-01-24T00:00:00"/>
    <d v="2020-01-24T00:00:00"/>
    <s v="OTHER"/>
    <s v="CALAMITY LEAVE"/>
    <s v="1 OTHER"/>
    <n v="1"/>
    <m/>
  </r>
  <r>
    <n v="517"/>
    <x v="29"/>
    <x v="329"/>
    <s v="BAYBAY LINDA G."/>
    <s v="LCR"/>
    <x v="1"/>
    <d v="2020-03-12T00:00:00"/>
    <d v="2020-03-12T00:00:00"/>
    <s v="SL"/>
    <m/>
    <s v="1 SL"/>
    <n v="1"/>
    <m/>
  </r>
  <r>
    <n v="518"/>
    <x v="29"/>
    <x v="318"/>
    <s v="BAYBAY LINDA G."/>
    <s v="LCR"/>
    <x v="1"/>
    <d v="2020-02-24T00:00:00"/>
    <d v="2020-02-24T00:00:00"/>
    <s v="SL"/>
    <m/>
    <s v="1 SL"/>
    <n v="1"/>
    <m/>
  </r>
  <r>
    <n v="518"/>
    <x v="29"/>
    <x v="318"/>
    <s v="BAYBAY LINDA G."/>
    <s v="LCR"/>
    <x v="1"/>
    <d v="2020-02-26T00:00:00"/>
    <d v="2020-02-26T00:00:00"/>
    <s v="SL"/>
    <m/>
    <s v="1 SL"/>
    <n v="1"/>
    <m/>
  </r>
  <r>
    <n v="519"/>
    <x v="29"/>
    <x v="311"/>
    <s v="BAYBAY LINDA G."/>
    <s v="LCR"/>
    <x v="1"/>
    <d v="2020-02-19T00:00:00"/>
    <d v="2020-02-19T00:00:00"/>
    <s v="SL"/>
    <m/>
    <s v="1 SL"/>
    <n v="1"/>
    <m/>
  </r>
  <r>
    <n v="520"/>
    <x v="29"/>
    <x v="301"/>
    <s v="BAYBAY LINDA G."/>
    <s v="LCR"/>
    <x v="1"/>
    <d v="2020-02-11T00:00:00"/>
    <d v="2020-02-11T00:00:00"/>
    <s v="OTHER"/>
    <s v="CALAMITY LEAVE"/>
    <s v="1 OTHER"/>
    <n v="1"/>
    <m/>
  </r>
  <r>
    <n v="520"/>
    <x v="29"/>
    <x v="301"/>
    <s v="BAYBAY LINDA G."/>
    <s v="LCR"/>
    <x v="1"/>
    <d v="2020-02-14T00:00:00"/>
    <d v="2020-02-14T00:00:00"/>
    <s v="OTHER"/>
    <s v="CALAMITY LEAVE"/>
    <s v="1 OTHER"/>
    <n v="1"/>
    <m/>
  </r>
  <r>
    <n v="521"/>
    <x v="29"/>
    <x v="312"/>
    <s v="BAYBAY LINDA G."/>
    <s v="LCR"/>
    <x v="1"/>
    <d v="2020-01-31T00:00:00"/>
    <d v="2020-01-31T00:00:00"/>
    <s v="OTHER"/>
    <s v="CALAMITY LEAVE"/>
    <s v="1 OTHER"/>
    <n v="1"/>
    <m/>
  </r>
  <r>
    <n v="522"/>
    <x v="29"/>
    <x v="282"/>
    <s v="BAYBAY LINDA G."/>
    <s v="LCR"/>
    <x v="1"/>
    <d v="2020-01-17T00:00:00"/>
    <d v="2020-01-17T00:00:00"/>
    <s v="OTHER"/>
    <s v="CALAMITY LEAVE"/>
    <s v="1 OTHER"/>
    <n v="1"/>
    <m/>
  </r>
  <r>
    <n v="523"/>
    <x v="29"/>
    <x v="301"/>
    <s v="MATIENZO NORMITA S."/>
    <s v="LCR"/>
    <x v="1"/>
    <d v="2020-02-14T00:00:00"/>
    <d v="2020-02-14T00:00:00"/>
    <s v="OTHER"/>
    <s v="CALAMITY LEAVE"/>
    <s v="1 OTHER"/>
    <n v="1"/>
    <m/>
  </r>
  <r>
    <n v="524"/>
    <x v="29"/>
    <x v="327"/>
    <s v="MATIENZO NORMITA S."/>
    <s v="LCR"/>
    <x v="1"/>
    <d v="2020-01-15T00:00:00"/>
    <d v="2020-01-15T00:00:00"/>
    <s v="OTHER"/>
    <s v="CALAMITY LEAVE"/>
    <s v="1 OTHER"/>
    <n v="1"/>
    <m/>
  </r>
  <r>
    <n v="525"/>
    <x v="29"/>
    <x v="295"/>
    <s v="ANGCAYA RUFINA P."/>
    <s v="LCR"/>
    <x v="1"/>
    <d v="2020-02-27T00:00:00"/>
    <d v="2020-02-27T00:00:00"/>
    <s v="SL"/>
    <m/>
    <s v="1 SL"/>
    <n v="1"/>
    <m/>
  </r>
  <r>
    <n v="526"/>
    <x v="29"/>
    <x v="285"/>
    <s v="ANGCAYA RUFINA P."/>
    <s v="LCR"/>
    <x v="1"/>
    <d v="2020-02-11T00:00:00"/>
    <d v="2020-02-11T00:00:00"/>
    <s v="OTHER"/>
    <s v="CALAMITY LEAVE"/>
    <s v="1 OTHER"/>
    <n v="1"/>
    <m/>
  </r>
  <r>
    <n v="526"/>
    <x v="29"/>
    <x v="285"/>
    <s v="ANGCAYA RUFINA P."/>
    <s v="LCR"/>
    <x v="1"/>
    <d v="2020-02-14T00:00:00"/>
    <d v="2020-02-14T00:00:00"/>
    <s v="OTHER"/>
    <s v="CALAMITY LEAVE"/>
    <s v="1 OTHER"/>
    <n v="1"/>
    <m/>
  </r>
  <r>
    <n v="527"/>
    <x v="29"/>
    <x v="285"/>
    <s v="ANGCAYA RUFINA P."/>
    <s v="LCR"/>
    <x v="1"/>
    <d v="2020-01-30T00:00:00"/>
    <d v="2020-01-30T00:00:00"/>
    <s v="OTHER"/>
    <s v="CALAMITY LEAVE"/>
    <s v="1 OTHER"/>
    <n v="1"/>
    <m/>
  </r>
  <r>
    <n v="528"/>
    <x v="29"/>
    <x v="327"/>
    <s v="ANGCAYA RUFINA P."/>
    <s v="LCR"/>
    <x v="1"/>
    <d v="2020-01-24T00:00:00"/>
    <d v="2020-01-24T00:00:00"/>
    <s v="OTHER"/>
    <s v="CALAMITY LEAVE"/>
    <s v="1 OTHER"/>
    <n v="1"/>
    <m/>
  </r>
  <r>
    <n v="529"/>
    <x v="30"/>
    <x v="299"/>
    <s v="PENALES GLORIA P."/>
    <s v="ASSESSORS OFFICE"/>
    <x v="1"/>
    <d v="2020-02-10T00:00:00"/>
    <d v="2020-02-10T00:00:00"/>
    <s v="OTHER"/>
    <s v="DOMESTIC EMERGENCY"/>
    <s v="1 OTHER"/>
    <n v="1"/>
    <m/>
  </r>
  <r>
    <n v="530"/>
    <x v="30"/>
    <x v="298"/>
    <s v="MARINDUQUE MARISSA M."/>
    <s v="ASSESSORS OFFICE"/>
    <x v="1"/>
    <d v="2020-01-31T00:00:00"/>
    <d v="2020-01-31T00:00:00"/>
    <s v="OTHER"/>
    <s v="BIRTHDAY LEAVE"/>
    <s v="1 OTHER"/>
    <n v="1"/>
    <m/>
  </r>
  <r>
    <n v="531"/>
    <x v="30"/>
    <x v="298"/>
    <s v="MARINDUQUE MARISSA M."/>
    <s v="ASSESSORS OFFICE"/>
    <x v="1"/>
    <d v="2020-01-29T00:00:00"/>
    <d v="2020-01-29T00:00:00"/>
    <s v="OTHER"/>
    <s v="CALAMITY LEAVE"/>
    <s v="1 OTHER"/>
    <n v="1"/>
    <m/>
  </r>
  <r>
    <n v="531"/>
    <x v="30"/>
    <x v="298"/>
    <s v="MARINDUQUE MARISSA M."/>
    <s v="ASSESSORS OFFICE"/>
    <x v="1"/>
    <d v="2020-02-07T00:00:00"/>
    <d v="2020-02-07T00:00:00"/>
    <s v="OTHER"/>
    <s v="CALAMITY LEAVE"/>
    <s v="1 OTHER"/>
    <n v="1"/>
    <m/>
  </r>
  <r>
    <n v="531"/>
    <x v="30"/>
    <x v="298"/>
    <s v="MARINDUQUE MARISSA M."/>
    <s v="ASSESSORS OFFICE"/>
    <x v="1"/>
    <d v="2020-02-13T00:00:00"/>
    <d v="2020-02-13T00:00:00"/>
    <s v="OTHER"/>
    <s v="CALAMITY LEAVE"/>
    <s v="1 OTHER"/>
    <n v="1"/>
    <m/>
  </r>
  <r>
    <n v="532"/>
    <x v="30"/>
    <x v="287"/>
    <s v="ANGCAYA OFELIA G."/>
    <s v="ASSESSORS OFFICE"/>
    <x v="1"/>
    <d v="2020-02-11T00:00:00"/>
    <d v="2020-02-14T00:00:00"/>
    <s v="OTHER"/>
    <s v="CALAMITY LEAVE"/>
    <s v="4 OTHER"/>
    <n v="4"/>
    <m/>
  </r>
  <r>
    <n v="533"/>
    <x v="30"/>
    <x v="287"/>
    <s v="BAYOT RUMER M."/>
    <s v="ASSESSORS OFFICE"/>
    <x v="1"/>
    <d v="2020-02-11T00:00:00"/>
    <d v="2020-02-12T00:00:00"/>
    <s v="SL"/>
    <m/>
    <s v="2 SL"/>
    <n v="2"/>
    <m/>
  </r>
  <r>
    <n v="534"/>
    <x v="30"/>
    <x v="287"/>
    <s v="BAYOT RUMER M."/>
    <s v="ASSESSORS OFFICE"/>
    <x v="1"/>
    <d v="2020-01-16T00:00:00"/>
    <d v="2020-01-17T00:00:00"/>
    <s v="OTHER"/>
    <s v="CALAMITY LEAVE"/>
    <s v="2 OTHER"/>
    <n v="2"/>
    <m/>
  </r>
  <r>
    <n v="534"/>
    <x v="30"/>
    <x v="287"/>
    <s v="BAYOT RUMER M."/>
    <s v="ASSESSORS OFFICE"/>
    <x v="1"/>
    <d v="2020-01-27T00:00:00"/>
    <d v="2020-01-29T00:00:00"/>
    <s v="OTHER"/>
    <s v="CALAMITY LEAVE"/>
    <s v="3 OTHER"/>
    <n v="3"/>
    <m/>
  </r>
  <r>
    <n v="534"/>
    <x v="30"/>
    <x v="287"/>
    <s v="BAYOT RUMER M."/>
    <s v="ASSESSORS OFFICE"/>
    <x v="1"/>
    <d v="2020-02-10T00:00:00"/>
    <d v="2020-02-10T00:00:00"/>
    <s v="OTHER"/>
    <s v="CALAMITY LEAVE"/>
    <s v="1 OTHER"/>
    <n v="1"/>
    <m/>
  </r>
  <r>
    <n v="535"/>
    <x v="30"/>
    <x v="300"/>
    <s v="CARAAN ANNABELLE F."/>
    <s v="ASSESSORS OFFICE"/>
    <x v="1"/>
    <d v="2020-01-15T00:00:00"/>
    <d v="2020-01-15T00:00:00"/>
    <s v="OTHER"/>
    <s v="CALAMITY LEAVE"/>
    <s v="1 OTHER"/>
    <n v="1"/>
    <m/>
  </r>
  <r>
    <n v="535"/>
    <x v="30"/>
    <x v="300"/>
    <s v="CARAAN ANNABELLE F."/>
    <s v="ASSESSORS OFFICE"/>
    <x v="1"/>
    <d v="2020-01-24T00:00:00"/>
    <d v="2020-01-24T00:00:00"/>
    <s v="OTHER"/>
    <s v="CALAMITY LEAVE"/>
    <s v="1 OTHER"/>
    <n v="1"/>
    <m/>
  </r>
  <r>
    <n v="535"/>
    <x v="30"/>
    <x v="300"/>
    <s v="CARAAN ANNABELLE F."/>
    <s v="ASSESSORS OFFICE"/>
    <x v="1"/>
    <d v="2020-02-03T00:00:00"/>
    <d v="2020-02-03T00:00:00"/>
    <s v="OTHER"/>
    <s v="CALAMITY LEAVE"/>
    <s v="1 OTHER"/>
    <n v="1"/>
    <m/>
  </r>
  <r>
    <n v="535"/>
    <x v="30"/>
    <x v="300"/>
    <s v="CARAAN ANNABELLE F."/>
    <s v="ASSESSORS OFFICE"/>
    <x v="1"/>
    <d v="2020-02-11T00:00:00"/>
    <d v="2020-02-12T00:00:00"/>
    <s v="OTHER"/>
    <s v="CALAMITY LEAVE"/>
    <s v="2 OTHER"/>
    <n v="2"/>
    <m/>
  </r>
  <r>
    <n v="536"/>
    <x v="30"/>
    <x v="300"/>
    <s v="CORTEZ MARCOS NOEL A."/>
    <s v="ASSESSORS OFFICE"/>
    <x v="1"/>
    <d v="2020-02-04T00:00:00"/>
    <d v="2020-02-04T00:00:00"/>
    <s v="OTHER"/>
    <s v="CALAMITY LEAVE"/>
    <s v="1 OTHER"/>
    <n v="1"/>
    <m/>
  </r>
  <r>
    <n v="536"/>
    <x v="30"/>
    <x v="300"/>
    <s v="CORTEZ MARCOS NOEL A."/>
    <s v="ASSESSORS OFFICE"/>
    <x v="1"/>
    <d v="2020-02-07T00:00:00"/>
    <d v="2020-02-07T00:00:00"/>
    <s v="OTHER"/>
    <s v="CALAMITY LEAVE"/>
    <s v="1 OTHER"/>
    <n v="1"/>
    <m/>
  </r>
  <r>
    <n v="536"/>
    <x v="30"/>
    <x v="300"/>
    <s v="CORTEZ MARCOS NOEL A."/>
    <s v="ASSESSORS OFFICE"/>
    <x v="1"/>
    <d v="2020-02-10T00:00:00"/>
    <d v="2020-02-12T00:00:00"/>
    <s v="OTHER"/>
    <s v="CALAMITY LEAVE"/>
    <s v="3 OTHER"/>
    <n v="3"/>
    <m/>
  </r>
  <r>
    <n v="537"/>
    <x v="30"/>
    <x v="300"/>
    <s v="TORRES SONIA M."/>
    <s v="ASSESSORS OFFICE"/>
    <x v="1"/>
    <d v="2020-01-27T00:00:00"/>
    <d v="2020-01-27T00:00:00"/>
    <s v="OTHER"/>
    <s v="CALAMITY LEAVE"/>
    <s v="1 OTHER"/>
    <n v="1"/>
    <m/>
  </r>
  <r>
    <n v="538"/>
    <x v="30"/>
    <x v="287"/>
    <s v="BAYHON GEORGE G."/>
    <s v="ASSESSORS OFFICE"/>
    <x v="1"/>
    <d v="2020-01-15T00:00:00"/>
    <d v="2020-01-17T00:00:00"/>
    <s v="OTHER"/>
    <s v="CALAMITY LEAVE"/>
    <s v="3 OTHER"/>
    <n v="3"/>
    <m/>
  </r>
  <r>
    <n v="538"/>
    <x v="30"/>
    <x v="287"/>
    <s v="BAYHON GEORGE G."/>
    <s v="ASSESSORS OFFICE"/>
    <x v="1"/>
    <d v="2020-02-14T00:00:00"/>
    <d v="2020-02-14T00:00:00"/>
    <s v="OTHER"/>
    <s v="CALAMITY LEAVE"/>
    <s v="1 OTHER"/>
    <n v="1"/>
    <m/>
  </r>
  <r>
    <n v="539"/>
    <x v="30"/>
    <x v="287"/>
    <s v="ANACAY ABNER M."/>
    <s v="ASSESSORS OFFICE"/>
    <x v="1"/>
    <d v="2020-01-15T00:00:00"/>
    <d v="2020-01-15T00:00:00"/>
    <s v="OTHER"/>
    <s v="CALAMITY LEAVE"/>
    <s v="1 OTHER"/>
    <n v="1"/>
    <m/>
  </r>
  <r>
    <n v="539"/>
    <x v="30"/>
    <x v="287"/>
    <s v="ANACAY ABNER M."/>
    <s v="ASSESSORS OFFICE"/>
    <x v="1"/>
    <d v="2020-02-07T00:00:00"/>
    <d v="2020-02-07T00:00:00"/>
    <s v="OTHER"/>
    <s v="CALAMITY LEAVE"/>
    <s v="1 OTHER"/>
    <n v="1"/>
    <m/>
  </r>
  <r>
    <n v="540"/>
    <x v="30"/>
    <x v="298"/>
    <s v="PENALES GLORIA P."/>
    <s v="ASSESSORS OFFICE"/>
    <x v="1"/>
    <d v="2020-02-03T00:00:00"/>
    <d v="2020-02-07T00:00:00"/>
    <s v="SL"/>
    <m/>
    <s v="5 SL"/>
    <n v="5"/>
    <m/>
  </r>
  <r>
    <n v="541"/>
    <x v="30"/>
    <x v="298"/>
    <s v="PENALES GLORIA P."/>
    <s v="ASSESSORS OFFICE"/>
    <x v="1"/>
    <d v="2020-01-27T00:00:00"/>
    <d v="2020-01-31T00:00:00"/>
    <s v="OTHER"/>
    <s v="CALAMITY LEAVE"/>
    <s v="5 OTHER"/>
    <n v="5"/>
    <m/>
  </r>
  <r>
    <n v="542"/>
    <x v="30"/>
    <x v="320"/>
    <s v="MALIGAYA NELITA M."/>
    <s v="GSO"/>
    <x v="1"/>
    <d v="2020-02-28T00:00:00"/>
    <d v="2020-02-28T00:00:00"/>
    <s v="SL"/>
    <m/>
    <s v="1 SL"/>
    <n v="1"/>
    <m/>
  </r>
  <r>
    <n v="543"/>
    <x v="30"/>
    <x v="296"/>
    <s v="MANGUINAO GILBERT"/>
    <s v="ONT"/>
    <x v="0"/>
    <d v="2020-02-11T00:00:00"/>
    <d v="2020-02-14T00:00:00"/>
    <s v="OTHER"/>
    <s v="EMERGENCY LEAVE"/>
    <s v="4 OTHER"/>
    <n v="4"/>
    <m/>
  </r>
  <r>
    <n v="544"/>
    <x v="30"/>
    <x v="298"/>
    <s v="DE VILLA MYRNA D."/>
    <s v="GSO"/>
    <x v="1"/>
    <d v="2020-02-13T00:00:00"/>
    <d v="2020-02-13T00:00:00"/>
    <s v="SL"/>
    <m/>
    <s v="1 SL"/>
    <n v="1"/>
    <m/>
  </r>
  <r>
    <n v="545"/>
    <x v="30"/>
    <x v="327"/>
    <s v="DE VILLA MYRNA D."/>
    <s v="GSO"/>
    <x v="1"/>
    <d v="2020-01-10T00:00:00"/>
    <d v="2020-01-10T00:00:00"/>
    <s v="OTHER"/>
    <s v="DOMESTIC EMERGENCY"/>
    <s v="1 OTHER"/>
    <n v="1"/>
    <m/>
  </r>
  <r>
    <n v="545"/>
    <x v="30"/>
    <x v="327"/>
    <s v="DE VILLA MYRNA D."/>
    <s v="GSO"/>
    <x v="1"/>
    <d v="2020-01-15T00:00:00"/>
    <d v="2020-01-15T00:00:00"/>
    <s v="OTHER"/>
    <s v="DOMESTIC EMERGENCY"/>
    <s v="1 OTHER"/>
    <n v="1"/>
    <m/>
  </r>
  <r>
    <n v="546"/>
    <x v="30"/>
    <x v="319"/>
    <s v="ANGCAYA ANA B."/>
    <s v="GSO"/>
    <x v="1"/>
    <d v="2020-03-04T00:00:00"/>
    <d v="2020-03-04T00:00:00"/>
    <s v="OTHER"/>
    <s v="DOMESTIC EMERGENCY"/>
    <s v="1 OTHER"/>
    <n v="1"/>
    <m/>
  </r>
  <r>
    <n v="547"/>
    <x v="30"/>
    <x v="285"/>
    <s v="ANGCAYA ANA B."/>
    <s v="GSO"/>
    <x v="1"/>
    <d v="2020-01-31T00:00:00"/>
    <d v="2020-01-31T00:00:00"/>
    <s v="OTHER"/>
    <s v="EMERGENCY LEAVE"/>
    <s v="1 OTHER"/>
    <n v="1"/>
    <m/>
  </r>
  <r>
    <n v="548"/>
    <x v="30"/>
    <x v="277"/>
    <s v="ANGCAYA ANA B."/>
    <s v="GSO"/>
    <x v="1"/>
    <d v="2020-01-17T00:00:00"/>
    <d v="2020-01-17T00:00:00"/>
    <s v="VL"/>
    <m/>
    <s v="1 VL"/>
    <n v="1"/>
    <m/>
  </r>
  <r>
    <n v="548"/>
    <x v="30"/>
    <x v="277"/>
    <s v="ANGCAYA ANA B."/>
    <s v="GSO"/>
    <x v="1"/>
    <d v="2020-01-20T00:00:00"/>
    <d v="2020-01-21T00:00:00"/>
    <s v="VL"/>
    <m/>
    <s v="2 VL"/>
    <n v="2"/>
    <m/>
  </r>
  <r>
    <n v="549"/>
    <x v="30"/>
    <x v="309"/>
    <s v="PERIDO EDWIN A."/>
    <s v="GSO"/>
    <x v="1"/>
    <d v="2020-02-20T00:00:00"/>
    <d v="2020-02-21T00:00:00"/>
    <s v="OTHER"/>
    <s v="DOMESTIC EMERGENCY"/>
    <s v="2 OTHER"/>
    <n v="2"/>
    <m/>
  </r>
  <r>
    <n v="550"/>
    <x v="30"/>
    <x v="287"/>
    <s v="PERIDO EDWIN A."/>
    <s v="GSO"/>
    <x v="1"/>
    <d v="2020-02-11T00:00:00"/>
    <d v="2020-02-11T00:00:00"/>
    <s v="OTHER"/>
    <s v="EMERGENCY LEAVE"/>
    <s v="1 OTHER"/>
    <n v="1"/>
    <m/>
  </r>
  <r>
    <n v="551"/>
    <x v="30"/>
    <x v="285"/>
    <s v="PERIDO EDWIN A."/>
    <s v="GSO"/>
    <x v="1"/>
    <d v="2020-01-31T00:00:00"/>
    <d v="2020-01-31T00:00:00"/>
    <s v="OTHER"/>
    <s v="EMERGENCY LEAVE"/>
    <s v="1 OTHER"/>
    <n v="1"/>
    <m/>
  </r>
  <r>
    <n v="552"/>
    <x v="30"/>
    <x v="310"/>
    <s v="PERIDO EDWIN A."/>
    <s v="GSO"/>
    <x v="1"/>
    <d v="2020-01-24T00:00:00"/>
    <d v="2020-01-24T00:00:00"/>
    <s v="OTHER"/>
    <s v="EMERGENCY LEAVE"/>
    <s v="1 OTHER"/>
    <n v="1"/>
    <m/>
  </r>
  <r>
    <n v="553"/>
    <x v="30"/>
    <x v="300"/>
    <s v="JAVIER CARMELITA M."/>
    <s v="CCT"/>
    <x v="1"/>
    <d v="2020-02-14T00:00:00"/>
    <d v="2020-02-14T00:00:00"/>
    <s v="OTHER"/>
    <s v="CALAMITY LEAVE"/>
    <s v="1 OTHER"/>
    <n v="1"/>
    <m/>
  </r>
  <r>
    <n v="554"/>
    <x v="30"/>
    <x v="296"/>
    <s v="DIMARANAN PERPETUA F."/>
    <s v="TIPID IMPOK"/>
    <x v="1"/>
    <d v="2020-02-13T00:00:00"/>
    <d v="2020-02-14T00:00:00"/>
    <s v="OTHER"/>
    <s v="DOMESTIC EMERGENCY"/>
    <s v="2 OTHER"/>
    <n v="2"/>
    <m/>
  </r>
  <r>
    <n v="555"/>
    <x v="30"/>
    <x v="299"/>
    <s v="DIMARANAN PERPETUA F."/>
    <s v="TIPID IMPOK"/>
    <x v="1"/>
    <d v="2020-02-07T00:00:00"/>
    <d v="2020-02-07T00:00:00"/>
    <s v="OTHER"/>
    <s v="CALAMITY LEAVE"/>
    <s v="1 OTHER"/>
    <n v="1"/>
    <m/>
  </r>
  <r>
    <n v="555"/>
    <x v="30"/>
    <x v="299"/>
    <s v="DIMARANAN PERPETUA F."/>
    <s v="TIPID IMPOK"/>
    <x v="1"/>
    <d v="2020-02-10T00:00:00"/>
    <d v="2020-02-10T00:00:00"/>
    <s v="OTHER"/>
    <s v="CALAMITY LEAVE"/>
    <s v="1 OTHER"/>
    <n v="1"/>
    <m/>
  </r>
  <r>
    <n v="556"/>
    <x v="30"/>
    <x v="276"/>
    <s v="DIMARANAN PERPETUA F."/>
    <s v="TIPID IMPOK"/>
    <x v="1"/>
    <d v="2020-01-29T00:00:00"/>
    <d v="2020-01-29T00:00:00"/>
    <s v="OTHER"/>
    <s v="CALAMITY LEAVE"/>
    <s v="1 OTHER"/>
    <n v="1"/>
    <m/>
  </r>
  <r>
    <n v="557"/>
    <x v="30"/>
    <x v="281"/>
    <s v="DIMARANAN PERPETUA F."/>
    <s v="TIPID IMPOK"/>
    <x v="1"/>
    <d v="2020-01-21T00:00:00"/>
    <d v="2020-01-21T00:00:00"/>
    <s v="OTHER"/>
    <s v="CALAMITY LEAVE"/>
    <s v="1 OTHER"/>
    <n v="1"/>
    <m/>
  </r>
  <r>
    <n v="558"/>
    <x v="30"/>
    <x v="286"/>
    <s v="DIMARANAN PERPETUA F."/>
    <s v="TIPID IMPOK"/>
    <x v="1"/>
    <d v="2020-01-07T00:00:00"/>
    <d v="2020-01-07T00:00:00"/>
    <s v="OTHER"/>
    <s v="DOMESTIC EMERGENCY"/>
    <s v="1 OTHER"/>
    <n v="1"/>
    <m/>
  </r>
  <r>
    <n v="559"/>
    <x v="30"/>
    <x v="299"/>
    <s v="ORTIZ TRINIDAD D."/>
    <s v="GSO"/>
    <x v="1"/>
    <d v="2020-02-06T00:00:00"/>
    <d v="2020-02-06T00:00:00"/>
    <s v="OTHER"/>
    <s v="DOMESTIC EMERGENCY"/>
    <s v="1 OTHER"/>
    <n v="1"/>
    <m/>
  </r>
  <r>
    <n v="559"/>
    <x v="30"/>
    <x v="299"/>
    <s v="ORTIZ TRINIDAD D."/>
    <s v="GSO"/>
    <x v="1"/>
    <d v="2020-02-10T00:00:00"/>
    <d v="2020-02-10T00:00:00"/>
    <s v="OTHER"/>
    <s v="DOMESTIC EMERGENCY"/>
    <s v="1 OTHER"/>
    <n v="1"/>
    <m/>
  </r>
  <r>
    <n v="560"/>
    <x v="30"/>
    <x v="285"/>
    <s v="ORTIZ TRINIDAD D."/>
    <s v="GSO"/>
    <x v="1"/>
    <d v="2020-01-15T00:00:00"/>
    <d v="2020-01-17T00:00:00"/>
    <s v="OTHER"/>
    <s v="EMERGENCY LEAVE"/>
    <s v="3 OTHER"/>
    <n v="3"/>
    <m/>
  </r>
  <r>
    <n v="560"/>
    <x v="30"/>
    <x v="285"/>
    <s v="ORTIZ TRINIDAD D."/>
    <s v="GSO"/>
    <x v="1"/>
    <d v="2020-01-31T00:00:00"/>
    <d v="2020-01-31T00:00:00"/>
    <s v="OTHER"/>
    <s v="EMERGENCY LEAVE"/>
    <s v="1 OTHER"/>
    <n v="1"/>
    <m/>
  </r>
  <r>
    <n v="560"/>
    <x v="30"/>
    <x v="285"/>
    <s v="ORTIZ TRINIDAD D."/>
    <s v="GSO"/>
    <x v="1"/>
    <d v="2020-02-07T00:00:00"/>
    <d v="2020-02-07T00:00:00"/>
    <s v="OTHER"/>
    <s v="EMERGENCY LEAVE"/>
    <s v="1 OTHER"/>
    <n v="1"/>
    <m/>
  </r>
  <r>
    <n v="561"/>
    <x v="30"/>
    <x v="281"/>
    <s v="DIMAPILIS VILMA T."/>
    <s v="GSO"/>
    <x v="1"/>
    <d v="2020-01-21T00:00:00"/>
    <d v="2020-01-21T00:00:00"/>
    <s v="OTHER"/>
    <s v="EMERGENCY LEAVE"/>
    <s v="1 OTHER"/>
    <n v="1"/>
    <m/>
  </r>
  <r>
    <n v="562"/>
    <x v="30"/>
    <x v="291"/>
    <s v="DIMAPILIS VILMA T."/>
    <s v="GSO"/>
    <x v="1"/>
    <d v="2020-02-04T00:00:00"/>
    <d v="2020-02-05T00:00:00"/>
    <s v="OTHER"/>
    <s v="EMERGENCY LEAVE"/>
    <s v="2 OTHER"/>
    <n v="2"/>
    <m/>
  </r>
  <r>
    <n v="563"/>
    <x v="30"/>
    <x v="330"/>
    <s v="AGUIDO RAFAEL V."/>
    <s v="TOPS (ADMIN CSU)"/>
    <x v="1"/>
    <d v="2020-01-20T00:00:00"/>
    <d v="2020-01-24T00:00:00"/>
    <s v="VL"/>
    <m/>
    <s v="5 VL"/>
    <n v="5"/>
    <m/>
  </r>
  <r>
    <n v="563"/>
    <x v="30"/>
    <x v="330"/>
    <s v="AGUIDO RAFAEL V."/>
    <s v="TOPS (ADMIN CSU)"/>
    <x v="1"/>
    <d v="2020-01-27T00:00:00"/>
    <d v="2020-01-31T00:00:00"/>
    <s v="VL"/>
    <m/>
    <s v="5 VL"/>
    <n v="5"/>
    <m/>
  </r>
  <r>
    <n v="564"/>
    <x v="30"/>
    <x v="285"/>
    <s v="HERNANDEZ CORNELIO A."/>
    <s v="CCT"/>
    <x v="1"/>
    <d v="2020-02-04T00:00:00"/>
    <d v="2020-02-04T00:00:00"/>
    <s v="OTHER"/>
    <s v="CALAMITY LEAVE"/>
    <s v="1 OTHER"/>
    <n v="1"/>
    <m/>
  </r>
  <r>
    <n v="564"/>
    <x v="30"/>
    <x v="285"/>
    <s v="HERNANDEZ CORNELIO A."/>
    <s v="CCT"/>
    <x v="1"/>
    <d v="2020-02-06T00:00:00"/>
    <d v="2020-02-06T00:00:00"/>
    <s v="OTHER"/>
    <s v="CALAMITY LEAVE"/>
    <s v="1 OTHER"/>
    <n v="1"/>
    <m/>
  </r>
  <r>
    <n v="564"/>
    <x v="30"/>
    <x v="285"/>
    <s v="HERNANDEZ CORNELIO A."/>
    <s v="CCT"/>
    <x v="1"/>
    <d v="2020-02-11T00:00:00"/>
    <d v="2020-02-11T00:00:00"/>
    <s v="OTHER"/>
    <s v="CALAMITY LEAVE"/>
    <s v="1 OTHER"/>
    <n v="1"/>
    <m/>
  </r>
  <r>
    <n v="565"/>
    <x v="30"/>
    <x v="298"/>
    <s v="SUMAONG DANILO"/>
    <s v="CEO"/>
    <x v="1"/>
    <d v="2020-02-03T00:00:00"/>
    <d v="2020-02-03T00:00:00"/>
    <s v="OTHER"/>
    <s v="CALAMITY LEAVE"/>
    <s v="1 OTHER"/>
    <n v="1"/>
    <m/>
  </r>
  <r>
    <n v="565"/>
    <x v="30"/>
    <x v="298"/>
    <s v="SUMAONG DANILO  "/>
    <s v="ADMIN OFFICE - HALL OF JUSTICE"/>
    <x v="1"/>
    <d v="2020-02-05T00:00:00"/>
    <d v="2020-02-05T00:00:00"/>
    <s v="OTHER"/>
    <s v="CALAMITY LEAVE"/>
    <s v="1 OTHER"/>
    <n v="1"/>
    <m/>
  </r>
  <r>
    <n v="565"/>
    <x v="30"/>
    <x v="298"/>
    <s v="SUMAONG DANILO  "/>
    <s v="ADMIN OFFICE - HALL OF JUSTICE"/>
    <x v="1"/>
    <d v="2020-02-07T00:00:00"/>
    <d v="2020-02-07T00:00:00"/>
    <s v="OTHER"/>
    <s v="CALAMITY LEAVE"/>
    <s v="1 OTHER"/>
    <n v="1"/>
    <m/>
  </r>
  <r>
    <n v="565"/>
    <x v="30"/>
    <x v="298"/>
    <s v="SUMAONG DANILO  "/>
    <s v="ADMIN OFFICE - HALL OF JUSTICE"/>
    <x v="1"/>
    <d v="2020-02-12T00:00:00"/>
    <d v="2020-02-12T00:00:00"/>
    <s v="OTHER"/>
    <s v="CALAMITY LEAVE"/>
    <s v="1 OTHER"/>
    <n v="1"/>
    <m/>
  </r>
  <r>
    <n v="565"/>
    <x v="30"/>
    <x v="298"/>
    <s v="SUMAONG DANILO  "/>
    <s v="ADMIN OFFICE - HALL OF JUSTICE"/>
    <x v="1"/>
    <d v="2020-02-14T00:00:00"/>
    <d v="2020-02-14T00:00:00"/>
    <s v="OTHER"/>
    <s v="CALAMITY LEAVE"/>
    <s v="1 OTHER"/>
    <n v="1"/>
    <m/>
  </r>
  <r>
    <n v="566"/>
    <x v="30"/>
    <x v="289"/>
    <s v="BAYBAY MARCELO  "/>
    <s v="MO"/>
    <x v="1"/>
    <d v="2020-01-05T00:00:00"/>
    <d v="2020-01-07T00:00:00"/>
    <s v="OTHER"/>
    <s v="CALAMITY LEAVE"/>
    <s v="2 OTHER"/>
    <n v="2"/>
    <m/>
  </r>
  <r>
    <n v="566"/>
    <x v="30"/>
    <x v="289"/>
    <s v="BAYBAY MARCELO  "/>
    <s v="MO"/>
    <x v="1"/>
    <d v="2020-02-11T00:00:00"/>
    <d v="2020-02-12T00:00:00"/>
    <s v="OTHER"/>
    <s v="CALAMITY LEAVE"/>
    <s v="2 OTHER"/>
    <n v="2"/>
    <m/>
  </r>
  <r>
    <n v="567"/>
    <x v="30"/>
    <x v="285"/>
    <s v="AYCARDO JOEL M."/>
    <s v="CSU"/>
    <x v="1"/>
    <d v="2020-02-07T00:00:00"/>
    <d v="2020-02-07T00:00:00"/>
    <s v="OTHER"/>
    <s v="CALAMITY LEAVE"/>
    <s v="1 OTHER"/>
    <n v="1"/>
    <m/>
  </r>
  <r>
    <n v="567"/>
    <x v="30"/>
    <x v="285"/>
    <s v="AYCARDO JOEL M."/>
    <s v="CSU"/>
    <x v="1"/>
    <d v="2020-02-10T00:00:00"/>
    <d v="2020-02-13T00:00:00"/>
    <s v="OTHER"/>
    <s v="CALAMITY LEAVE"/>
    <s v="4 OTHER"/>
    <n v="4"/>
    <m/>
  </r>
  <r>
    <n v="568"/>
    <x v="30"/>
    <x v="291"/>
    <s v="MARCIAL RUSTICO B."/>
    <s v="TOPS (ADMIN CSU)"/>
    <x v="1"/>
    <d v="2020-02-10T00:00:00"/>
    <d v="2020-02-14T00:00:00"/>
    <s v="OTHER"/>
    <s v="CALAMITY LEAVE"/>
    <s v="5 OTHER"/>
    <n v="5"/>
    <m/>
  </r>
  <r>
    <n v="569"/>
    <x v="30"/>
    <x v="299"/>
    <s v="ANGCAYA ANA B."/>
    <s v="GSO"/>
    <x v="1"/>
    <d v="2020-02-12T00:00:00"/>
    <d v="2020-02-14T00:00:00"/>
    <s v="OTHER"/>
    <s v="EMERGENCY LEAVE"/>
    <s v="3 OTHER"/>
    <n v="3"/>
    <m/>
  </r>
  <r>
    <n v="570"/>
    <x v="30"/>
    <x v="299"/>
    <s v="ANGCAYA ANA B."/>
    <s v="GSO"/>
    <x v="1"/>
    <d v="2020-02-07T00:00:00"/>
    <d v="2020-02-07T00:00:00"/>
    <s v="OTHER"/>
    <s v="EMERGENCY LEAVE"/>
    <s v="1 OTHER"/>
    <n v="1"/>
    <m/>
  </r>
  <r>
    <n v="571"/>
    <x v="30"/>
    <x v="313"/>
    <s v="DIMAPILIS VILMA T."/>
    <s v="GSO"/>
    <x v="1"/>
    <d v="2020-03-02T00:00:00"/>
    <d v="2020-03-02T00:00:00"/>
    <s v="OTHER"/>
    <s v="DOMESTIC EMERGENCY"/>
    <s v="1 OTHER"/>
    <n v="1"/>
    <m/>
  </r>
  <r>
    <n v="571"/>
    <x v="30"/>
    <x v="290"/>
    <s v="DIMAPILIS VILMA T."/>
    <s v="GSO"/>
    <x v="1"/>
    <d v="2020-02-20T00:00:00"/>
    <d v="2020-02-20T00:00:00"/>
    <s v="OTHER"/>
    <s v="DOMESTIC EMERGENCY"/>
    <s v="1 OTHER"/>
    <n v="1"/>
    <m/>
  </r>
  <r>
    <n v="572"/>
    <x v="30"/>
    <x v="287"/>
    <s v="DIMAPILIS VILMA T."/>
    <s v="GSO"/>
    <x v="1"/>
    <d v="2020-02-12T00:00:00"/>
    <d v="2020-02-12T00:00:00"/>
    <s v="OTHER"/>
    <s v="EMERGENCY LEAVE"/>
    <s v="1 OTHER"/>
    <n v="1"/>
    <m/>
  </r>
  <r>
    <n v="573"/>
    <x v="30"/>
    <x v="276"/>
    <s v="DIMAPILIS VILMA T."/>
    <s v="GSO"/>
    <x v="1"/>
    <d v="2020-01-29T00:00:00"/>
    <d v="2020-01-29T00:00:00"/>
    <s v="OTHER"/>
    <s v="EMERGENCY LEAVE"/>
    <s v="1 OTHER"/>
    <n v="1"/>
    <m/>
  </r>
  <r>
    <n v="574"/>
    <x v="30"/>
    <x v="311"/>
    <s v="MALIGAYA NELITA M."/>
    <s v="GSO"/>
    <x v="1"/>
    <d v="2020-02-19T00:00:00"/>
    <d v="2020-02-19T00:00:00"/>
    <s v="SL"/>
    <m/>
    <s v="1 SL"/>
    <n v="1"/>
    <m/>
  </r>
  <r>
    <n v="575"/>
    <x v="30"/>
    <x v="290"/>
    <s v="SARDINOLA GINABLETH J."/>
    <s v="ONT"/>
    <x v="1"/>
    <d v="2020-03-09T00:00:00"/>
    <d v="2020-03-12T00:00:00"/>
    <s v="VL"/>
    <m/>
    <s v="4 VL"/>
    <n v="4"/>
    <m/>
  </r>
  <r>
    <n v="576"/>
    <x v="30"/>
    <x v="250"/>
    <s v="DIMAPILIS ARIEL M."/>
    <s v="CTO"/>
    <x v="1"/>
    <d v="2019-12-07T00:00:00"/>
    <d v="2019-12-07T00:00:00"/>
    <s v="OTHER"/>
    <s v="EMERGENCY LEAVE"/>
    <s v="0 OTHER"/>
    <n v="0"/>
    <m/>
  </r>
  <r>
    <n v="577"/>
    <x v="30"/>
    <x v="287"/>
    <s v="JUMARANG AIME A."/>
    <s v="ONT"/>
    <x v="1"/>
    <d v="2020-02-28T00:00:00"/>
    <d v="2020-02-28T00:00:00"/>
    <s v="OTHER"/>
    <s v="ANNIVERSARY LEAVE"/>
    <s v="1 OTHER"/>
    <n v="1"/>
    <m/>
  </r>
  <r>
    <n v="578"/>
    <x v="30"/>
    <x v="282"/>
    <s v="JUMARANG AIME A."/>
    <s v="ONT"/>
    <x v="1"/>
    <d v="2020-01-15T00:00:00"/>
    <d v="2020-01-17T00:00:00"/>
    <s v="OTHER"/>
    <s v="EMERGENCY LEAVE"/>
    <s v="3 OTHER"/>
    <n v="3"/>
    <m/>
  </r>
  <r>
    <n v="579"/>
    <x v="30"/>
    <x v="282"/>
    <s v="BAYBAY MA. ROSA A."/>
    <s v="ONT"/>
    <x v="1"/>
    <d v="2020-01-15T00:00:00"/>
    <d v="2020-01-17T00:00:00"/>
    <s v="SL"/>
    <m/>
    <s v="3 SL"/>
    <n v="3"/>
    <m/>
  </r>
  <r>
    <n v="580"/>
    <x v="30"/>
    <x v="298"/>
    <s v="MARUNDAN MARIA FLOR M."/>
    <s v="ONT"/>
    <x v="1"/>
    <d v="2020-02-05T00:00:00"/>
    <d v="2020-02-05T00:00:00"/>
    <s v="SL"/>
    <m/>
    <s v="1 SL"/>
    <n v="1"/>
    <m/>
  </r>
  <r>
    <n v="581"/>
    <x v="30"/>
    <x v="294"/>
    <s v="MARUNDAN MARIA FLOR M."/>
    <s v="ONT"/>
    <x v="1"/>
    <d v="2020-01-28T00:00:00"/>
    <d v="2020-01-28T00:00:00"/>
    <s v="OTHER"/>
    <s v="ANNIVERSARY LEAVE"/>
    <s v="1 OTHER"/>
    <n v="1"/>
    <m/>
  </r>
  <r>
    <n v="582"/>
    <x v="30"/>
    <x v="282"/>
    <s v="BAYHON VIOLETA  "/>
    <s v="ONT"/>
    <x v="1"/>
    <d v="2020-01-15T00:00:00"/>
    <d v="2020-01-17T00:00:00"/>
    <s v="OTHER"/>
    <s v="CALAMITY LEAVE"/>
    <s v="3 OTHER"/>
    <n v="3"/>
    <m/>
  </r>
  <r>
    <n v="583"/>
    <x v="30"/>
    <x v="328"/>
    <s v="BAYBAY MA. ROSA A."/>
    <s v="ONT"/>
    <x v="1"/>
    <d v="2020-02-24T00:00:00"/>
    <d v="2020-02-24T00:00:00"/>
    <s v="SL"/>
    <m/>
    <s v="1 SL"/>
    <n v="1"/>
    <m/>
  </r>
  <r>
    <n v="584"/>
    <x v="30"/>
    <x v="331"/>
    <s v="BAYOT ELAINE B."/>
    <s v="ONT"/>
    <x v="1"/>
    <d v="2020-02-18T00:00:00"/>
    <d v="2020-03-18T00:00:00"/>
    <s v="OTHER"/>
    <s v="BIRTHDAY LEAVE"/>
    <s v="22 OTHER"/>
    <n v="22"/>
    <m/>
  </r>
  <r>
    <n v="585"/>
    <x v="30"/>
    <x v="298"/>
    <s v="BAYHON LUISITO G."/>
    <s v="CSU"/>
    <x v="1"/>
    <d v="2020-02-28T00:00:00"/>
    <d v="2020-02-28T00:00:00"/>
    <s v="OTHER"/>
    <s v="TERMINAL LEAVE"/>
    <s v="1 OTHER"/>
    <n v="1"/>
    <m/>
  </r>
  <r>
    <n v="586"/>
    <x v="30"/>
    <x v="332"/>
    <s v="SUSA NANETE B."/>
    <s v="ONT"/>
    <x v="1"/>
    <d v="2020-04-23T00:00:00"/>
    <d v="2020-04-24T00:00:00"/>
    <s v="VL"/>
    <m/>
    <s v="2 VL"/>
    <n v="2"/>
    <m/>
  </r>
  <r>
    <n v="587"/>
    <x v="30"/>
    <x v="320"/>
    <s v="AMBION PRISCO G."/>
    <s v="CEO"/>
    <x v="1"/>
    <d v="2020-02-17T00:00:00"/>
    <d v="2020-02-28T00:00:00"/>
    <s v="VL"/>
    <m/>
    <s v="10 VL"/>
    <n v="10"/>
    <m/>
  </r>
  <r>
    <n v="588"/>
    <x v="30"/>
    <x v="269"/>
    <s v="MARINDUQUE GERRY C."/>
    <s v="CHO"/>
    <x v="1"/>
    <d v="2020-01-09T00:00:00"/>
    <d v="2020-01-09T00:00:00"/>
    <s v="VL"/>
    <m/>
    <s v="1 VL"/>
    <n v="1"/>
    <m/>
  </r>
  <r>
    <n v="589"/>
    <x v="30"/>
    <x v="296"/>
    <s v="ALCAZAR ZENAIDA S."/>
    <s v="CHO"/>
    <x v="1"/>
    <d v="2020-02-12T00:00:00"/>
    <d v="2020-02-12T00:00:00"/>
    <s v="SL"/>
    <m/>
    <s v="1 SL"/>
    <n v="1"/>
    <m/>
  </r>
  <r>
    <n v="590"/>
    <x v="30"/>
    <x v="285"/>
    <s v="BATINO FELISA C."/>
    <s v="CHO"/>
    <x v="1"/>
    <d v="2020-02-10T00:00:00"/>
    <d v="2020-02-11T00:00:00"/>
    <s v="OTHER"/>
    <s v="CALAMITY LEAVE"/>
    <s v="2 OTHER"/>
    <n v="2"/>
    <m/>
  </r>
  <r>
    <n v="591"/>
    <x v="30"/>
    <x v="289"/>
    <s v="EGASAN DELIA J."/>
    <s v="CHO"/>
    <x v="1"/>
    <d v="2020-02-07T00:00:00"/>
    <d v="2020-02-07T00:00:00"/>
    <s v="OTHER"/>
    <s v="CALAMITY LEAVE"/>
    <s v="1 OTHER"/>
    <n v="1"/>
    <m/>
  </r>
  <r>
    <n v="591"/>
    <x v="30"/>
    <x v="289"/>
    <s v="EGASAN DELIA J."/>
    <s v="CHO"/>
    <x v="1"/>
    <d v="2020-02-10T00:00:00"/>
    <d v="2020-02-11T00:00:00"/>
    <s v="OTHER"/>
    <s v="CALAMITY LEAVE"/>
    <s v="2 OTHER"/>
    <n v="2"/>
    <m/>
  </r>
  <r>
    <n v="592"/>
    <x v="30"/>
    <x v="286"/>
    <s v="EGASAN DELIA J."/>
    <s v="CHO"/>
    <x v="1"/>
    <d v="2020-01-07T00:00:00"/>
    <d v="2020-01-07T00:00:00"/>
    <s v="SL"/>
    <m/>
    <s v="1 SL"/>
    <n v="1"/>
    <m/>
  </r>
  <r>
    <n v="593"/>
    <x v="30"/>
    <x v="314"/>
    <s v="ALFEREZ JOSEPHINE R."/>
    <s v="CHO"/>
    <x v="1"/>
    <d v="2020-03-16T00:00:00"/>
    <d v="2020-03-16T00:00:00"/>
    <s v="SL"/>
    <m/>
    <s v="1 SL"/>
    <n v="1"/>
    <m/>
  </r>
  <r>
    <n v="594"/>
    <x v="30"/>
    <x v="300"/>
    <s v="ALFEREZ JOSEPHINE R."/>
    <s v="CHO"/>
    <x v="1"/>
    <d v="2020-02-18T00:00:00"/>
    <d v="2020-02-18T00:00:00"/>
    <s v="OTHER"/>
    <s v="DOMESTIC EMERGENCY"/>
    <s v="1 OTHER"/>
    <n v="1"/>
    <m/>
  </r>
  <r>
    <n v="595"/>
    <x v="30"/>
    <x v="283"/>
    <s v="ALFEREZ JOSEPHINE R."/>
    <s v="CHO"/>
    <x v="1"/>
    <d v="2020-02-10T00:00:00"/>
    <d v="2020-02-10T00:00:00"/>
    <s v="OTHER"/>
    <s v="CALAMITY LEAVE"/>
    <s v="1 OTHER"/>
    <n v="1"/>
    <m/>
  </r>
  <r>
    <n v="595"/>
    <x v="30"/>
    <x v="283"/>
    <s v="ALFEREZ JOSEPHINE R."/>
    <s v="CHO"/>
    <x v="1"/>
    <d v="2020-02-13T00:00:00"/>
    <d v="2020-02-13T00:00:00"/>
    <s v="OTHER"/>
    <s v="CALAMITY LEAVE"/>
    <s v="1 OTHER"/>
    <n v="1"/>
    <m/>
  </r>
  <r>
    <n v="596"/>
    <x v="30"/>
    <x v="282"/>
    <s v="ALFEREZ JOSEPHINE R."/>
    <s v="CHO"/>
    <x v="1"/>
    <d v="2020-01-15T00:00:00"/>
    <d v="2020-01-17T00:00:00"/>
    <s v="SL"/>
    <m/>
    <s v="3 SL"/>
    <n v="3"/>
    <m/>
  </r>
  <r>
    <n v="597"/>
    <x v="30"/>
    <x v="275"/>
    <s v="ALFEREZ JOSEPHINE R."/>
    <s v="CHO"/>
    <x v="1"/>
    <d v="2020-01-08T00:00:00"/>
    <d v="2020-01-08T00:00:00"/>
    <s v="SL"/>
    <m/>
    <s v="1 SL"/>
    <n v="1"/>
    <m/>
  </r>
  <r>
    <n v="598"/>
    <x v="30"/>
    <x v="295"/>
    <s v="ALVAREZ GRACITA S."/>
    <s v="CHO"/>
    <x v="1"/>
    <d v="2020-02-28T00:00:00"/>
    <d v="2020-02-28T00:00:00"/>
    <s v="SL"/>
    <m/>
    <s v="1 SL"/>
    <n v="1"/>
    <m/>
  </r>
  <r>
    <n v="599"/>
    <x v="30"/>
    <x v="324"/>
    <s v="ALVAREZ GRACITA S."/>
    <s v="CHO"/>
    <x v="1"/>
    <d v="2020-01-31T00:00:00"/>
    <d v="2020-01-31T00:00:00"/>
    <s v="SL"/>
    <m/>
    <s v="1 SL"/>
    <n v="1"/>
    <m/>
  </r>
  <r>
    <n v="600"/>
    <x v="30"/>
    <x v="319"/>
    <s v="MIRANDO EDITH B."/>
    <s v="CHO"/>
    <x v="1"/>
    <d v="2020-03-12T00:00:00"/>
    <d v="2020-03-12T00:00:00"/>
    <s v="OTHER"/>
    <s v="ANNIVERSARY LEAVE"/>
    <s v="1 OTHER"/>
    <n v="1"/>
    <m/>
  </r>
  <r>
    <n v="601"/>
    <x v="30"/>
    <x v="287"/>
    <s v="MIRANDO EDITH B."/>
    <s v="CHO"/>
    <x v="1"/>
    <d v="2020-02-21T00:00:00"/>
    <d v="2020-02-21T00:00:00"/>
    <s v="VL"/>
    <m/>
    <s v="1 VL"/>
    <n v="1"/>
    <m/>
  </r>
  <r>
    <n v="602"/>
    <x v="30"/>
    <x v="301"/>
    <s v="MIRANDO EDITH B."/>
    <s v="CHO"/>
    <x v="1"/>
    <d v="2020-02-10T00:00:00"/>
    <d v="2020-02-11T00:00:00"/>
    <s v="OTHER"/>
    <s v="CALAMITY LEAVE"/>
    <s v="2 OTHER"/>
    <n v="2"/>
    <m/>
  </r>
  <r>
    <n v="603"/>
    <x v="30"/>
    <x v="283"/>
    <s v="MALIGAYO YOLANDA D."/>
    <s v="CHO"/>
    <x v="1"/>
    <d v="2020-02-10T00:00:00"/>
    <d v="2020-02-13T00:00:00"/>
    <s v="OTHER"/>
    <s v="CALAMITY LEAVE"/>
    <s v="4 OTHER"/>
    <n v="4"/>
    <m/>
  </r>
  <r>
    <n v="604"/>
    <x v="30"/>
    <x v="282"/>
    <s v="MALIGAYO YOLANDA D."/>
    <s v="CHO"/>
    <x v="1"/>
    <d v="2020-01-15T00:00:00"/>
    <d v="2020-01-17T00:00:00"/>
    <s v="SL"/>
    <m/>
    <s v="3 SL"/>
    <n v="3"/>
    <m/>
  </r>
  <r>
    <n v="605"/>
    <x v="30"/>
    <x v="333"/>
    <s v="MALIGAYO YOLANDA D."/>
    <s v="CHO"/>
    <x v="1"/>
    <d v="2020-03-16T00:00:00"/>
    <d v="2020-03-16T00:00:00"/>
    <s v="SL"/>
    <m/>
    <s v="1 SL"/>
    <n v="1"/>
    <m/>
  </r>
  <r>
    <n v="606"/>
    <x v="30"/>
    <x v="318"/>
    <s v="MALIGAYO YOLANDA D."/>
    <s v="CHO"/>
    <x v="1"/>
    <d v="2020-02-26T00:00:00"/>
    <d v="2020-02-26T00:00:00"/>
    <s v="SL"/>
    <m/>
    <s v="1 SL"/>
    <n v="1"/>
    <m/>
  </r>
  <r>
    <n v="607"/>
    <x v="30"/>
    <x v="295"/>
    <s v="COSTANTE SYLVIA C"/>
    <s v="INTERNAL"/>
    <x v="1"/>
    <d v="2020-02-26T00:00:00"/>
    <d v="2020-02-27T00:00:00"/>
    <s v="SL"/>
    <m/>
    <s v="2 SL"/>
    <n v="2"/>
    <m/>
  </r>
  <r>
    <n v="608"/>
    <x v="30"/>
    <x v="293"/>
    <s v="OLIVAR MARINA B."/>
    <s v="COOPERATIVE OFFICE"/>
    <x v="1"/>
    <d v="2020-02-03T00:00:00"/>
    <d v="2020-02-03T00:00:00"/>
    <s v="OTHER"/>
    <s v="CALAMITY LEAVE"/>
    <s v="1 OTHER"/>
    <n v="1"/>
    <m/>
  </r>
  <r>
    <n v="608"/>
    <x v="30"/>
    <x v="293"/>
    <s v="OLIVAR MARINA B."/>
    <s v="COOPERATIVE OFFICE"/>
    <x v="1"/>
    <d v="2020-02-06T00:00:00"/>
    <d v="2020-02-06T00:00:00"/>
    <s v="OTHER"/>
    <s v="CALAMITY LEAVE"/>
    <s v="1 OTHER"/>
    <n v="1"/>
    <m/>
  </r>
  <r>
    <n v="608"/>
    <x v="30"/>
    <x v="293"/>
    <s v="OLIVAR MARINA B."/>
    <s v="COOPERATIVE OFFICE"/>
    <x v="1"/>
    <d v="2020-02-10T00:00:00"/>
    <d v="2020-02-11T00:00:00"/>
    <s v="OTHER"/>
    <s v="CALAMITY LEAVE"/>
    <s v="2 OTHER"/>
    <n v="2"/>
    <m/>
  </r>
  <r>
    <n v="608"/>
    <x v="30"/>
    <x v="293"/>
    <s v="OLIVAR MARINA B."/>
    <s v="COOPERATIVE OFFICE"/>
    <x v="1"/>
    <d v="2020-02-13T00:00:00"/>
    <d v="2020-02-13T00:00:00"/>
    <s v="OTHER"/>
    <s v="CALAMITY LEAVE"/>
    <s v="1 OTHER"/>
    <n v="1"/>
    <m/>
  </r>
  <r>
    <n v="609"/>
    <x v="30"/>
    <x v="334"/>
    <s v="OLIVAR MARINA B."/>
    <s v="COOPERATIVE OFFICE"/>
    <x v="1"/>
    <d v="2020-01-30T00:00:00"/>
    <d v="2020-01-30T00:00:00"/>
    <s v="OTHER"/>
    <s v="EMERGENCY LEAVE"/>
    <s v="1 OTHER"/>
    <n v="1"/>
    <m/>
  </r>
  <r>
    <n v="610"/>
    <x v="30"/>
    <x v="293"/>
    <s v="JAVIER CARMELITA M."/>
    <s v="CCT"/>
    <x v="1"/>
    <d v="2020-01-27T00:00:00"/>
    <d v="2020-01-29T00:00:00"/>
    <s v="OTHER"/>
    <s v="CALAMITY LEAVE"/>
    <s v="3 OTHER"/>
    <n v="3"/>
    <m/>
  </r>
  <r>
    <n v="611"/>
    <x v="30"/>
    <x v="331"/>
    <s v="DIMARANAN PERPETUA F."/>
    <s v="TIPID IMPOK"/>
    <x v="1"/>
    <d v="2020-02-26T00:00:00"/>
    <d v="2020-02-26T00:00:00"/>
    <s v="SL"/>
    <m/>
    <s v="1 SL"/>
    <n v="1"/>
    <m/>
  </r>
  <r>
    <n v="612"/>
    <x v="30"/>
    <x v="286"/>
    <s v="DE OCAMPO MARISSA B."/>
    <s v="THRDC"/>
    <x v="1"/>
    <d v="2020-01-07T00:00:00"/>
    <d v="2020-01-07T00:00:00"/>
    <s v="SL"/>
    <m/>
    <s v="1 SL"/>
    <n v="1"/>
    <m/>
  </r>
  <r>
    <n v="613"/>
    <x v="31"/>
    <x v="289"/>
    <s v="MACASPAC ELVIRA V."/>
    <s v="COOPERATIVE OFFICE"/>
    <x v="1"/>
    <d v="2020-02-06T00:00:00"/>
    <d v="2020-02-10T00:00:00"/>
    <s v="OTHER"/>
    <s v="CALAMITY LEAVE"/>
    <s v="3 OTHER"/>
    <n v="3"/>
    <m/>
  </r>
  <r>
    <n v="614"/>
    <x v="31"/>
    <x v="278"/>
    <s v="MACASPAC ELVIRA V."/>
    <s v="COOPERATIVE OFFICE"/>
    <x v="1"/>
    <d v="2020-01-17T00:00:00"/>
    <d v="2020-01-17T00:00:00"/>
    <s v="OTHER"/>
    <s v="DOMESTIC EMERGENCY"/>
    <s v="1 OTHER"/>
    <n v="1"/>
    <m/>
  </r>
  <r>
    <n v="615"/>
    <x v="31"/>
    <x v="311"/>
    <s v="COTONER NELIA C."/>
    <s v="COOPERATIVE OFFICE"/>
    <x v="1"/>
    <d v="2020-02-24T00:00:00"/>
    <d v="2020-02-24T00:00:00"/>
    <s v="OTHER"/>
    <s v="DOMESTIC EMERGENCY"/>
    <s v="1 OTHER"/>
    <n v="1"/>
    <m/>
  </r>
  <r>
    <n v="615"/>
    <x v="31"/>
    <x v="311"/>
    <s v="COTONER NELIA C."/>
    <s v="COOPERATIVE OFFICE"/>
    <x v="1"/>
    <d v="2020-02-26T00:00:00"/>
    <d v="2020-02-26T00:00:00"/>
    <s v="OTHER"/>
    <s v="DOMESTIC EMERGENCY"/>
    <s v="1 OTHER"/>
    <n v="1"/>
    <m/>
  </r>
  <r>
    <n v="616"/>
    <x v="31"/>
    <x v="289"/>
    <s v="COTONER NELIA C."/>
    <s v="COOPERATIVE OFFICE"/>
    <x v="1"/>
    <d v="2020-02-04T00:00:00"/>
    <d v="2020-02-05T00:00:00"/>
    <s v="OTHER"/>
    <s v="CALAMITY LEAVE"/>
    <s v="2 OTHER"/>
    <n v="2"/>
    <m/>
  </r>
  <r>
    <n v="617"/>
    <x v="31"/>
    <x v="289"/>
    <s v="CRUZADA MAGDALENA A."/>
    <s v="COOPERATIVE OFFICE"/>
    <x v="1"/>
    <d v="2020-02-02T00:00:00"/>
    <d v="2020-02-04T00:00:00"/>
    <s v="OTHER"/>
    <s v="CALAMITY LEAVE"/>
    <s v="2 OTHER"/>
    <n v="2"/>
    <m/>
  </r>
  <r>
    <n v="618"/>
    <x v="31"/>
    <x v="295"/>
    <s v="SEDUCON LUCIO F."/>
    <s v="COOPERATIVE OFFICE"/>
    <x v="1"/>
    <d v="2020-02-26T00:00:00"/>
    <d v="2020-02-27T00:00:00"/>
    <s v="SL"/>
    <m/>
    <s v="2 SL"/>
    <n v="2"/>
    <m/>
  </r>
  <r>
    <n v="619"/>
    <x v="31"/>
    <x v="291"/>
    <s v="SEDUCON LUCIO F."/>
    <s v="COOPERATIVE OFFICE"/>
    <x v="1"/>
    <d v="2020-02-11T00:00:00"/>
    <d v="2020-02-14T00:00:00"/>
    <s v="OTHER"/>
    <s v="CALAMITY LEAVE"/>
    <s v="4 OTHER"/>
    <n v="4"/>
    <m/>
  </r>
  <r>
    <n v="620"/>
    <x v="31"/>
    <x v="289"/>
    <s v="SEDUCON LUCIO F."/>
    <s v="COOPERATIVE OFFICE"/>
    <x v="1"/>
    <d v="2020-01-29T00:00:00"/>
    <d v="2020-01-29T00:00:00"/>
    <s v="OTHER"/>
    <s v="CALAMITY LEAVE"/>
    <s v="1 OTHER"/>
    <n v="1"/>
    <m/>
  </r>
  <r>
    <n v="621"/>
    <x v="31"/>
    <x v="284"/>
    <s v="SEDUCON LUCIO F."/>
    <s v="COOPERATIVE OFFICE"/>
    <x v="1"/>
    <d v="2020-01-23T00:00:00"/>
    <d v="2020-01-24T00:00:00"/>
    <s v="SL"/>
    <m/>
    <s v="2 SL"/>
    <n v="2"/>
    <m/>
  </r>
  <r>
    <n v="622"/>
    <x v="31"/>
    <x v="296"/>
    <s v="DE OCAMPO MARISSA B."/>
    <s v="THRDC"/>
    <x v="1"/>
    <d v="2020-02-13T00:00:00"/>
    <d v="2020-02-14T00:00:00"/>
    <s v="OTHER"/>
    <s v="CALAMITY LEAVE"/>
    <s v="2 OTHER"/>
    <n v="2"/>
    <m/>
  </r>
  <r>
    <n v="623"/>
    <x v="31"/>
    <x v="284"/>
    <s v="DE OCAMPO MARISSA B."/>
    <s v="THRDC"/>
    <x v="1"/>
    <d v="2020-01-22T00:00:00"/>
    <d v="2020-01-24T00:00:00"/>
    <s v="OTHER"/>
    <s v="CALAMITY LEAVE"/>
    <s v="3 OTHER"/>
    <n v="3"/>
    <m/>
  </r>
  <r>
    <n v="624"/>
    <x v="31"/>
    <x v="331"/>
    <s v="MALUBAY MELINDA D."/>
    <s v="THRDC"/>
    <x v="1"/>
    <d v="2020-03-09T00:00:00"/>
    <d v="2020-03-09T00:00:00"/>
    <s v="OTHER"/>
    <s v="BIRTHDAY LEAVE"/>
    <s v="1 OTHER"/>
    <n v="1"/>
    <m/>
  </r>
  <r>
    <n v="625"/>
    <x v="31"/>
    <x v="318"/>
    <s v="MALUBAY MELINDA D."/>
    <s v="THRDC"/>
    <x v="1"/>
    <d v="2020-02-26T00:00:00"/>
    <d v="2020-02-26T00:00:00"/>
    <s v="SL"/>
    <m/>
    <s v="1 SL"/>
    <n v="1"/>
    <m/>
  </r>
  <r>
    <n v="626"/>
    <x v="31"/>
    <x v="287"/>
    <s v="MALUBAY MELINDA D."/>
    <s v="THRDC"/>
    <x v="1"/>
    <d v="2020-02-07T00:00:00"/>
    <d v="2020-02-07T00:00:00"/>
    <s v="SL"/>
    <m/>
    <s v="1 SL"/>
    <n v="1"/>
    <m/>
  </r>
  <r>
    <n v="627"/>
    <x v="31"/>
    <x v="287"/>
    <s v="MALUBAY MELINDA D."/>
    <s v="THRDC"/>
    <x v="1"/>
    <d v="2020-02-10T00:00:00"/>
    <d v="2020-02-12T00:00:00"/>
    <s v="OTHER"/>
    <s v="CALAMITY LEAVE"/>
    <s v="3 OTHER"/>
    <n v="3"/>
    <m/>
  </r>
  <r>
    <n v="628"/>
    <x v="31"/>
    <x v="293"/>
    <s v="MALUBAY MELINDA D."/>
    <s v="THRDC"/>
    <x v="1"/>
    <d v="2020-01-27T00:00:00"/>
    <d v="2020-01-27T00:00:00"/>
    <s v="OTHER"/>
    <s v="CALAMITY LEAVE"/>
    <s v="1 OTHER"/>
    <n v="1"/>
    <m/>
  </r>
  <r>
    <n v="629"/>
    <x v="31"/>
    <x v="281"/>
    <s v="MALUBAY MELINDA D."/>
    <s v="THRDC"/>
    <x v="1"/>
    <d v="2020-01-20T00:00:00"/>
    <d v="2020-01-20T00:00:00"/>
    <s v="OTHER"/>
    <s v="CALAMITY LEAVE"/>
    <s v="1 OTHER"/>
    <n v="1"/>
    <m/>
  </r>
  <r>
    <n v="630"/>
    <x v="31"/>
    <x v="281"/>
    <s v="MOLOD EMMA D."/>
    <s v="CHO"/>
    <x v="1"/>
    <d v="2020-01-23T00:00:00"/>
    <d v="2020-01-23T00:00:00"/>
    <s v="OTHER"/>
    <s v="CALAMITY LEAVE"/>
    <s v="1 OTHER"/>
    <n v="1"/>
    <m/>
  </r>
  <r>
    <n v="630"/>
    <x v="31"/>
    <x v="281"/>
    <s v="MOLOD EMMA D."/>
    <s v="CHO"/>
    <x v="1"/>
    <d v="2020-01-29T00:00:00"/>
    <d v="2020-01-29T00:00:00"/>
    <s v="OTHER"/>
    <s v="CALAMITY LEAVE"/>
    <s v="1 OTHER"/>
    <n v="1"/>
    <m/>
  </r>
  <r>
    <n v="631"/>
    <x v="31"/>
    <x v="285"/>
    <s v="MOLOD EMMA D."/>
    <s v="CHO"/>
    <x v="1"/>
    <d v="2020-02-06T00:00:00"/>
    <d v="2020-02-06T00:00:00"/>
    <s v="OTHER"/>
    <s v="CALAMITY LEAVE"/>
    <s v="1 OTHER"/>
    <n v="1"/>
    <m/>
  </r>
  <r>
    <n v="631"/>
    <x v="31"/>
    <x v="285"/>
    <s v="MOLOD EMMA D."/>
    <s v="CHO"/>
    <x v="1"/>
    <d v="2020-02-11T00:00:00"/>
    <d v="2020-02-11T00:00:00"/>
    <s v="OTHER"/>
    <s v="CALAMITY LEAVE"/>
    <s v="1 OTHER"/>
    <n v="1"/>
    <m/>
  </r>
  <r>
    <n v="632"/>
    <x v="31"/>
    <x v="281"/>
    <s v="MOLOD EMMA D."/>
    <s v="CHO"/>
    <x v="1"/>
    <d v="2020-01-21T00:00:00"/>
    <d v="2020-01-21T00:00:00"/>
    <s v="OTHER"/>
    <s v="CALAMITY LEAVE"/>
    <s v="1 OTHER"/>
    <n v="1"/>
    <m/>
  </r>
  <r>
    <n v="633"/>
    <x v="31"/>
    <x v="333"/>
    <s v="MONTENEGRO HELEN L."/>
    <s v="TOPS (ADMIN CSU)"/>
    <x v="1"/>
    <d v="2020-03-11T00:00:00"/>
    <d v="2020-03-11T00:00:00"/>
    <s v="SL"/>
    <m/>
    <s v="1 SL"/>
    <n v="1"/>
    <m/>
  </r>
  <r>
    <n v="633"/>
    <x v="31"/>
    <x v="333"/>
    <s v="MONTENEGRO HELEN L."/>
    <s v="TOPS (ADMIN CSU)"/>
    <x v="1"/>
    <d v="2020-03-13T00:00:00"/>
    <d v="2020-03-13T00:00:00"/>
    <s v="SL"/>
    <m/>
    <s v="1 SL"/>
    <n v="1"/>
    <m/>
  </r>
  <r>
    <n v="634"/>
    <x v="31"/>
    <x v="301"/>
    <s v="MONTENEGRO HELEN L."/>
    <s v="TOPS (ADMIN CSU)"/>
    <x v="1"/>
    <d v="2020-02-03T00:00:00"/>
    <d v="2020-02-03T00:00:00"/>
    <s v="OTHER"/>
    <s v="CALAMITY LEAVE"/>
    <s v="1 OTHER"/>
    <n v="1"/>
    <m/>
  </r>
  <r>
    <n v="634"/>
    <x v="31"/>
    <x v="301"/>
    <s v="MONTENEGRO HELEN L."/>
    <s v="TOPS (ADMIN CSU)"/>
    <x v="1"/>
    <d v="2020-02-05T00:00:00"/>
    <d v="2020-02-05T00:00:00"/>
    <s v="OTHER"/>
    <s v="CALAMITY LEAVE"/>
    <s v="1 OTHER"/>
    <n v="1"/>
    <m/>
  </r>
  <r>
    <n v="634"/>
    <x v="31"/>
    <x v="301"/>
    <s v="MONTENEGRO HELEN L."/>
    <s v="TOPS (ADMIN CSU)"/>
    <x v="1"/>
    <d v="2020-02-07T00:00:00"/>
    <d v="2020-02-07T00:00:00"/>
    <s v="OTHER"/>
    <s v="CALAMITY LEAVE"/>
    <s v="1 OTHER"/>
    <n v="1"/>
    <m/>
  </r>
  <r>
    <n v="634"/>
    <x v="31"/>
    <x v="301"/>
    <s v="MONTENEGRO HELEN L."/>
    <s v="TOPS (ADMIN CSU)"/>
    <x v="1"/>
    <d v="2020-02-11T00:00:00"/>
    <d v="2020-02-11T00:00:00"/>
    <s v="OTHER"/>
    <s v="CALAMITY LEAVE"/>
    <s v="1 OTHER"/>
    <n v="1"/>
    <m/>
  </r>
  <r>
    <n v="634"/>
    <x v="31"/>
    <x v="301"/>
    <s v="MONTENEGRO HELEN L."/>
    <s v="TOPS (ADMIN CSU)"/>
    <x v="1"/>
    <d v="2020-02-13T00:00:00"/>
    <d v="2020-02-13T00:00:00"/>
    <s v="OTHER"/>
    <s v="CALAMITY LEAVE"/>
    <s v="1 OTHER"/>
    <n v="1"/>
    <m/>
  </r>
  <r>
    <n v="635"/>
    <x v="31"/>
    <x v="331"/>
    <s v="DIMAPILIS DENNIS C."/>
    <s v="TOPS (ADMIN CSU)"/>
    <x v="1"/>
    <d v="2020-03-09T00:00:00"/>
    <d v="2020-03-09T00:00:00"/>
    <s v="SL"/>
    <m/>
    <s v="1 SL"/>
    <n v="1"/>
    <m/>
  </r>
  <r>
    <n v="636"/>
    <x v="31"/>
    <x v="283"/>
    <s v="DE LUNA ERNESTO "/>
    <s v="PICNIC GROVE"/>
    <x v="0"/>
    <d v="2020-02-11T00:00:00"/>
    <d v="2020-02-14T00:00:00"/>
    <s v="OTHER"/>
    <s v="CALAMITY LEAVE"/>
    <s v="4 OTHER"/>
    <n v="4"/>
    <m/>
  </r>
  <r>
    <n v="637"/>
    <x v="31"/>
    <x v="318"/>
    <s v="HERNANDEZ ROBERTO M."/>
    <s v="FPTMNHS"/>
    <x v="1"/>
    <d v="2020-03-01T00:00:00"/>
    <d v="2020-03-31T00:00:00"/>
    <s v="SL"/>
    <m/>
    <s v="22 SL"/>
    <n v="22"/>
    <m/>
  </r>
  <r>
    <n v="638"/>
    <x v="31"/>
    <x v="284"/>
    <s v="HERNANDEZ ROBERTO M."/>
    <s v="FPTMNHS"/>
    <x v="1"/>
    <d v="2020-02-01T00:00:00"/>
    <d v="2020-02-29T00:00:00"/>
    <s v="VL"/>
    <m/>
    <s v="20 VL"/>
    <n v="20"/>
    <m/>
  </r>
  <r>
    <n v="639"/>
    <x v="31"/>
    <x v="259"/>
    <s v="HERNANDEZ ROBERTO M."/>
    <s v="FPTMNHS"/>
    <x v="1"/>
    <d v="2020-01-01T00:00:00"/>
    <d v="2020-01-31T00:00:00"/>
    <s v="VL"/>
    <m/>
    <s v="23 VL"/>
    <n v="23"/>
    <m/>
  </r>
  <r>
    <n v="640"/>
    <x v="31"/>
    <x v="335"/>
    <s v="OLINO PRECIOSA A."/>
    <s v="GSO"/>
    <x v="1"/>
    <d v="2020-02-24T00:00:00"/>
    <d v="2020-02-24T00:00:00"/>
    <s v="SL"/>
    <m/>
    <s v="1 SL"/>
    <n v="1"/>
    <m/>
  </r>
  <r>
    <n v="640"/>
    <x v="31"/>
    <x v="335"/>
    <s v="OLINO PRECIOSA A."/>
    <s v="GSO"/>
    <x v="1"/>
    <d v="2020-02-26T00:00:00"/>
    <d v="2020-02-28T00:00:00"/>
    <s v="SL"/>
    <m/>
    <s v="3 SL"/>
    <n v="3"/>
    <m/>
  </r>
  <r>
    <n v="641"/>
    <x v="31"/>
    <x v="335"/>
    <s v="OLINO PRECIOSA A."/>
    <s v="GSO"/>
    <x v="1"/>
    <d v="2020-02-19T00:00:00"/>
    <d v="2020-02-21T00:00:00"/>
    <s v="OTHER"/>
    <s v="PARENTAL OBLIGATION"/>
    <s v="3 OTHER"/>
    <n v="3"/>
    <m/>
  </r>
  <r>
    <n v="642"/>
    <x v="31"/>
    <x v="301"/>
    <s v="OLINO PRECIOSA A."/>
    <s v="GSO"/>
    <x v="1"/>
    <d v="2020-01-14T00:00:00"/>
    <d v="2020-01-17T00:00:00"/>
    <s v="OTHER"/>
    <s v="CALAMITY LEAVE"/>
    <s v="4 OTHER"/>
    <n v="4"/>
    <m/>
  </r>
  <r>
    <n v="642"/>
    <x v="31"/>
    <x v="301"/>
    <s v="OLINO PRECIOSA A."/>
    <s v="GSO"/>
    <x v="1"/>
    <d v="2020-01-20T00:00:00"/>
    <d v="2020-01-20T00:00:00"/>
    <s v="OTHER"/>
    <s v="CALAMITY LEAVE"/>
    <s v="1 OTHER"/>
    <n v="1"/>
    <m/>
  </r>
  <r>
    <n v="643"/>
    <x v="31"/>
    <x v="285"/>
    <s v="DE VILLA OFELIA G."/>
    <s v="COMELEC"/>
    <x v="1"/>
    <d v="2020-01-31T00:00:00"/>
    <d v="2020-01-31T00:00:00"/>
    <s v="OTHER"/>
    <s v="EMERGENCY LEAVE"/>
    <s v="1 OTHER"/>
    <n v="1"/>
    <m/>
  </r>
  <r>
    <n v="643"/>
    <x v="31"/>
    <x v="285"/>
    <s v="DE VILLA OFELIA G."/>
    <s v="COMELEC"/>
    <x v="1"/>
    <d v="2020-02-13T00:00:00"/>
    <d v="2020-02-14T00:00:00"/>
    <s v="OTHER"/>
    <s v="EMERGENCY LEAVE"/>
    <s v="2 OTHER"/>
    <n v="2"/>
    <m/>
  </r>
  <r>
    <n v="643"/>
    <x v="31"/>
    <x v="284"/>
    <s v="DE VILLA OFELIA G."/>
    <s v="COMELEC"/>
    <x v="1"/>
    <d v="2020-01-15T00:00:00"/>
    <d v="2020-01-16T00:00:00"/>
    <s v="OTHER"/>
    <s v="CALAMITY LEAVE"/>
    <s v="2 OTHER"/>
    <n v="2"/>
    <m/>
  </r>
  <r>
    <n v="644"/>
    <x v="31"/>
    <x v="264"/>
    <s v="DE VILLA OFELIA G."/>
    <s v="COMELEC"/>
    <x v="1"/>
    <d v="2020-01-10T00:00:00"/>
    <d v="2020-01-10T00:00:00"/>
    <s v="OTHER"/>
    <s v="GRADUATION LEAVE"/>
    <s v="1 OTHER"/>
    <n v="1"/>
    <m/>
  </r>
  <r>
    <n v="645"/>
    <x v="31"/>
    <x v="284"/>
    <s v="MENDOZA ARRIES N."/>
    <s v="COMELEC"/>
    <x v="1"/>
    <d v="2020-02-07T00:00:00"/>
    <d v="2020-02-07T00:00:00"/>
    <s v="OTHER"/>
    <s v="CALAMITY LEAVE"/>
    <s v="1 OTHER"/>
    <n v="1"/>
    <m/>
  </r>
  <r>
    <n v="645"/>
    <x v="31"/>
    <x v="284"/>
    <s v="MENDOZA ARRIES N."/>
    <s v="COMELEC"/>
    <x v="1"/>
    <d v="2020-02-10T00:00:00"/>
    <d v="2020-02-10T00:00:00"/>
    <s v="OTHER"/>
    <s v="CALAMITY LEAVE"/>
    <s v="1 OTHER"/>
    <n v="1"/>
    <m/>
  </r>
  <r>
    <n v="645"/>
    <x v="31"/>
    <x v="284"/>
    <s v="MENDOZA ARRIES N."/>
    <s v="COMELEC"/>
    <x v="1"/>
    <d v="2020-02-14T00:00:00"/>
    <d v="2020-02-14T00:00:00"/>
    <s v="OTHER"/>
    <s v="CALAMITY LEAVE"/>
    <s v="1 OTHER"/>
    <n v="1"/>
    <m/>
  </r>
  <r>
    <n v="695"/>
    <x v="32"/>
    <x v="116"/>
    <s v="ANACAY LEVIE B."/>
    <s v="ACCOUNTING"/>
    <x v="1"/>
    <s v="5/16/2022"/>
    <s v="5/16/2022"/>
    <s v="SL"/>
    <s v=""/>
    <s v="1 SL"/>
    <n v="1"/>
    <m/>
  </r>
  <r>
    <n v="695"/>
    <x v="32"/>
    <x v="116"/>
    <s v="ANACAY LEVIE B."/>
    <s v="ACCOUNTING"/>
    <x v="1"/>
    <s v="5/26/2022"/>
    <s v="5/26/2022"/>
    <s v="SL"/>
    <s v=""/>
    <s v="1 SL"/>
    <n v="1"/>
    <m/>
  </r>
  <r>
    <n v="695"/>
    <x v="32"/>
    <x v="116"/>
    <s v="ANACAY LEVIE B."/>
    <s v="ACCOUNTING"/>
    <x v="1"/>
    <s v="5/31/2022"/>
    <s v="5/31/2022"/>
    <s v="SL"/>
    <s v=""/>
    <s v="1 SL"/>
    <n v="1"/>
    <m/>
  </r>
  <r>
    <n v="696"/>
    <x v="32"/>
    <x v="336"/>
    <s v="ESTRANGCO MERCY U."/>
    <s v="MAHOGANY MARKET"/>
    <x v="1"/>
    <s v="6/13/2022"/>
    <s v="6/14/2022"/>
    <s v="SL"/>
    <s v=""/>
    <s v="2 SL"/>
    <n v="2"/>
    <m/>
  </r>
  <r>
    <n v="697"/>
    <x v="32"/>
    <x v="118"/>
    <s v="MENDOZA LOURDES G."/>
    <s v="PIO"/>
    <x v="1"/>
    <s v="6/20/2022"/>
    <s v="6/20/2022"/>
    <s v="OTHER"/>
    <s v="SPECIAL PRIVILEGE"/>
    <s v="1 OTHER"/>
    <n v="1"/>
    <m/>
  </r>
  <r>
    <n v="698"/>
    <x v="32"/>
    <x v="0"/>
    <s v="FERMA MARIA I."/>
    <s v="LCR"/>
    <x v="1"/>
    <s v="5/30/2022"/>
    <s v="5/30/2022"/>
    <s v="SL"/>
    <s v=""/>
    <s v="1 SL"/>
    <n v="1"/>
    <m/>
  </r>
  <r>
    <n v="699"/>
    <x v="32"/>
    <x v="5"/>
    <s v="MAGUINAO GILBERT  "/>
    <s v="GSO"/>
    <x v="1"/>
    <s v="6/14/2022"/>
    <s v="6/15/2022"/>
    <s v="SL"/>
    <s v=""/>
    <s v="2 SL"/>
    <n v="2"/>
    <m/>
  </r>
  <r>
    <n v="700"/>
    <x v="32"/>
    <x v="16"/>
    <s v="ESPIRITU RONALD M."/>
    <s v="CTO"/>
    <x v="1"/>
    <s v="7/15/2022"/>
    <s v="7/15/2022"/>
    <s v="VL"/>
    <s v=""/>
    <s v="1 VL"/>
    <n v="1"/>
    <m/>
  </r>
  <r>
    <n v="701"/>
    <x v="32"/>
    <x v="31"/>
    <s v="REYES ELSA T."/>
    <s v="SP"/>
    <x v="1"/>
    <s v="6/10/2022"/>
    <s v="6/10/2022"/>
    <s v="SL"/>
    <s v=""/>
    <s v="1 SL"/>
    <n v="1"/>
    <m/>
  </r>
  <r>
    <n v="702"/>
    <x v="32"/>
    <x v="1"/>
    <s v="ALCAZAR ZENAIDA S."/>
    <s v="CHO"/>
    <x v="1"/>
    <s v="6/24/2022"/>
    <s v="6/24/2022"/>
    <s v="VL"/>
    <s v=""/>
    <s v="1 VL"/>
    <n v="1"/>
    <m/>
  </r>
  <r>
    <n v="703"/>
    <x v="32"/>
    <x v="336"/>
    <s v="OLEGARIO LEONARD ERIC B."/>
    <s v="CEO"/>
    <x v="1"/>
    <s v="6/24/2022"/>
    <s v="6/24/2022"/>
    <s v="OTHER"/>
    <s v="FORCE LEAVE"/>
    <s v="1 OTHER"/>
    <n v="1"/>
    <m/>
  </r>
  <r>
    <n v="704"/>
    <x v="32"/>
    <x v="22"/>
    <s v="ORTIZ TRINIDAD D."/>
    <s v="GSO"/>
    <x v="1"/>
    <s v="6/9/2022"/>
    <s v="6/16/2022"/>
    <s v="VL"/>
    <s v=""/>
    <s v="6 VL"/>
    <n v="6"/>
    <m/>
  </r>
  <r>
    <n v="705"/>
    <x v="32"/>
    <x v="336"/>
    <s v="IGNO CRISTINA M."/>
    <s v="HRMO"/>
    <x v="1"/>
    <s v="6/13/2022"/>
    <s v="6/16/2022"/>
    <s v="VL"/>
    <s v=""/>
    <s v="4 VL"/>
    <n v="4"/>
    <m/>
  </r>
  <r>
    <n v="706"/>
    <x v="32"/>
    <x v="46"/>
    <s v="BAYANI MACY A."/>
    <n v="0"/>
    <x v="0"/>
    <s v="5/20/2022"/>
    <s v="5/20/2022"/>
    <s v="OTHER"/>
    <s v="R.A 8552"/>
    <s v="1 OTHER"/>
    <n v="1"/>
    <m/>
  </r>
  <r>
    <n v="707"/>
    <x v="32"/>
    <x v="66"/>
    <s v="OLEGARIO TEOFISTA B."/>
    <s v="CTO"/>
    <x v="1"/>
    <s v="6/27/2022"/>
    <s v="6/27/2022"/>
    <s v="SL"/>
    <s v=""/>
    <s v="1 SL"/>
    <n v="1"/>
    <m/>
  </r>
  <r>
    <n v="707"/>
    <x v="32"/>
    <x v="66"/>
    <s v="OLEGARIO TEOFISTA B."/>
    <s v="CTO"/>
    <x v="1"/>
    <s v="6/29/2022"/>
    <s v="6/29/2022"/>
    <s v="SL"/>
    <s v=""/>
    <s v="1 SL"/>
    <n v="1"/>
    <m/>
  </r>
  <r>
    <n v="708"/>
    <x v="32"/>
    <x v="51"/>
    <s v="VILLANUEVA PABLO B."/>
    <s v="PICNIC GROVE"/>
    <x v="1"/>
    <s v="6/27/2022"/>
    <s v="6/27/2022"/>
    <s v="SL"/>
    <s v=""/>
    <s v="1 SL"/>
    <n v="1"/>
    <m/>
  </r>
  <r>
    <n v="708"/>
    <x v="32"/>
    <x v="51"/>
    <s v="VILLANUEVA PABLO B."/>
    <s v="PICNIC GROVE"/>
    <x v="1"/>
    <s v="6/29/2022"/>
    <s v="6/29/2022"/>
    <s v="SL"/>
    <s v=""/>
    <s v="1 SL"/>
    <n v="1"/>
    <m/>
  </r>
  <r>
    <n v="709"/>
    <x v="32"/>
    <x v="64"/>
    <s v="MENDOZA JUANITO N."/>
    <s v="PICNIC GROVE"/>
    <x v="1"/>
    <s v="6/26/2022"/>
    <s v="6/29/2022"/>
    <s v="SL"/>
    <s v=""/>
    <s v="3 SL"/>
    <n v="3"/>
    <m/>
  </r>
  <r>
    <n v="710"/>
    <x v="32"/>
    <x v="71"/>
    <s v="PAITON MARY ANN M."/>
    <s v="CHARACTER OFFICE"/>
    <x v="1"/>
    <s v="7/4/2022"/>
    <s v="7/4/2022"/>
    <s v="SL"/>
    <s v=""/>
    <s v="1 SL"/>
    <n v="1"/>
    <m/>
  </r>
  <r>
    <n v="711"/>
    <x v="32"/>
    <x v="4"/>
    <s v="ANGCAYA RUFINA P."/>
    <s v="LCR"/>
    <x v="1"/>
    <s v="7/11/2022"/>
    <s v="7/11/2022"/>
    <s v="OTHER"/>
    <s v="SPECIAL PRIVILEGE"/>
    <s v="1 OTHER"/>
    <n v="1"/>
    <m/>
  </r>
  <r>
    <n v="712"/>
    <x v="32"/>
    <x v="4"/>
    <s v="DUNGO PURISIMA CORAZON E."/>
    <s v="CTO"/>
    <x v="1"/>
    <s v="6/30/2022"/>
    <s v="6/30/2022"/>
    <s v="SL"/>
    <s v=""/>
    <s v="1 SL"/>
    <n v="1"/>
    <m/>
  </r>
  <r>
    <n v="713"/>
    <x v="32"/>
    <x v="45"/>
    <s v="DE VILLA OFELIA G."/>
    <s v="COMELEC"/>
    <x v="1"/>
    <s v="7/26/2022"/>
    <s v="7/26/2022"/>
    <s v="OTHER"/>
    <s v="SPECIAL PRIVILEGE"/>
    <s v="1 OTHER"/>
    <n v="1"/>
    <m/>
  </r>
  <r>
    <n v="714"/>
    <x v="32"/>
    <x v="9"/>
    <s v="FELLO VIRGILIO O."/>
    <n v="0"/>
    <x v="0"/>
    <s v="6/1/2022"/>
    <s v="6/3/2022"/>
    <s v="SL"/>
    <s v=""/>
    <s v="3 SL"/>
    <n v="3"/>
    <m/>
  </r>
  <r>
    <n v="714"/>
    <x v="32"/>
    <x v="9"/>
    <s v="FELLO VIRGILIO O."/>
    <n v="0"/>
    <x v="0"/>
    <s v="6/6/2022"/>
    <s v="6/10/2022"/>
    <s v="SL"/>
    <s v=""/>
    <s v="5 SL"/>
    <n v="5"/>
    <m/>
  </r>
  <r>
    <n v="714"/>
    <x v="32"/>
    <x v="9"/>
    <s v="FELLO VIRGILIO O."/>
    <n v="0"/>
    <x v="0"/>
    <s v="6/13/2022"/>
    <s v="6/17/2022"/>
    <s v="SL"/>
    <s v=""/>
    <s v="5 SL"/>
    <n v="5"/>
    <m/>
  </r>
  <r>
    <n v="714"/>
    <x v="32"/>
    <x v="9"/>
    <s v="FELLO VIRGILIO O."/>
    <n v="0"/>
    <x v="0"/>
    <s v="6/20/2022"/>
    <s v="6/20/2022"/>
    <s v="SL"/>
    <s v=""/>
    <s v="1 SL"/>
    <n v="1"/>
    <m/>
  </r>
  <r>
    <n v="714"/>
    <x v="32"/>
    <x v="9"/>
    <s v="FELLO VIRGILIO O."/>
    <n v="0"/>
    <x v="0"/>
    <s v="6/22/2022"/>
    <s v="6/22/2022"/>
    <s v="SL"/>
    <s v=""/>
    <s v="1 SL"/>
    <n v="1"/>
    <m/>
  </r>
  <r>
    <n v="715"/>
    <x v="32"/>
    <x v="67"/>
    <s v="IGNO CRISTINA M."/>
    <s v="HRMO"/>
    <x v="1"/>
    <s v="7/18/2022"/>
    <s v="7/18/2022"/>
    <s v="VL"/>
    <s v=""/>
    <s v="1 VL"/>
    <n v="1"/>
    <m/>
  </r>
  <r>
    <n v="715"/>
    <x v="32"/>
    <x v="67"/>
    <s v="IGNO CRISTINA M."/>
    <s v="HRMO"/>
    <x v="1"/>
    <s v="7/20/2022"/>
    <s v="7/20/2022"/>
    <s v="VL"/>
    <s v=""/>
    <s v="1 VL"/>
    <n v="1"/>
    <m/>
  </r>
  <r>
    <n v="715"/>
    <x v="32"/>
    <x v="67"/>
    <s v="IGNO CRISTINA M."/>
    <s v="HRMO"/>
    <x v="1"/>
    <s v="7/22/2022"/>
    <s v="7/22/2022"/>
    <s v="VL"/>
    <s v=""/>
    <s v="1 VL"/>
    <n v="1"/>
    <m/>
  </r>
  <r>
    <n v="716"/>
    <x v="32"/>
    <x v="116"/>
    <s v="AMORA ELISA S."/>
    <s v="CTO"/>
    <x v="1"/>
    <s v="6/8/2022"/>
    <s v="6/8/2022"/>
    <s v="SL"/>
    <s v=""/>
    <s v="1 SL"/>
    <n v="1"/>
    <m/>
  </r>
  <r>
    <n v="717"/>
    <x v="32"/>
    <x v="116"/>
    <s v="DIMAPILIS JOSEPHINE P."/>
    <s v="CTO"/>
    <x v="1"/>
    <s v="6/15/2022"/>
    <s v="6/15/2022"/>
    <s v="OTHER"/>
    <s v="SPECIAL PRIVILEGE"/>
    <s v="1 OTHER"/>
    <n v="1"/>
    <m/>
  </r>
  <r>
    <n v="718"/>
    <x v="32"/>
    <x v="67"/>
    <s v="SUSA NANETE B."/>
    <s v="ONT"/>
    <x v="1"/>
    <s v="8/1/2022"/>
    <s v="8/1/2022"/>
    <s v="VL"/>
    <s v=""/>
    <s v="1 VL"/>
    <n v="1"/>
    <m/>
  </r>
  <r>
    <n v="719"/>
    <x v="32"/>
    <x v="67"/>
    <s v="SUSA NANETE B."/>
    <s v="ONT"/>
    <x v="1"/>
    <s v="7/29/2022"/>
    <s v="7/29/2022"/>
    <s v="VL"/>
    <s v=""/>
    <s v="1 VL"/>
    <n v="1"/>
    <m/>
  </r>
  <r>
    <n v="720"/>
    <x v="32"/>
    <x v="76"/>
    <s v="VERGARA ANACIETA M."/>
    <s v="CSWDO"/>
    <x v="1"/>
    <s v="7/6/2022"/>
    <s v="7/6/2022"/>
    <s v="SL"/>
    <s v=""/>
    <s v="1 SL"/>
    <n v="1"/>
    <m/>
  </r>
  <r>
    <n v="721"/>
    <x v="32"/>
    <x v="67"/>
    <s v="ERIDAO ROSALINDA P."/>
    <s v="CSWDO"/>
    <x v="1"/>
    <s v="6/29/2022"/>
    <s v="6/29/2022"/>
    <s v="SL"/>
    <s v=""/>
    <s v="1 SL"/>
    <n v="1"/>
    <m/>
  </r>
  <r>
    <n v="721"/>
    <x v="32"/>
    <x v="67"/>
    <s v="ERIDAO ROSALINDA P."/>
    <s v="CSWDO"/>
    <x v="1"/>
    <s v="7/5/2022"/>
    <s v="7/5/2022"/>
    <s v="SL"/>
    <s v=""/>
    <s v="1 SL"/>
    <n v="1"/>
    <m/>
  </r>
  <r>
    <n v="722"/>
    <x v="32"/>
    <x v="4"/>
    <s v="VERGARA CATHERINE R."/>
    <s v="CSWDO"/>
    <x v="1"/>
    <s v="7/5/2022"/>
    <s v="7/5/2022"/>
    <s v="OTHER"/>
    <s v="SPECIAL PRIVILEGE"/>
    <s v="1 OTHER"/>
    <n v="1"/>
    <m/>
  </r>
  <r>
    <n v="723"/>
    <x v="32"/>
    <x v="4"/>
    <s v="VERGARA CATHERINE R."/>
    <s v="CSWDO"/>
    <x v="1"/>
    <s v="6/30/2022"/>
    <s v="7/1/2022"/>
    <s v="SL"/>
    <s v=""/>
    <s v="2 SL"/>
    <n v="2"/>
    <m/>
  </r>
  <r>
    <n v="724"/>
    <x v="32"/>
    <x v="4"/>
    <s v="VERGARA CATHERINE R."/>
    <s v="CSWDO"/>
    <x v="1"/>
    <s v="6/29/2022"/>
    <s v="6/29/2022"/>
    <s v="OTHER"/>
    <s v="EMERGENCY LEAVE"/>
    <s v="1 OTHER"/>
    <n v="1"/>
    <m/>
  </r>
  <r>
    <n v="725"/>
    <x v="32"/>
    <x v="4"/>
    <s v="VIDALLO WINNIE R."/>
    <s v="CTO"/>
    <x v="1"/>
    <s v="7/6/2022"/>
    <s v="7/6/2022"/>
    <s v="OTHER"/>
    <s v="SPECIAL PRIVILEGE"/>
    <s v="1 OTHER"/>
    <n v="1"/>
    <m/>
  </r>
  <r>
    <n v="726"/>
    <x v="32"/>
    <x v="71"/>
    <s v="DUNGO PURISIMA CORAZON E."/>
    <s v="CTO"/>
    <x v="1"/>
    <s v="7/8/2022"/>
    <s v="7/8/2022"/>
    <s v="SL"/>
    <s v=""/>
    <s v="1 SL"/>
    <n v="1"/>
    <m/>
  </r>
  <r>
    <n v="727"/>
    <x v="32"/>
    <x v="71"/>
    <s v="DIMARANAN RODORA G."/>
    <s v="HRMO"/>
    <x v="1"/>
    <s v="7/4/2022"/>
    <s v="7/4/2022"/>
    <s v="SL"/>
    <s v=""/>
    <s v="1 SL"/>
    <n v="1"/>
    <m/>
  </r>
  <r>
    <n v="728"/>
    <x v="32"/>
    <x v="71"/>
    <s v="MIRANDA MARIA LOIDA M."/>
    <s v="ACCOUNTING"/>
    <x v="1"/>
    <s v="7/4/2022"/>
    <s v="7/4/2022"/>
    <s v="OTHER"/>
    <s v="SPECIAL PRIVILEGE"/>
    <s v="1 OTHER"/>
    <n v="1"/>
    <m/>
  </r>
  <r>
    <n v="729"/>
    <x v="32"/>
    <x v="4"/>
    <s v="ROCILLO CECILLA A."/>
    <s v="ACCOUNTING"/>
    <x v="1"/>
    <s v="7/12/2022"/>
    <s v="7/15/2022"/>
    <s v="OTHER"/>
    <s v="FORCE LEAVE"/>
    <s v="4 OTHER"/>
    <n v="4"/>
    <m/>
  </r>
  <r>
    <n v="730"/>
    <x v="32"/>
    <x v="66"/>
    <s v="ENMACIO LEILA A."/>
    <s v="ACCOUNTING"/>
    <x v="1"/>
    <s v="6/27/2022"/>
    <s v="6/27/2022"/>
    <s v="OTHER"/>
    <s v="SPECIAL PRIVILEGE"/>
    <s v="1 OTHER"/>
    <n v="1"/>
    <m/>
  </r>
  <r>
    <n v="731"/>
    <x v="32"/>
    <x v="56"/>
    <s v="GUAÑEZO MA. GINA P."/>
    <s v="CTO"/>
    <x v="1"/>
    <s v="6/29/2022"/>
    <s v="6/29/2022"/>
    <s v="SL"/>
    <s v=""/>
    <s v="1 SL"/>
    <n v="1"/>
    <m/>
  </r>
  <r>
    <n v="732"/>
    <x v="32"/>
    <x v="36"/>
    <s v="SUSA NANETE B."/>
    <s v="ONT"/>
    <x v="1"/>
    <s v="7/8/2022"/>
    <s v="7/8/2022"/>
    <s v="SL"/>
    <s v=""/>
    <s v="1 SL"/>
    <n v="1"/>
    <m/>
  </r>
  <r>
    <n v="733"/>
    <x v="32"/>
    <x v="76"/>
    <s v="DELFINO NINA C."/>
    <s v="ONT"/>
    <x v="1"/>
    <s v="7/2/2022"/>
    <s v="7/5/2022"/>
    <s v="SL"/>
    <s v=""/>
    <s v="2 SL"/>
    <n v="2"/>
    <m/>
  </r>
  <r>
    <n v="734"/>
    <x v="32"/>
    <x v="76"/>
    <s v="DELFINO NINA C."/>
    <s v="ONT"/>
    <x v="1"/>
    <s v="6/14/2022"/>
    <s v="6/16/2022"/>
    <s v="SL"/>
    <s v=""/>
    <s v="3 SL"/>
    <n v="3"/>
    <m/>
  </r>
  <r>
    <n v="734"/>
    <x v="32"/>
    <x v="16"/>
    <s v="DELFINO NINA C."/>
    <s v="ONT"/>
    <x v="1"/>
    <s v="6/18/2022"/>
    <s v="6/21/2022"/>
    <s v="SL"/>
    <s v=""/>
    <s v="2 SL"/>
    <n v="2"/>
    <m/>
  </r>
  <r>
    <n v="735"/>
    <x v="32"/>
    <x v="64"/>
    <s v="DIMARANAN PERPETUA F."/>
    <s v="TIPID IMPOK"/>
    <x v="1"/>
    <s v="6/17/2022"/>
    <s v="6/17/2022"/>
    <s v="SL"/>
    <s v=""/>
    <s v="1 SL"/>
    <n v="1"/>
    <m/>
  </r>
  <r>
    <n v="735"/>
    <x v="32"/>
    <x v="64"/>
    <s v="DIMARANAN PERPETUA F."/>
    <s v="TIPID IMPOK"/>
    <x v="1"/>
    <s v="6/23/2022"/>
    <s v="6/23/2022"/>
    <s v="SL"/>
    <s v=""/>
    <s v="1 SL"/>
    <n v="1"/>
    <m/>
  </r>
  <r>
    <n v="736"/>
    <x v="32"/>
    <x v="4"/>
    <s v="GARCIA HAIZEL M."/>
    <s v="CCT"/>
    <x v="1"/>
    <s v="7/1/2022"/>
    <s v="7/1/2022"/>
    <s v="SL"/>
    <s v=""/>
    <s v="1 SL"/>
    <n v="1"/>
    <m/>
  </r>
  <r>
    <n v="737"/>
    <x v="32"/>
    <x v="4"/>
    <s v="AMORA ELISA ! S."/>
    <s v="ACCOUNTING"/>
    <x v="1"/>
    <s v="7/1/2022"/>
    <s v="7/1/2022"/>
    <s v="SL"/>
    <s v=""/>
    <s v="1 SL"/>
    <n v="1"/>
    <m/>
  </r>
  <r>
    <n v="738"/>
    <x v="32"/>
    <x v="4"/>
    <s v="FERNANDEZ MILAGROS C."/>
    <s v="CTO"/>
    <x v="1"/>
    <s v="7/1/2022"/>
    <s v="7/1/2022"/>
    <s v="SL"/>
    <s v=""/>
    <s v="1 SL"/>
    <n v="1"/>
    <m/>
  </r>
  <r>
    <n v="739"/>
    <x v="32"/>
    <x v="70"/>
    <s v="DE GRANO MA. ERLINDA F."/>
    <s v="CTO"/>
    <x v="1"/>
    <s v="7/1/2022"/>
    <s v="7/1/2022"/>
    <s v="OTHER"/>
    <s v="SPECIAL PRIVILEGE"/>
    <s v="1 OTHER"/>
    <n v="1"/>
    <m/>
  </r>
  <r>
    <n v="740"/>
    <x v="32"/>
    <x v="56"/>
    <s v="MACAPUNO FELIX  "/>
    <s v="CENRO"/>
    <x v="1"/>
    <s v="6/28/2022"/>
    <s v="6/28/2022"/>
    <s v="SL"/>
    <s v=""/>
    <s v="1 SL"/>
    <n v="1"/>
    <m/>
  </r>
  <r>
    <n v="741"/>
    <x v="32"/>
    <x v="337"/>
    <s v="ALCAZAR AINEE JOY C."/>
    <s v="ONT"/>
    <x v="1"/>
    <s v="6/23/2022"/>
    <s v="6/23/2022"/>
    <s v="SL"/>
    <s v=""/>
    <s v="1 SL"/>
    <n v="1"/>
    <m/>
  </r>
  <r>
    <s v="741"/>
    <x v="32"/>
    <x v="337"/>
    <s v="ALCAZAR AINEE JOY C."/>
    <s v="ONT"/>
    <x v="1"/>
    <s v="6/27/2022"/>
    <s v="6/27/2022"/>
    <s v="SL"/>
    <s v=""/>
    <s v="1 SL"/>
    <n v="1"/>
    <m/>
  </r>
  <r>
    <s v="741"/>
    <x v="32"/>
    <x v="337"/>
    <s v="ALCAZAR AINEE JOY C."/>
    <s v="ONT"/>
    <x v="1"/>
    <s v="6/28/2022"/>
    <s v="6/28/2022"/>
    <s v="SL"/>
    <s v=""/>
    <s v="1 SL"/>
    <n v="1"/>
    <m/>
  </r>
  <r>
    <s v="742"/>
    <x v="32"/>
    <x v="64"/>
    <s v="MANALO CYNTHIA D."/>
    <s v="ONT"/>
    <x v="1"/>
    <s v="7/17/2022"/>
    <s v="7/17/2022"/>
    <s v="OTHER"/>
    <s v="BIRTHDAY LEAVE"/>
    <s v="0 OTHER"/>
    <n v="0"/>
    <m/>
  </r>
  <r>
    <s v="743"/>
    <x v="32"/>
    <x v="64"/>
    <s v="MANALO CYNTHIA D."/>
    <s v="ONT"/>
    <x v="1"/>
    <s v="7/16/2022"/>
    <s v="7/16/2022"/>
    <s v="OTHER"/>
    <s v="FORCE LEAVE"/>
    <s v="0 OTHER"/>
    <n v="0"/>
    <m/>
  </r>
  <r>
    <s v="743"/>
    <x v="32"/>
    <x v="64"/>
    <s v="MANALO CYNTHIA D."/>
    <s v="ONT"/>
    <x v="1"/>
    <s v="7/18/2022"/>
    <s v="7/21/2022"/>
    <s v="OTHER"/>
    <s v="FORCE LEAVE"/>
    <s v="4 OTHER"/>
    <n v="4"/>
    <m/>
  </r>
  <r>
    <s v="744"/>
    <x v="32"/>
    <x v="5"/>
    <s v="SANTERA MARICRIS S."/>
    <s v="ONT"/>
    <x v="1"/>
    <s v="7/6/2022"/>
    <s v="7/8/2022"/>
    <s v="VL"/>
    <s v=""/>
    <s v="3 VL"/>
    <n v="3"/>
    <m/>
  </r>
  <r>
    <s v="745"/>
    <x v="32"/>
    <x v="66"/>
    <s v="OLARTE GREATCHEL B."/>
    <s v="ACCOUNTING"/>
    <x v="1"/>
    <s v="6/28/2022"/>
    <s v="6/28/2022"/>
    <s v="SL"/>
    <s v=""/>
    <s v="1 SL"/>
    <n v="1"/>
    <m/>
  </r>
  <r>
    <s v="746"/>
    <x v="32"/>
    <x v="64"/>
    <s v="ORTIZ TRINIDAD D."/>
    <s v="GSO"/>
    <x v="1"/>
    <s v="6/30/2022"/>
    <s v="6/30/2022"/>
    <s v="SL"/>
    <s v=""/>
    <s v="1 SL"/>
    <n v="1"/>
    <m/>
  </r>
  <r>
    <s v="747"/>
    <x v="32"/>
    <x v="1"/>
    <s v="MAGUINAO GILBERT  "/>
    <s v="GSO"/>
    <x v="1"/>
    <s v="6/29/2022"/>
    <s v="6/29/2022"/>
    <s v="SL"/>
    <s v=""/>
    <s v="1 SL"/>
    <n v="1"/>
    <m/>
  </r>
  <r>
    <s v="748"/>
    <x v="32"/>
    <x v="22"/>
    <s v="ESCAMILLAS EVELYN M."/>
    <s v="CTO"/>
    <x v="1"/>
    <s v="6/13/2022"/>
    <s v="6/14/2022"/>
    <s v="OTHER"/>
    <s v="SPECIAL PRIVILEGE"/>
    <s v="2 OTHER"/>
    <n v="2"/>
    <m/>
  </r>
  <r>
    <s v="749"/>
    <x v="32"/>
    <x v="119"/>
    <s v="HERNANDO MERLE B."/>
    <s v="BUDGET"/>
    <x v="1"/>
    <s v="6/30/2022"/>
    <s v="6/30/2022"/>
    <s v="VL"/>
    <s v=""/>
    <s v="1 VL"/>
    <n v="1"/>
    <m/>
  </r>
  <r>
    <s v="750"/>
    <x v="32"/>
    <x v="1"/>
    <s v="LANTING AILEEN D."/>
    <s v="CHARACTER OFFICE"/>
    <x v="1"/>
    <s v="6/17/2022"/>
    <s v="6/17/2022"/>
    <s v="SL"/>
    <s v=""/>
    <s v="1 SL"/>
    <n v="1"/>
    <m/>
  </r>
  <r>
    <s v="751"/>
    <x v="32"/>
    <x v="1"/>
    <s v="MOLOD EMMA D."/>
    <s v="CHO"/>
    <x v="1"/>
    <s v="6/27/2022"/>
    <s v="6/27/2022"/>
    <s v="OTHER"/>
    <s v="SPECIAL PRIVILEGE"/>
    <s v="1 OTHER"/>
    <n v="1"/>
    <m/>
  </r>
  <r>
    <s v="752"/>
    <x v="32"/>
    <x v="49"/>
    <s v="MACASPAC JOSE VICTOR P."/>
    <s v="MAHOGANY MARKET"/>
    <x v="1"/>
    <s v="6/22/2022"/>
    <s v="6/22/2022"/>
    <s v="SL"/>
    <s v=""/>
    <s v="1 SL"/>
    <n v="1"/>
    <m/>
  </r>
  <r>
    <s v="753"/>
    <x v="32"/>
    <x v="49"/>
    <s v="TAÑEDO MARIA EVELYN C."/>
    <s v="CBO"/>
    <x v="1"/>
    <s v="6/27/2022"/>
    <s v="6/27/2022"/>
    <s v="VL"/>
    <s v=""/>
    <s v="1 VL"/>
    <n v="1"/>
    <m/>
  </r>
  <r>
    <s v="754"/>
    <x v="32"/>
    <x v="32"/>
    <s v="RODRIGUEZ GREGORIO  "/>
    <s v="CENRO"/>
    <x v="1"/>
    <s v="6/24/2022"/>
    <s v="6/24/2022"/>
    <s v="SL"/>
    <s v=""/>
    <s v="1 SL"/>
    <n v="1"/>
    <m/>
  </r>
  <r>
    <s v="755"/>
    <x v="32"/>
    <x v="70"/>
    <s v="RODRIGUEZ IGNACIO  "/>
    <s v="CENRO"/>
    <x v="1"/>
    <s v="6/24/2022"/>
    <s v="6/24/2022"/>
    <s v="SL"/>
    <s v=""/>
    <s v="1 SL"/>
    <n v="1"/>
    <m/>
  </r>
  <r>
    <s v="756"/>
    <x v="32"/>
    <x v="66"/>
    <s v="GUAÑEZO MARY ANNE P."/>
    <s v="CTO"/>
    <x v="1"/>
    <s v="7/4/2022"/>
    <s v="7/4/2022"/>
    <s v="VL"/>
    <s v=""/>
    <s v="1 VL"/>
    <n v="1"/>
    <m/>
  </r>
  <r>
    <s v="756"/>
    <x v="32"/>
    <x v="66"/>
    <s v="GUAÑEZO MARY ANNE P."/>
    <s v="CTO"/>
    <x v="1"/>
    <s v="7/8/2022"/>
    <s v="7/8/2022"/>
    <s v="VL"/>
    <s v=""/>
    <s v="1 VL"/>
    <n v="1"/>
    <m/>
  </r>
  <r>
    <s v="757"/>
    <x v="32"/>
    <x v="56"/>
    <s v="MACASPAC JOSE VICTOR P."/>
    <s v="MAHOGANY MARKET"/>
    <x v="1"/>
    <s v="6/30/2022"/>
    <s v="6/30/2022"/>
    <s v="OTHER"/>
    <s v="ANNIVERSARY"/>
    <s v="1 OTHER"/>
    <n v="1"/>
    <m/>
  </r>
  <r>
    <s v="758"/>
    <x v="32"/>
    <x v="58"/>
    <s v="ANGCAYA ANA B."/>
    <s v="GSO"/>
    <x v="1"/>
    <s v="6/20/2022"/>
    <s v="6/20/2022"/>
    <s v="VL"/>
    <s v=""/>
    <s v="1 VL"/>
    <n v="1"/>
    <m/>
  </r>
  <r>
    <s v="759"/>
    <x v="32"/>
    <x v="56"/>
    <s v="LERIO ROSEMARIE v."/>
    <s v="ACCOUNTING"/>
    <x v="1"/>
    <s v="7/18/2022"/>
    <s v="7/18/2022"/>
    <s v="VL"/>
    <s v=""/>
    <s v="1 VL"/>
    <n v="1"/>
    <m/>
  </r>
  <r>
    <s v="760"/>
    <x v="32"/>
    <x v="70"/>
    <s v="LEGASPI DOLORES B."/>
    <s v="CHO"/>
    <x v="1"/>
    <s v="6/24/2022"/>
    <s v="6/24/2022"/>
    <s v="SL"/>
    <s v=""/>
    <s v="1 SL"/>
    <n v="1"/>
    <m/>
  </r>
  <r>
    <s v="761"/>
    <x v="32"/>
    <x v="70"/>
    <s v="LEGASPI DOLORES B."/>
    <s v="CHO"/>
    <x v="1"/>
    <s v="7/5/2022"/>
    <s v="7/6/2022"/>
    <s v="VL"/>
    <s v=""/>
    <s v="2 VL"/>
    <n v="2"/>
    <m/>
  </r>
  <r>
    <s v="762"/>
    <x v="32"/>
    <x v="56"/>
    <s v="CRIZALDO THELMA U."/>
    <s v="CHO"/>
    <x v="1"/>
    <s v="7/4/2022"/>
    <s v="7/6/2022"/>
    <s v="VL"/>
    <s v=""/>
    <s v="3 VL"/>
    <n v="3"/>
    <m/>
  </r>
  <r>
    <s v="763"/>
    <x v="32"/>
    <x v="58"/>
    <s v="DE VILLA MYRNA D."/>
    <s v="GSO"/>
    <x v="1"/>
    <s v="6/22/2022"/>
    <s v="6/23/2022"/>
    <s v="VL"/>
    <s v=""/>
    <s v="2 VL"/>
    <n v="2"/>
    <m/>
  </r>
  <r>
    <s v="763"/>
    <x v="32"/>
    <x v="58"/>
    <s v="DE VILLA MYRNA D."/>
    <s v="GSO"/>
    <x v="1"/>
    <s v="6/27/2022"/>
    <s v="6/27/2022"/>
    <s v="VL"/>
    <s v=""/>
    <s v="1 VL"/>
    <n v="1"/>
    <m/>
  </r>
  <r>
    <s v="764"/>
    <x v="32"/>
    <x v="119"/>
    <s v="MAGUINAO GILBERT  "/>
    <s v="GSO"/>
    <x v="1"/>
    <s v="6/17/2022"/>
    <s v="6/17/2022"/>
    <s v="SL"/>
    <s v=""/>
    <s v="1 SL"/>
    <n v="1"/>
    <m/>
  </r>
  <r>
    <s v="764"/>
    <x v="32"/>
    <x v="119"/>
    <s v="MAGUINAO GILBERT  "/>
    <s v="GSO"/>
    <x v="1"/>
    <s v="6/23/2022"/>
    <s v="6/23/2022"/>
    <s v="SL"/>
    <s v=""/>
    <s v="1 SL"/>
    <n v="1"/>
    <m/>
  </r>
  <r>
    <s v="765"/>
    <x v="32"/>
    <x v="31"/>
    <s v="MAGUINAO GILBERT  "/>
    <s v="GSO"/>
    <x v="1"/>
    <s v="6/10/2022"/>
    <s v="6/10/2022"/>
    <s v="SL"/>
    <s v=""/>
    <s v="1 SL"/>
    <n v="1"/>
    <m/>
  </r>
  <r>
    <s v="766"/>
    <x v="32"/>
    <x v="116"/>
    <s v="DIMAPILIS ARIEL M."/>
    <s v="CTO"/>
    <x v="1"/>
    <s v="6/7/2022"/>
    <s v="6/7/2022"/>
    <s v="SL"/>
    <s v=""/>
    <s v="1 SL"/>
    <n v="1"/>
    <m/>
  </r>
  <r>
    <s v="767"/>
    <x v="32"/>
    <x v="70"/>
    <s v="ROCILLO CECILLA A."/>
    <s v="ACCOUNTING"/>
    <x v="1"/>
    <s v="6/24/2022"/>
    <s v="6/24/2022"/>
    <s v="SL"/>
    <s v=""/>
    <s v="1 SL"/>
    <n v="1"/>
    <m/>
  </r>
  <r>
    <s v="768"/>
    <x v="32"/>
    <x v="70"/>
    <s v="MAWAK MIA PAULEEN B."/>
    <s v="ACCOUNTING"/>
    <x v="1"/>
    <s v="6/23/2022"/>
    <s v="6/23/2022"/>
    <s v="SL"/>
    <s v=""/>
    <s v="1 SL"/>
    <n v="1"/>
    <m/>
  </r>
  <r>
    <s v="769"/>
    <x v="32"/>
    <x v="9"/>
    <s v="OLEGARIO NENITA A."/>
    <s v="LIBRARY"/>
    <x v="1"/>
    <s v="6/30/2022"/>
    <s v="6/30/2022"/>
    <s v="OTHER"/>
    <s v="SPECIAL PRIVILEGE"/>
    <s v="1 OTHER"/>
    <n v="1"/>
    <m/>
  </r>
  <r>
    <s v="770"/>
    <x v="32"/>
    <x v="70"/>
    <s v="OLEGARIO NENITA A."/>
    <s v="LIBRARY"/>
    <x v="1"/>
    <s v="6/27/2022"/>
    <s v="6/27/2022"/>
    <s v="SL"/>
    <s v=""/>
    <s v="1 SL"/>
    <n v="1"/>
    <m/>
  </r>
  <r>
    <s v="771"/>
    <x v="32"/>
    <x v="49"/>
    <s v="PATRICIO APRIL V."/>
    <n v="0"/>
    <x v="1"/>
    <s v="6/27/2022"/>
    <s v="6/28/2022"/>
    <s v="OTHER"/>
    <s v="SOLO PARENT"/>
    <s v="2 OTHER"/>
    <n v="2"/>
    <m/>
  </r>
  <r>
    <s v="772"/>
    <x v="32"/>
    <x v="32"/>
    <s v="SEPINO BRIGIDA M."/>
    <s v="CSWDO"/>
    <x v="1"/>
    <s v="6/27/2022"/>
    <s v="6/27/2022"/>
    <s v="OTHER"/>
    <s v="SPECIAL PRIVILEGE"/>
    <s v="1 OTHER"/>
    <n v="1"/>
    <m/>
  </r>
  <r>
    <s v="773"/>
    <x v="32"/>
    <x v="47"/>
    <s v="BAYBAY JOLINA S."/>
    <s v="CPDO"/>
    <x v="1"/>
    <s v="5/18/2022"/>
    <s v="5/20/2022"/>
    <s v="VL"/>
    <s v=""/>
    <s v="3 VL"/>
    <n v="3"/>
    <m/>
  </r>
  <r>
    <s v="773"/>
    <x v="32"/>
    <x v="47"/>
    <s v="BAYBAY JOLINA S."/>
    <s v="CPDO"/>
    <x v="1"/>
    <s v="5/23/2022"/>
    <s v="5/27/2022"/>
    <s v="VL"/>
    <s v=""/>
    <s v="5 VL"/>
    <n v="5"/>
    <m/>
  </r>
  <r>
    <s v="773"/>
    <x v="32"/>
    <x v="47"/>
    <s v="BAYBAY JOLINA S."/>
    <s v="CPDO"/>
    <x v="1"/>
    <s v="5/30/2022"/>
    <s v="6/1/2022"/>
    <s v="VL"/>
    <s v="QUARANTINE"/>
    <s v="3 VL"/>
    <n v="3"/>
    <m/>
  </r>
  <r>
    <s v="774"/>
    <x v="32"/>
    <x v="47"/>
    <s v="BAYBAY JOLINA S."/>
    <s v="CPDO"/>
    <x v="1"/>
    <s v="1/10/2022"/>
    <s v="2/1/2022"/>
    <s v="OTHER"/>
    <s v="LEAVE"/>
    <s v="17 OTHER"/>
    <n v="17"/>
    <m/>
  </r>
  <r>
    <s v="775"/>
    <x v="32"/>
    <x v="69"/>
    <s v="LOYOLA JANE A."/>
    <s v="CPDO"/>
    <x v="1"/>
    <s v="6/6/2022"/>
    <s v="6/10/2022"/>
    <s v="VL"/>
    <s v=""/>
    <s v="5 VL"/>
    <n v="5"/>
    <m/>
  </r>
  <r>
    <s v="775"/>
    <x v="32"/>
    <x v="69"/>
    <s v="LOYOLA JANE A."/>
    <s v="CPDO"/>
    <x v="1"/>
    <s v="6/13/2022"/>
    <s v="6/17/2022"/>
    <s v="VL"/>
    <s v=""/>
    <s v="5 VL"/>
    <n v="5"/>
    <m/>
  </r>
  <r>
    <s v="775"/>
    <x v="32"/>
    <x v="69"/>
    <s v="LOYOLA JANE A."/>
    <s v="CPDO"/>
    <x v="1"/>
    <s v="6/20/2022"/>
    <s v="6/24/2022"/>
    <s v="VL"/>
    <s v=""/>
    <s v="5 VL"/>
    <n v="5"/>
    <m/>
  </r>
  <r>
    <s v="776"/>
    <x v="32"/>
    <x v="116"/>
    <s v="MAGUINAO GILBERT  "/>
    <s v="GSO"/>
    <x v="1"/>
    <s v="6/8/2022"/>
    <s v="6/8/2022"/>
    <s v="SL"/>
    <s v=""/>
    <s v="1 SL"/>
    <n v="1"/>
    <m/>
  </r>
  <r>
    <s v="777"/>
    <x v="32"/>
    <x v="22"/>
    <s v="PATAWE ELMA M."/>
    <s v="DSWDO"/>
    <x v="1"/>
    <s v="6/7/2022"/>
    <s v="6/7/2022"/>
    <s v="OTHER"/>
    <s v="SPECIAL PRIVILEGE"/>
    <s v="1 OTHER"/>
    <n v="1"/>
    <m/>
  </r>
  <r>
    <s v="778"/>
    <x v="32"/>
    <x v="25"/>
    <s v="LANTING AILEEN D."/>
    <s v="CHARACTER OFFICE"/>
    <x v="1"/>
    <s v="6/7/2022"/>
    <s v="6/7/2022"/>
    <s v="SL"/>
    <s v=""/>
    <s v="1 SL"/>
    <n v="1"/>
    <m/>
  </r>
  <r>
    <s v="779"/>
    <x v="32"/>
    <x v="25"/>
    <s v="ANGCAYA JUANITO A."/>
    <s v="PICNIC GROVE"/>
    <x v="1"/>
    <s v="6/13/2022"/>
    <s v="6/17/2022"/>
    <s v="VL"/>
    <s v=""/>
    <s v="5 VL"/>
    <n v="5"/>
    <m/>
  </r>
  <r>
    <s v="779"/>
    <x v="32"/>
    <x v="25"/>
    <s v="ANGCAYA JUANITO A."/>
    <s v="PICNIC GROVE"/>
    <x v="1"/>
    <s v="6/20/2022"/>
    <s v="6/20/2022"/>
    <s v="VL"/>
    <s v=""/>
    <s v="1 VL"/>
    <n v="1"/>
    <m/>
  </r>
  <r>
    <s v="779"/>
    <x v="32"/>
    <x v="25"/>
    <s v="ANGCAYA JUANITO A."/>
    <s v="PICNIC GROVE"/>
    <x v="1"/>
    <s v="6/22/2022"/>
    <s v="6/24/2022"/>
    <s v="VL"/>
    <s v=""/>
    <s v="3 VL"/>
    <n v="3"/>
    <m/>
  </r>
  <r>
    <s v="779"/>
    <x v="32"/>
    <x v="25"/>
    <s v="ANGCAYA JUANITO A."/>
    <s v="PICNIC GROVE"/>
    <x v="1"/>
    <s v="6/27/2022"/>
    <s v="6/30/2022"/>
    <s v="VL"/>
    <s v=""/>
    <s v="4 VL"/>
    <n v="4"/>
    <m/>
  </r>
  <r>
    <s v="780"/>
    <x v="32"/>
    <x v="0"/>
    <s v="ANGCAYA JUANITO A."/>
    <s v="PICNIC GROVE"/>
    <x v="1"/>
    <s v="6/8/2022"/>
    <s v="6/10/2022"/>
    <s v="SL"/>
    <s v=""/>
    <s v="3 SL"/>
    <n v="3"/>
    <m/>
  </r>
  <r>
    <s v="781"/>
    <x v="32"/>
    <x v="338"/>
    <s v="COSME MA VICTORIA M."/>
    <s v="PICNIC GROVE"/>
    <x v="1"/>
    <s v="6/24/2022"/>
    <s v="6/28/2022"/>
    <s v="VL"/>
    <s v=""/>
    <s v="3 VL"/>
    <n v="3"/>
    <m/>
  </r>
  <r>
    <s v="782"/>
    <x v="32"/>
    <x v="338"/>
    <s v="ANARNA CRISTINA F."/>
    <s v="PICNIC GROVE"/>
    <x v="1"/>
    <s v="6/27/2022"/>
    <s v="6/27/2022"/>
    <s v="OTHER"/>
    <s v="SPECIAL PRIVILEGE"/>
    <s v="1 OTHER"/>
    <n v="1"/>
    <m/>
  </r>
  <r>
    <s v="783"/>
    <x v="32"/>
    <x v="49"/>
    <s v="DOMINGO RACHEL L."/>
    <s v="PICNIC GROVE"/>
    <x v="1"/>
    <s v="7/2/2022"/>
    <s v="7/2/2022"/>
    <s v="OTHER"/>
    <s v="SPECIAL PRIVILEGE"/>
    <s v="0 OTHER"/>
    <n v="0"/>
    <m/>
  </r>
  <r>
    <s v="784"/>
    <x v="32"/>
    <x v="0"/>
    <s v="VILLANUEVA PABLO B."/>
    <s v="PICNIC GROVE"/>
    <x v="1"/>
    <s v="6/6/2022"/>
    <s v="6/6/2022"/>
    <s v="SL"/>
    <s v=""/>
    <s v="1 SL"/>
    <n v="1"/>
    <m/>
  </r>
  <r>
    <s v="784"/>
    <x v="32"/>
    <x v="0"/>
    <s v="VILLANUEVA PABLO B."/>
    <s v="PICNIC GROVE"/>
    <x v="1"/>
    <s v="6/9/2022"/>
    <s v="6/9/2022"/>
    <s v="SL"/>
    <s v=""/>
    <s v="1 SL"/>
    <n v="1"/>
    <m/>
  </r>
  <r>
    <s v="785"/>
    <x v="32"/>
    <x v="0"/>
    <s v="DELA CRUZ EVANGELINE P."/>
    <s v="LANDTAX"/>
    <x v="1"/>
    <s v="6/17/2022"/>
    <s v="6/17/2022"/>
    <s v="VL"/>
    <s v=""/>
    <s v="1 VL"/>
    <n v="1"/>
    <m/>
  </r>
  <r>
    <s v="785"/>
    <x v="32"/>
    <x v="0"/>
    <s v="DELA CRUZ EVANGELINE P."/>
    <s v="LANDTAX"/>
    <x v="1"/>
    <s v="6/27/2022"/>
    <s v="6/27/2022"/>
    <s v="VL"/>
    <s v=""/>
    <s v="1 VL"/>
    <n v="1"/>
    <m/>
  </r>
  <r>
    <s v="786"/>
    <x v="32"/>
    <x v="31"/>
    <s v="UNTALAN DIVINA R."/>
    <s v="CTO"/>
    <x v="1"/>
    <s v="6/20/2022"/>
    <s v="6/20/2022"/>
    <s v="OTHER"/>
    <s v="SPECIAL PRIVILEGE"/>
    <s v="1 OTHER"/>
    <n v="1"/>
    <m/>
  </r>
  <r>
    <s v="787"/>
    <x v="32"/>
    <x v="119"/>
    <s v="DISEPEDA ROMELITO  "/>
    <s v="TOPS (ADMIN CSU)"/>
    <x v="1"/>
    <s v="6/1/2022"/>
    <s v="6/30/2022"/>
    <s v="SL"/>
    <s v=""/>
    <s v="22 SL"/>
    <n v="22"/>
    <m/>
  </r>
  <r>
    <s v="788"/>
    <x v="32"/>
    <x v="9"/>
    <s v="DE OCAMPO MA. ELENA D."/>
    <s v="SP"/>
    <x v="1"/>
    <s v="6/20/2022"/>
    <s v="6/20/2022"/>
    <s v="SL"/>
    <s v=""/>
    <s v="1 SL"/>
    <n v="1"/>
    <m/>
  </r>
  <r>
    <s v="789"/>
    <x v="32"/>
    <x v="25"/>
    <s v="DELA GRACIA MA. CECILIA P."/>
    <s v="ACCOUNTING"/>
    <x v="1"/>
    <s v="6/6/2022"/>
    <s v="6/6/2022"/>
    <s v="SL"/>
    <s v=""/>
    <s v="1 SL"/>
    <n v="1"/>
    <m/>
  </r>
  <r>
    <s v="790"/>
    <x v="32"/>
    <x v="25"/>
    <s v="DELA GRACIA MA. CECILIA P."/>
    <s v="ACCOUNTING"/>
    <x v="1"/>
    <s v="6/1/2022"/>
    <s v="6/1/2022"/>
    <s v="SL"/>
    <s v=""/>
    <s v="1 SL"/>
    <n v="1"/>
    <m/>
  </r>
  <r>
    <s v="791"/>
    <x v="32"/>
    <x v="61"/>
    <s v="TULIAO FLORDELIZA M."/>
    <s v="ACCOUNTING"/>
    <x v="1"/>
    <s v="6/10/2022"/>
    <s v="6/10/2022"/>
    <s v="SL"/>
    <s v=""/>
    <s v="1 SL"/>
    <n v="1"/>
    <m/>
  </r>
  <r>
    <s v="792"/>
    <x v="32"/>
    <x v="9"/>
    <s v="AMON RHEALYN O."/>
    <s v="ACCOUNTING"/>
    <x v="1"/>
    <s v="6/30/2022"/>
    <s v="6/30/2022"/>
    <s v="OTHER"/>
    <s v="SPECIAL PRIVILEGE"/>
    <s v="1 OTHER"/>
    <n v="1"/>
    <m/>
  </r>
  <r>
    <s v="793"/>
    <x v="32"/>
    <x v="58"/>
    <s v="AMON RHEALYN O."/>
    <s v="ACCOUNTING"/>
    <x v="1"/>
    <s v="6/14/2022"/>
    <s v="6/14/2022"/>
    <s v="SL"/>
    <s v=""/>
    <s v="1 SL"/>
    <n v="1"/>
    <m/>
  </r>
  <r>
    <s v="794"/>
    <x v="32"/>
    <x v="339"/>
    <s v="SUSA NANETE B."/>
    <s v="ONT"/>
    <x v="1"/>
    <s v="6/15/2022"/>
    <s v="6/17/2022"/>
    <s v="SL"/>
    <s v=""/>
    <s v="3 SL"/>
    <n v="3"/>
    <m/>
  </r>
  <r>
    <s v="795"/>
    <x v="32"/>
    <x v="336"/>
    <s v="OSTONAL IVY S."/>
    <s v="ONT"/>
    <x v="1"/>
    <s v="6/10/2022"/>
    <s v="6/10/2022"/>
    <s v="SL"/>
    <s v=""/>
    <s v="1 SL"/>
    <n v="1"/>
    <m/>
  </r>
  <r>
    <s v="795"/>
    <x v="32"/>
    <x v="336"/>
    <s v="OSTONAL IVY S."/>
    <s v="ONT"/>
    <x v="1"/>
    <s v="6/13/2022"/>
    <s v="6/15/2022"/>
    <s v="SL"/>
    <s v=""/>
    <s v="3 SL"/>
    <n v="3"/>
    <m/>
  </r>
  <r>
    <s v="796"/>
    <x v="32"/>
    <x v="9"/>
    <s v="BAYOT ANISIA P."/>
    <s v="CTO"/>
    <x v="1"/>
    <s v="6/16/2022"/>
    <s v="6/17/2022"/>
    <s v="SL"/>
    <s v=""/>
    <s v="2 SL"/>
    <n v="2"/>
    <m/>
  </r>
  <r>
    <s v="797"/>
    <x v="32"/>
    <x v="336"/>
    <s v="ALCAZAR AINEE JOY c."/>
    <s v="ONT"/>
    <x v="1"/>
    <s v="6/11/2022"/>
    <s v="6/15/2022"/>
    <s v="SL"/>
    <s v=""/>
    <s v="3 SL"/>
    <n v="3"/>
    <m/>
  </r>
  <r>
    <s v="798"/>
    <x v="32"/>
    <x v="9"/>
    <s v="VERGARA ANACIETA M."/>
    <s v="CSWDO"/>
    <x v="1"/>
    <s v="6/22/2022"/>
    <s v="6/22/2022"/>
    <s v="OTHER"/>
    <s v="SPECIAL PRIVILEGE"/>
    <s v="1 OTHER"/>
    <n v="1"/>
    <m/>
  </r>
  <r>
    <s v="799"/>
    <x v="32"/>
    <x v="7"/>
    <s v="JORGE CAROLINA M."/>
    <s v="CTO"/>
    <x v="1"/>
    <s v="6/8/2022"/>
    <s v="6/10/2022"/>
    <s v="OTHER"/>
    <s v="FORCE LEAVE"/>
    <s v="3 OTHER"/>
    <n v="3"/>
    <m/>
  </r>
  <r>
    <s v="800"/>
    <x v="32"/>
    <x v="7"/>
    <s v="BAYOT ANISIA P."/>
    <s v="CTO"/>
    <x v="1"/>
    <s v="5/31/2022"/>
    <s v="5/31/2022"/>
    <s v="SL"/>
    <s v=""/>
    <s v="1 SL"/>
    <n v="1"/>
    <m/>
  </r>
  <r>
    <s v="801"/>
    <x v="32"/>
    <x v="49"/>
    <s v="MALIGAYO YOLANDA D."/>
    <s v="CHO"/>
    <x v="1"/>
    <s v="6/27/2022"/>
    <s v="6/27/2022"/>
    <s v="VL"/>
    <s v=""/>
    <s v="1 VL"/>
    <n v="1"/>
    <m/>
  </r>
  <r>
    <s v="802"/>
    <x v="32"/>
    <x v="49"/>
    <s v="MALIGAYO YOLANDA D."/>
    <s v="CHO"/>
    <x v="1"/>
    <s v="6/20/2022"/>
    <s v="6/20/2022"/>
    <s v="SL"/>
    <s v=""/>
    <s v="1 SL"/>
    <n v="1"/>
    <m/>
  </r>
  <r>
    <s v="803"/>
    <x v="32"/>
    <x v="9"/>
    <s v="LEGASPI DOLORES B."/>
    <s v="CHO"/>
    <x v="1"/>
    <s v="6/10/2022"/>
    <s v="6/10/2022"/>
    <s v="SL"/>
    <s v=""/>
    <s v="1 SL"/>
    <n v="1"/>
    <m/>
  </r>
  <r>
    <s v="804"/>
    <x v="32"/>
    <x v="36"/>
    <s v="BORJA NECY M."/>
    <s v="CBO"/>
    <x v="1"/>
    <s v="7/8/2022"/>
    <s v="7/8/2022"/>
    <s v="VL"/>
    <s v=""/>
    <s v="1 VL"/>
    <n v="1"/>
    <m/>
  </r>
  <r>
    <n v="827"/>
    <x v="1"/>
    <x v="84"/>
    <s v="DE OCAMPO MARISSA B."/>
    <s v="THRDC"/>
    <x v="1"/>
    <d v="2022-07-29T00:00:00"/>
    <d v="2022-07-29T00:00:00"/>
    <s v="OTHER"/>
    <s v="SEC 25 EO 292- FORCE LEAVE"/>
    <s v="1 OTHER"/>
    <n v="1"/>
    <m/>
  </r>
  <r>
    <n v="827"/>
    <x v="1"/>
    <x v="84"/>
    <s v="DE OCAMPO MARISSA B."/>
    <s v="THRDC"/>
    <x v="1"/>
    <d v="2022-08-03T00:00:00"/>
    <d v="2022-08-04T00:00:00"/>
    <s v="OTHER"/>
    <s v="SEC 25 EO 292- FORCE LEAVE"/>
    <s v="2 OTHER"/>
    <n v="2"/>
    <m/>
  </r>
  <r>
    <n v="828"/>
    <x v="1"/>
    <x v="84"/>
    <s v="DE OCAMPO MARISSA B."/>
    <s v="THRDC"/>
    <x v="1"/>
    <d v="2022-06-27T00:00:00"/>
    <d v="2022-06-27T00:00:00"/>
    <s v="OTHER"/>
    <s v="SEC 21 EO 292- SPECIAL PRIVILEGE"/>
    <s v="1 OTHER"/>
    <n v="1"/>
    <m/>
  </r>
  <r>
    <n v="828"/>
    <x v="1"/>
    <x v="84"/>
    <s v="DE OCAMPO MARISSA B."/>
    <s v="THRDC"/>
    <x v="1"/>
    <d v="2022-07-05T00:00:00"/>
    <d v="2022-07-05T00:00:00"/>
    <s v="OTHER"/>
    <s v="SEC 21 EO 292- SPECIAL PRIVILEGE"/>
    <s v="1 OTHER"/>
    <n v="1"/>
    <m/>
  </r>
  <r>
    <n v="829"/>
    <x v="1"/>
    <x v="76"/>
    <s v="MANALO ELIADA F."/>
    <s v="SP"/>
    <x v="1"/>
    <d v="2022-07-06T00:00:00"/>
    <d v="2022-07-06T00:00:00"/>
    <s v="SL"/>
    <m/>
    <s v="1 SL"/>
    <n v="1"/>
    <m/>
  </r>
  <r>
    <n v="830"/>
    <x v="1"/>
    <x v="30"/>
    <s v="BANICO PILAR B."/>
    <s v="CCT"/>
    <x v="1"/>
    <d v="2022-07-11T00:00:00"/>
    <d v="2022-07-11T00:00:00"/>
    <s v="SL"/>
    <m/>
    <s v="1 SL"/>
    <n v="1"/>
    <m/>
  </r>
  <r>
    <n v="831"/>
    <x v="1"/>
    <x v="4"/>
    <s v="BURAZON CARIDAD A."/>
    <s v="CTO"/>
    <x v="1"/>
    <d v="2022-07-13T00:00:00"/>
    <d v="2022-07-13T00:00:00"/>
    <s v="OTHER"/>
    <s v="SEC 21 EO 292- SPECIAL PRIVILEGE"/>
    <s v="1 OTHER"/>
    <n v="1"/>
    <m/>
  </r>
  <r>
    <n v="832"/>
    <x v="1"/>
    <x v="71"/>
    <s v="PALADAN VICENTE  "/>
    <s v="CENRO"/>
    <x v="1"/>
    <d v="2022-07-04T00:00:00"/>
    <d v="2022-07-04T00:00:00"/>
    <s v="SL"/>
    <m/>
    <s v="1 SL"/>
    <n v="1"/>
    <m/>
  </r>
  <r>
    <n v="833"/>
    <x v="1"/>
    <x v="30"/>
    <s v="OLEGARIO LEONARD ERIC B."/>
    <s v="CEO"/>
    <x v="1"/>
    <d v="2022-07-20T00:00:00"/>
    <d v="2022-07-20T00:00:00"/>
    <s v="OTHER"/>
    <s v="SEC 25 EO 292- FORCE LEAVE"/>
    <s v="1 OTHER"/>
    <n v="1"/>
    <m/>
  </r>
  <r>
    <n v="834"/>
    <x v="1"/>
    <x v="45"/>
    <s v="MAWAK MIA PAULEEN B."/>
    <s v="ACCOUNTING"/>
    <x v="1"/>
    <d v="2022-07-04T00:00:00"/>
    <d v="2022-07-08T00:00:00"/>
    <s v="OTHER"/>
    <s v="MOURNING LEAVE"/>
    <s v="5 OTHER"/>
    <n v="5"/>
    <m/>
  </r>
  <r>
    <n v="835"/>
    <x v="1"/>
    <x v="29"/>
    <s v="ANACAY LEVIE B."/>
    <s v="ACCOUNTING"/>
    <x v="1"/>
    <d v="2022-07-08T00:00:00"/>
    <d v="2022-07-08T00:00:00"/>
    <s v="SL"/>
    <m/>
    <s v="1 SL"/>
    <n v="1"/>
    <m/>
  </r>
  <r>
    <n v="836"/>
    <x v="1"/>
    <x v="29"/>
    <s v="ANACAY LEVIE B."/>
    <s v="ACCOUNTING"/>
    <x v="1"/>
    <d v="2022-06-17T00:00:00"/>
    <d v="2022-06-17T00:00:00"/>
    <s v="SL"/>
    <m/>
    <s v="1 SL"/>
    <n v="1"/>
    <m/>
  </r>
  <r>
    <n v="837"/>
    <x v="1"/>
    <x v="14"/>
    <s v="DELA GRACIA MA. CECILIA P."/>
    <s v="ACCOUNTING"/>
    <x v="1"/>
    <d v="2022-07-21T00:00:00"/>
    <d v="2022-07-21T00:00:00"/>
    <s v="SL"/>
    <m/>
    <s v="1 SL"/>
    <n v="1"/>
    <m/>
  </r>
  <r>
    <n v="838"/>
    <x v="1"/>
    <x v="19"/>
    <s v="ANGCAYA JOHN V."/>
    <s v="ACCOUNTING"/>
    <x v="1"/>
    <d v="2022-06-14T00:00:00"/>
    <d v="2022-06-14T00:00:00"/>
    <s v="SL"/>
    <m/>
    <s v="1 SL"/>
    <n v="1"/>
    <m/>
  </r>
  <r>
    <n v="839"/>
    <x v="1"/>
    <x v="19"/>
    <s v="AMON RHEALYN O."/>
    <s v="ACCOUNTING"/>
    <x v="1"/>
    <d v="2022-07-15T00:00:00"/>
    <d v="2022-07-15T00:00:00"/>
    <s v="SL"/>
    <m/>
    <s v="1 SL"/>
    <n v="1"/>
    <m/>
  </r>
  <r>
    <n v="840"/>
    <x v="1"/>
    <x v="30"/>
    <s v="AMON RHEALYN O."/>
    <s v="ACCOUNTING"/>
    <x v="1"/>
    <d v="2022-07-11T00:00:00"/>
    <d v="2022-07-12T00:00:00"/>
    <s v="OTHER"/>
    <s v="SEC 21 EO 292- SPECIAL PRIVILEGE"/>
    <s v="2 OTHER"/>
    <n v="2"/>
    <m/>
  </r>
  <r>
    <n v="841"/>
    <x v="1"/>
    <x v="21"/>
    <s v="DIMARANAN GREGORIA C."/>
    <s v="ACCOUNTING"/>
    <x v="1"/>
    <d v="2022-07-25T00:00:00"/>
    <d v="2022-07-25T00:00:00"/>
    <s v="OTHER"/>
    <s v="SEC 21 EO 292- SPECIAL PRIVILEGE"/>
    <s v="1 OTHER"/>
    <n v="1"/>
    <m/>
  </r>
  <r>
    <n v="842"/>
    <x v="1"/>
    <x v="19"/>
    <s v="DIMARANAN GREGORIA C."/>
    <s v="ACCOUNTING"/>
    <x v="1"/>
    <d v="2022-07-15T00:00:00"/>
    <d v="2022-07-15T00:00:00"/>
    <s v="SL"/>
    <m/>
    <s v="1 SL"/>
    <n v="1"/>
    <m/>
  </r>
  <r>
    <n v="843"/>
    <x v="1"/>
    <x v="19"/>
    <s v="OLARTE GREATCHEL B."/>
    <s v="ACCOUNTING"/>
    <x v="1"/>
    <d v="2022-07-25T00:00:00"/>
    <d v="2022-07-25T00:00:00"/>
    <s v="VL"/>
    <m/>
    <s v="1 VL"/>
    <n v="1"/>
    <m/>
  </r>
  <r>
    <n v="844"/>
    <x v="1"/>
    <x v="30"/>
    <s v="BAYBAY LOLITA B."/>
    <s v="ACCOUNTING"/>
    <x v="1"/>
    <d v="2022-07-12T00:00:00"/>
    <d v="2022-07-12T00:00:00"/>
    <s v="SL"/>
    <m/>
    <s v="1 SL"/>
    <n v="1"/>
    <m/>
  </r>
  <r>
    <n v="845"/>
    <x v="1"/>
    <x v="4"/>
    <s v="DIMAPILIS DENNIS C."/>
    <s v="TOPS (ADMIN CSU)"/>
    <x v="1"/>
    <d v="2022-06-28T00:00:00"/>
    <d v="2022-06-30T00:00:00"/>
    <s v="SL"/>
    <m/>
    <s v="3 SL"/>
    <n v="3"/>
    <m/>
  </r>
  <r>
    <n v="846"/>
    <x v="1"/>
    <x v="29"/>
    <s v="MAGUINAO GILBERT  "/>
    <s v="GSO"/>
    <x v="1"/>
    <d v="2022-07-06T00:00:00"/>
    <d v="2022-07-06T00:00:00"/>
    <s v="SL"/>
    <m/>
    <s v="1 SL"/>
    <n v="1"/>
    <m/>
  </r>
  <r>
    <n v="846"/>
    <x v="1"/>
    <x v="29"/>
    <s v="MAGUINAO GILBERT  "/>
    <s v="GSO"/>
    <x v="1"/>
    <d v="2022-07-11T00:00:00"/>
    <d v="2022-07-11T00:00:00"/>
    <s v="SL"/>
    <m/>
    <s v="1 SL"/>
    <n v="1"/>
    <m/>
  </r>
  <r>
    <n v="847"/>
    <x v="1"/>
    <x v="56"/>
    <s v="DE VILLA MYRNA D."/>
    <s v="GSO"/>
    <x v="1"/>
    <d v="2022-06-28T00:00:00"/>
    <d v="2022-06-28T00:00:00"/>
    <s v="SL"/>
    <m/>
    <s v="1 SL"/>
    <n v="1"/>
    <m/>
  </r>
  <r>
    <n v="848"/>
    <x v="1"/>
    <x v="45"/>
    <s v="ORTIZ TRINIDAD D."/>
    <s v="GSO"/>
    <x v="1"/>
    <d v="2022-07-07T00:00:00"/>
    <d v="2022-07-08T00:00:00"/>
    <s v="SL"/>
    <m/>
    <s v="2 SL"/>
    <n v="2"/>
    <m/>
  </r>
  <r>
    <n v="849"/>
    <x v="1"/>
    <x v="56"/>
    <s v="DIMAPILIS VILMA T."/>
    <s v="GSO"/>
    <x v="1"/>
    <d v="2022-07-05T00:00:00"/>
    <d v="2022-07-05T00:00:00"/>
    <s v="VL"/>
    <m/>
    <s v="1 VL"/>
    <n v="1"/>
    <m/>
  </r>
  <r>
    <n v="850"/>
    <x v="1"/>
    <x v="22"/>
    <s v="JAVIER MYLENE M."/>
    <s v="CPDO"/>
    <x v="1"/>
    <d v="2022-05-31T00:00:00"/>
    <d v="2022-06-03T00:00:00"/>
    <s v="SL"/>
    <m/>
    <s v="4 SL"/>
    <n v="4"/>
    <m/>
  </r>
  <r>
    <n v="851"/>
    <x v="1"/>
    <x v="30"/>
    <s v="GOMEZ EMMA M."/>
    <s v="CEO"/>
    <x v="1"/>
    <d v="2022-07-21T00:00:00"/>
    <d v="2022-07-22T00:00:00"/>
    <s v="OTHER"/>
    <s v="SEC 25 EO 292- FORCE LEAVE"/>
    <s v="2 OTHER"/>
    <n v="2"/>
    <m/>
  </r>
  <r>
    <n v="852"/>
    <x v="1"/>
    <x v="4"/>
    <s v="ARCULLO MELISSA A."/>
    <s v="CEO"/>
    <x v="1"/>
    <d v="2022-06-20T00:00:00"/>
    <d v="2022-06-20T00:00:00"/>
    <s v="SL"/>
    <m/>
    <s v="1 SL"/>
    <n v="1"/>
    <m/>
  </r>
  <r>
    <n v="852"/>
    <x v="1"/>
    <x v="4"/>
    <s v="ARCULLO MELISSA A."/>
    <s v="CEO"/>
    <x v="1"/>
    <d v="2022-06-30T00:00:00"/>
    <d v="2022-06-30T00:00:00"/>
    <s v="SL"/>
    <m/>
    <s v="1 SL"/>
    <n v="1"/>
    <m/>
  </r>
  <r>
    <n v="853"/>
    <x v="1"/>
    <x v="70"/>
    <s v="MENDOZA PRESCILA S."/>
    <s v="CEO"/>
    <x v="1"/>
    <d v="2022-06-27T00:00:00"/>
    <d v="2022-06-27T00:00:00"/>
    <s v="SL"/>
    <m/>
    <s v="1 SL"/>
    <n v="1"/>
    <m/>
  </r>
  <r>
    <n v="854"/>
    <x v="1"/>
    <x v="45"/>
    <s v="TAÑEDO MARIA EVELYN C."/>
    <s v="CBO"/>
    <x v="1"/>
    <d v="2022-07-07T00:00:00"/>
    <d v="2022-07-08T00:00:00"/>
    <s v="SL"/>
    <m/>
    <s v="2 SL"/>
    <n v="2"/>
    <m/>
  </r>
  <r>
    <n v="855"/>
    <x v="1"/>
    <x v="8"/>
    <s v="ERIDAO ROSALINDA P."/>
    <s v="CSWDO"/>
    <x v="1"/>
    <d v="2022-07-18T00:00:00"/>
    <d v="2022-07-18T00:00:00"/>
    <s v="VL"/>
    <m/>
    <s v="1 VL"/>
    <n v="1"/>
    <m/>
  </r>
  <r>
    <n v="855"/>
    <x v="1"/>
    <x v="8"/>
    <s v="ERIDAO ROSALINDA P."/>
    <s v="CSWDO"/>
    <x v="1"/>
    <d v="2022-07-22T00:00:00"/>
    <d v="2022-07-22T00:00:00"/>
    <s v="VL"/>
    <m/>
    <s v="1 VL"/>
    <n v="1"/>
    <m/>
  </r>
  <r>
    <n v="856"/>
    <x v="1"/>
    <x v="19"/>
    <s v="ERIDAO ROSALINDA P."/>
    <s v="CSWDO"/>
    <x v="1"/>
    <d v="2022-07-14T00:00:00"/>
    <d v="2022-07-15T00:00:00"/>
    <s v="SL"/>
    <m/>
    <s v="2 SL"/>
    <n v="2"/>
    <m/>
  </r>
  <r>
    <n v="857"/>
    <x v="1"/>
    <x v="8"/>
    <s v="ERIDAO ROSALINDA P."/>
    <s v="CSWDO"/>
    <x v="1"/>
    <d v="2022-07-13T00:00:00"/>
    <d v="2022-07-13T00:00:00"/>
    <s v="OTHER"/>
    <s v="PARENTAL OBLIGATION"/>
    <s v="1 OTHER"/>
    <n v="1"/>
    <m/>
  </r>
  <r>
    <n v="858"/>
    <x v="1"/>
    <x v="29"/>
    <s v="ROZUL FLORENCIA M."/>
    <s v="CSWDO"/>
    <x v="1"/>
    <d v="2022-07-11T00:00:00"/>
    <d v="2022-07-11T00:00:00"/>
    <s v="SL"/>
    <m/>
    <s v="1 SL"/>
    <n v="1"/>
    <m/>
  </r>
  <r>
    <n v="859"/>
    <x v="1"/>
    <x v="76"/>
    <s v="PELIMBERGO MICHELLE A."/>
    <s v="CSWDO"/>
    <x v="1"/>
    <d v="2022-07-04T00:00:00"/>
    <d v="2022-07-04T00:00:00"/>
    <s v="SL"/>
    <m/>
    <s v="1 SL"/>
    <n v="1"/>
    <m/>
  </r>
  <r>
    <n v="860"/>
    <x v="1"/>
    <x v="45"/>
    <s v="VERGARA ANACIETA M."/>
    <s v="CSWDO"/>
    <x v="1"/>
    <d v="2022-07-13T00:00:00"/>
    <d v="2022-07-13T00:00:00"/>
    <s v="OTHER"/>
    <s v="SEC 21 EO 292- SPECIAL PRIVILEGE"/>
    <s v="1 OTHER"/>
    <n v="1"/>
    <m/>
  </r>
  <r>
    <n v="861"/>
    <x v="1"/>
    <x v="45"/>
    <s v="DIMAPILIS ANTHONY A."/>
    <s v="CTO"/>
    <x v="1"/>
    <d v="2022-07-06T00:00:00"/>
    <d v="2022-07-07T00:00:00"/>
    <s v="SL"/>
    <m/>
    <s v="2 SL"/>
    <n v="2"/>
    <m/>
  </r>
  <r>
    <n v="862"/>
    <x v="1"/>
    <x v="43"/>
    <s v="GATPANDAN NENITA M."/>
    <s v="LIBRARY"/>
    <x v="1"/>
    <d v="2022-05-31T00:00:00"/>
    <d v="2022-06-01T00:00:00"/>
    <s v="SL"/>
    <m/>
    <s v="2 SL"/>
    <n v="2"/>
    <m/>
  </r>
  <r>
    <n v="863"/>
    <x v="1"/>
    <x v="71"/>
    <s v="BAYHON GEORGE G."/>
    <s v="ASSESSORS OFFICE"/>
    <x v="1"/>
    <d v="2022-07-13T00:00:00"/>
    <d v="2022-07-14T00:00:00"/>
    <s v="VL"/>
    <m/>
    <s v="2 VL"/>
    <n v="2"/>
    <m/>
  </r>
  <r>
    <n v="864"/>
    <x v="1"/>
    <x v="70"/>
    <s v="DELA CRUZ EVANGELINE P."/>
    <s v="LANDTAX"/>
    <x v="1"/>
    <d v="2022-06-20T00:00:00"/>
    <d v="2022-06-20T00:00:00"/>
    <s v="SL"/>
    <m/>
    <s v="1 SL"/>
    <n v="1"/>
    <m/>
  </r>
  <r>
    <n v="864"/>
    <x v="1"/>
    <x v="70"/>
    <s v="DELA CRUZ EVANGELINE P."/>
    <s v="LANDTAX"/>
    <x v="1"/>
    <d v="2022-06-24T00:00:00"/>
    <d v="2022-06-24T00:00:00"/>
    <s v="SL"/>
    <m/>
    <s v="1 SL"/>
    <n v="1"/>
    <m/>
  </r>
  <r>
    <n v="865"/>
    <x v="1"/>
    <x v="56"/>
    <s v="REPILLO AMMY LOU M."/>
    <s v="CTO"/>
    <x v="1"/>
    <d v="2022-06-24T00:00:00"/>
    <d v="2022-06-24T00:00:00"/>
    <s v="SL"/>
    <m/>
    <s v="1 SL"/>
    <n v="1"/>
    <m/>
  </r>
  <r>
    <n v="865"/>
    <x v="1"/>
    <x v="56"/>
    <s v="REPILLO AMMY LOU M."/>
    <s v="CTO"/>
    <x v="1"/>
    <d v="2022-06-27T00:00:00"/>
    <d v="2022-06-27T00:00:00"/>
    <s v="SL"/>
    <m/>
    <s v="1 SL"/>
    <n v="1"/>
    <m/>
  </r>
  <r>
    <n v="866"/>
    <x v="1"/>
    <x v="8"/>
    <s v="MENDOZA PRESCILA S."/>
    <s v="CEO"/>
    <x v="1"/>
    <d v="2022-07-21T00:00:00"/>
    <d v="2022-07-21T00:00:00"/>
    <s v="OTHER"/>
    <s v="SEC 21 EO 292- SPECIAL PRIVILEGE"/>
    <s v="1 OTHER"/>
    <n v="1"/>
    <m/>
  </r>
  <r>
    <n v="867"/>
    <x v="1"/>
    <x v="340"/>
    <s v="TOLENTINO FE M."/>
    <s v="PICNIC GROVE"/>
    <x v="1"/>
    <d v="2022-08-01T00:00:00"/>
    <d v="2022-08-01T00:00:00"/>
    <s v="OTHER"/>
    <s v="SEC 21 EO 292- SPECIAL PRIVILEGE"/>
    <s v="1 OTHER"/>
    <n v="1"/>
    <m/>
  </r>
  <r>
    <n v="868"/>
    <x v="1"/>
    <x v="19"/>
    <s v="CORTEZ FIDELA B."/>
    <s v="TCCH/TICC"/>
    <x v="1"/>
    <d v="2022-07-07T00:00:00"/>
    <d v="2022-07-08T00:00:00"/>
    <s v="VL"/>
    <m/>
    <s v="2 VL"/>
    <n v="2"/>
    <m/>
  </r>
  <r>
    <n v="868"/>
    <x v="1"/>
    <x v="19"/>
    <s v="CORTEZ FIDELA B."/>
    <s v="TCCH/TICC"/>
    <x v="1"/>
    <d v="2022-07-11T00:00:00"/>
    <d v="2022-07-15T00:00:00"/>
    <s v="VL"/>
    <m/>
    <s v="5 VL"/>
    <n v="5"/>
    <m/>
  </r>
  <r>
    <n v="869"/>
    <x v="1"/>
    <x v="30"/>
    <s v="OLARTE GREATCHEL B."/>
    <s v="ACCOUNTING"/>
    <x v="1"/>
    <d v="2022-07-20T00:00:00"/>
    <d v="2022-07-20T00:00:00"/>
    <s v="OTHER"/>
    <s v="SEC 21 EO 292- SPECIAL PRIVILEGE"/>
    <s v="1 OTHER"/>
    <n v="1"/>
    <m/>
  </r>
  <r>
    <n v="870"/>
    <x v="1"/>
    <x v="3"/>
    <s v="GUAÑEZO MA. GINA P."/>
    <s v="CTO"/>
    <x v="1"/>
    <d v="2022-07-13T00:00:00"/>
    <d v="2022-07-13T00:00:00"/>
    <s v="SL"/>
    <m/>
    <s v="1 SL"/>
    <n v="1"/>
    <m/>
  </r>
  <r>
    <n v="871"/>
    <x v="1"/>
    <x v="3"/>
    <s v="GUAÑEZO MA. GINA P."/>
    <s v="CTO"/>
    <x v="1"/>
    <d v="2022-07-11T00:00:00"/>
    <d v="2022-07-11T00:00:00"/>
    <s v="OTHER"/>
    <s v="GRADUATION LEAVE"/>
    <s v="1 OTHER"/>
    <n v="1"/>
    <m/>
  </r>
  <r>
    <n v="872"/>
    <x v="1"/>
    <x v="8"/>
    <s v="DIMAPILIS ELVIRA S."/>
    <s v="CTO"/>
    <x v="1"/>
    <d v="2022-07-06T00:00:00"/>
    <d v="2022-07-06T00:00:00"/>
    <s v="SL"/>
    <m/>
    <s v="1 SL"/>
    <n v="1"/>
    <m/>
  </r>
  <r>
    <n v="873"/>
    <x v="1"/>
    <x v="4"/>
    <s v="ANGCAYA OFELIA G."/>
    <s v="ASSESSORS OFFICE"/>
    <x v="1"/>
    <d v="2022-07-11T00:00:00"/>
    <d v="2022-07-14T00:00:00"/>
    <s v="VL"/>
    <m/>
    <s v="4 VL"/>
    <n v="4"/>
    <m/>
  </r>
  <r>
    <n v="874"/>
    <x v="1"/>
    <x v="4"/>
    <s v="ANGCAYA OFELIA G."/>
    <s v="ASSESSORS OFFICE"/>
    <x v="1"/>
    <d v="2022-06-30T00:00:00"/>
    <d v="2022-07-01T00:00:00"/>
    <s v="SL"/>
    <m/>
    <s v="2 SL"/>
    <n v="2"/>
    <m/>
  </r>
  <r>
    <n v="875"/>
    <x v="1"/>
    <x v="32"/>
    <s v="ANGCAYA OFELIA G."/>
    <s v="ASSESSORS OFFICE"/>
    <x v="1"/>
    <d v="2022-06-24T00:00:00"/>
    <d v="2022-06-24T00:00:00"/>
    <s v="OTHER"/>
    <s v="SEC 21 EO 292- SPECIAL PRIVILEGE"/>
    <s v="1 OTHER"/>
    <n v="1"/>
    <m/>
  </r>
  <r>
    <n v="876"/>
    <x v="1"/>
    <x v="34"/>
    <s v="ARCULLO MELISSA A."/>
    <s v="CEO"/>
    <x v="1"/>
    <d v="2022-07-21T00:00:00"/>
    <d v="2022-07-22T00:00:00"/>
    <s v="VL"/>
    <m/>
    <s v="2 VL"/>
    <n v="2"/>
    <m/>
  </r>
  <r>
    <n v="876"/>
    <x v="1"/>
    <x v="34"/>
    <s v="ARCULLO MELISSA A."/>
    <s v="CEO"/>
    <x v="1"/>
    <d v="2022-07-25T00:00:00"/>
    <d v="2022-07-25T00:00:00"/>
    <s v="VL"/>
    <m/>
    <s v="1 VL"/>
    <n v="1"/>
    <m/>
  </r>
  <r>
    <n v="877"/>
    <x v="1"/>
    <x v="76"/>
    <s v="UNTALAN DIVINA R."/>
    <s v="CTO"/>
    <x v="1"/>
    <d v="2022-06-07T00:00:00"/>
    <d v="2022-06-07T00:00:00"/>
    <s v="SL"/>
    <m/>
    <s v="1 SL"/>
    <n v="1"/>
    <m/>
  </r>
  <r>
    <n v="877"/>
    <x v="1"/>
    <x v="76"/>
    <s v="UNTALAN DIVINA R."/>
    <s v="CTO"/>
    <x v="1"/>
    <d v="2022-06-22T00:00:00"/>
    <d v="2022-06-24T00:00:00"/>
    <s v="SL"/>
    <m/>
    <s v="3 SL"/>
    <n v="3"/>
    <m/>
  </r>
  <r>
    <n v="877"/>
    <x v="1"/>
    <x v="76"/>
    <s v="UNTALAN DIVINA R."/>
    <s v="CTO"/>
    <x v="1"/>
    <d v="2022-06-27T00:00:00"/>
    <d v="2022-06-30T00:00:00"/>
    <s v="SL"/>
    <m/>
    <s v="4 SL"/>
    <n v="4"/>
    <m/>
  </r>
  <r>
    <n v="877"/>
    <x v="1"/>
    <x v="76"/>
    <s v="UNTALAN DIVINA R."/>
    <s v="CTO"/>
    <x v="1"/>
    <d v="2022-07-01T00:00:00"/>
    <d v="2022-07-01T00:00:00"/>
    <s v="SL"/>
    <m/>
    <s v="1 SL"/>
    <n v="1"/>
    <m/>
  </r>
  <r>
    <n v="877"/>
    <x v="1"/>
    <x v="36"/>
    <s v="UNTALAN DIVINA R."/>
    <s v="CTO"/>
    <x v="1"/>
    <d v="2022-07-05T00:00:00"/>
    <d v="2022-07-06T00:00:00"/>
    <s v="SL"/>
    <m/>
    <s v="2 SL"/>
    <n v="2"/>
    <m/>
  </r>
  <r>
    <n v="878"/>
    <x v="1"/>
    <x v="10"/>
    <s v="TULIAO FLORDELIZA M."/>
    <s v="ACCOUNTING"/>
    <x v="1"/>
    <d v="2022-07-18T00:00:00"/>
    <d v="2022-07-18T00:00:00"/>
    <s v="SL"/>
    <m/>
    <s v="1 SL"/>
    <n v="1"/>
    <m/>
  </r>
  <r>
    <n v="878"/>
    <x v="1"/>
    <x v="10"/>
    <s v="TULIAO FLORDELIZA M."/>
    <s v="ACCOUNTING"/>
    <x v="1"/>
    <d v="2022-07-21T00:00:00"/>
    <d v="2022-07-21T00:00:00"/>
    <s v="SL"/>
    <m/>
    <s v="1 SL"/>
    <n v="1"/>
    <m/>
  </r>
  <r>
    <n v="879"/>
    <x v="1"/>
    <x v="8"/>
    <s v="TULIAO FLORDELIZA M."/>
    <s v="ACCOUNTING"/>
    <x v="1"/>
    <d v="2022-07-12T00:00:00"/>
    <d v="2022-07-12T00:00:00"/>
    <s v="SL"/>
    <m/>
    <s v="1 SL"/>
    <n v="1"/>
    <m/>
  </r>
  <r>
    <n v="880"/>
    <x v="1"/>
    <x v="45"/>
    <s v="TULIAO FLORDELIZA M."/>
    <s v="ACCOUNTING"/>
    <x v="1"/>
    <d v="2022-07-06T00:00:00"/>
    <d v="2022-07-06T00:00:00"/>
    <s v="SL"/>
    <m/>
    <s v="1 SL"/>
    <n v="1"/>
    <m/>
  </r>
  <r>
    <n v="881"/>
    <x v="1"/>
    <x v="8"/>
    <s v="TULIAO FLORDELIZA M."/>
    <s v="ACCOUNTING"/>
    <x v="1"/>
    <d v="2022-06-06T00:00:00"/>
    <d v="2022-06-06T00:00:00"/>
    <s v="SL"/>
    <m/>
    <s v="1 SL"/>
    <n v="1"/>
    <m/>
  </r>
  <r>
    <n v="882"/>
    <x v="1"/>
    <x v="132"/>
    <s v="MAWAK MIA PAULEEN B."/>
    <s v="ACCOUNTING"/>
    <x v="1"/>
    <d v="2022-08-10T00:00:00"/>
    <d v="2022-08-10T00:00:00"/>
    <s v="VL"/>
    <m/>
    <s v="1 VL"/>
    <n v="1"/>
    <m/>
  </r>
  <r>
    <n v="883"/>
    <x v="1"/>
    <x v="80"/>
    <s v="MALUBAY MELINDA D."/>
    <s v="THRDC"/>
    <x v="1"/>
    <d v="2022-08-04T00:00:00"/>
    <d v="2022-08-04T00:00:00"/>
    <s v="VL"/>
    <m/>
    <s v="1 VL"/>
    <n v="1"/>
    <m/>
  </r>
  <r>
    <n v="884"/>
    <x v="1"/>
    <x v="79"/>
    <s v="MARASIGAN INOCENCIA P."/>
    <s v="CSWDO"/>
    <x v="1"/>
    <d v="2022-08-04T00:00:00"/>
    <d v="2022-08-04T00:00:00"/>
    <s v="SL"/>
    <m/>
    <s v="1 SL"/>
    <n v="1"/>
    <m/>
  </r>
  <r>
    <n v="885"/>
    <x v="1"/>
    <x v="35"/>
    <s v="ANGCAYA FRANCIS A."/>
    <s v="MAHOGANY MARKET"/>
    <x v="1"/>
    <d v="2022-07-28T00:00:00"/>
    <d v="2022-07-29T00:00:00"/>
    <s v="SL"/>
    <m/>
    <s v="2 SL"/>
    <n v="2"/>
    <m/>
  </r>
  <r>
    <n v="886"/>
    <x v="1"/>
    <x v="35"/>
    <s v="MANALO CYNTHIA  "/>
    <s v="CPDO"/>
    <x v="1"/>
    <d v="2022-08-09T00:00:00"/>
    <d v="2022-08-09T00:00:00"/>
    <s v="OTHER"/>
    <s v="SEC 21 EO 292- SPECIAL PRIVILEGE"/>
    <s v="1 OTHER"/>
    <n v="1"/>
    <m/>
  </r>
  <r>
    <n v="887"/>
    <x v="1"/>
    <x v="36"/>
    <s v="VIDALLO WINNIE R."/>
    <s v="CTO"/>
    <x v="1"/>
    <d v="2022-07-15T00:00:00"/>
    <d v="2022-07-15T00:00:00"/>
    <s v="OTHER"/>
    <s v="SEC 21 EO 292- SPECIAL PRIVILEGE"/>
    <s v="1 OTHER"/>
    <n v="1"/>
    <m/>
  </r>
  <r>
    <n v="888"/>
    <x v="1"/>
    <x v="8"/>
    <s v="DEL MUNDO ESTER B."/>
    <s v="CEO"/>
    <x v="1"/>
    <d v="2022-07-21T00:00:00"/>
    <d v="2022-07-22T00:00:00"/>
    <s v="OTHER"/>
    <s v="SEC 21 EO 292- SPECIAL PRIVILEGE"/>
    <s v="2 OTHER"/>
    <n v="2"/>
    <m/>
  </r>
  <r>
    <n v="889"/>
    <x v="1"/>
    <x v="8"/>
    <s v="DE CASTRO JUANITA M."/>
    <s v="CEO"/>
    <x v="1"/>
    <d v="2022-07-21T00:00:00"/>
    <d v="2022-07-22T00:00:00"/>
    <s v="OTHER"/>
    <s v="SEC 21 EO 292- SPECIAL PRIVILEGE"/>
    <s v="2 OTHER"/>
    <n v="2"/>
    <m/>
  </r>
  <r>
    <n v="890"/>
    <x v="33"/>
    <x v="84"/>
    <s v="DUNGO PURISIMA CORAZON E."/>
    <s v="CTO"/>
    <x v="1"/>
    <d v="2022-07-18T00:00:00"/>
    <d v="2022-07-18T00:00:00"/>
    <s v="VL"/>
    <m/>
    <s v="1 VL"/>
    <n v="1"/>
    <m/>
  </r>
  <r>
    <n v="891"/>
    <x v="33"/>
    <x v="10"/>
    <s v="CORTEZ FIDELA B."/>
    <s v="TCCH/TICC"/>
    <x v="1"/>
    <d v="2022-07-21T00:00:00"/>
    <d v="2022-07-21T00:00:00"/>
    <s v="SL"/>
    <m/>
    <s v="1 SL"/>
    <n v="1"/>
    <m/>
  </r>
  <r>
    <n v="892"/>
    <x v="33"/>
    <x v="90"/>
    <s v="PENALES GUILLERMA B."/>
    <s v="CBO"/>
    <x v="1"/>
    <d v="2022-07-18T00:00:00"/>
    <d v="2022-07-18T00:00:00"/>
    <s v="SL"/>
    <m/>
    <s v="1 SL"/>
    <n v="1"/>
    <m/>
  </r>
  <r>
    <n v="892"/>
    <x v="33"/>
    <x v="90"/>
    <s v="PENALES GUILLERMA B."/>
    <s v="CBO"/>
    <x v="1"/>
    <d v="2022-07-21T00:00:00"/>
    <d v="2022-07-21T00:00:00"/>
    <s v="SL"/>
    <m/>
    <s v="1 SL"/>
    <n v="1"/>
    <m/>
  </r>
  <r>
    <n v="893"/>
    <x v="33"/>
    <x v="10"/>
    <s v="PALADAN VICENTE  "/>
    <s v="CENRO"/>
    <x v="1"/>
    <d v="2022-07-21T00:00:00"/>
    <d v="2022-07-21T00:00:00"/>
    <s v="SL"/>
    <m/>
    <s v="1 SL"/>
    <n v="1"/>
    <m/>
  </r>
  <r>
    <n v="894"/>
    <x v="33"/>
    <x v="19"/>
    <s v="MONTENEGRO MARISSA P."/>
    <s v="CBO"/>
    <x v="1"/>
    <d v="2022-07-15T00:00:00"/>
    <d v="2022-07-15T00:00:00"/>
    <s v="SL"/>
    <m/>
    <s v="1 SL"/>
    <n v="1"/>
    <m/>
  </r>
  <r>
    <n v="895"/>
    <x v="33"/>
    <x v="19"/>
    <s v="DE VILLA MYRNA D."/>
    <s v="GSO"/>
    <x v="1"/>
    <d v="2022-07-15T00:00:00"/>
    <d v="2022-07-15T00:00:00"/>
    <s v="WITHOUTPAY"/>
    <s v="WITHOUTPAY"/>
    <s v="1 WITHOUTPAY"/>
    <n v="1"/>
    <m/>
  </r>
  <r>
    <n v="896"/>
    <x v="33"/>
    <x v="132"/>
    <s v="GUAÑEZO MA. GINA P."/>
    <s v="CTO"/>
    <x v="1"/>
    <d v="2022-08-02T00:00:00"/>
    <d v="2022-08-04T00:00:00"/>
    <s v="SL"/>
    <m/>
    <s v="3 SL"/>
    <n v="3"/>
    <m/>
  </r>
  <r>
    <n v="897"/>
    <x v="33"/>
    <x v="10"/>
    <s v="TAÑEDO MARIA EVELYN C."/>
    <s v="CBO"/>
    <x v="1"/>
    <d v="2022-07-20T00:00:00"/>
    <d v="2022-07-21T00:00:00"/>
    <s v="SL"/>
    <m/>
    <s v="2 SL"/>
    <n v="2"/>
    <m/>
  </r>
  <r>
    <n v="898"/>
    <x v="33"/>
    <x v="34"/>
    <s v="DIMAPILIS JOSEPHINE P."/>
    <s v="CTO"/>
    <x v="1"/>
    <d v="2022-07-20T00:00:00"/>
    <d v="2022-07-20T00:00:00"/>
    <s v="OTHER"/>
    <s v="SEC 21 EO 292- SPECIAL PRIVILEGE"/>
    <s v="1 OTHER"/>
    <n v="1"/>
    <m/>
  </r>
  <r>
    <n v="899"/>
    <x v="33"/>
    <x v="30"/>
    <s v="ALEGA ESTELITA M."/>
    <s v="CTO"/>
    <x v="1"/>
    <d v="2022-07-13T00:00:00"/>
    <d v="2022-07-15T00:00:00"/>
    <s v="SL"/>
    <m/>
    <s v="3 SL"/>
    <n v="3"/>
    <m/>
  </r>
  <r>
    <n v="900"/>
    <x v="33"/>
    <x v="21"/>
    <s v="DIMAPILIS ANTHONY A."/>
    <s v="CTO"/>
    <x v="1"/>
    <d v="2022-07-15T00:00:00"/>
    <d v="2022-07-15T00:00:00"/>
    <s v="SL"/>
    <m/>
    <s v="1 SL"/>
    <n v="1"/>
    <m/>
  </r>
  <r>
    <n v="901"/>
    <x v="33"/>
    <x v="34"/>
    <s v="BAYOT ANISIA P."/>
    <s v="CTO"/>
    <x v="1"/>
    <d v="2022-07-19T00:00:00"/>
    <d v="2022-07-19T00:00:00"/>
    <s v="OTHER"/>
    <s v="PARENTAL OBLIGATION"/>
    <s v="1 OTHER"/>
    <n v="1"/>
    <m/>
  </r>
  <r>
    <n v="902"/>
    <x v="33"/>
    <x v="63"/>
    <s v="GUAÑEZO MA. GINA P."/>
    <s v="CTO"/>
    <x v="1"/>
    <d v="2022-07-18T00:00:00"/>
    <d v="2022-07-18T00:00:00"/>
    <s v="OTHER"/>
    <s v="EMERGENCY LEAVE"/>
    <s v="1 OTHER"/>
    <n v="1"/>
    <m/>
  </r>
  <r>
    <n v="903"/>
    <x v="33"/>
    <x v="34"/>
    <s v="DELA CRUZ EVANGELINE P."/>
    <s v="LANDTAX"/>
    <x v="1"/>
    <d v="2022-07-15T00:00:00"/>
    <d v="2022-07-15T00:00:00"/>
    <s v="SL"/>
    <m/>
    <s v="1 SL"/>
    <n v="1"/>
    <m/>
  </r>
  <r>
    <n v="903"/>
    <x v="33"/>
    <x v="34"/>
    <s v="DELA CRUZ EVANGELINE P."/>
    <s v="LANDTAX"/>
    <x v="1"/>
    <d v="2022-07-18T00:00:00"/>
    <d v="2022-07-18T00:00:00"/>
    <s v="SL"/>
    <m/>
    <s v="1 SL"/>
    <n v="1"/>
    <m/>
  </r>
  <r>
    <n v="904"/>
    <x v="33"/>
    <x v="21"/>
    <s v="AMORA ELISA S."/>
    <s v="CTO"/>
    <x v="1"/>
    <d v="2022-07-20T00:00:00"/>
    <d v="2022-07-20T00:00:00"/>
    <s v="SL"/>
    <m/>
    <s v="1 SL"/>
    <n v="1"/>
    <m/>
  </r>
  <r>
    <n v="905"/>
    <x v="33"/>
    <x v="14"/>
    <s v="ORTIZ TRINIDAD D."/>
    <s v="GSO"/>
    <x v="1"/>
    <d v="2022-07-22T00:00:00"/>
    <d v="2022-07-22T00:00:00"/>
    <s v="WITHOUTPAY"/>
    <s v="WITHOUTPAY"/>
    <s v="1 WITHOUTPAY"/>
    <n v="1"/>
    <m/>
  </r>
  <r>
    <n v="906"/>
    <x v="33"/>
    <x v="14"/>
    <s v="DIMAPILIS VILMA T."/>
    <s v="GSO"/>
    <x v="1"/>
    <d v="2022-07-22T00:00:00"/>
    <d v="2022-07-22T00:00:00"/>
    <s v="OTHER"/>
    <s v="DOMESTIC EMERGENCY"/>
    <s v="1 OTHER"/>
    <n v="1"/>
    <m/>
  </r>
  <r>
    <n v="907"/>
    <x v="33"/>
    <x v="3"/>
    <s v="CRIZALDO THELMA U."/>
    <s v="CHO"/>
    <x v="1"/>
    <d v="2022-07-01T00:00:00"/>
    <d v="2022-07-01T00:00:00"/>
    <s v="SL"/>
    <m/>
    <s v="1 SL"/>
    <n v="1"/>
    <m/>
  </r>
  <r>
    <n v="908"/>
    <x v="33"/>
    <x v="3"/>
    <s v="CRIZALDO THELMA U."/>
    <s v="CHO"/>
    <x v="1"/>
    <d v="2022-06-30T00:00:00"/>
    <d v="2022-06-30T00:00:00"/>
    <s v="SL"/>
    <m/>
    <s v="1 SL"/>
    <n v="1"/>
    <m/>
  </r>
  <r>
    <n v="909"/>
    <x v="33"/>
    <x v="66"/>
    <s v="OSTONAL IVY S."/>
    <s v="ONT"/>
    <x v="1"/>
    <d v="2022-07-01T00:00:00"/>
    <d v="2022-07-15T00:00:00"/>
    <s v="SL"/>
    <m/>
    <s v="11 SL"/>
    <n v="11"/>
    <m/>
  </r>
  <r>
    <n v="910"/>
    <x v="33"/>
    <x v="63"/>
    <s v="SUSA NANETE B."/>
    <s v="ONT"/>
    <x v="1"/>
    <d v="2022-07-18T00:00:00"/>
    <d v="2022-07-18T00:00:00"/>
    <s v="SL"/>
    <m/>
    <s v="1 SL"/>
    <n v="1"/>
    <m/>
  </r>
  <r>
    <n v="911"/>
    <x v="33"/>
    <x v="21"/>
    <s v="MARUNDAN MARIA FLOR M."/>
    <s v="ONT"/>
    <x v="1"/>
    <d v="2022-07-14T00:00:00"/>
    <d v="2022-07-15T00:00:00"/>
    <s v="SL"/>
    <m/>
    <s v="2 SL"/>
    <n v="2"/>
    <m/>
  </r>
  <r>
    <n v="912"/>
    <x v="33"/>
    <x v="21"/>
    <s v="MARUNDAN MARIA FLOR M."/>
    <s v="ONT"/>
    <x v="1"/>
    <d v="2022-07-17T00:00:00"/>
    <d v="2022-07-18T00:00:00"/>
    <s v="SL"/>
    <m/>
    <s v="1 SL"/>
    <n v="1"/>
    <m/>
  </r>
  <r>
    <n v="913"/>
    <x v="33"/>
    <x v="19"/>
    <s v="COTONER NELIA C."/>
    <s v="COOPERATIVE OFFICE"/>
    <x v="1"/>
    <d v="2022-07-21T00:00:00"/>
    <d v="2022-07-21T00:00:00"/>
    <s v="VL"/>
    <m/>
    <s v="1 VL"/>
    <n v="1"/>
    <m/>
  </r>
  <r>
    <n v="914"/>
    <x v="33"/>
    <x v="19"/>
    <s v="JORGE CAROLINA M."/>
    <s v="CTO"/>
    <x v="1"/>
    <d v="2022-07-27T00:00:00"/>
    <d v="2022-07-29T00:00:00"/>
    <s v="VL"/>
    <m/>
    <s v="3 VL"/>
    <n v="3"/>
    <m/>
  </r>
  <r>
    <n v="915"/>
    <x v="33"/>
    <x v="19"/>
    <s v="JORGE CAROLINA M."/>
    <s v="CTO"/>
    <x v="1"/>
    <d v="2022-07-25T00:00:00"/>
    <d v="2022-07-26T00:00:00"/>
    <s v="VL"/>
    <m/>
    <s v="2 VL"/>
    <n v="2"/>
    <m/>
  </r>
  <r>
    <n v="916"/>
    <x v="33"/>
    <x v="3"/>
    <s v="ESPIRITU RONALD M."/>
    <s v="CTO"/>
    <x v="1"/>
    <d v="2022-07-19T00:00:00"/>
    <d v="2022-07-19T00:00:00"/>
    <s v="OTHER"/>
    <s v="SEC 21 EO 292- SPECIAL PRIVILEGE"/>
    <s v="1 OTHER"/>
    <n v="1"/>
    <m/>
  </r>
  <r>
    <n v="917"/>
    <x v="33"/>
    <x v="21"/>
    <s v="ORTIZ TRINIDAD D."/>
    <s v="GSO"/>
    <x v="1"/>
    <d v="2022-07-15T00:00:00"/>
    <d v="2022-07-15T00:00:00"/>
    <s v="SL"/>
    <m/>
    <s v="1 SL"/>
    <n v="1"/>
    <m/>
  </r>
  <r>
    <n v="917"/>
    <x v="33"/>
    <x v="21"/>
    <s v="ORTIZ TRINIDAD D."/>
    <s v="GSO"/>
    <x v="1"/>
    <d v="2022-07-18T00:00:00"/>
    <d v="2022-07-19T00:00:00"/>
    <s v="SL"/>
    <m/>
    <s v="2 SL"/>
    <n v="2"/>
    <m/>
  </r>
  <r>
    <n v="918"/>
    <x v="33"/>
    <x v="63"/>
    <s v="MALIGAYO YOLANDA D."/>
    <s v="CHO"/>
    <x v="1"/>
    <d v="2022-07-27T00:00:00"/>
    <d v="2022-07-29T00:00:00"/>
    <s v="VL"/>
    <m/>
    <s v="3 VL"/>
    <n v="3"/>
    <m/>
  </r>
  <r>
    <n v="919"/>
    <x v="33"/>
    <x v="19"/>
    <s v="MALIGAYO YOLANDA D."/>
    <s v="CHO"/>
    <x v="1"/>
    <d v="2022-07-15T00:00:00"/>
    <d v="2022-07-15T00:00:00"/>
    <s v="SL"/>
    <m/>
    <s v="1 SL"/>
    <n v="1"/>
    <m/>
  </r>
  <r>
    <n v="920"/>
    <x v="33"/>
    <x v="63"/>
    <s v="MARTINEZ BELEN B."/>
    <s v="CBO"/>
    <x v="1"/>
    <d v="2022-07-18T00:00:00"/>
    <d v="2022-07-18T00:00:00"/>
    <s v="SL"/>
    <m/>
    <s v="1 SL"/>
    <n v="1"/>
    <m/>
  </r>
  <r>
    <n v="921"/>
    <x v="33"/>
    <x v="30"/>
    <s v="BANICO PILAR B."/>
    <s v="CCT"/>
    <x v="1"/>
    <d v="2022-07-18T00:00:00"/>
    <d v="2022-07-18T00:00:00"/>
    <s v="OTHER"/>
    <s v="DOMESTIC EMERGENCY"/>
    <s v="1 OTHER"/>
    <n v="1"/>
    <m/>
  </r>
  <r>
    <n v="922"/>
    <x v="33"/>
    <x v="63"/>
    <s v="LEPARDO ROWENA R."/>
    <s v="CCT"/>
    <x v="1"/>
    <d v="2022-07-18T00:00:00"/>
    <d v="2022-07-18T00:00:00"/>
    <s v="SL"/>
    <m/>
    <s v="1 SL"/>
    <n v="1"/>
    <m/>
  </r>
  <r>
    <n v="923"/>
    <x v="33"/>
    <x v="2"/>
    <s v="PAJENAGO MAIDEN A."/>
    <s v="CHO"/>
    <x v="0"/>
    <d v="2022-05-24T00:00:00"/>
    <d v="2022-09-06T00:00:00"/>
    <s v="Maternity"/>
    <s v="RA 11210 - MATERNITY LEAVE"/>
    <s v="75 Maternity"/>
    <n v="75"/>
    <m/>
  </r>
  <r>
    <n v="924"/>
    <x v="33"/>
    <x v="78"/>
    <s v="RODRIGUEZ GREGORIO  "/>
    <s v="CENRO"/>
    <x v="1"/>
    <d v="2022-08-05T00:00:00"/>
    <d v="2022-08-05T00:00:00"/>
    <s v="SL"/>
    <m/>
    <s v="1 SL"/>
    <n v="1"/>
    <m/>
  </r>
  <r>
    <n v="925"/>
    <x v="33"/>
    <x v="3"/>
    <s v="GATPANDAN NENITA M."/>
    <s v="LIBRARY"/>
    <x v="1"/>
    <d v="2022-07-13T00:00:00"/>
    <d v="2022-07-13T00:00:00"/>
    <s v="SL"/>
    <m/>
    <s v="1 SL"/>
    <n v="1"/>
    <m/>
  </r>
  <r>
    <n v="926"/>
    <x v="34"/>
    <x v="96"/>
    <s v="DE VILLA OFELIA G."/>
    <s v="COMELEC"/>
    <x v="1"/>
    <d v="2022-08-08T00:00:00"/>
    <d v="2022-08-08T00:00:00"/>
    <s v="SL"/>
    <m/>
    <s v="1 SL"/>
    <n v="1"/>
    <m/>
  </r>
  <r>
    <n v="927"/>
    <x v="34"/>
    <x v="45"/>
    <s v="PEÑANO DARYL BAMBI B."/>
    <s v="ONT"/>
    <x v="1"/>
    <d v="2022-07-11T00:00:00"/>
    <d v="2022-07-12T00:00:00"/>
    <s v="OTHER"/>
    <s v="RA 8972 SOLO PARENT"/>
    <s v="2 OTHER"/>
    <n v="2"/>
    <m/>
  </r>
  <r>
    <n v="928"/>
    <x v="34"/>
    <x v="14"/>
    <s v="ESTRANGCO MERCY U."/>
    <s v="MAHOGANY MARKET"/>
    <x v="1"/>
    <d v="2022-07-29T00:00:00"/>
    <d v="2022-07-29T00:00:00"/>
    <s v="OTHER"/>
    <s v="ANNIVERSARY LEAVE"/>
    <s v="1 OTHER"/>
    <n v="1"/>
    <m/>
  </r>
  <r>
    <n v="929"/>
    <x v="34"/>
    <x v="45"/>
    <s v="ESTRANGCO MERCY U."/>
    <s v="MAHOGANY MARKET"/>
    <x v="1"/>
    <d v="2022-06-30T00:00:00"/>
    <d v="2022-06-30T00:00:00"/>
    <s v="SL"/>
    <m/>
    <s v="1 SL"/>
    <n v="1"/>
    <m/>
  </r>
  <r>
    <n v="930"/>
    <x v="34"/>
    <x v="32"/>
    <s v="ORTIZ TRINIDAD D."/>
    <s v="GSO"/>
    <x v="1"/>
    <d v="2022-06-24T00:00:00"/>
    <d v="2022-06-24T00:00:00"/>
    <s v="SL"/>
    <m/>
    <s v="1 SL"/>
    <n v="1"/>
    <m/>
  </r>
  <r>
    <n v="931"/>
    <x v="34"/>
    <x v="341"/>
    <s v="LUNA  FERNANDO  "/>
    <s v="CENRO"/>
    <x v="1"/>
    <d v="2022-07-08T00:00:00"/>
    <d v="2022-07-08T00:00:00"/>
    <s v="SL"/>
    <m/>
    <s v="1 SL"/>
    <n v="1"/>
    <m/>
  </r>
  <r>
    <n v="931"/>
    <x v="34"/>
    <x v="341"/>
    <s v="LUNA  FERNANDO  "/>
    <s v="CENRO"/>
    <x v="1"/>
    <d v="2022-07-11T00:00:00"/>
    <d v="2022-07-11T00:00:00"/>
    <s v="SL"/>
    <m/>
    <s v="1 SL"/>
    <n v="1"/>
    <m/>
  </r>
  <r>
    <n v="932"/>
    <x v="34"/>
    <x v="30"/>
    <s v="CRUZADA MAGDALENA A."/>
    <s v="COOPERATIVE OFFICE"/>
    <x v="1"/>
    <d v="2022-07-07T00:00:00"/>
    <d v="2022-07-07T00:00:00"/>
    <s v="SL"/>
    <m/>
    <s v="1 SL"/>
    <n v="1"/>
    <m/>
  </r>
  <r>
    <n v="933"/>
    <x v="34"/>
    <x v="30"/>
    <s v="MAGUINAO GILBERT  "/>
    <s v="GSO"/>
    <x v="1"/>
    <d v="2022-07-12T00:00:00"/>
    <d v="2022-07-12T00:00:00"/>
    <s v="SL"/>
    <m/>
    <s v="1 SL"/>
    <n v="1"/>
    <m/>
  </r>
  <r>
    <n v="934"/>
    <x v="34"/>
    <x v="76"/>
    <s v="OLINO PRECIOSA A."/>
    <s v="GSO"/>
    <x v="1"/>
    <d v="2022-07-01T00:00:00"/>
    <d v="2022-07-01T00:00:00"/>
    <s v="VL"/>
    <m/>
    <s v="1 VL"/>
    <n v="1"/>
    <m/>
  </r>
  <r>
    <n v="934"/>
    <x v="34"/>
    <x v="76"/>
    <s v="OLINO PRECIOSA A."/>
    <s v="GSO"/>
    <x v="1"/>
    <d v="2022-07-07T00:00:00"/>
    <d v="2022-07-07T00:00:00"/>
    <s v="VL"/>
    <m/>
    <s v="1 VL"/>
    <n v="1"/>
    <m/>
  </r>
  <r>
    <n v="935"/>
    <x v="34"/>
    <x v="45"/>
    <s v="CORTEZ FIDELA B."/>
    <s v="TCCH/TICC"/>
    <x v="1"/>
    <d v="2022-06-30T00:00:00"/>
    <d v="2022-07-06T00:00:00"/>
    <s v="OTHER"/>
    <s v="MOURNING LEAVE"/>
    <s v="5 OTHER"/>
    <n v="5"/>
    <m/>
  </r>
  <r>
    <n v="936"/>
    <x v="34"/>
    <x v="45"/>
    <s v="CORTEZ FIDELA B."/>
    <s v="TCCH/TICC"/>
    <x v="1"/>
    <d v="2022-06-24T00:00:00"/>
    <d v="2022-06-24T00:00:00"/>
    <s v="SL"/>
    <m/>
    <s v="1 SL"/>
    <n v="1"/>
    <m/>
  </r>
  <r>
    <n v="937"/>
    <x v="34"/>
    <x v="30"/>
    <s v="BUGARIN MA. ANA M."/>
    <s v="LCR"/>
    <x v="1"/>
    <d v="2022-07-11T00:00:00"/>
    <d v="2022-07-11T00:00:00"/>
    <s v="SL"/>
    <m/>
    <s v="1 SL"/>
    <n v="1"/>
    <m/>
  </r>
  <r>
    <n v="938"/>
    <x v="34"/>
    <x v="59"/>
    <s v="AUSTRIA KIM E."/>
    <s v="ONT"/>
    <x v="1"/>
    <d v="2022-05-23T00:00:00"/>
    <d v="2022-05-25T00:00:00"/>
    <s v="OTHER"/>
    <s v="SEC 25 EO 292- FORCE LEAVE"/>
    <s v="3 OTHER"/>
    <n v="3"/>
    <m/>
  </r>
  <r>
    <n v="938"/>
    <x v="34"/>
    <x v="59"/>
    <s v="AUSTRIA KIM E."/>
    <s v="ONT"/>
    <x v="1"/>
    <d v="2022-05-30T00:00:00"/>
    <d v="2022-05-31T00:00:00"/>
    <s v="OTHER"/>
    <s v="SEC 25 EO 292- FORCE LEAVE"/>
    <s v="2 OTHER"/>
    <n v="2"/>
    <m/>
  </r>
  <r>
    <n v="939"/>
    <x v="34"/>
    <x v="29"/>
    <s v="EMELO MARYJANE T."/>
    <s v="ONT"/>
    <x v="1"/>
    <d v="2022-07-18T00:00:00"/>
    <d v="2022-07-22T00:00:00"/>
    <s v="SL"/>
    <m/>
    <s v="5 SL"/>
    <n v="5"/>
    <m/>
  </r>
  <r>
    <n v="940"/>
    <x v="34"/>
    <x v="3"/>
    <s v="MACAPUNO FELIX  "/>
    <s v="CENRO"/>
    <x v="1"/>
    <d v="2022-07-13T00:00:00"/>
    <d v="2022-07-13T00:00:00"/>
    <s v="SL"/>
    <m/>
    <s v="1 SL"/>
    <n v="1"/>
    <m/>
  </r>
  <r>
    <n v="941"/>
    <x v="34"/>
    <x v="30"/>
    <s v="MALIGAYA NELITA M."/>
    <s v="GSO"/>
    <x v="1"/>
    <d v="2022-07-25T00:00:00"/>
    <d v="2022-07-25T00:00:00"/>
    <s v="VL"/>
    <m/>
    <s v="1 VL"/>
    <n v="1"/>
    <m/>
  </r>
  <r>
    <n v="942"/>
    <x v="34"/>
    <x v="30"/>
    <s v="MALIGAYA NELITA M."/>
    <s v="GSO"/>
    <x v="1"/>
    <d v="2022-07-12T00:00:00"/>
    <d v="2022-07-12T00:00:00"/>
    <s v="SL"/>
    <m/>
    <s v="1 SL"/>
    <n v="1"/>
    <m/>
  </r>
  <r>
    <n v="943"/>
    <x v="34"/>
    <x v="30"/>
    <s v="RODRIGUEZ RUEL  "/>
    <s v="CENRO"/>
    <x v="1"/>
    <d v="2022-07-10T00:00:00"/>
    <d v="2022-07-10T00:00:00"/>
    <s v="SL"/>
    <m/>
    <s v="1 SL"/>
    <n v="1"/>
    <m/>
  </r>
  <r>
    <n v="944"/>
    <x v="34"/>
    <x v="63"/>
    <s v="MAGUINAO GILBERT  "/>
    <s v="GSO"/>
    <x v="1"/>
    <d v="2022-07-25T00:00:00"/>
    <d v="2022-07-25T00:00:00"/>
    <s v="VL"/>
    <m/>
    <s v="1 VL"/>
    <n v="1"/>
    <m/>
  </r>
  <r>
    <n v="945"/>
    <x v="34"/>
    <x v="45"/>
    <s v="DOLOT JESUS JR. D."/>
    <s v="PIO"/>
    <x v="1"/>
    <d v="2022-07-18T00:00:00"/>
    <d v="2022-07-18T00:00:00"/>
    <s v="VL"/>
    <m/>
    <s v="1 VL"/>
    <n v="1"/>
    <m/>
  </r>
  <r>
    <n v="946"/>
    <x v="34"/>
    <x v="96"/>
    <s v="DOLOT JESUS JR. D."/>
    <s v="PIO"/>
    <x v="1"/>
    <d v="2022-08-09T00:00:00"/>
    <d v="2022-08-09T00:00:00"/>
    <s v="SL"/>
    <m/>
    <s v="1 SL"/>
    <n v="1"/>
    <m/>
  </r>
  <r>
    <n v="947"/>
    <x v="34"/>
    <x v="7"/>
    <s v="DOLOT JESUS JR. D."/>
    <s v="PIO"/>
    <x v="1"/>
    <d v="2022-06-01T00:00:00"/>
    <d v="2022-06-03T00:00:00"/>
    <s v="SL"/>
    <m/>
    <s v="3 SL"/>
    <n v="3"/>
    <m/>
  </r>
  <r>
    <n v="948"/>
    <x v="34"/>
    <x v="14"/>
    <s v="MENDOZA PRESCILA S."/>
    <s v="CEO"/>
    <x v="1"/>
    <d v="2022-07-22T00:00:00"/>
    <d v="2022-07-22T00:00:00"/>
    <s v="SL"/>
    <m/>
    <s v="1 SL"/>
    <n v="1"/>
    <m/>
  </r>
  <r>
    <n v="949"/>
    <x v="34"/>
    <x v="14"/>
    <s v="HERNANDEZ MARIO A."/>
    <s v="MAHOGANY MARKET"/>
    <x v="1"/>
    <d v="2022-08-02T00:00:00"/>
    <d v="2022-08-02T00:00:00"/>
    <s v="OTHER"/>
    <s v="BIRTHDAY LEAVE"/>
    <s v="1 OTHER"/>
    <n v="1"/>
    <m/>
  </r>
  <r>
    <n v="950"/>
    <x v="34"/>
    <x v="14"/>
    <s v="RODRIGUEZ RUEL  "/>
    <s v="CENRO"/>
    <x v="1"/>
    <d v="2022-07-23T00:00:00"/>
    <d v="2022-07-24T00:00:00"/>
    <s v="SL"/>
    <m/>
    <s v="2 SL"/>
    <n v="2"/>
    <m/>
  </r>
  <r>
    <n v="951"/>
    <x v="34"/>
    <x v="10"/>
    <s v="FERMA ARCELI C."/>
    <s v="INTERNAL"/>
    <x v="1"/>
    <d v="2022-07-19T00:00:00"/>
    <d v="2022-07-21T00:00:00"/>
    <s v="SL"/>
    <m/>
    <s v="3 SL"/>
    <n v="3"/>
    <m/>
  </r>
  <r>
    <n v="952"/>
    <x v="34"/>
    <x v="14"/>
    <s v="EGASAN DELIA J."/>
    <s v="CHO"/>
    <x v="1"/>
    <d v="2022-07-20T00:00:00"/>
    <d v="2022-07-22T00:00:00"/>
    <s v="SL"/>
    <m/>
    <s v="3 SL"/>
    <n v="3"/>
    <m/>
  </r>
  <r>
    <n v="953"/>
    <x v="34"/>
    <x v="14"/>
    <s v="DISEPEDA ROMELITO  "/>
    <s v="TOPS (ADMIN CSU)"/>
    <x v="1"/>
    <d v="2022-07-01T00:00:00"/>
    <d v="2022-07-31T00:00:00"/>
    <s v="SL"/>
    <m/>
    <s v="21 SL"/>
    <n v="21"/>
    <m/>
  </r>
  <r>
    <n v="954"/>
    <x v="34"/>
    <x v="14"/>
    <s v="FLAVIER ADORACION  "/>
    <s v="ADMIN OFFICE"/>
    <x v="1"/>
    <d v="2022-07-05T00:00:00"/>
    <d v="2022-07-07T00:00:00"/>
    <s v="SL"/>
    <m/>
    <s v="3 SL"/>
    <n v="3"/>
    <m/>
  </r>
  <r>
    <n v="955"/>
    <x v="34"/>
    <x v="63"/>
    <s v="NOVICIO PERLITA G."/>
    <s v="LEGAL"/>
    <x v="1"/>
    <d v="2022-07-18T00:00:00"/>
    <d v="2022-07-18T00:00:00"/>
    <s v="SL"/>
    <m/>
    <s v="1 SL"/>
    <n v="1"/>
    <m/>
  </r>
  <r>
    <n v="956"/>
    <x v="34"/>
    <x v="336"/>
    <s v="SIM JO RITZELLE C."/>
    <s v="CHO"/>
    <x v="1"/>
    <d v="2022-07-15T00:00:00"/>
    <d v="2022-07-15T00:00:00"/>
    <s v="VL"/>
    <m/>
    <s v="1 VL"/>
    <n v="1"/>
    <m/>
  </r>
  <r>
    <n v="957"/>
    <x v="34"/>
    <x v="48"/>
    <s v="ATIENZA JULIE ANN A."/>
    <s v="CTO"/>
    <x v="1"/>
    <d v="2022-08-05T00:00:00"/>
    <d v="2022-08-05T00:00:00"/>
    <s v="VL"/>
    <m/>
    <s v="1 VL"/>
    <n v="1"/>
    <m/>
  </r>
  <r>
    <n v="958"/>
    <x v="34"/>
    <x v="48"/>
    <s v="ATIENZA JULIE ANN A."/>
    <s v="CTO"/>
    <x v="1"/>
    <d v="2022-07-29T00:00:00"/>
    <d v="2022-07-29T00:00:00"/>
    <s v="SL"/>
    <m/>
    <s v="1 SL"/>
    <n v="1"/>
    <m/>
  </r>
  <r>
    <n v="959"/>
    <x v="34"/>
    <x v="48"/>
    <s v="TAMAYO MARIA ELLAINE III B."/>
    <s v="CTO"/>
    <x v="1"/>
    <d v="2022-07-28T00:00:00"/>
    <d v="2022-07-28T00:00:00"/>
    <s v="SL"/>
    <m/>
    <s v="1 SL"/>
    <n v="1"/>
    <m/>
  </r>
  <r>
    <n v="960"/>
    <x v="34"/>
    <x v="19"/>
    <s v="TAMAYO MARIA ELLAINE III B."/>
    <s v="CTO"/>
    <x v="1"/>
    <d v="2022-07-20T00:00:00"/>
    <d v="2022-07-20T00:00:00"/>
    <s v="VL"/>
    <m/>
    <s v="1 VL"/>
    <n v="1"/>
    <m/>
  </r>
  <r>
    <n v="961"/>
    <x v="34"/>
    <x v="1"/>
    <s v="TAMAYO MARIA ELLAINE III B."/>
    <s v="CTO"/>
    <x v="1"/>
    <d v="2022-06-27T00:00:00"/>
    <d v="2022-06-27T00:00:00"/>
    <s v="OTHER"/>
    <s v="SEC 21 EO 292- SPECIAL PRIVILEGE"/>
    <s v="1 OTHER"/>
    <n v="1"/>
    <m/>
  </r>
  <r>
    <n v="962"/>
    <x v="34"/>
    <x v="35"/>
    <s v="DE OCAMPO ALMA A."/>
    <s v="CTO"/>
    <x v="1"/>
    <d v="2022-08-12T00:00:00"/>
    <d v="2022-08-12T00:00:00"/>
    <s v="VL"/>
    <m/>
    <s v="1 VL"/>
    <n v="1"/>
    <m/>
  </r>
  <r>
    <n v="963"/>
    <x v="34"/>
    <x v="78"/>
    <s v="AYCARDO PILILLA V."/>
    <s v="COA"/>
    <x v="1"/>
    <m/>
    <m/>
    <s v="OTHER"/>
    <s v="TERMINAL LEAVE"/>
    <s v="0 OTHER"/>
    <n v="0"/>
    <m/>
  </r>
  <r>
    <n v="964"/>
    <x v="2"/>
    <x v="35"/>
    <s v="ZALDIVIA MIRIAM F."/>
    <s v="PIO"/>
    <x v="1"/>
    <d v="2022-07-25T00:00:00"/>
    <d v="2022-07-26T00:00:00"/>
    <s v="SL"/>
    <m/>
    <s v="2 SL"/>
    <n v="2"/>
    <m/>
  </r>
  <r>
    <n v="965"/>
    <x v="2"/>
    <x v="35"/>
    <s v="NOVICIO PERLITA G."/>
    <s v="LEGAL"/>
    <x v="1"/>
    <d v="2022-07-29T00:00:00"/>
    <d v="2022-07-29T00:00:00"/>
    <s v="SL"/>
    <m/>
    <s v="1 SL"/>
    <n v="1"/>
    <m/>
  </r>
  <r>
    <n v="966"/>
    <x v="2"/>
    <x v="48"/>
    <s v="LUCIANO ADELAIDA C."/>
    <s v="MO"/>
    <x v="1"/>
    <d v="2022-08-01T00:00:00"/>
    <d v="2022-08-01T00:00:00"/>
    <s v="SL"/>
    <m/>
    <s v="1 SL"/>
    <n v="1"/>
    <m/>
  </r>
  <r>
    <n v="967"/>
    <x v="2"/>
    <x v="35"/>
    <s v="TAÑEDO MARIA EVELYN C."/>
    <s v="CBO"/>
    <x v="1"/>
    <d v="2022-08-09T00:00:00"/>
    <d v="2022-08-09T00:00:00"/>
    <s v="OTHER"/>
    <s v="BIRTHDAY LEAVE"/>
    <s v="1 OTHER"/>
    <n v="1"/>
    <m/>
  </r>
  <r>
    <n v="968"/>
    <x v="2"/>
    <x v="35"/>
    <s v="MONTENEGRO MARISSA P."/>
    <s v="CBO"/>
    <x v="1"/>
    <d v="2022-07-28T00:00:00"/>
    <d v="2022-07-29T00:00:00"/>
    <s v="SL"/>
    <m/>
    <s v="2 SL"/>
    <n v="2"/>
    <m/>
  </r>
  <r>
    <n v="969"/>
    <x v="2"/>
    <x v="48"/>
    <s v="SEPINO BRIGIDA M."/>
    <s v="CSWDO"/>
    <x v="1"/>
    <d v="2022-07-29T00:00:00"/>
    <d v="2022-07-29T00:00:00"/>
    <s v="SL"/>
    <m/>
    <s v="1 SL"/>
    <n v="1"/>
    <m/>
  </r>
  <r>
    <n v="970"/>
    <x v="2"/>
    <x v="84"/>
    <s v="CONSTANTE FLORAVILLA R."/>
    <s v="CSWDO"/>
    <x v="1"/>
    <d v="2022-07-29T00:00:00"/>
    <d v="2022-07-29T00:00:00"/>
    <s v="OTHER"/>
    <s v="BIRTHDAY LEAVE"/>
    <s v="1 OTHER"/>
    <n v="1"/>
    <m/>
  </r>
  <r>
    <n v="971"/>
    <x v="2"/>
    <x v="84"/>
    <s v="PELIMBERGO MICHELLE A."/>
    <s v="CSWDO"/>
    <x v="1"/>
    <d v="2022-08-01T00:00:00"/>
    <d v="2022-08-01T00:00:00"/>
    <s v="OTHER"/>
    <s v="BIRTHDAY LEAVE"/>
    <s v="1 OTHER"/>
    <n v="1"/>
    <m/>
  </r>
  <r>
    <n v="972"/>
    <x v="2"/>
    <x v="84"/>
    <s v="PELIMBERGO MICHELLE A."/>
    <s v="CSWDO"/>
    <x v="1"/>
    <d v="2022-07-20T00:00:00"/>
    <d v="2022-07-21T00:00:00"/>
    <s v="SL"/>
    <m/>
    <s v="2 SL"/>
    <n v="2"/>
    <m/>
  </r>
  <r>
    <n v="973"/>
    <x v="2"/>
    <x v="81"/>
    <s v="ERIDAO ROSALINDA P."/>
    <s v="CSWDO"/>
    <x v="1"/>
    <d v="2022-08-11T00:00:00"/>
    <d v="2022-08-11T00:00:00"/>
    <s v="OTHER"/>
    <s v="SEC 21 EO 292- SPECIAL PRIVILEGE"/>
    <s v="1 OTHER"/>
    <n v="1"/>
    <m/>
  </r>
  <r>
    <n v="974"/>
    <x v="2"/>
    <x v="78"/>
    <s v="ERIDAO ROSALINDA P."/>
    <s v="CSWDO"/>
    <x v="1"/>
    <d v="2022-08-04T00:00:00"/>
    <d v="2022-08-05T00:00:00"/>
    <s v="SL"/>
    <m/>
    <s v="2 SL"/>
    <n v="2"/>
    <m/>
  </r>
  <r>
    <n v="975"/>
    <x v="2"/>
    <x v="35"/>
    <s v="ERIDAO ROSALINDA P."/>
    <s v="CSWDO"/>
    <x v="1"/>
    <d v="2022-07-25T00:00:00"/>
    <d v="2022-07-29T00:00:00"/>
    <s v="SL"/>
    <m/>
    <s v="5 SL"/>
    <n v="5"/>
    <m/>
  </r>
  <r>
    <n v="976"/>
    <x v="2"/>
    <x v="81"/>
    <s v="HADAP JONALYN L."/>
    <s v="CSWDO"/>
    <x v="1"/>
    <d v="2022-08-01T00:00:00"/>
    <d v="2022-08-05T00:00:00"/>
    <s v="SL"/>
    <m/>
    <s v="5 SL"/>
    <n v="5"/>
    <m/>
  </r>
  <r>
    <n v="977"/>
    <x v="2"/>
    <x v="35"/>
    <s v="CACAO ANDREA F."/>
    <s v="CSWDO"/>
    <x v="1"/>
    <d v="2022-08-01T00:00:00"/>
    <d v="2022-08-05T00:00:00"/>
    <s v="SL"/>
    <m/>
    <s v="5 SL"/>
    <n v="5"/>
    <m/>
  </r>
  <r>
    <n v="978"/>
    <x v="2"/>
    <x v="96"/>
    <s v="REPILLO AMMY LOU M."/>
    <s v="CTO"/>
    <x v="1"/>
    <d v="2022-08-10T00:00:00"/>
    <d v="2022-08-12T00:00:00"/>
    <s v="VL"/>
    <m/>
    <s v="3 VL"/>
    <n v="3"/>
    <m/>
  </r>
  <r>
    <n v="979"/>
    <x v="2"/>
    <x v="131"/>
    <s v="DE VILLA OFELIA G."/>
    <s v="COMELEC"/>
    <x v="1"/>
    <d v="2022-08-11T00:00:00"/>
    <d v="2022-08-12T00:00:00"/>
    <s v="SL"/>
    <m/>
    <s v="2 SL"/>
    <n v="2"/>
    <m/>
  </r>
  <r>
    <n v="980"/>
    <x v="2"/>
    <x v="79"/>
    <s v="MABUTI ANA MARIE C."/>
    <s v="CTO"/>
    <x v="1"/>
    <d v="2022-08-03T00:00:00"/>
    <d v="2022-08-03T00:00:00"/>
    <s v="OTHER"/>
    <s v="SEC 21 EO 292- SPECIAL PRIVILEGE"/>
    <s v="1 OTHER"/>
    <n v="1"/>
    <m/>
  </r>
  <r>
    <n v="981"/>
    <x v="2"/>
    <x v="131"/>
    <s v="AMORA ELISA S."/>
    <s v="CTO"/>
    <x v="1"/>
    <d v="2022-08-12T00:00:00"/>
    <d v="2022-08-12T00:00:00"/>
    <s v="SL"/>
    <m/>
    <s v="1 SL"/>
    <n v="1"/>
    <m/>
  </r>
  <r>
    <n v="982"/>
    <x v="2"/>
    <x v="20"/>
    <s v="AMORA ELISA S."/>
    <s v="CTO"/>
    <x v="1"/>
    <d v="2022-07-29T00:00:00"/>
    <d v="2022-07-29T00:00:00"/>
    <s v="SL"/>
    <m/>
    <s v="1 SL"/>
    <n v="1"/>
    <m/>
  </r>
  <r>
    <n v="983"/>
    <x v="2"/>
    <x v="71"/>
    <s v="AMORA ELISA S."/>
    <s v="CTO"/>
    <x v="1"/>
    <d v="2022-07-22T00:00:00"/>
    <d v="2022-07-22T00:00:00"/>
    <s v="VL"/>
    <m/>
    <s v="1 VL"/>
    <n v="1"/>
    <m/>
  </r>
  <r>
    <n v="984"/>
    <x v="2"/>
    <x v="14"/>
    <s v="FERNANDEZ MILAGROS C."/>
    <s v="CTO"/>
    <x v="1"/>
    <d v="2022-07-21T00:00:00"/>
    <d v="2022-07-22T00:00:00"/>
    <s v="OTHER"/>
    <s v="DOMESTIC EMERGENCY"/>
    <s v="2 OTHER"/>
    <n v="2"/>
    <m/>
  </r>
  <r>
    <n v="985"/>
    <x v="2"/>
    <x v="82"/>
    <s v="VIDALLO WINNIE R."/>
    <s v="CTO"/>
    <x v="1"/>
    <d v="2022-08-04T00:00:00"/>
    <d v="2022-08-04T00:00:00"/>
    <s v="SL"/>
    <m/>
    <s v="1 SL"/>
    <n v="1"/>
    <m/>
  </r>
  <r>
    <n v="985"/>
    <x v="2"/>
    <x v="82"/>
    <s v="VIDALLO WINNIE R."/>
    <s v="CTO"/>
    <x v="1"/>
    <d v="2022-08-09T00:00:00"/>
    <d v="2022-08-09T00:00:00"/>
    <s v="SL"/>
    <m/>
    <s v="1 SL"/>
    <n v="1"/>
    <m/>
  </r>
  <r>
    <n v="986"/>
    <x v="2"/>
    <x v="10"/>
    <s v="DE GRANO MA. ERLINDA F."/>
    <s v="CTO"/>
    <x v="1"/>
    <d v="2022-07-21T00:00:00"/>
    <d v="2022-07-21T00:00:00"/>
    <s v="SL"/>
    <m/>
    <s v="1 SL"/>
    <n v="1"/>
    <m/>
  </r>
  <r>
    <n v="987"/>
    <x v="2"/>
    <x v="90"/>
    <s v="OLEGARIO TEOFISTA B."/>
    <s v="CTO"/>
    <x v="1"/>
    <d v="2022-07-27T00:00:00"/>
    <d v="2022-07-27T00:00:00"/>
    <s v="SL"/>
    <m/>
    <s v="1 SL"/>
    <n v="1"/>
    <m/>
  </r>
  <r>
    <n v="988"/>
    <x v="2"/>
    <x v="90"/>
    <s v="DIMAPILIS JOSEPHINE P."/>
    <s v="CTO"/>
    <x v="1"/>
    <d v="2022-07-27T00:00:00"/>
    <d v="2022-07-27T00:00:00"/>
    <s v="OTHER"/>
    <s v="SEC 25 EO 292- FORCE LEAVE"/>
    <s v="1 OTHER"/>
    <n v="1"/>
    <m/>
  </r>
  <r>
    <n v="989"/>
    <x v="2"/>
    <x v="91"/>
    <s v="REPILLO AMMY LOU M."/>
    <s v="CTO"/>
    <x v="1"/>
    <d v="2022-07-20T00:00:00"/>
    <d v="2022-07-20T00:00:00"/>
    <s v="SL"/>
    <m/>
    <s v="1 SL"/>
    <n v="1"/>
    <m/>
  </r>
  <r>
    <n v="990"/>
    <x v="2"/>
    <x v="8"/>
    <s v="ESPIRITU RONALD M."/>
    <s v="CTO"/>
    <x v="1"/>
    <d v="2022-07-22T00:00:00"/>
    <d v="2022-07-22T00:00:00"/>
    <s v="VL"/>
    <m/>
    <s v="1 VL"/>
    <n v="1"/>
    <m/>
  </r>
  <r>
    <n v="991"/>
    <x v="2"/>
    <x v="79"/>
    <s v="DUNGO PURISIMA CORAZON E."/>
    <s v="CTO"/>
    <x v="1"/>
    <d v="2022-08-04T00:00:00"/>
    <d v="2022-08-04T00:00:00"/>
    <s v="OTHER"/>
    <s v="BIRTHDAY LEAVE"/>
    <s v="1 OTHER"/>
    <n v="1"/>
    <m/>
  </r>
  <r>
    <n v="992"/>
    <x v="2"/>
    <x v="48"/>
    <s v="DIMAPILIS ELVIRA S."/>
    <s v="CTO"/>
    <x v="1"/>
    <d v="2022-08-01T00:00:00"/>
    <d v="2022-08-01T00:00:00"/>
    <s v="SL"/>
    <m/>
    <s v="1 SL"/>
    <n v="1"/>
    <m/>
  </r>
  <r>
    <n v="993"/>
    <x v="2"/>
    <x v="48"/>
    <s v="DIMAPILIS ELVIRA S."/>
    <s v="CTO"/>
    <x v="1"/>
    <d v="2022-07-29T00:00:00"/>
    <d v="2022-07-29T00:00:00"/>
    <s v="OTHER"/>
    <s v="SEC 21 EO 292- SPECIAL PRIVILEGE"/>
    <s v="1 OTHER"/>
    <n v="1"/>
    <m/>
  </r>
  <r>
    <n v="994"/>
    <x v="2"/>
    <x v="56"/>
    <s v="GALANG JULIET B."/>
    <s v="VMO"/>
    <x v="3"/>
    <d v="2022-06-27T00:00:00"/>
    <d v="2022-06-27T00:00:00"/>
    <s v="SL"/>
    <m/>
    <s v="1 SL"/>
    <n v="1"/>
    <m/>
  </r>
  <r>
    <n v="995"/>
    <x v="2"/>
    <x v="78"/>
    <s v="JORGE CAROLINA M."/>
    <s v="CTO"/>
    <x v="1"/>
    <d v="2022-08-05T00:00:00"/>
    <d v="2022-08-05T00:00:00"/>
    <s v="OTHER"/>
    <s v="SEC 21 EO 292- SPECIAL PRIVILEGE"/>
    <s v="1 OTHER"/>
    <n v="1"/>
    <m/>
  </r>
  <r>
    <n v="996"/>
    <x v="2"/>
    <x v="81"/>
    <s v="DIMAPILIS ANTHONY A."/>
    <s v="CTO"/>
    <x v="1"/>
    <d v="2022-08-05T00:00:00"/>
    <d v="2022-08-05T00:00:00"/>
    <s v="SL"/>
    <m/>
    <s v="1 SL"/>
    <n v="1"/>
    <m/>
  </r>
  <r>
    <n v="996"/>
    <x v="2"/>
    <x v="81"/>
    <s v="DIMAPILIS ANTHONY A."/>
    <s v="CTO"/>
    <x v="1"/>
    <d v="2022-08-11T00:00:00"/>
    <d v="2022-08-11T00:00:00"/>
    <s v="SL"/>
    <m/>
    <s v="1 SL"/>
    <n v="1"/>
    <m/>
  </r>
  <r>
    <n v="997"/>
    <x v="2"/>
    <x v="35"/>
    <s v="DIMAPILIS ANTHONY A."/>
    <s v="CTO"/>
    <x v="1"/>
    <d v="2022-07-29T00:00:00"/>
    <d v="2022-07-29T00:00:00"/>
    <s v="SL"/>
    <m/>
    <s v="1 SL"/>
    <n v="1"/>
    <m/>
  </r>
  <r>
    <n v="998"/>
    <x v="2"/>
    <x v="42"/>
    <s v="MARASIGAN GINALYN D."/>
    <s v="ACCOUNTING"/>
    <x v="1"/>
    <d v="2022-04-21T00:00:00"/>
    <d v="2022-04-21T00:00:00"/>
    <s v="OTHER"/>
    <s v="SEC 25 EO 292- FORCE LEAVE"/>
    <s v="1 OTHER"/>
    <n v="1"/>
    <m/>
  </r>
  <r>
    <n v="999"/>
    <x v="2"/>
    <x v="1"/>
    <s v="MARASIGAN GINALYN D."/>
    <s v="ACCOUNTING"/>
    <x v="1"/>
    <d v="2022-06-14T00:00:00"/>
    <d v="2022-06-14T00:00:00"/>
    <s v="SL"/>
    <m/>
    <s v="1 SL"/>
    <n v="1"/>
    <m/>
  </r>
  <r>
    <n v="1000"/>
    <x v="2"/>
    <x v="35"/>
    <s v="VIDA CHARMAINE R."/>
    <s v="MO"/>
    <x v="1"/>
    <d v="2022-07-28T00:00:00"/>
    <d v="2022-07-29T00:00:00"/>
    <s v="SL"/>
    <m/>
    <s v="2 SL"/>
    <n v="2"/>
    <m/>
  </r>
  <r>
    <n v="1001"/>
    <x v="3"/>
    <x v="20"/>
    <s v="MATIENZO NORMITA S."/>
    <s v="LCR"/>
    <x v="1"/>
    <d v="2022-07-20T00:00:00"/>
    <d v="2022-07-20T00:00:00"/>
    <s v="SL"/>
    <m/>
    <s v="1 SL"/>
    <n v="1"/>
    <m/>
  </r>
  <r>
    <n v="1002"/>
    <x v="3"/>
    <x v="82"/>
    <s v="ANGCAYA RUFINA P."/>
    <s v="LCR"/>
    <x v="1"/>
    <d v="2022-08-09T00:00:00"/>
    <d v="2022-08-09T00:00:00"/>
    <s v="SL"/>
    <m/>
    <s v="1 SL"/>
    <n v="1"/>
    <m/>
  </r>
  <r>
    <n v="1003"/>
    <x v="3"/>
    <x v="48"/>
    <s v="TULIAO FLORDELIZA M."/>
    <s v="ACCOUNTING"/>
    <x v="1"/>
    <d v="2022-07-29T00:00:00"/>
    <d v="2022-07-29T00:00:00"/>
    <s v="SL"/>
    <m/>
    <s v="1 SL"/>
    <n v="1"/>
    <m/>
  </r>
  <r>
    <n v="1004"/>
    <x v="3"/>
    <x v="48"/>
    <s v="DELA GRACIA MA. CECILIA P."/>
    <s v="ACCOUNTING"/>
    <x v="1"/>
    <d v="2022-08-12T00:00:00"/>
    <d v="2022-08-12T00:00:00"/>
    <s v="VL"/>
    <m/>
    <s v="1 VL"/>
    <n v="1"/>
    <m/>
  </r>
  <r>
    <n v="1005"/>
    <x v="3"/>
    <x v="82"/>
    <s v="GUAÑEZO MARY ANNE P."/>
    <s v="CTO"/>
    <x v="1"/>
    <d v="2022-08-12T00:00:00"/>
    <d v="2022-08-12T00:00:00"/>
    <s v="OTHER"/>
    <s v="SEC 21 EO 292- SPECIAL PRIVILEGE"/>
    <s v="1 OTHER"/>
    <n v="1"/>
    <m/>
  </r>
  <r>
    <n v="1006"/>
    <x v="3"/>
    <x v="48"/>
    <s v="ENRIQUEZ EDGAR P."/>
    <s v="MO"/>
    <x v="1"/>
    <d v="2022-07-27T00:00:00"/>
    <d v="2022-07-29T00:00:00"/>
    <s v="SL"/>
    <m/>
    <s v="3 SL"/>
    <n v="3"/>
    <m/>
  </r>
  <r>
    <n v="1007"/>
    <x v="3"/>
    <x v="101"/>
    <s v="ANACAY ANICETA P."/>
    <s v="PICNIC GROVE"/>
    <x v="1"/>
    <d v="2022-08-31T00:00:00"/>
    <d v="2022-08-31T00:00:00"/>
    <s v="OTHER"/>
    <s v="SEC 21 EO 292- SPECIAL PRIVILEGE"/>
    <s v="1 OTHER"/>
    <n v="1"/>
    <m/>
  </r>
  <r>
    <n v="1008"/>
    <x v="3"/>
    <x v="20"/>
    <s v="BOFILL ERNA P."/>
    <s v="LCR"/>
    <x v="1"/>
    <d v="2022-07-18T00:00:00"/>
    <d v="2022-07-18T00:00:00"/>
    <s v="SL"/>
    <m/>
    <s v="1 SL"/>
    <n v="1"/>
    <m/>
  </r>
  <r>
    <n v="1009"/>
    <x v="3"/>
    <x v="35"/>
    <s v="ANGCAYA JOHN V."/>
    <s v="ACCOUNTING"/>
    <x v="1"/>
    <d v="2022-08-22T00:00:00"/>
    <d v="2022-08-22T00:00:00"/>
    <s v="OTHER"/>
    <s v="SEC 21 EO 292- SPECIAL PRIVILEGE"/>
    <s v="1 OTHER"/>
    <n v="1"/>
    <m/>
  </r>
  <r>
    <n v="1010"/>
    <x v="3"/>
    <x v="35"/>
    <s v="ANGCAYA JOHN V."/>
    <s v="ACCOUNTING"/>
    <x v="1"/>
    <d v="2022-07-27T00:00:00"/>
    <d v="2022-07-27T00:00:00"/>
    <s v="SL"/>
    <m/>
    <s v="1 SL"/>
    <n v="1"/>
    <m/>
  </r>
  <r>
    <n v="1011"/>
    <x v="3"/>
    <x v="130"/>
    <s v="LERIO ROSEMARIE V."/>
    <s v="ACCOUNTING"/>
    <x v="1"/>
    <d v="2022-08-30T00:00:00"/>
    <d v="2022-08-30T00:00:00"/>
    <s v="OTHER"/>
    <s v="SEC 21 EO 292- SPECIAL PRIVILEGE"/>
    <s v="1 OTHER"/>
    <n v="1"/>
    <m/>
  </r>
  <r>
    <n v="1012"/>
    <x v="3"/>
    <x v="130"/>
    <s v="LERIO ROSEMARIE V."/>
    <s v="ACCOUNTING"/>
    <x v="1"/>
    <d v="2022-08-25T00:00:00"/>
    <d v="2022-08-26T00:00:00"/>
    <s v="VL"/>
    <m/>
    <s v="2 VL"/>
    <n v="2"/>
    <m/>
  </r>
  <r>
    <n v="1013"/>
    <x v="3"/>
    <x v="82"/>
    <s v="OLARTE GREATCHEL B."/>
    <s v="ACCOUNTING"/>
    <x v="1"/>
    <d v="2022-08-09T00:00:00"/>
    <d v="2022-08-09T00:00:00"/>
    <s v="OTHER"/>
    <s v="SEC 21 EO 292- SPECIAL PRIVILEGE"/>
    <s v="1 OTHER"/>
    <n v="1"/>
    <m/>
  </r>
  <r>
    <n v="1014"/>
    <x v="3"/>
    <x v="78"/>
    <s v="MANALO EDITHA V."/>
    <s v="ACCOUNTING"/>
    <x v="1"/>
    <d v="2022-08-15T00:00:00"/>
    <d v="2022-08-15T00:00:00"/>
    <s v="VL"/>
    <m/>
    <s v="1 VL"/>
    <n v="1"/>
    <m/>
  </r>
  <r>
    <n v="1015"/>
    <x v="3"/>
    <x v="96"/>
    <s v="ROCILLO CECILLA A."/>
    <s v="ACCOUNTING"/>
    <x v="1"/>
    <d v="2022-08-05T00:00:00"/>
    <d v="2022-08-05T00:00:00"/>
    <s v="SL"/>
    <m/>
    <s v="1 SL"/>
    <n v="1"/>
    <m/>
  </r>
  <r>
    <n v="1016"/>
    <x v="3"/>
    <x v="78"/>
    <s v="DAÑO ALMA R."/>
    <s v="ACCOUNTING"/>
    <x v="1"/>
    <d v="2022-08-11T00:00:00"/>
    <d v="2022-08-11T00:00:00"/>
    <s v="VL"/>
    <m/>
    <s v="1 VL"/>
    <n v="1"/>
    <m/>
  </r>
  <r>
    <n v="1017"/>
    <x v="3"/>
    <x v="96"/>
    <s v="MIRANDA MARIA LOIDA M."/>
    <s v="ACCOUNTING"/>
    <x v="1"/>
    <d v="2022-08-08T00:00:00"/>
    <d v="2022-08-08T00:00:00"/>
    <s v="SL"/>
    <m/>
    <s v="1 SL"/>
    <n v="1"/>
    <m/>
  </r>
  <r>
    <n v="1018"/>
    <x v="3"/>
    <x v="20"/>
    <s v="ENMACIO LEILA A."/>
    <s v="ACCOUNTING"/>
    <x v="1"/>
    <d v="2022-07-20T00:00:00"/>
    <d v="2022-07-20T00:00:00"/>
    <s v="SL"/>
    <m/>
    <s v="1 SL"/>
    <n v="1"/>
    <m/>
  </r>
  <r>
    <n v="1018"/>
    <x v="3"/>
    <x v="20"/>
    <s v="ENMACIO LEILA A."/>
    <s v="ACCOUNTING"/>
    <x v="1"/>
    <d v="2022-07-27T00:00:00"/>
    <d v="2022-07-27T00:00:00"/>
    <s v="SL"/>
    <m/>
    <s v="1 SL"/>
    <n v="1"/>
    <m/>
  </r>
  <r>
    <n v="1019"/>
    <x v="3"/>
    <x v="35"/>
    <s v="MAWAK MIA PAULEEN B."/>
    <s v="ACCOUNTING"/>
    <x v="1"/>
    <d v="2022-08-02T00:00:00"/>
    <d v="2022-08-02T00:00:00"/>
    <s v="OTHER"/>
    <s v="SEC 21 EO 292- SPECIAL PRIVILEGE"/>
    <s v="1 OTHER"/>
    <n v="1"/>
    <m/>
  </r>
  <r>
    <n v="1020"/>
    <x v="3"/>
    <x v="35"/>
    <s v="MAWAK MIA PAULEEN B."/>
    <s v="ACCOUNTING"/>
    <x v="1"/>
    <d v="2022-07-29T00:00:00"/>
    <d v="2022-07-29T00:00:00"/>
    <s v="SL"/>
    <m/>
    <s v="1 SL"/>
    <n v="1"/>
    <m/>
  </r>
  <r>
    <n v="1021"/>
    <x v="3"/>
    <x v="48"/>
    <s v="CORTEZ FIDELA B."/>
    <s v="TCCH/TICC"/>
    <x v="1"/>
    <d v="2022-08-09T00:00:00"/>
    <d v="2022-08-09T00:00:00"/>
    <s v="VL"/>
    <m/>
    <s v="1 VL"/>
    <n v="1"/>
    <m/>
  </r>
  <r>
    <n v="1022"/>
    <x v="3"/>
    <x v="48"/>
    <s v="BORJA EDWIN G."/>
    <s v="TCCH/TICC"/>
    <x v="1"/>
    <d v="2022-08-12T00:00:00"/>
    <d v="2022-08-12T00:00:00"/>
    <s v="OTHER"/>
    <s v="SEC 21 EO 292- SPECIAL PRIVILEGE"/>
    <s v="1 OTHER"/>
    <n v="1"/>
    <m/>
  </r>
  <r>
    <n v="1023"/>
    <x v="3"/>
    <x v="80"/>
    <s v="PERIDO MARITES V."/>
    <s v="TCCH/TICC"/>
    <x v="1"/>
    <d v="2022-08-02T00:00:00"/>
    <d v="2022-08-02T00:00:00"/>
    <s v="SL"/>
    <m/>
    <s v="1 SL"/>
    <n v="1"/>
    <m/>
  </r>
  <r>
    <n v="1024"/>
    <x v="3"/>
    <x v="14"/>
    <s v="REOSA CECILIA A."/>
    <s v="SP"/>
    <x v="1"/>
    <d v="2022-07-01T00:00:00"/>
    <d v="2022-07-01T00:00:00"/>
    <s v="SL"/>
    <m/>
    <s v="1 SL"/>
    <n v="1"/>
    <m/>
  </r>
  <r>
    <n v="1025"/>
    <x v="3"/>
    <x v="34"/>
    <s v="MARINDUQUE AURORA A."/>
    <s v="VMO"/>
    <x v="1"/>
    <d v="2022-07-18T00:00:00"/>
    <d v="2022-07-20T00:00:00"/>
    <s v="SL"/>
    <m/>
    <s v="3 SL"/>
    <n v="3"/>
    <m/>
  </r>
  <r>
    <n v="1026"/>
    <x v="3"/>
    <x v="3"/>
    <s v="REYES NORALYN B."/>
    <s v="SP"/>
    <x v="0"/>
    <d v="2022-07-27T00:00:00"/>
    <d v="2022-07-27T00:00:00"/>
    <s v="VL"/>
    <m/>
    <s v="1 VL"/>
    <n v="1"/>
    <m/>
  </r>
  <r>
    <n v="1027"/>
    <x v="3"/>
    <x v="14"/>
    <s v="DE OCAMPO MA. ELENA D."/>
    <s v="SP"/>
    <x v="1"/>
    <d v="2022-07-21T00:00:00"/>
    <d v="2022-07-22T00:00:00"/>
    <s v="SL"/>
    <m/>
    <s v="2 SL"/>
    <n v="2"/>
    <m/>
  </r>
  <r>
    <n v="1028"/>
    <x v="3"/>
    <x v="64"/>
    <s v="DE OCAMPO MA. ELENA D."/>
    <s v="SP"/>
    <x v="1"/>
    <d v="2022-06-29T00:00:00"/>
    <d v="2022-06-30T00:00:00"/>
    <s v="SL"/>
    <m/>
    <s v="2 SL"/>
    <n v="2"/>
    <m/>
  </r>
  <r>
    <n v="1029"/>
    <x v="3"/>
    <x v="67"/>
    <s v="MARINDUQUE AURORA A."/>
    <s v="VMO"/>
    <x v="1"/>
    <d v="2022-07-01T00:00:00"/>
    <d v="2022-07-01T00:00:00"/>
    <s v="SL"/>
    <m/>
    <s v="1 SL"/>
    <n v="1"/>
    <m/>
  </r>
  <r>
    <n v="1029"/>
    <x v="3"/>
    <x v="67"/>
    <s v="MARINDUQUE AURORA A."/>
    <s v="VMO"/>
    <x v="1"/>
    <d v="2022-07-04T00:00:00"/>
    <d v="2022-07-04T00:00:00"/>
    <s v="SL"/>
    <m/>
    <s v="1 SL"/>
    <n v="1"/>
    <m/>
  </r>
  <r>
    <n v="1030"/>
    <x v="3"/>
    <x v="48"/>
    <s v="LIMBOC FLORDELIZA J."/>
    <s v="LCR"/>
    <x v="1"/>
    <d v="2022-08-02T00:00:00"/>
    <d v="2022-08-02T00:00:00"/>
    <s v="SL"/>
    <m/>
    <s v="1 SL"/>
    <n v="1"/>
    <m/>
  </r>
  <r>
    <n v="1031"/>
    <x v="3"/>
    <x v="20"/>
    <s v="LIMBOC FLORDELIZA J."/>
    <s v="LCR"/>
    <x v="1"/>
    <d v="2022-07-27T00:00:00"/>
    <d v="2022-07-28T00:00:00"/>
    <s v="SL"/>
    <m/>
    <s v="2 SL"/>
    <n v="2"/>
    <m/>
  </r>
  <r>
    <n v="1032"/>
    <x v="3"/>
    <x v="35"/>
    <s v="TOLENTINO CAROLINA E."/>
    <s v="LCR"/>
    <x v="1"/>
    <d v="2022-07-29T00:00:00"/>
    <d v="2022-07-29T00:00:00"/>
    <s v="SL"/>
    <m/>
    <s v="1 SL"/>
    <n v="1"/>
    <m/>
  </r>
  <r>
    <n v="1033"/>
    <x v="3"/>
    <x v="80"/>
    <s v="BUGARIN MA. ANA M."/>
    <s v="LCR"/>
    <x v="1"/>
    <d v="2022-08-01T00:00:00"/>
    <d v="2022-08-02T00:00:00"/>
    <s v="SL"/>
    <m/>
    <s v="2 SL"/>
    <n v="2"/>
    <m/>
  </r>
  <r>
    <n v="1034"/>
    <x v="3"/>
    <x v="35"/>
    <s v="MATIENZO NORMITA S."/>
    <s v="LCR"/>
    <x v="1"/>
    <d v="2022-07-28T00:00:00"/>
    <d v="2022-07-28T00:00:00"/>
    <s v="SL"/>
    <m/>
    <s v="1 SL"/>
    <n v="1"/>
    <m/>
  </r>
  <r>
    <n v="1035"/>
    <x v="35"/>
    <x v="30"/>
    <s v="MARINDUQUE GERRY C."/>
    <s v="CHO"/>
    <x v="1"/>
    <d v="2022-07-12T00:00:00"/>
    <d v="2022-07-12T00:00:00"/>
    <s v="SL"/>
    <m/>
    <s v="1 SL"/>
    <n v="1"/>
    <m/>
  </r>
  <r>
    <n v="1036"/>
    <x v="35"/>
    <x v="78"/>
    <s v="DIMARANAN PERPETUA F."/>
    <s v="TIPID IMPOK"/>
    <x v="1"/>
    <d v="2022-08-02T00:00:00"/>
    <d v="2022-08-02T00:00:00"/>
    <s v="SL"/>
    <m/>
    <s v="1 SL"/>
    <n v="1"/>
    <m/>
  </r>
  <r>
    <n v="1036"/>
    <x v="35"/>
    <x v="78"/>
    <s v="DIMARANAN PERPETUA F."/>
    <s v="TIPID IMPOK"/>
    <x v="1"/>
    <d v="2022-08-05T00:00:00"/>
    <d v="2022-08-05T00:00:00"/>
    <s v="SL"/>
    <m/>
    <s v="1 SL"/>
    <n v="1"/>
    <m/>
  </r>
  <r>
    <n v="1037"/>
    <x v="35"/>
    <x v="132"/>
    <s v="MARINDUQUE GERRY C."/>
    <s v="CHO"/>
    <x v="1"/>
    <d v="2022-08-02T00:00:00"/>
    <d v="2022-08-02T00:00:00"/>
    <s v="SL"/>
    <m/>
    <s v="1 SL"/>
    <n v="1"/>
    <m/>
  </r>
  <r>
    <n v="1038"/>
    <x v="35"/>
    <x v="90"/>
    <s v="MARINDUQUE GERRY C."/>
    <s v="CHO"/>
    <x v="1"/>
    <d v="2022-07-22T00:00:00"/>
    <d v="2022-07-22T00:00:00"/>
    <s v="SL"/>
    <m/>
    <s v="1 SL"/>
    <n v="1"/>
    <m/>
  </r>
  <r>
    <n v="1039"/>
    <x v="35"/>
    <x v="82"/>
    <s v="ANARNA CRISTINA F."/>
    <s v="PICNIC GROVE"/>
    <x v="1"/>
    <d v="2022-08-15T00:00:00"/>
    <d v="2022-08-19T00:00:00"/>
    <s v="VL"/>
    <m/>
    <s v="5 VL"/>
    <n v="5"/>
    <m/>
  </r>
  <r>
    <n v="1039"/>
    <x v="35"/>
    <x v="82"/>
    <s v="ANARNA CRISTINA F."/>
    <s v="PICNIC GROVE"/>
    <x v="1"/>
    <d v="2022-08-22T00:00:00"/>
    <d v="2022-08-26T00:00:00"/>
    <s v="VL"/>
    <m/>
    <s v="5 VL"/>
    <n v="5"/>
    <m/>
  </r>
  <r>
    <n v="1039"/>
    <x v="35"/>
    <x v="82"/>
    <s v="ANARNA CRISTINA F."/>
    <s v="PICNIC GROVE"/>
    <x v="1"/>
    <d v="2022-08-30T00:00:00"/>
    <d v="2022-08-31T00:00:00"/>
    <s v="VL"/>
    <m/>
    <s v="2 VL"/>
    <n v="2"/>
    <m/>
  </r>
  <r>
    <n v="1040"/>
    <x v="35"/>
    <x v="131"/>
    <s v="ANARNA CRISTINA F."/>
    <s v="PICNIC GROVE"/>
    <x v="1"/>
    <d v="2022-08-08T00:00:00"/>
    <d v="2022-08-12T00:00:00"/>
    <s v="SL"/>
    <m/>
    <s v="5 SL"/>
    <n v="5"/>
    <m/>
  </r>
  <r>
    <n v="1041"/>
    <x v="35"/>
    <x v="84"/>
    <s v="LABARDA GINA L."/>
    <s v="PICNIC GROVE"/>
    <x v="1"/>
    <d v="2022-07-30T00:00:00"/>
    <d v="2022-07-30T00:00:00"/>
    <s v="OTHER"/>
    <s v="SEC 21 EO 292- SPECIAL PRIVILEGE"/>
    <s v="0 OTHER"/>
    <n v="0"/>
    <m/>
  </r>
  <r>
    <n v="1041"/>
    <x v="35"/>
    <x v="84"/>
    <s v="LABARDA GINA L."/>
    <s v="PICNIC GROVE"/>
    <x v="1"/>
    <d v="2022-08-06T00:00:00"/>
    <d v="2022-08-07T00:00:00"/>
    <s v="OTHER"/>
    <s v="SEC 21 EO 292- SPECIAL PRIVILEGE"/>
    <s v="0 OTHER"/>
    <n v="0"/>
    <m/>
  </r>
  <r>
    <n v="1042"/>
    <x v="35"/>
    <x v="20"/>
    <s v="MONTENEGRO HELEN L."/>
    <s v="TOPS (ADMIN CSU)"/>
    <x v="1"/>
    <d v="2022-07-15T00:00:00"/>
    <d v="2022-07-15T00:00:00"/>
    <s v="OTHER"/>
    <s v="DOMESTIC EMERGENCY"/>
    <s v="1 OTHER"/>
    <n v="1"/>
    <m/>
  </r>
  <r>
    <n v="1042"/>
    <x v="35"/>
    <x v="20"/>
    <s v="MONTENEGRO HELEN L."/>
    <s v="TOPS (ADMIN CSU)"/>
    <x v="1"/>
    <d v="2022-07-18T00:00:00"/>
    <d v="2022-07-18T00:00:00"/>
    <s v="OTHER"/>
    <s v="DOMESTIC EMERGENCY"/>
    <s v="1 OTHER"/>
    <n v="1"/>
    <m/>
  </r>
  <r>
    <n v="1042"/>
    <x v="35"/>
    <x v="20"/>
    <s v="MONTENEGRO HELEN L."/>
    <s v="TOPS (ADMIN CSU)"/>
    <x v="1"/>
    <d v="2022-08-02T00:00:00"/>
    <d v="2022-08-02T00:00:00"/>
    <s v="OTHER"/>
    <s v="DOMESTIC EMERGENCY"/>
    <s v="1 OTHER"/>
    <n v="1"/>
    <m/>
  </r>
  <r>
    <n v="1043"/>
    <x v="35"/>
    <x v="20"/>
    <s v="DIMARANAN PERPETUA F."/>
    <s v="TIPID IMPOK"/>
    <x v="1"/>
    <d v="2022-07-21T00:00:00"/>
    <d v="2022-07-21T00:00:00"/>
    <s v="SL"/>
    <m/>
    <s v="1 SL"/>
    <n v="1"/>
    <m/>
  </r>
  <r>
    <n v="1044"/>
    <x v="35"/>
    <x v="63"/>
    <s v="BAYHON GEORGE G."/>
    <s v="ASSESSORS OFFICE"/>
    <x v="1"/>
    <d v="2022-07-18T00:00:00"/>
    <d v="2022-07-18T00:00:00"/>
    <s v="OTHER"/>
    <s v="SEC 21 EO 292- SPECIAL PRIVILEGE"/>
    <s v="1 OTHER"/>
    <n v="1"/>
    <m/>
  </r>
  <r>
    <n v="1045"/>
    <x v="35"/>
    <x v="10"/>
    <s v="TORRES SONIA M."/>
    <s v="ASSESSORS OFFICE"/>
    <x v="1"/>
    <d v="2022-07-20T00:00:00"/>
    <d v="2022-07-21T00:00:00"/>
    <s v="SL"/>
    <m/>
    <s v="2 SL"/>
    <n v="2"/>
    <m/>
  </r>
  <r>
    <n v="1046"/>
    <x v="35"/>
    <x v="35"/>
    <s v="BAYOT RUMER M."/>
    <s v="ASSESSORS OFFICE"/>
    <x v="1"/>
    <d v="2022-07-29T00:00:00"/>
    <d v="2022-07-29T00:00:00"/>
    <s v="OTHER"/>
    <s v="SEC 21 EO 292- SPECIAL PRIVILEGE"/>
    <s v="1 OTHER"/>
    <n v="1"/>
    <m/>
  </r>
  <r>
    <n v="1047"/>
    <x v="35"/>
    <x v="48"/>
    <s v="FERMA JOSEFA O."/>
    <s v="ADMIN OFFICE"/>
    <x v="1"/>
    <d v="2022-08-01T00:00:00"/>
    <d v="2022-08-01T00:00:00"/>
    <s v="SL"/>
    <m/>
    <s v="1 SL"/>
    <n v="1"/>
    <m/>
  </r>
  <r>
    <n v="1048"/>
    <x v="35"/>
    <x v="80"/>
    <s v="PARASDAS OFELIA C."/>
    <s v="CCT"/>
    <x v="1"/>
    <d v="2022-07-29T00:00:00"/>
    <d v="2022-07-29T00:00:00"/>
    <s v="SL"/>
    <m/>
    <s v="1 SL"/>
    <n v="1"/>
    <m/>
  </r>
  <r>
    <n v="1048"/>
    <x v="35"/>
    <x v="80"/>
    <s v="PARASDAS OFELIA C."/>
    <s v="CCT"/>
    <x v="1"/>
    <d v="2022-08-01T00:00:00"/>
    <d v="2022-08-01T00:00:00"/>
    <s v="SL"/>
    <m/>
    <s v="1 SL"/>
    <n v="1"/>
    <m/>
  </r>
  <r>
    <n v="1049"/>
    <x v="35"/>
    <x v="48"/>
    <s v="PETIL GLENDA D."/>
    <s v="CCT"/>
    <x v="1"/>
    <d v="2022-08-01T00:00:00"/>
    <d v="2022-08-01T00:00:00"/>
    <s v="SL"/>
    <m/>
    <s v="1 SL"/>
    <n v="1"/>
    <m/>
  </r>
  <r>
    <n v="1050"/>
    <x v="35"/>
    <x v="82"/>
    <s v="CHACON ELISA G."/>
    <s v="CCT"/>
    <x v="1"/>
    <d v="2022-08-17T00:00:00"/>
    <d v="2022-08-19T00:00:00"/>
    <s v="VL"/>
    <m/>
    <s v="3 VL"/>
    <n v="3"/>
    <m/>
  </r>
  <r>
    <n v="1051"/>
    <x v="35"/>
    <x v="14"/>
    <s v="COSME MA VICTORIA M."/>
    <s v="PICNIC GROVE"/>
    <x v="1"/>
    <d v="2022-07-22T00:00:00"/>
    <d v="2022-07-24T00:00:00"/>
    <s v="SL"/>
    <m/>
    <s v="1 SL"/>
    <n v="1"/>
    <m/>
  </r>
  <r>
    <n v="1052"/>
    <x v="35"/>
    <x v="342"/>
    <s v="VILLANUEVA PABLO B."/>
    <s v="PICNIC GROVE"/>
    <x v="1"/>
    <d v="2022-07-28T00:00:00"/>
    <d v="2022-07-29T00:00:00"/>
    <s v="SL"/>
    <m/>
    <s v="2 SL"/>
    <n v="2"/>
    <m/>
  </r>
  <r>
    <n v="1053"/>
    <x v="35"/>
    <x v="35"/>
    <s v="MONTENEGRO HELEN L."/>
    <s v="TOPS (ADMIN CSU)"/>
    <x v="1"/>
    <d v="2022-08-17T00:00:00"/>
    <d v="2022-08-17T00:00:00"/>
    <s v="OTHER"/>
    <s v="SEC 68 EO 292 STUDY LEAVE"/>
    <s v="1 OTHER"/>
    <n v="1"/>
    <m/>
  </r>
  <r>
    <n v="1054"/>
    <x v="35"/>
    <x v="93"/>
    <s v="REYES JUANITO P."/>
    <s v="OTM"/>
    <x v="1"/>
    <d v="2022-08-24T00:00:00"/>
    <d v="2022-08-26T00:00:00"/>
    <s v="SL"/>
    <m/>
    <s v="3 SL"/>
    <n v="3"/>
    <m/>
  </r>
  <r>
    <n v="1055"/>
    <x v="35"/>
    <x v="47"/>
    <s v="PEÑANO DARYL BAMBI B."/>
    <s v="ONT"/>
    <x v="1"/>
    <d v="2022-05-25T00:00:00"/>
    <d v="2022-05-25T00:00:00"/>
    <s v="OTHER"/>
    <s v="BIRTHDAY LEAVE"/>
    <s v="1 OTHER"/>
    <n v="1"/>
    <m/>
  </r>
  <r>
    <n v="1056"/>
    <x v="35"/>
    <x v="343"/>
    <s v="ORSAL MARK LESTER B."/>
    <s v="CPDO"/>
    <x v="1"/>
    <d v="2022-05-31T00:00:00"/>
    <d v="2022-05-31T00:00:00"/>
    <s v="OTHER"/>
    <s v="BIRTHDAY LEAVE"/>
    <s v="1 OTHER"/>
    <n v="1"/>
    <m/>
  </r>
  <r>
    <n v="1057"/>
    <x v="35"/>
    <x v="96"/>
    <s v="LEGASPI DOLORES B."/>
    <s v="CHO"/>
    <x v="1"/>
    <d v="2022-09-05T00:00:00"/>
    <d v="2022-09-09T00:00:00"/>
    <s v="VL"/>
    <m/>
    <s v="5 VL"/>
    <n v="5"/>
    <m/>
  </r>
  <r>
    <n v="1057"/>
    <x v="35"/>
    <x v="96"/>
    <s v="LEGASPI DOLORES B."/>
    <s v="CHO"/>
    <x v="1"/>
    <d v="2022-09-12T00:00:00"/>
    <d v="2022-09-16T00:00:00"/>
    <s v="VL"/>
    <m/>
    <s v="5 VL"/>
    <n v="5"/>
    <m/>
  </r>
  <r>
    <n v="1057"/>
    <x v="35"/>
    <x v="96"/>
    <s v="LEGASPI DOLORES B."/>
    <s v="CHO"/>
    <x v="1"/>
    <d v="2022-09-19T00:00:00"/>
    <d v="2022-09-20T00:00:00"/>
    <s v="VL"/>
    <m/>
    <s v="2 VL"/>
    <n v="2"/>
    <m/>
  </r>
  <r>
    <n v="1058"/>
    <x v="5"/>
    <x v="90"/>
    <s v="MONTENEGRO RODELIO A."/>
    <s v="CEO"/>
    <x v="1"/>
    <d v="2022-07-21T00:00:00"/>
    <d v="2022-07-21T00:00:00"/>
    <s v="SL"/>
    <m/>
    <s v="1 SL"/>
    <n v="1"/>
    <m/>
  </r>
  <r>
    <n v="1059"/>
    <x v="5"/>
    <x v="90"/>
    <s v="MARINDUQUE ERNESTO P."/>
    <s v="CEO"/>
    <x v="1"/>
    <d v="2022-07-14T00:00:00"/>
    <d v="2022-07-14T00:00:00"/>
    <s v="SL"/>
    <m/>
    <s v="1 SL"/>
    <n v="1"/>
    <m/>
  </r>
  <r>
    <n v="1059"/>
    <x v="5"/>
    <x v="90"/>
    <s v="MARINDUQUE ERNESTO P."/>
    <s v="CEO"/>
    <x v="1"/>
    <d v="2022-07-21T00:00:00"/>
    <d v="2022-07-21T00:00:00"/>
    <s v="SL"/>
    <m/>
    <s v="1 SL"/>
    <n v="1"/>
    <m/>
  </r>
  <r>
    <n v="1060"/>
    <x v="5"/>
    <x v="64"/>
    <s v="VILLANUEVA MARIO A."/>
    <s v="HSKB"/>
    <x v="1"/>
    <d v="2023-01-02T00:00:00"/>
    <d v="2023-01-19T00:00:00"/>
    <s v="VL"/>
    <m/>
    <s v="13 VL"/>
    <n v="13"/>
    <m/>
  </r>
  <r>
    <n v="1061"/>
    <x v="5"/>
    <x v="64"/>
    <s v="VILLANUEVA MARIO A."/>
    <s v="HSKB"/>
    <x v="1"/>
    <d v="2022-07-01T00:00:00"/>
    <d v="2022-12-31T00:00:00"/>
    <s v="VL"/>
    <m/>
    <s v="127 VL"/>
    <n v="127"/>
    <m/>
  </r>
  <r>
    <n v="1062"/>
    <x v="5"/>
    <x v="35"/>
    <s v="MACAPUNO FELIX  "/>
    <s v="CENRO"/>
    <x v="1"/>
    <d v="2022-07-28T00:00:00"/>
    <d v="2022-07-29T00:00:00"/>
    <s v="SL"/>
    <m/>
    <s v="2 SL"/>
    <n v="2"/>
    <m/>
  </r>
  <r>
    <n v="1063"/>
    <x v="5"/>
    <x v="96"/>
    <s v="RODRIGUEZ IGNACIO  "/>
    <s v="CENRO"/>
    <x v="1"/>
    <d v="2022-08-05T00:00:00"/>
    <d v="2022-08-05T00:00:00"/>
    <s v="SL"/>
    <m/>
    <s v="1 SL"/>
    <n v="1"/>
    <m/>
  </r>
  <r>
    <n v="1063"/>
    <x v="5"/>
    <x v="96"/>
    <s v="RODRIGUEZ IGNACIO  "/>
    <s v="CENRO"/>
    <x v="1"/>
    <d v="2022-08-08T00:00:00"/>
    <d v="2022-08-08T00:00:00"/>
    <s v="SL"/>
    <m/>
    <s v="1 SL"/>
    <n v="1"/>
    <m/>
  </r>
  <r>
    <n v="1064"/>
    <x v="5"/>
    <x v="87"/>
    <s v="COTONER NELIA C."/>
    <s v="COOPERATIVE OFFICE"/>
    <x v="1"/>
    <d v="2022-09-19T00:00:00"/>
    <d v="2022-09-19T00:00:00"/>
    <s v="VL"/>
    <m/>
    <s v="1 VL"/>
    <n v="1"/>
    <m/>
  </r>
  <r>
    <n v="1065"/>
    <x v="5"/>
    <x v="96"/>
    <s v="MANALO ELIADA F."/>
    <s v="SP"/>
    <x v="1"/>
    <d v="2022-08-08T00:00:00"/>
    <d v="2022-08-08T00:00:00"/>
    <s v="SL"/>
    <m/>
    <s v="1 SL"/>
    <n v="1"/>
    <m/>
  </r>
  <r>
    <n v="1066"/>
    <x v="5"/>
    <x v="130"/>
    <s v="REOSA CECILIA A."/>
    <s v="SP"/>
    <x v="1"/>
    <d v="2022-08-08T00:00:00"/>
    <d v="2022-08-10T00:00:00"/>
    <s v="SL"/>
    <m/>
    <s v="3 SL"/>
    <n v="3"/>
    <m/>
  </r>
  <r>
    <n v="1067"/>
    <x v="5"/>
    <x v="82"/>
    <s v="DE OCAMPO MA. ELENA D."/>
    <s v="SP"/>
    <x v="1"/>
    <d v="2022-08-09T00:00:00"/>
    <d v="2022-08-09T00:00:00"/>
    <s v="SL"/>
    <m/>
    <s v="1 SL"/>
    <n v="1"/>
    <m/>
  </r>
  <r>
    <n v="1068"/>
    <x v="5"/>
    <x v="48"/>
    <s v="MARINDUQUE ANNE RENELYN P."/>
    <s v="VMO"/>
    <x v="1"/>
    <d v="2022-08-08T00:00:00"/>
    <d v="2022-08-08T00:00:00"/>
    <s v="OTHER"/>
    <s v="SEC 21 EO 292- SPECIAL PRIVILEGE"/>
    <s v="1 OTHER"/>
    <n v="1"/>
    <m/>
  </r>
  <r>
    <n v="1069"/>
    <x v="5"/>
    <x v="81"/>
    <s v="MARINDUQUE AURORA A."/>
    <s v="VMO"/>
    <x v="1"/>
    <d v="2022-08-08T00:00:00"/>
    <d v="2022-08-10T00:00:00"/>
    <s v="SL"/>
    <m/>
    <s v="3 SL"/>
    <n v="3"/>
    <m/>
  </r>
  <r>
    <n v="1070"/>
    <x v="5"/>
    <x v="84"/>
    <s v="REOSA CECILIA A."/>
    <s v="SP"/>
    <x v="1"/>
    <d v="2022-07-27T00:00:00"/>
    <d v="2022-07-27T00:00:00"/>
    <s v="SL"/>
    <m/>
    <s v="1 SL"/>
    <n v="1"/>
    <m/>
  </r>
  <r>
    <n v="1071"/>
    <x v="5"/>
    <x v="96"/>
    <s v="MACASPAC JOSE VICTOR P."/>
    <s v="MAHOGANY MARKET"/>
    <x v="1"/>
    <d v="2022-08-07T00:00:00"/>
    <d v="2022-08-07T00:00:00"/>
    <s v="SL"/>
    <m/>
    <s v="1 SL"/>
    <n v="1"/>
    <m/>
  </r>
  <r>
    <n v="1072"/>
    <x v="5"/>
    <x v="14"/>
    <s v="PAYAD EDGARDO F."/>
    <s v="CENRO"/>
    <x v="1"/>
    <d v="2022-07-19T00:00:00"/>
    <d v="2022-07-22T00:00:00"/>
    <s v="SL"/>
    <m/>
    <s v="4 SL"/>
    <n v="4"/>
    <m/>
  </r>
  <r>
    <n v="1073"/>
    <x v="5"/>
    <x v="77"/>
    <s v="ARCULLO MELISSA A."/>
    <s v="CEO"/>
    <x v="1"/>
    <d v="2022-09-07T00:00:00"/>
    <d v="2022-09-07T00:00:00"/>
    <s v="OTHER"/>
    <s v="SEC 21 EO 292- SPECIAL PRIVILEGE"/>
    <s v="1 OTHER"/>
    <n v="1"/>
    <m/>
  </r>
  <r>
    <n v="1074"/>
    <x v="5"/>
    <x v="77"/>
    <s v="ARCULLO MELISSA A."/>
    <s v="CEO"/>
    <x v="1"/>
    <d v="2022-08-22T00:00:00"/>
    <d v="2022-08-22T00:00:00"/>
    <s v="SL"/>
    <m/>
    <s v="1 SL"/>
    <n v="1"/>
    <m/>
  </r>
  <r>
    <n v="1074"/>
    <x v="5"/>
    <x v="77"/>
    <s v="ARCULLO MELISSA A."/>
    <s v="CEO"/>
    <x v="1"/>
    <d v="2022-08-26T00:00:00"/>
    <d v="2022-08-26T00:00:00"/>
    <s v="SL"/>
    <m/>
    <s v="1 SL"/>
    <n v="1"/>
    <m/>
  </r>
  <r>
    <n v="1075"/>
    <x v="5"/>
    <x v="122"/>
    <s v="NAVARRO RITA A."/>
    <s v="TICC/TCCH"/>
    <x v="0"/>
    <d v="2022-08-16T00:00:00"/>
    <d v="2022-08-16T00:00:00"/>
    <s v="SL"/>
    <m/>
    <s v="1 SL"/>
    <n v="1"/>
    <m/>
  </r>
  <r>
    <n v="1076"/>
    <x v="5"/>
    <x v="124"/>
    <s v="PERIDO MARITES V."/>
    <s v="TCCH/TICC"/>
    <x v="1"/>
    <d v="2022-08-22T00:00:00"/>
    <d v="2022-08-22T00:00:00"/>
    <s v="SL"/>
    <m/>
    <s v="1 SL"/>
    <n v="1"/>
    <m/>
  </r>
  <r>
    <n v="1077"/>
    <x v="5"/>
    <x v="78"/>
    <s v="GUTIERREZ LYDIA C."/>
    <s v="HRMO"/>
    <x v="1"/>
    <d v="2022-08-03T00:00:00"/>
    <d v="2022-08-04T00:00:00"/>
    <s v="SL"/>
    <m/>
    <s v="2 SL"/>
    <n v="2"/>
    <m/>
  </r>
  <r>
    <n v="1078"/>
    <x v="5"/>
    <x v="96"/>
    <s v="GUTIERREZ LYDIA C."/>
    <s v="HRMO"/>
    <x v="1"/>
    <d v="2022-08-11T00:00:00"/>
    <d v="2022-08-11T00:00:00"/>
    <s v="OTHER"/>
    <s v="SEC 21 EO 292- SPECIAL PRIVILEGE"/>
    <s v="1 OTHER"/>
    <n v="1"/>
    <m/>
  </r>
  <r>
    <n v="1078"/>
    <x v="5"/>
    <x v="96"/>
    <s v="GUTIERREZ LYDIA C."/>
    <s v="HRMO"/>
    <x v="1"/>
    <d v="2022-08-15T00:00:00"/>
    <d v="2022-08-15T00:00:00"/>
    <s v="OTHER"/>
    <s v="SEC 21 EO 292- SPECIAL PRIVILEGE"/>
    <s v="1 OTHER"/>
    <n v="1"/>
    <m/>
  </r>
  <r>
    <n v="1079"/>
    <x v="5"/>
    <x v="96"/>
    <s v="DIMAPILIS ARIEL M."/>
    <s v="CTO"/>
    <x v="1"/>
    <d v="2022-08-08T00:00:00"/>
    <d v="2022-08-08T00:00:00"/>
    <s v="SL"/>
    <m/>
    <s v="1 SL"/>
    <n v="1"/>
    <m/>
  </r>
  <r>
    <n v="1080"/>
    <x v="5"/>
    <x v="64"/>
    <s v="MARASIGAN GINALYN D."/>
    <s v="ACCOUNTING"/>
    <x v="1"/>
    <d v="2022-07-18T00:00:00"/>
    <d v="2022-07-19T00:00:00"/>
    <s v="OTHER"/>
    <s v="SEC 21 EO 292- SPECIAL PRIVILEGE"/>
    <s v="2 OTHER"/>
    <n v="2"/>
    <m/>
  </r>
  <r>
    <n v="1081"/>
    <x v="5"/>
    <x v="64"/>
    <s v="MARASIGAN GINALYN D."/>
    <s v="ACCOUNTING"/>
    <x v="1"/>
    <d v="2022-07-04T00:00:00"/>
    <d v="2022-07-04T00:00:00"/>
    <s v="OTHER"/>
    <s v="SEC 25 EO 292- FORCE LEAVE"/>
    <s v="1 OTHER"/>
    <n v="1"/>
    <m/>
  </r>
  <r>
    <n v="1082"/>
    <x v="6"/>
    <x v="96"/>
    <s v="SANARES DAN T."/>
    <s v="CHO"/>
    <x v="1"/>
    <d v="2022-08-18T00:00:00"/>
    <d v="2022-08-19T00:00:00"/>
    <s v="VL"/>
    <m/>
    <s v="2 VL"/>
    <n v="2"/>
    <m/>
  </r>
  <r>
    <n v="1082"/>
    <x v="6"/>
    <x v="96"/>
    <s v="SANARES DAN T."/>
    <s v="CHO"/>
    <x v="1"/>
    <d v="2022-08-22T00:00:00"/>
    <d v="2022-08-26T00:00:00"/>
    <s v="VL"/>
    <m/>
    <s v="5 VL"/>
    <n v="5"/>
    <m/>
  </r>
  <r>
    <n v="1083"/>
    <x v="6"/>
    <x v="10"/>
    <s v="FELICIDARIO PAMELA C."/>
    <s v="BUDGET"/>
    <x v="1"/>
    <d v="2022-07-21T00:00:00"/>
    <d v="2022-07-21T00:00:00"/>
    <s v="SL"/>
    <m/>
    <s v="1 SL"/>
    <n v="1"/>
    <m/>
  </r>
  <r>
    <n v="1084"/>
    <x v="6"/>
    <x v="82"/>
    <s v="PAYAD MARICEL  Q."/>
    <s v="HRMO"/>
    <x v="1"/>
    <d v="2022-08-11T00:00:00"/>
    <d v="2022-08-11T00:00:00"/>
    <s v="SL"/>
    <m/>
    <s v="1 SL"/>
    <n v="1"/>
    <m/>
  </r>
  <r>
    <n v="1085"/>
    <x v="6"/>
    <x v="130"/>
    <s v="HAYAG JERMAINE JOI D."/>
    <s v="CHO"/>
    <x v="1"/>
    <d v="2022-08-23T00:00:00"/>
    <d v="2022-08-25T00:00:00"/>
    <s v="OTHER"/>
    <s v="SEC 25 EO 292- FORCE LEAVE"/>
    <s v="3 OTHER"/>
    <n v="3"/>
    <m/>
  </r>
  <r>
    <n v="1086"/>
    <x v="6"/>
    <x v="132"/>
    <s v="SUSA NANETE B."/>
    <s v="ONT"/>
    <x v="1"/>
    <d v="2022-08-04T00:00:00"/>
    <d v="2022-08-04T00:00:00"/>
    <s v="SL"/>
    <m/>
    <s v="1 SL"/>
    <n v="1"/>
    <m/>
  </r>
  <r>
    <n v="1087"/>
    <x v="6"/>
    <x v="132"/>
    <s v="VILLAPANDO JENITA M."/>
    <s v="ONT"/>
    <x v="1"/>
    <d v="2022-08-11T00:00:00"/>
    <d v="2022-08-11T00:00:00"/>
    <s v="VL"/>
    <m/>
    <s v="1 VL"/>
    <n v="1"/>
    <m/>
  </r>
  <r>
    <n v="1088"/>
    <x v="6"/>
    <x v="35"/>
    <s v="AUDITOR AILEEN D."/>
    <s v="PIO"/>
    <x v="1"/>
    <d v="2022-07-25T00:00:00"/>
    <d v="2022-07-28T00:00:00"/>
    <s v="SL"/>
    <m/>
    <s v="4 SL"/>
    <n v="4"/>
    <m/>
  </r>
  <r>
    <n v="1089"/>
    <x v="6"/>
    <x v="79"/>
    <s v="AUDITOR AILEEN D."/>
    <s v="PIO"/>
    <x v="1"/>
    <d v="2022-08-02T00:00:00"/>
    <d v="2022-08-03T00:00:00"/>
    <s v="SL"/>
    <m/>
    <s v="2 SL"/>
    <n v="2"/>
    <m/>
  </r>
  <r>
    <n v="1090"/>
    <x v="6"/>
    <x v="86"/>
    <s v="DOLOT JESUS JR. D."/>
    <s v="PIO"/>
    <x v="1"/>
    <d v="2022-08-18T00:00:00"/>
    <d v="2022-08-18T00:00:00"/>
    <s v="SL"/>
    <m/>
    <s v="1 SL"/>
    <n v="1"/>
    <m/>
  </r>
  <r>
    <n v="1091"/>
    <x v="6"/>
    <x v="122"/>
    <s v="DEL MUNDO ROSALLE A."/>
    <s v="PIO"/>
    <x v="1"/>
    <d v="2022-08-19T00:00:00"/>
    <d v="2022-08-19T00:00:00"/>
    <s v="OTHER"/>
    <s v="RA 8972 SOLO PARENT"/>
    <s v="1 OTHER"/>
    <n v="1"/>
    <m/>
  </r>
  <r>
    <n v="1092"/>
    <x v="6"/>
    <x v="340"/>
    <s v="MARINDUQUE GERRY C."/>
    <s v="CHO"/>
    <x v="1"/>
    <d v="2022-08-12T00:00:00"/>
    <d v="2022-08-12T00:00:00"/>
    <s v="SL"/>
    <m/>
    <s v="1 SL"/>
    <n v="1"/>
    <m/>
  </r>
  <r>
    <n v="1093"/>
    <x v="6"/>
    <x v="64"/>
    <s v="AMBION REYMOND A."/>
    <s v="VMO"/>
    <x v="1"/>
    <m/>
    <m/>
    <s v="OTHER"/>
    <s v="TERMINAL LEAVE"/>
    <s v="0 OTHER"/>
    <n v="0"/>
    <m/>
  </r>
  <r>
    <n v="1094"/>
    <x v="6"/>
    <x v="81"/>
    <s v="DIMAPILIS JONNA T."/>
    <s v="ADMIN OFFICE"/>
    <x v="1"/>
    <d v="2022-08-05T00:00:00"/>
    <d v="2022-08-05T00:00:00"/>
    <s v="SL"/>
    <m/>
    <s v="1 SL"/>
    <n v="1"/>
    <m/>
  </r>
  <r>
    <n v="1094"/>
    <x v="6"/>
    <x v="81"/>
    <s v="DIMAPILIS JONNA T."/>
    <s v="ADMIN OFFICE"/>
    <x v="1"/>
    <d v="2022-08-11T00:00:00"/>
    <d v="2022-08-11T00:00:00"/>
    <s v="SL"/>
    <m/>
    <s v="1 SL"/>
    <n v="1"/>
    <m/>
  </r>
  <r>
    <n v="1095"/>
    <x v="6"/>
    <x v="138"/>
    <s v="ANGCAYA IRENEO A."/>
    <s v="EEO/ CITY MARKET"/>
    <x v="1"/>
    <m/>
    <m/>
    <s v="OTHER"/>
    <s v="TERMINAL LEAVE"/>
    <s v="0 OTHER"/>
    <n v="0"/>
    <m/>
  </r>
  <r>
    <n v="1096"/>
    <x v="7"/>
    <x v="124"/>
    <s v="ATIENZA JULIE ANN A."/>
    <s v="CTO"/>
    <x v="1"/>
    <d v="2022-08-22T00:00:00"/>
    <d v="2022-08-22T00:00:00"/>
    <s v="SL"/>
    <m/>
    <s v="1 SL"/>
    <n v="1"/>
    <m/>
  </r>
  <r>
    <n v="1097"/>
    <x v="7"/>
    <x v="86"/>
    <s v="MABUTI ANA MARIE C."/>
    <s v="CTO"/>
    <x v="1"/>
    <d v="2022-08-19T00:00:00"/>
    <d v="2022-08-19T00:00:00"/>
    <s v="OTHER"/>
    <s v="SEC 21 EO 292- SPECIAL PRIVILEGE"/>
    <s v="1 OTHER"/>
    <n v="1"/>
    <m/>
  </r>
  <r>
    <n v="1098"/>
    <x v="7"/>
    <x v="86"/>
    <s v="MABUTI ANA MARIE C."/>
    <s v="CTO"/>
    <x v="1"/>
    <d v="2022-08-19T00:00:00"/>
    <d v="2022-08-19T00:00:00"/>
    <s v="OTHER"/>
    <s v="SEC 21 EO 292- SPECIAL PRIVILEGE"/>
    <s v="1 OTHER"/>
    <n v="1"/>
    <m/>
  </r>
  <r>
    <n v="1099"/>
    <x v="7"/>
    <x v="62"/>
    <s v="FERNANDEZ MILAGROS C."/>
    <s v="CTO"/>
    <x v="1"/>
    <d v="2022-08-22T00:00:00"/>
    <d v="2022-08-22T00:00:00"/>
    <s v="SL"/>
    <m/>
    <s v="1 SL"/>
    <n v="1"/>
    <m/>
  </r>
  <r>
    <n v="1100"/>
    <x v="7"/>
    <x v="77"/>
    <s v="DEL MUNDO ROSALLE A."/>
    <s v="PIO"/>
    <x v="1"/>
    <d v="2022-09-05T00:00:00"/>
    <d v="2022-09-05T00:00:00"/>
    <s v="OTHER"/>
    <s v="SEC 21 EO 292- SPECIAL PRIVILEGE"/>
    <s v="1 OTHER"/>
    <n v="1"/>
    <m/>
  </r>
  <r>
    <n v="1101"/>
    <x v="7"/>
    <x v="77"/>
    <s v="MENDOZA LOURDES G."/>
    <s v="PIO"/>
    <x v="1"/>
    <d v="2022-09-06T00:00:00"/>
    <d v="2022-09-06T00:00:00"/>
    <s v="OTHER"/>
    <s v="SEC 21 EO 292- SPECIAL PRIVILEGE"/>
    <s v="1 OTHER"/>
    <n v="1"/>
    <m/>
  </r>
  <r>
    <n v="1102"/>
    <x v="7"/>
    <x v="77"/>
    <s v="MENDOZA LOURDES G."/>
    <s v="PIO"/>
    <x v="1"/>
    <d v="2022-08-30T00:00:00"/>
    <d v="2022-08-30T00:00:00"/>
    <s v="OTHER"/>
    <s v="SEC 21 EO 292- SPECIAL PRIVILEGE"/>
    <s v="1 OTHER"/>
    <n v="1"/>
    <m/>
  </r>
  <r>
    <n v="1103"/>
    <x v="7"/>
    <x v="90"/>
    <s v="MAGUINAO GILBERT  "/>
    <s v="GSO"/>
    <x v="1"/>
    <d v="2022-07-26T00:00:00"/>
    <d v="2022-07-26T00:00:00"/>
    <s v="SL"/>
    <m/>
    <s v="1 SL"/>
    <n v="1"/>
    <m/>
  </r>
  <r>
    <n v="1104"/>
    <x v="7"/>
    <x v="62"/>
    <s v="DIMAPILIS VILMA T."/>
    <s v="GSO"/>
    <x v="1"/>
    <d v="2022-09-15T00:00:00"/>
    <d v="2022-09-15T00:00:00"/>
    <s v="VL"/>
    <m/>
    <s v="1 VL"/>
    <n v="1"/>
    <m/>
  </r>
  <r>
    <n v="1105"/>
    <x v="7"/>
    <x v="62"/>
    <s v="ORTIZ TRINIDAD D."/>
    <s v="GSO"/>
    <x v="1"/>
    <d v="2022-08-18T00:00:00"/>
    <d v="2022-08-19T00:00:00"/>
    <s v="SL"/>
    <s v="WITHOUTPAY"/>
    <s v="2 SL"/>
    <n v="2"/>
    <m/>
  </r>
  <r>
    <n v="1105"/>
    <x v="7"/>
    <x v="62"/>
    <s v="ORTIZ TRINIDAD D."/>
    <s v="GSO"/>
    <x v="1"/>
    <d v="2022-08-22T00:00:00"/>
    <d v="2022-08-23T00:00:00"/>
    <s v="SL"/>
    <s v="WITHOUTPAY"/>
    <s v="2 SL"/>
    <n v="2"/>
    <m/>
  </r>
  <r>
    <n v="1106"/>
    <x v="7"/>
    <x v="77"/>
    <s v="MAGUINAO GILBERT  "/>
    <s v="GSO"/>
    <x v="1"/>
    <d v="2022-08-23T00:00:00"/>
    <d v="2022-08-23T00:00:00"/>
    <s v="SL"/>
    <m/>
    <s v="1 SL"/>
    <n v="1"/>
    <m/>
  </r>
  <r>
    <n v="1106"/>
    <x v="7"/>
    <x v="77"/>
    <s v="MAGUINAO GILBERT  "/>
    <s v="GSO"/>
    <x v="1"/>
    <d v="2022-08-25T00:00:00"/>
    <d v="2022-08-25T00:00:00"/>
    <s v="SL"/>
    <m/>
    <s v="1 SL"/>
    <n v="1"/>
    <m/>
  </r>
  <r>
    <n v="1107"/>
    <x v="7"/>
    <x v="62"/>
    <s v="MAGUINAO GILBERT  "/>
    <s v="GSO"/>
    <x v="1"/>
    <d v="2022-08-17T00:00:00"/>
    <d v="2022-08-19T00:00:00"/>
    <s v="SL"/>
    <m/>
    <s v="3 SL"/>
    <n v="3"/>
    <m/>
  </r>
  <r>
    <n v="1108"/>
    <x v="7"/>
    <x v="82"/>
    <s v="DIMAPILIS VILMA T."/>
    <s v="GSO"/>
    <x v="1"/>
    <d v="2022-08-10T00:00:00"/>
    <d v="2022-08-10T00:00:00"/>
    <s v="OTHER"/>
    <s v="SEC 21 EO 292- SPECIAL PRIVILEGE"/>
    <s v="1 OTHER"/>
    <n v="1"/>
    <m/>
  </r>
  <r>
    <n v="1109"/>
    <x v="7"/>
    <x v="96"/>
    <s v="ORTIZ TRINIDAD D."/>
    <s v="GSO"/>
    <x v="1"/>
    <d v="2022-08-08T00:00:00"/>
    <d v="2022-08-08T00:00:00"/>
    <s v="SL"/>
    <m/>
    <s v="1 SL"/>
    <n v="1"/>
    <m/>
  </r>
  <r>
    <n v="1110"/>
    <x v="7"/>
    <x v="82"/>
    <s v="ANGCAYA ANA B."/>
    <s v="GSO"/>
    <x v="1"/>
    <d v="2022-08-05T00:00:00"/>
    <d v="2022-08-05T00:00:00"/>
    <s v="SL"/>
    <m/>
    <s v="1 SL"/>
    <n v="1"/>
    <m/>
  </r>
  <r>
    <n v="1110"/>
    <x v="7"/>
    <x v="82"/>
    <s v="ANGCAYA ANA B."/>
    <s v="GSO"/>
    <x v="1"/>
    <d v="2022-08-08T00:00:00"/>
    <d v="2022-08-09T00:00:00"/>
    <s v="SL"/>
    <m/>
    <s v="2 SL"/>
    <n v="2"/>
    <m/>
  </r>
  <r>
    <n v="1111"/>
    <x v="7"/>
    <x v="132"/>
    <s v="MAGUINAO GILBERT  "/>
    <s v="GSO"/>
    <x v="1"/>
    <d v="2022-08-04T00:00:00"/>
    <d v="2022-08-04T00:00:00"/>
    <s v="SL"/>
    <m/>
    <s v="1 SL"/>
    <n v="1"/>
    <m/>
  </r>
  <r>
    <n v="1112"/>
    <x v="7"/>
    <x v="121"/>
    <s v="BORJA NECY M."/>
    <s v="CBO"/>
    <x v="1"/>
    <d v="2022-09-12T00:00:00"/>
    <d v="2022-09-12T00:00:00"/>
    <s v="SL"/>
    <m/>
    <s v="1 SL"/>
    <n v="1"/>
    <m/>
  </r>
  <r>
    <n v="1113"/>
    <x v="7"/>
    <x v="105"/>
    <s v="COTONER NELIA C."/>
    <s v="COOPERATIVE OFFICE"/>
    <x v="1"/>
    <d v="2022-09-16T00:00:00"/>
    <d v="2022-09-16T00:00:00"/>
    <s v="VL"/>
    <m/>
    <s v="1 VL"/>
    <n v="1"/>
    <m/>
  </r>
  <r>
    <n v="1114"/>
    <x v="7"/>
    <x v="92"/>
    <s v="BAURILE LOURDES Q."/>
    <s v="PICNIC GROVE"/>
    <x v="1"/>
    <d v="2022-09-18T00:00:00"/>
    <d v="2022-09-18T00:00:00"/>
    <s v="OTHER"/>
    <s v="SEC 21 EO 292- SPECIAL PRIVILEGE"/>
    <s v="0 OTHER"/>
    <n v="0"/>
    <m/>
  </r>
  <r>
    <n v="1115"/>
    <x v="7"/>
    <x v="101"/>
    <s v="PEÑARANDA MARIA KEREN N."/>
    <n v="0"/>
    <x v="1"/>
    <d v="2022-08-31T00:00:00"/>
    <d v="2022-09-07T00:00:00"/>
    <s v="OTHER"/>
    <s v="WITHOUTPAY"/>
    <s v="6 OTHER"/>
    <n v="6"/>
    <m/>
  </r>
  <r>
    <n v="1116"/>
    <x v="7"/>
    <x v="78"/>
    <s v="MALIGAYA NELITA M."/>
    <s v="GSO"/>
    <x v="1"/>
    <d v="2022-08-02T00:00:00"/>
    <d v="2022-08-02T00:00:00"/>
    <s v="SL"/>
    <m/>
    <s v="1 SL"/>
    <n v="1"/>
    <m/>
  </r>
  <r>
    <n v="1117"/>
    <x v="7"/>
    <x v="138"/>
    <s v="MAESTRECAMPO LORENA A."/>
    <s v="HRMO"/>
    <x v="1"/>
    <d v="2022-09-28T00:00:00"/>
    <d v="2022-09-29T00:00:00"/>
    <s v="VL"/>
    <m/>
    <s v="2 VL"/>
    <n v="2"/>
    <m/>
  </r>
  <r>
    <n v="1118"/>
    <x v="7"/>
    <x v="121"/>
    <s v="SALONGA LUCY M."/>
    <s v="EEO/ CITY MARKET"/>
    <x v="1"/>
    <d v="2022-09-16T00:00:00"/>
    <d v="2022-09-16T00:00:00"/>
    <s v="VL"/>
    <m/>
    <s v="1 VL"/>
    <n v="1"/>
    <m/>
  </r>
  <r>
    <n v="1118"/>
    <x v="7"/>
    <x v="121"/>
    <s v="SALONGA LUCY M."/>
    <s v="EEO/ CITY MARKET"/>
    <x v="1"/>
    <d v="2022-09-23T00:00:00"/>
    <d v="2022-09-23T00:00:00"/>
    <s v="VL"/>
    <m/>
    <s v="1 VL"/>
    <n v="1"/>
    <m/>
  </r>
  <r>
    <n v="1118"/>
    <x v="7"/>
    <x v="121"/>
    <s v="SALONGA LUCY M."/>
    <s v="EEO/ CITY MARKET"/>
    <x v="1"/>
    <d v="2022-09-30T00:00:00"/>
    <d v="2022-09-30T00:00:00"/>
    <s v="VL"/>
    <m/>
    <s v="1 VL"/>
    <n v="1"/>
    <m/>
  </r>
  <r>
    <n v="1119"/>
    <x v="7"/>
    <x v="121"/>
    <s v="CALANOG ALMA P."/>
    <s v="VMO"/>
    <x v="1"/>
    <d v="2022-09-02T00:00:00"/>
    <d v="2022-09-02T00:00:00"/>
    <s v="SL"/>
    <m/>
    <s v="1 SL"/>
    <n v="1"/>
    <m/>
  </r>
  <r>
    <n v="1119"/>
    <x v="7"/>
    <x v="121"/>
    <s v="CALANOG ALMA P."/>
    <s v="VMO"/>
    <x v="1"/>
    <d v="2022-09-05T00:00:00"/>
    <d v="2022-09-09T00:00:00"/>
    <s v="SL"/>
    <m/>
    <s v="5 SL"/>
    <n v="5"/>
    <m/>
  </r>
  <r>
    <n v="1120"/>
    <x v="7"/>
    <x v="105"/>
    <s v="GUTIERREZ LYDIA C."/>
    <s v="HRMO"/>
    <x v="1"/>
    <d v="2022-09-05T00:00:00"/>
    <d v="2022-09-09T00:00:00"/>
    <s v="SL"/>
    <m/>
    <s v="5 SL"/>
    <n v="5"/>
    <m/>
  </r>
  <r>
    <n v="1121"/>
    <x v="7"/>
    <x v="122"/>
    <s v="MIRANDO EDITH B."/>
    <s v="CHO"/>
    <x v="1"/>
    <d v="2022-08-15T00:00:00"/>
    <d v="2022-08-16T00:00:00"/>
    <s v="SL"/>
    <m/>
    <s v="2 SL"/>
    <n v="2"/>
    <m/>
  </r>
  <r>
    <n v="1122"/>
    <x v="7"/>
    <x v="123"/>
    <s v="MALIGAYO YOLANDA D."/>
    <s v="CHO"/>
    <x v="1"/>
    <d v="2022-08-11T00:00:00"/>
    <d v="2022-08-12T00:00:00"/>
    <s v="SL"/>
    <m/>
    <s v="2 SL"/>
    <n v="2"/>
    <m/>
  </r>
  <r>
    <n v="1123"/>
    <x v="7"/>
    <x v="35"/>
    <s v="AGUSTIN MARIA LUISA F."/>
    <s v="HRMO"/>
    <x v="1"/>
    <d v="2022-08-05T00:00:00"/>
    <d v="2022-08-05T00:00:00"/>
    <s v="VL"/>
    <m/>
    <s v="1 VL"/>
    <n v="1"/>
    <m/>
  </r>
  <r>
    <n v="1123"/>
    <x v="7"/>
    <x v="35"/>
    <s v="AGUSTIN MARIA LUISA F."/>
    <s v="HRMO"/>
    <x v="1"/>
    <d v="2022-08-10T00:00:00"/>
    <d v="2022-08-12T00:00:00"/>
    <s v="VL"/>
    <m/>
    <s v="3 VL"/>
    <n v="3"/>
    <m/>
  </r>
  <r>
    <n v="1124"/>
    <x v="7"/>
    <x v="103"/>
    <s v="TORRES SONIA M."/>
    <s v="ASSESSORS OFFICE"/>
    <x v="1"/>
    <d v="2022-08-25T00:00:00"/>
    <d v="2022-08-26T00:00:00"/>
    <s v="VL"/>
    <m/>
    <s v="2 VL"/>
    <n v="2"/>
    <m/>
  </r>
  <r>
    <n v="1125"/>
    <x v="7"/>
    <x v="131"/>
    <s v="MANALO EDITHA V."/>
    <s v="ACCOUNTING"/>
    <x v="1"/>
    <d v="2022-08-22T00:00:00"/>
    <d v="2022-08-22T00:00:00"/>
    <s v="VL"/>
    <m/>
    <s v="1 VL"/>
    <n v="1"/>
    <m/>
  </r>
  <r>
    <n v="1126"/>
    <x v="7"/>
    <x v="128"/>
    <s v="MANALO EDITHA V."/>
    <s v="ACCOUNTING"/>
    <x v="1"/>
    <d v="2022-08-12T00:00:00"/>
    <d v="2022-08-12T00:00:00"/>
    <s v="OTHER"/>
    <s v="SEC 21 EO 292- SPECIAL PRIVILEGE"/>
    <s v="1 OTHER"/>
    <n v="1"/>
    <m/>
  </r>
  <r>
    <n v="1127"/>
    <x v="7"/>
    <x v="96"/>
    <s v="ROCILLO CECILLA A."/>
    <s v="ACCOUNTING"/>
    <x v="1"/>
    <d v="2022-08-16T00:00:00"/>
    <d v="2022-08-17T00:00:00"/>
    <s v="SL"/>
    <m/>
    <s v="2 SL"/>
    <n v="2"/>
    <m/>
  </r>
  <r>
    <n v="1128"/>
    <x v="7"/>
    <x v="123"/>
    <s v="MENDOZA NORA A."/>
    <s v="ACCOUNTING"/>
    <x v="1"/>
    <d v="2022-08-09T00:00:00"/>
    <d v="2022-08-09T00:00:00"/>
    <s v="SL"/>
    <m/>
    <s v="1 SL"/>
    <n v="1"/>
    <m/>
  </r>
  <r>
    <n v="1129"/>
    <x v="7"/>
    <x v="123"/>
    <s v="DAÑO ALMA R."/>
    <s v="ACCOUNTING"/>
    <x v="1"/>
    <d v="2022-08-22T00:00:00"/>
    <d v="2022-08-22T00:00:00"/>
    <s v="OTHER"/>
    <s v="SEC 21 EO 292- SPECIAL PRIVILEGE"/>
    <s v="1 OTHER"/>
    <n v="1"/>
    <m/>
  </r>
  <r>
    <n v="1130"/>
    <x v="7"/>
    <x v="123"/>
    <s v="BAYOT RUMER M."/>
    <s v="ASSESSORS OFFICE"/>
    <x v="1"/>
    <d v="2022-08-17T00:00:00"/>
    <d v="2022-08-17T00:00:00"/>
    <s v="SL"/>
    <m/>
    <s v="1 SL"/>
    <n v="1"/>
    <m/>
  </r>
  <r>
    <n v="1131"/>
    <x v="7"/>
    <x v="123"/>
    <s v="ROZUL FLORENCIA M."/>
    <s v="CSWDO"/>
    <x v="1"/>
    <d v="2022-08-15T00:00:00"/>
    <d v="2022-08-17T00:00:00"/>
    <s v="SL"/>
    <m/>
    <s v="3 SL"/>
    <n v="3"/>
    <m/>
  </r>
  <r>
    <n v="1132"/>
    <x v="7"/>
    <x v="82"/>
    <s v="SARDINOLA  GINABLETH J."/>
    <s v="ONT"/>
    <x v="1"/>
    <d v="2022-08-10T00:00:00"/>
    <d v="2022-08-10T00:00:00"/>
    <s v="OTHER"/>
    <s v="SEC 25 EO 292- FORCE LEAVE"/>
    <s v="1 OTHER"/>
    <n v="1"/>
    <m/>
  </r>
  <r>
    <n v="1132"/>
    <x v="7"/>
    <x v="82"/>
    <s v="SARDINOLA  GINABLETH J."/>
    <s v="ONT"/>
    <x v="1"/>
    <d v="2022-08-17T00:00:00"/>
    <d v="2022-08-17T00:00:00"/>
    <s v="OTHER"/>
    <s v="SEC 25 EO 292- FORCE LEAVE"/>
    <s v="1 OTHER"/>
    <n v="1"/>
    <m/>
  </r>
  <r>
    <n v="1133"/>
    <x v="7"/>
    <x v="122"/>
    <s v="ANACAY ABNER M."/>
    <s v="ASSESSORS OFFICE"/>
    <x v="1"/>
    <d v="2022-08-30T00:00:00"/>
    <d v="2022-08-31T00:00:00"/>
    <s v="OTHER"/>
    <s v="SEC 21 EO 292- SPECIAL PRIVILEGE"/>
    <s v="2 OTHER"/>
    <n v="2"/>
    <m/>
  </r>
  <r>
    <n v="1134"/>
    <x v="7"/>
    <x v="78"/>
    <s v="TORRES SONIA M."/>
    <s v="ASSESSORS OFFICE"/>
    <x v="1"/>
    <d v="2022-08-05T00:00:00"/>
    <d v="2022-08-05T00:00:00"/>
    <s v="SL"/>
    <m/>
    <s v="1 SL"/>
    <n v="1"/>
    <m/>
  </r>
  <r>
    <n v="1135"/>
    <x v="7"/>
    <x v="86"/>
    <s v="FERMA MARIA I."/>
    <s v="LCR"/>
    <x v="1"/>
    <d v="2022-08-30T00:00:00"/>
    <d v="2022-08-31T00:00:00"/>
    <s v="VL"/>
    <m/>
    <s v="2 VL"/>
    <n v="2"/>
    <m/>
  </r>
  <r>
    <n v="1135"/>
    <x v="7"/>
    <x v="86"/>
    <s v="FERMA MARIA I."/>
    <s v="LCR"/>
    <x v="1"/>
    <d v="2022-09-07T00:00:00"/>
    <d v="2022-09-09T00:00:00"/>
    <s v="VL"/>
    <m/>
    <s v="3 VL"/>
    <n v="3"/>
    <m/>
  </r>
  <r>
    <n v="1136"/>
    <x v="7"/>
    <x v="131"/>
    <s v="PERENA RUBILINDA C."/>
    <s v="MO"/>
    <x v="1"/>
    <d v="2022-08-15T00:00:00"/>
    <d v="2022-08-16T00:00:00"/>
    <s v="OTHER"/>
    <s v="SEC 21 EO 292- SPECIAL PRIVILEGE"/>
    <s v="2 OTHER"/>
    <n v="2"/>
    <m/>
  </r>
  <r>
    <n v="1137"/>
    <x v="7"/>
    <x v="123"/>
    <s v="PAITON MARY ANN M."/>
    <s v="CHARACTER OFFICE"/>
    <x v="1"/>
    <d v="2022-08-17T00:00:00"/>
    <d v="2022-08-17T00:00:00"/>
    <s v="SL"/>
    <m/>
    <s v="1 SL"/>
    <n v="1"/>
    <m/>
  </r>
  <r>
    <n v="1138"/>
    <x v="7"/>
    <x v="123"/>
    <s v="LUCIANO ADELAIDA C."/>
    <s v="MO"/>
    <x v="1"/>
    <d v="2022-08-15T00:00:00"/>
    <d v="2022-08-17T00:00:00"/>
    <s v="SL"/>
    <m/>
    <s v="3 SL"/>
    <n v="3"/>
    <m/>
  </r>
  <r>
    <n v="1139"/>
    <x v="7"/>
    <x v="131"/>
    <s v="CORTEZ FIDELA B."/>
    <s v="TCCH/TICC"/>
    <x v="1"/>
    <d v="2022-09-02T00:00:00"/>
    <d v="2022-09-02T00:00:00"/>
    <s v="VL"/>
    <m/>
    <s v="1 VL"/>
    <n v="1"/>
    <m/>
  </r>
  <r>
    <n v="1140"/>
    <x v="7"/>
    <x v="86"/>
    <s v="LEGASPI DOLORES B."/>
    <s v="CHO"/>
    <x v="1"/>
    <d v="2022-09-05T00:00:00"/>
    <d v="2022-09-09T00:00:00"/>
    <s v="VL"/>
    <m/>
    <s v="5 VL"/>
    <n v="5"/>
    <m/>
  </r>
  <r>
    <n v="1140"/>
    <x v="7"/>
    <x v="86"/>
    <s v="LEGASPI DOLORES B."/>
    <s v="CHO"/>
    <x v="1"/>
    <d v="2022-09-12T00:00:00"/>
    <d v="2022-09-16T00:00:00"/>
    <s v="VL"/>
    <m/>
    <s v="5 VL"/>
    <n v="5"/>
    <m/>
  </r>
  <r>
    <n v="1140"/>
    <x v="7"/>
    <x v="86"/>
    <s v="LEGASPI DOLORES B."/>
    <s v="CHO"/>
    <x v="1"/>
    <d v="2022-09-19T00:00:00"/>
    <d v="2022-09-20T00:00:00"/>
    <s v="VL"/>
    <m/>
    <s v="2 VL"/>
    <n v="2"/>
    <m/>
  </r>
  <r>
    <n v="1141"/>
    <x v="7"/>
    <x v="122"/>
    <s v="SALONGA LUCY M."/>
    <s v="EEO/ CITY MARKET"/>
    <x v="1"/>
    <d v="2022-08-18T00:00:00"/>
    <d v="2022-08-18T00:00:00"/>
    <s v="OTHER"/>
    <s v="SEC 21 EO 292- SPECIAL PRIVILEGE"/>
    <s v="1 OTHER"/>
    <n v="1"/>
    <m/>
  </r>
  <r>
    <n v="1142"/>
    <x v="7"/>
    <x v="81"/>
    <s v="DOMINGO RACHEL L."/>
    <s v="PICNIC GROVE"/>
    <x v="1"/>
    <d v="2022-08-15T00:00:00"/>
    <d v="2022-08-15T00:00:00"/>
    <s v="OTHER"/>
    <s v="SEC 21 EO 292- SPECIAL PRIVILEGE"/>
    <s v="1 OTHER"/>
    <n v="1"/>
    <m/>
  </r>
  <r>
    <n v="1142"/>
    <x v="7"/>
    <x v="81"/>
    <s v="DOMINGO RACHEL L."/>
    <s v="PICNIC GROVE"/>
    <x v="1"/>
    <d v="2022-08-18T00:00:00"/>
    <d v="2022-08-18T00:00:00"/>
    <s v="OTHER"/>
    <s v="SEC 21 EO 292- SPECIAL PRIVILEGE"/>
    <s v="1 OTHER"/>
    <n v="1"/>
    <m/>
  </r>
  <r>
    <n v="1142"/>
    <x v="7"/>
    <x v="81"/>
    <s v="DOMINGO RACHEL L."/>
    <s v="PICNIC GROVE"/>
    <x v="1"/>
    <d v="2022-08-20T00:00:00"/>
    <d v="2022-08-20T00:00:00"/>
    <s v="OTHER"/>
    <s v="SEC 21 EO 292- SPECIAL PRIVILEGE"/>
    <s v="0 OTHER"/>
    <n v="0"/>
    <m/>
  </r>
  <r>
    <n v="1143"/>
    <x v="7"/>
    <x v="86"/>
    <s v="DE VILLA OFELIA G."/>
    <s v="COMELEC"/>
    <x v="1"/>
    <d v="2022-08-26T00:00:00"/>
    <d v="2022-08-26T00:00:00"/>
    <s v="OTHER"/>
    <s v="SEC 21 EO 292- SPECIAL PRIVILEGE"/>
    <s v="1 OTHER"/>
    <n v="1"/>
    <m/>
  </r>
  <r>
    <n v="1144"/>
    <x v="7"/>
    <x v="86"/>
    <s v="MONTENEGRO HENRY S."/>
    <s v="SP"/>
    <x v="1"/>
    <d v="2022-08-19T00:00:00"/>
    <d v="2022-08-19T00:00:00"/>
    <s v="SL"/>
    <m/>
    <s v="1 SL"/>
    <n v="1"/>
    <m/>
  </r>
  <r>
    <n v="1145"/>
    <x v="7"/>
    <x v="86"/>
    <s v="DE OCAMPO MA. ELENA D."/>
    <s v="SP"/>
    <x v="1"/>
    <d v="2022-08-17T00:00:00"/>
    <d v="2022-08-19T00:00:00"/>
    <s v="OTHER"/>
    <s v="SEC 21 EO 292- SPECIAL PRIVILEGE"/>
    <s v="3 OTHER"/>
    <n v="3"/>
    <m/>
  </r>
  <r>
    <n v="1146"/>
    <x v="7"/>
    <x v="124"/>
    <s v="DIMARANAN RODORA G."/>
    <s v="HRMO"/>
    <x v="1"/>
    <d v="2022-08-19T00:00:00"/>
    <d v="2022-08-19T00:00:00"/>
    <s v="SL"/>
    <m/>
    <s v="1 SL"/>
    <n v="1"/>
    <m/>
  </r>
  <r>
    <n v="1146"/>
    <x v="7"/>
    <x v="124"/>
    <s v="DIMARANAN RODORA G."/>
    <s v="HRMO"/>
    <x v="1"/>
    <d v="2022-08-22T00:00:00"/>
    <d v="2022-08-22T00:00:00"/>
    <s v="SL"/>
    <m/>
    <s v="1 SL"/>
    <n v="1"/>
    <m/>
  </r>
  <r>
    <n v="1147"/>
    <x v="7"/>
    <x v="124"/>
    <s v="PEÑAFIEL MELISSA Q."/>
    <s v="CBO"/>
    <x v="1"/>
    <d v="2022-08-22T00:00:00"/>
    <d v="2022-08-22T00:00:00"/>
    <s v="OTHER"/>
    <s v="SEC 21 EO 292- SPECIAL PRIVILEGE"/>
    <s v="1 OTHER"/>
    <n v="1"/>
    <m/>
  </r>
  <r>
    <n v="1148"/>
    <x v="7"/>
    <x v="14"/>
    <s v="FLAVIER ADORACION  "/>
    <s v="ADMIN OFFICE"/>
    <x v="1"/>
    <d v="2022-08-19T00:00:00"/>
    <d v="2022-08-19T00:00:00"/>
    <s v="VL"/>
    <m/>
    <s v="1 VL"/>
    <n v="1"/>
    <m/>
  </r>
  <r>
    <n v="1149"/>
    <x v="7"/>
    <x v="14"/>
    <s v="FLAVIER ADORACION  "/>
    <s v="ADMIN OFFICE"/>
    <x v="1"/>
    <d v="2022-08-08T00:00:00"/>
    <d v="2022-08-08T00:00:00"/>
    <s v="OTHER"/>
    <s v="SEC 21 EO 292- SPECIAL PRIVILEGE"/>
    <s v="1 OTHER"/>
    <n v="1"/>
    <m/>
  </r>
  <r>
    <n v="1150"/>
    <x v="7"/>
    <x v="128"/>
    <s v="PALADAN VICENTE  "/>
    <s v="CENRO"/>
    <x v="1"/>
    <d v="2022-08-15T00:00:00"/>
    <d v="2022-08-15T00:00:00"/>
    <s v="SL"/>
    <m/>
    <s v="1 SL"/>
    <n v="1"/>
    <m/>
  </r>
  <r>
    <n v="1151"/>
    <x v="7"/>
    <x v="131"/>
    <s v="BAUTISTA JANICE M."/>
    <s v="CTO"/>
    <x v="1"/>
    <d v="2022-08-19T00:00:00"/>
    <d v="2022-08-19T00:00:00"/>
    <s v="OTHER"/>
    <s v="SEC 21 EO 292- SPECIAL PRIVILEGE"/>
    <s v="1 OTHER"/>
    <n v="1"/>
    <m/>
  </r>
  <r>
    <n v="1151"/>
    <x v="7"/>
    <x v="131"/>
    <s v="BAUTISTA JANICE M."/>
    <s v="CTO"/>
    <x v="1"/>
    <d v="2022-08-22T00:00:00"/>
    <d v="2022-08-22T00:00:00"/>
    <s v="OTHER"/>
    <s v="SEC 21 EO 292- SPECIAL PRIVILEGE"/>
    <s v="1 OTHER"/>
    <n v="1"/>
    <m/>
  </r>
  <r>
    <n v="1152"/>
    <x v="8"/>
    <x v="83"/>
    <s v="CANDELARIA DANILO M."/>
    <s v="EEO/ CITY MARKET"/>
    <x v="1"/>
    <m/>
    <m/>
    <s v="OTHER"/>
    <s v="TERMINAL LEAVE"/>
    <s v="0 OTHER"/>
    <n v="0"/>
    <m/>
  </r>
  <r>
    <n v="1153"/>
    <x v="8"/>
    <x v="140"/>
    <s v="REYES NORALYN B."/>
    <s v="SP"/>
    <x v="0"/>
    <d v="2022-09-12T00:00:00"/>
    <d v="2022-09-15T00:00:00"/>
    <s v="SL"/>
    <m/>
    <s v="4 SL"/>
    <n v="4"/>
    <m/>
  </r>
  <r>
    <n v="1154"/>
    <x v="8"/>
    <x v="86"/>
    <s v="MIRANDA NICOLE MAY B."/>
    <s v="CTO"/>
    <x v="1"/>
    <d v="2022-08-22T00:00:00"/>
    <d v="2022-08-22T00:00:00"/>
    <s v="OTHER"/>
    <s v="SEC 21 EO 292- SPECIAL PRIVILEGE"/>
    <s v="1 OTHER"/>
    <n v="1"/>
    <m/>
  </r>
  <r>
    <n v="1155"/>
    <x v="8"/>
    <x v="122"/>
    <s v="ESTIGOY BEVERLY ANNE P."/>
    <s v="ONT"/>
    <x v="1"/>
    <d v="2022-08-30T00:00:00"/>
    <d v="2022-08-30T00:00:00"/>
    <s v="OTHER"/>
    <s v="BIRTHDAY LEAVE"/>
    <s v="1 OTHER"/>
    <n v="1"/>
    <m/>
  </r>
  <r>
    <n v="1156"/>
    <x v="8"/>
    <x v="102"/>
    <s v="LEPARDO ROWENA R."/>
    <s v="CCT"/>
    <x v="1"/>
    <d v="2022-09-23T00:00:00"/>
    <d v="2022-09-23T00:00:00"/>
    <s v="OTHER"/>
    <s v="RA 8972 SOLO PARENT"/>
    <s v="1 OTHER"/>
    <n v="1"/>
    <m/>
  </r>
  <r>
    <n v="1157"/>
    <x v="8"/>
    <x v="83"/>
    <s v="ERIDAO ROSALINDA P."/>
    <s v="CSWDO"/>
    <x v="1"/>
    <d v="2022-09-20T00:00:00"/>
    <d v="2022-09-21T00:00:00"/>
    <s v="SL"/>
    <m/>
    <s v="2 SL"/>
    <n v="2"/>
    <m/>
  </r>
  <r>
    <n v="1158"/>
    <x v="9"/>
    <x v="67"/>
    <s v="REYES NORALYN B."/>
    <s v="SP"/>
    <x v="0"/>
    <d v="2022-07-05T00:00:00"/>
    <d v="2022-07-05T00:00:00"/>
    <s v="SL"/>
    <m/>
    <s v="1 SL"/>
    <n v="1"/>
    <m/>
  </r>
  <r>
    <n v="1159"/>
    <x v="10"/>
    <x v="92"/>
    <s v="PERIDO MARITES V."/>
    <s v="TCCH/TICC"/>
    <x v="1"/>
    <d v="2022-09-07T00:00:00"/>
    <d v="2022-09-07T00:00:00"/>
    <s v="SL"/>
    <m/>
    <s v="1 SL"/>
    <n v="1"/>
    <m/>
  </r>
  <r>
    <n v="1160"/>
    <x v="10"/>
    <x v="109"/>
    <s v="DE GRANO MA. ERLINDA F."/>
    <s v="CTO"/>
    <x v="1"/>
    <d v="2022-10-04T00:00:00"/>
    <d v="2022-10-04T00:00:00"/>
    <s v="OTHER"/>
    <s v="SEC 25 EO 292- FORCE LEAVE"/>
    <s v="1 OTHER"/>
    <n v="1"/>
    <m/>
  </r>
  <r>
    <n v="1161"/>
    <x v="10"/>
    <x v="109"/>
    <s v="DUNGO PURISIMA CORAZON E."/>
    <s v="CTO"/>
    <x v="1"/>
    <d v="2022-09-28T00:00:00"/>
    <d v="2022-09-28T00:00:00"/>
    <s v="SL"/>
    <m/>
    <s v="1 SL"/>
    <n v="1"/>
    <m/>
  </r>
  <r>
    <n v="1162"/>
    <x v="10"/>
    <x v="100"/>
    <s v="FERMA MARIA I."/>
    <s v="LCR"/>
    <x v="1"/>
    <d v="2022-09-12T00:00:00"/>
    <d v="2022-09-16T00:00:00"/>
    <s v="SL"/>
    <m/>
    <s v="5 SL"/>
    <n v="5"/>
    <m/>
  </r>
  <r>
    <n v="1162"/>
    <x v="10"/>
    <x v="100"/>
    <s v="FERMA MARIA I."/>
    <s v="LCR"/>
    <x v="1"/>
    <d v="2022-09-19T00:00:00"/>
    <d v="2022-09-19T00:00:00"/>
    <s v="SL"/>
    <m/>
    <s v="1 SL"/>
    <n v="1"/>
    <m/>
  </r>
  <r>
    <n v="1162"/>
    <x v="10"/>
    <x v="100"/>
    <s v="FERMA MARIA I."/>
    <s v="LCR"/>
    <x v="1"/>
    <d v="2022-09-22T00:00:00"/>
    <d v="2022-09-22T00:00:00"/>
    <s v="SL"/>
    <m/>
    <s v="1 SL"/>
    <n v="1"/>
    <m/>
  </r>
  <r>
    <n v="1163"/>
    <x v="10"/>
    <x v="105"/>
    <s v="TULIAO FLORDELIZA M."/>
    <s v="ACCOUNTING"/>
    <x v="1"/>
    <d v="2022-09-05T00:00:00"/>
    <d v="2022-09-05T00:00:00"/>
    <s v="SL"/>
    <m/>
    <s v="1 SL"/>
    <n v="1"/>
    <m/>
  </r>
  <r>
    <n v="1163"/>
    <x v="10"/>
    <x v="105"/>
    <s v="TULIAO FLORDELIZA M."/>
    <s v="ACCOUNTING"/>
    <x v="1"/>
    <d v="2022-09-08T00:00:00"/>
    <d v="2022-09-08T00:00:00"/>
    <s v="SL"/>
    <m/>
    <s v="1 SL"/>
    <n v="1"/>
    <m/>
  </r>
  <r>
    <n v="1164"/>
    <x v="10"/>
    <x v="85"/>
    <s v="TOPACIO ABEGAIL P."/>
    <s v="ONT"/>
    <x v="1"/>
    <d v="2022-09-02T00:00:00"/>
    <d v="2022-09-03T00:00:00"/>
    <s v="SL"/>
    <m/>
    <s v="1 SL"/>
    <n v="1"/>
    <m/>
  </r>
  <r>
    <n v="1165"/>
    <x v="10"/>
    <x v="141"/>
    <s v="PASCUA LORENA D."/>
    <s v="ONT"/>
    <x v="1"/>
    <d v="2022-09-29T00:00:00"/>
    <d v="2022-09-29T00:00:00"/>
    <s v="SL"/>
    <m/>
    <s v="1 SL"/>
    <n v="1"/>
    <m/>
  </r>
  <r>
    <n v="1166"/>
    <x v="10"/>
    <x v="102"/>
    <s v="MENDOZA LOURDES G."/>
    <s v="PIO"/>
    <x v="1"/>
    <d v="2022-09-22T00:00:00"/>
    <d v="2022-09-23T00:00:00"/>
    <s v="SL"/>
    <m/>
    <s v="2 SL"/>
    <n v="2"/>
    <m/>
  </r>
  <r>
    <n v="1167"/>
    <x v="10"/>
    <x v="110"/>
    <s v="BOFILL ERNA P."/>
    <s v="LCR"/>
    <x v="1"/>
    <d v="2022-09-19T00:00:00"/>
    <d v="2022-09-19T00:00:00"/>
    <s v="SL"/>
    <m/>
    <s v="1 SL"/>
    <n v="1"/>
    <m/>
  </r>
  <r>
    <n v="1167"/>
    <x v="10"/>
    <x v="110"/>
    <s v="BOFILL ERNA P."/>
    <s v="LCR"/>
    <x v="1"/>
    <d v="2022-09-23T00:00:00"/>
    <d v="2022-09-23T00:00:00"/>
    <s v="SL"/>
    <m/>
    <s v="1 SL"/>
    <n v="1"/>
    <m/>
  </r>
  <r>
    <n v="1168"/>
    <x v="10"/>
    <x v="83"/>
    <s v="BERNALDEZ MARLONE P."/>
    <s v="TCNHS"/>
    <x v="1"/>
    <d v="2022-11-03T00:00:00"/>
    <d v="2022-11-04T00:00:00"/>
    <s v="VL"/>
    <s v="STUDY LEAVE"/>
    <s v="2 VL"/>
    <n v="2"/>
    <m/>
  </r>
  <r>
    <n v="1168"/>
    <x v="10"/>
    <x v="83"/>
    <s v="BERNALDEZ MARLONE P."/>
    <s v="TCNHS"/>
    <x v="1"/>
    <d v="2022-11-07T00:00:00"/>
    <d v="2022-11-11T00:00:00"/>
    <s v="VL"/>
    <s v="STUDY LEAVE"/>
    <s v="5 VL"/>
    <n v="5"/>
    <m/>
  </r>
  <r>
    <n v="1168"/>
    <x v="10"/>
    <x v="83"/>
    <s v="BERNALDEZ MARLONE P."/>
    <s v="TCNHS"/>
    <x v="1"/>
    <d v="2022-11-14T00:00:00"/>
    <d v="2022-11-15T00:00:00"/>
    <s v="VL"/>
    <s v="STUDY LEAVE"/>
    <s v="2 VL"/>
    <n v="2"/>
    <m/>
  </r>
  <r>
    <n v="1169"/>
    <x v="10"/>
    <x v="102"/>
    <s v="BERNALDEZ MARLONE P."/>
    <s v="TCNHS"/>
    <x v="1"/>
    <d v="2022-10-24T00:00:00"/>
    <d v="2022-10-28T00:00:00"/>
    <s v="VL"/>
    <s v="STUDY LEAVE"/>
    <s v="5 VL"/>
    <n v="5"/>
    <m/>
  </r>
  <r>
    <n v="1169"/>
    <x v="10"/>
    <x v="102"/>
    <s v="BERNALDEZ MARLONE P."/>
    <s v="TCNHS"/>
    <x v="1"/>
    <d v="2022-10-31T00:00:00"/>
    <d v="2022-10-31T00:00:00"/>
    <s v="VL"/>
    <s v="STUDY LEAVE"/>
    <s v="1 VL"/>
    <n v="1"/>
    <m/>
  </r>
  <r>
    <n v="1170"/>
    <x v="10"/>
    <x v="109"/>
    <s v="MIRANDA MARIA LOIDA M."/>
    <s v="ACCOUNTING"/>
    <x v="1"/>
    <d v="2022-10-04T00:00:00"/>
    <d v="2022-10-04T00:00:00"/>
    <s v="VL"/>
    <m/>
    <s v="1 VL"/>
    <n v="1"/>
    <m/>
  </r>
  <r>
    <n v="1171"/>
    <x v="10"/>
    <x v="109"/>
    <s v="MIRANDA MARIA LOIDA M."/>
    <s v="ACCOUNTING"/>
    <x v="1"/>
    <d v="2022-09-27T00:00:00"/>
    <d v="2022-09-27T00:00:00"/>
    <s v="SL"/>
    <m/>
    <s v="1 SL"/>
    <n v="1"/>
    <m/>
  </r>
  <r>
    <n v="1172"/>
    <x v="10"/>
    <x v="102"/>
    <s v="DAÑO ALMA R."/>
    <s v="ACCOUNTING"/>
    <x v="1"/>
    <d v="2022-10-03T00:00:00"/>
    <d v="2022-10-04T00:00:00"/>
    <s v="VL"/>
    <m/>
    <s v="2 VL"/>
    <n v="2"/>
    <m/>
  </r>
  <r>
    <n v="1173"/>
    <x v="10"/>
    <x v="102"/>
    <s v="TULIAO FLORDELIZA M."/>
    <s v="ACCOUNTING"/>
    <x v="1"/>
    <d v="2022-09-20T00:00:00"/>
    <d v="2022-09-20T00:00:00"/>
    <s v="VL"/>
    <m/>
    <s v="1 VL"/>
    <n v="1"/>
    <m/>
  </r>
  <r>
    <n v="1173"/>
    <x v="10"/>
    <x v="102"/>
    <s v="TULIAO FLORDELIZA M."/>
    <s v="ACCOUNTING"/>
    <x v="1"/>
    <d v="2022-09-22T00:00:00"/>
    <d v="2022-09-22T00:00:00"/>
    <s v="VL"/>
    <m/>
    <s v="1 VL"/>
    <n v="1"/>
    <m/>
  </r>
  <r>
    <n v="1174"/>
    <x v="10"/>
    <x v="100"/>
    <s v="ROCILLO CECILLA A."/>
    <s v="ACCOUNTING"/>
    <x v="1"/>
    <d v="2022-09-19T00:00:00"/>
    <d v="2022-09-19T00:00:00"/>
    <s v="SL"/>
    <m/>
    <s v="1 SL"/>
    <n v="1"/>
    <m/>
  </r>
  <r>
    <n v="1175"/>
    <x v="10"/>
    <x v="344"/>
    <s v="DAÑO ALMA R."/>
    <s v="ACCOUNTING"/>
    <x v="1"/>
    <d v="2022-09-05T00:00:00"/>
    <d v="2022-09-05T00:00:00"/>
    <s v="SL"/>
    <m/>
    <s v="1 SL"/>
    <n v="1"/>
    <m/>
  </r>
  <r>
    <n v="1175"/>
    <x v="10"/>
    <x v="344"/>
    <s v="DAÑO ALMA R."/>
    <s v="ACCOUNTING"/>
    <x v="1"/>
    <d v="2022-09-08T00:00:00"/>
    <d v="2022-09-08T00:00:00"/>
    <s v="SL"/>
    <m/>
    <s v="1 SL"/>
    <n v="1"/>
    <m/>
  </r>
  <r>
    <n v="1176"/>
    <x v="10"/>
    <x v="83"/>
    <s v="VERGARA CATHERINE R."/>
    <s v="CSWDO"/>
    <x v="1"/>
    <d v="2022-09-19T00:00:00"/>
    <d v="2022-09-21T00:00:00"/>
    <s v="SL"/>
    <m/>
    <s v="3 SL"/>
    <n v="3"/>
    <m/>
  </r>
  <r>
    <n v="1177"/>
    <x v="10"/>
    <x v="97"/>
    <s v="PEÑANO DARYL BAMBI B."/>
    <s v="ONT"/>
    <x v="1"/>
    <d v="2022-09-20T00:00:00"/>
    <d v="2022-09-25T00:00:00"/>
    <s v="SL"/>
    <m/>
    <s v="6 SL"/>
    <n v="6"/>
    <m/>
  </r>
  <r>
    <n v="1178"/>
    <x v="10"/>
    <x v="102"/>
    <s v="DOGNIDON MARLYN P."/>
    <s v="ONT"/>
    <x v="1"/>
    <d v="2022-09-19T00:00:00"/>
    <d v="2022-09-19T00:00:00"/>
    <s v="SL"/>
    <m/>
    <s v="1 SL"/>
    <n v="1"/>
    <m/>
  </r>
  <r>
    <n v="1178"/>
    <x v="10"/>
    <x v="102"/>
    <s v="DOGNIDON MARLYN P."/>
    <s v="ONT"/>
    <x v="1"/>
    <d v="2022-09-22T00:00:00"/>
    <d v="2022-09-25T00:00:00"/>
    <s v="SL"/>
    <m/>
    <s v="4 SL"/>
    <n v="4"/>
    <m/>
  </r>
  <r>
    <n v="1179"/>
    <x v="10"/>
    <x v="107"/>
    <s v="ACERON ANGELU V."/>
    <s v="ONT"/>
    <x v="1"/>
    <d v="2022-10-23T00:00:00"/>
    <d v="2022-10-24T00:00:00"/>
    <s v="VL"/>
    <m/>
    <s v="2 VL"/>
    <n v="2"/>
    <m/>
  </r>
  <r>
    <n v="1180"/>
    <x v="10"/>
    <x v="107"/>
    <s v="ACERON ANGELU V."/>
    <s v="ONT"/>
    <x v="1"/>
    <d v="2022-10-08T00:00:00"/>
    <d v="2022-10-09T00:00:00"/>
    <s v="OTHER"/>
    <s v="SEC 21 EO 292- SPECIAL PRIVILEGE"/>
    <s v="2 OTHER"/>
    <n v="2"/>
    <m/>
  </r>
  <r>
    <n v="1181"/>
    <x v="10"/>
    <x v="143"/>
    <s v="AUSTRIA KIM E."/>
    <s v="ONT"/>
    <x v="1"/>
    <d v="2022-10-03T00:00:00"/>
    <d v="2022-10-04T00:00:00"/>
    <s v="VL"/>
    <m/>
    <s v="2 VL"/>
    <n v="2"/>
    <m/>
  </r>
  <r>
    <n v="1182"/>
    <x v="10"/>
    <x v="83"/>
    <s v="SUSA NANETE B."/>
    <s v="ONT"/>
    <x v="1"/>
    <d v="2022-09-19T00:00:00"/>
    <d v="2022-09-19T00:00:00"/>
    <s v="SL"/>
    <m/>
    <s v="1 SL"/>
    <n v="1"/>
    <m/>
  </r>
  <r>
    <n v="1183"/>
    <x v="10"/>
    <x v="109"/>
    <s v="PETIL GLENDA D."/>
    <s v="CCT"/>
    <x v="1"/>
    <d v="2022-09-19T00:00:00"/>
    <d v="2022-09-23T00:00:00"/>
    <s v="SL"/>
    <m/>
    <s v="5 SL"/>
    <n v="5"/>
    <m/>
  </r>
  <r>
    <n v="1183"/>
    <x v="10"/>
    <x v="109"/>
    <s v="PETIL GLENDA D."/>
    <s v="CCT"/>
    <x v="1"/>
    <d v="2022-09-27T00:00:00"/>
    <d v="2022-09-27T00:00:00"/>
    <s v="SL"/>
    <m/>
    <s v="1 SL"/>
    <n v="1"/>
    <m/>
  </r>
  <r>
    <n v="1184"/>
    <x v="10"/>
    <x v="110"/>
    <s v="BAYBAY MA. PAZ R."/>
    <s v="MO"/>
    <x v="1"/>
    <d v="2022-09-21T00:00:00"/>
    <d v="2022-09-23T00:00:00"/>
    <s v="OTHER"/>
    <s v="SEC 21 EO 292- SPECIAL PRIVILEGE"/>
    <s v="3 OTHER"/>
    <n v="3"/>
    <m/>
  </r>
  <r>
    <n v="1185"/>
    <x v="10"/>
    <x v="111"/>
    <s v="DE VILLA MYRNA D."/>
    <s v="GSO"/>
    <x v="1"/>
    <d v="2022-09-20T00:00:00"/>
    <d v="2022-09-20T00:00:00"/>
    <s v="SL"/>
    <m/>
    <s v="1 SL"/>
    <n v="1"/>
    <m/>
  </r>
  <r>
    <n v="1186"/>
    <x v="10"/>
    <x v="102"/>
    <s v="MALIGAYA NELITA M."/>
    <s v="GSO"/>
    <x v="1"/>
    <d v="2022-10-04T00:00:00"/>
    <d v="2022-10-04T00:00:00"/>
    <s v="OTHER"/>
    <s v="SEC 25 EO 292- FORCE LEAVE"/>
    <s v="1 OTHER"/>
    <n v="1"/>
    <m/>
  </r>
  <r>
    <n v="1187"/>
    <x v="10"/>
    <x v="97"/>
    <s v="DIMAPILIS ANTHONY A."/>
    <s v="CTO"/>
    <x v="1"/>
    <d v="2022-09-26T00:00:00"/>
    <d v="2022-09-28T00:00:00"/>
    <s v="VL"/>
    <m/>
    <s v="3 VL"/>
    <n v="3"/>
    <m/>
  </r>
  <r>
    <n v="1188"/>
    <x v="10"/>
    <x v="100"/>
    <s v="DIMAPILIS ANTHONY A."/>
    <s v="CTO"/>
    <x v="1"/>
    <d v="2022-09-15T00:00:00"/>
    <d v="2022-09-15T00:00:00"/>
    <s v="SL"/>
    <m/>
    <s v="1 SL"/>
    <n v="1"/>
    <m/>
  </r>
  <r>
    <n v="1188"/>
    <x v="10"/>
    <x v="100"/>
    <s v="DIMAPILIS ANTHONY A."/>
    <s v="CTO"/>
    <x v="1"/>
    <d v="2022-09-21T00:00:00"/>
    <d v="2022-09-21T00:00:00"/>
    <s v="SL"/>
    <m/>
    <s v="1 SL"/>
    <n v="1"/>
    <m/>
  </r>
  <r>
    <n v="1189"/>
    <x v="10"/>
    <x v="102"/>
    <s v="ATIENZA JULIE ANN A."/>
    <s v="CTO"/>
    <x v="1"/>
    <d v="2022-09-20T00:00:00"/>
    <d v="2022-09-20T00:00:00"/>
    <s v="SL"/>
    <m/>
    <s v="1 SL"/>
    <n v="1"/>
    <m/>
  </r>
  <r>
    <n v="1190"/>
    <x v="10"/>
    <x v="105"/>
    <s v="DE OCAMPO ALMA A."/>
    <s v="CTO"/>
    <x v="1"/>
    <d v="2022-09-20T00:00:00"/>
    <d v="2022-09-21T00:00:00"/>
    <s v="OTHER"/>
    <s v="SEC 21 EO 292- SPECIAL PRIVILEGE"/>
    <s v="2 OTHER"/>
    <n v="2"/>
    <m/>
  </r>
  <r>
    <n v="1191"/>
    <x v="10"/>
    <x v="102"/>
    <s v="GUAÑEZO MA. GINA P."/>
    <s v="CTO"/>
    <x v="1"/>
    <d v="2022-09-22T00:00:00"/>
    <d v="2022-09-22T00:00:00"/>
    <s v="OTHER"/>
    <s v="SEC 21 EO 292- SPECIAL PRIVILEGE"/>
    <s v="1 OTHER"/>
    <n v="1"/>
    <m/>
  </r>
  <r>
    <n v="1192"/>
    <x v="10"/>
    <x v="102"/>
    <s v="DELA CRUZ EVANGELINE P."/>
    <s v="LANDTAX"/>
    <x v="1"/>
    <d v="2022-09-22T00:00:00"/>
    <d v="2022-09-22T00:00:00"/>
    <s v="OTHER"/>
    <s v="SEC 21 EO 292- SPECIAL PRIVILEGE"/>
    <s v="1 OTHER"/>
    <n v="1"/>
    <m/>
  </r>
  <r>
    <n v="1193"/>
    <x v="10"/>
    <x v="102"/>
    <s v="DE OCAMPO ALMA A."/>
    <s v="CTO"/>
    <x v="1"/>
    <d v="2022-09-23T00:00:00"/>
    <d v="2022-09-23T00:00:00"/>
    <s v="SL"/>
    <m/>
    <s v="1 SL"/>
    <n v="1"/>
    <m/>
  </r>
  <r>
    <n v="1194"/>
    <x v="10"/>
    <x v="97"/>
    <s v="PERIDO BEVERLY T."/>
    <s v="CTO"/>
    <x v="1"/>
    <d v="2022-09-23T00:00:00"/>
    <d v="2022-09-23T00:00:00"/>
    <s v="OTHER"/>
    <s v="SEC 25 EO 292- FORCE LEAVE"/>
    <s v="1 OTHER"/>
    <n v="1"/>
    <m/>
  </r>
  <r>
    <n v="1195"/>
    <x v="10"/>
    <x v="102"/>
    <s v="BAUTISTA JANICE M."/>
    <s v="CTO"/>
    <x v="1"/>
    <d v="2022-09-29T00:00:00"/>
    <d v="2022-09-29T00:00:00"/>
    <s v="OTHER"/>
    <s v="SEC 21 EO 292- SPECIAL PRIVILEGE"/>
    <s v="1 OTHER"/>
    <n v="1"/>
    <m/>
  </r>
  <r>
    <n v="1196"/>
    <x v="10"/>
    <x v="102"/>
    <s v="MIRANDA NICOLE MAY B."/>
    <s v="CTO"/>
    <x v="1"/>
    <d v="2022-09-29T00:00:00"/>
    <d v="2022-09-29T00:00:00"/>
    <s v="OTHER"/>
    <s v="SEC 25 EO 292- FORCE LEAVE"/>
    <s v="1 OTHER"/>
    <n v="1"/>
    <m/>
  </r>
  <r>
    <n v="1197"/>
    <x v="10"/>
    <x v="102"/>
    <s v="DELA CRUZ EVANGELINE P."/>
    <s v="LANDTAX"/>
    <x v="1"/>
    <d v="2022-10-10T00:00:00"/>
    <d v="2022-10-12T00:00:00"/>
    <s v="VL"/>
    <m/>
    <s v="3 VL"/>
    <n v="3"/>
    <m/>
  </r>
  <r>
    <n v="1198"/>
    <x v="10"/>
    <x v="102"/>
    <s v="DOGELIO RONNEL D."/>
    <s v="CEO"/>
    <x v="1"/>
    <d v="2022-09-29T00:00:00"/>
    <d v="2022-09-30T00:00:00"/>
    <s v="OTHER"/>
    <s v="SEC 25 EO 292- FORCE LEAVE"/>
    <s v="2 OTHER"/>
    <n v="2"/>
    <m/>
  </r>
  <r>
    <n v="1199"/>
    <x v="10"/>
    <x v="100"/>
    <s v="MENDOZA PRESCILA S."/>
    <s v="CEO"/>
    <x v="1"/>
    <d v="2022-09-22T00:00:00"/>
    <d v="2022-09-22T00:00:00"/>
    <s v="SL"/>
    <m/>
    <s v="1 SL"/>
    <n v="1"/>
    <m/>
  </r>
  <r>
    <n v="1200"/>
    <x v="10"/>
    <x v="121"/>
    <s v="DELA GRACIA MA. CECILIA P."/>
    <s v="ACCOUNTING"/>
    <x v="1"/>
    <d v="2022-09-05T00:00:00"/>
    <d v="2022-09-05T00:00:00"/>
    <s v="SL"/>
    <m/>
    <s v="1 SL"/>
    <n v="1"/>
    <m/>
  </r>
  <r>
    <n v="1201"/>
    <x v="11"/>
    <x v="121"/>
    <s v="MAWAK MIA PAULEEN B."/>
    <s v="ACCOUNTING"/>
    <x v="1"/>
    <d v="2022-09-12T00:00:00"/>
    <d v="2022-09-12T00:00:00"/>
    <s v="SL"/>
    <m/>
    <s v="1 SL"/>
    <n v="1"/>
    <m/>
  </r>
  <r>
    <n v="1202"/>
    <x v="11"/>
    <x v="345"/>
    <s v="ORTIZ TRINIDAD D."/>
    <s v="GSO"/>
    <x v="1"/>
    <d v="2022-10-07T00:00:00"/>
    <d v="2022-10-07T00:00:00"/>
    <s v="SL"/>
    <m/>
    <s v="1 SL"/>
    <n v="1"/>
    <m/>
  </r>
  <r>
    <n v="1202"/>
    <x v="11"/>
    <x v="345"/>
    <s v="ORTIZ TRINIDAD D."/>
    <s v="GSO"/>
    <x v="1"/>
    <d v="2022-10-10T00:00:00"/>
    <d v="2022-10-10T00:00:00"/>
    <s v="SL"/>
    <m/>
    <s v="1 SL"/>
    <n v="1"/>
    <m/>
  </r>
  <r>
    <n v="1203"/>
    <x v="11"/>
    <x v="105"/>
    <s v="PALADAN VICENTE  "/>
    <s v="CENRO"/>
    <x v="1"/>
    <d v="2022-09-09T00:00:00"/>
    <d v="2022-09-09T00:00:00"/>
    <s v="SL"/>
    <m/>
    <s v="1 SL"/>
    <n v="1"/>
    <m/>
  </r>
  <r>
    <n v="1204"/>
    <x v="11"/>
    <x v="99"/>
    <s v="TAMAYO MARIA ELLAINE III B."/>
    <s v="CTO"/>
    <x v="1"/>
    <d v="2022-10-05T00:00:00"/>
    <d v="2022-10-05T00:00:00"/>
    <s v="SL"/>
    <m/>
    <s v="1 SL"/>
    <n v="1"/>
    <m/>
  </r>
  <r>
    <n v="1205"/>
    <x v="11"/>
    <x v="152"/>
    <s v="DUNGO PURISIMA CORAZON E."/>
    <s v="CTO"/>
    <x v="1"/>
    <d v="2022-10-11T00:00:00"/>
    <d v="2022-10-11T00:00:00"/>
    <s v="OTHER"/>
    <s v="SEC 25 EO 292- FORCE LEAVE"/>
    <s v="1 OTHER"/>
    <n v="1"/>
    <m/>
  </r>
  <r>
    <n v="1206"/>
    <x v="11"/>
    <x v="98"/>
    <s v="MENDOZA NORA A."/>
    <s v="ACCOUNTING"/>
    <x v="1"/>
    <d v="2022-09-23T00:00:00"/>
    <d v="2022-09-23T00:00:00"/>
    <s v="SL"/>
    <m/>
    <s v="1 SL"/>
    <n v="1"/>
    <m/>
  </r>
  <r>
    <n v="1206"/>
    <x v="11"/>
    <x v="98"/>
    <s v="MENDOZA NORA A."/>
    <s v="ACCOUNTING"/>
    <x v="1"/>
    <d v="2022-09-30T00:00:00"/>
    <d v="2022-09-30T00:00:00"/>
    <s v="SL"/>
    <m/>
    <s v="1 SL"/>
    <n v="1"/>
    <m/>
  </r>
  <r>
    <n v="1207"/>
    <x v="11"/>
    <x v="99"/>
    <s v="TULIAO FLORDELIZA M."/>
    <s v="ACCOUNTING"/>
    <x v="1"/>
    <d v="2022-10-04T00:00:00"/>
    <d v="2022-10-07T00:00:00"/>
    <s v="SL"/>
    <m/>
    <s v="4 SL"/>
    <n v="4"/>
    <m/>
  </r>
  <r>
    <n v="1208"/>
    <x v="11"/>
    <x v="99"/>
    <s v="MANALO EDITHA V."/>
    <s v="ACCOUNTING"/>
    <x v="1"/>
    <d v="2022-10-24T00:00:00"/>
    <d v="2022-10-24T00:00:00"/>
    <s v="VL"/>
    <m/>
    <s v="1 VL"/>
    <n v="1"/>
    <m/>
  </r>
  <r>
    <n v="1209"/>
    <x v="11"/>
    <x v="99"/>
    <s v="MARASIGAN GINALYN D."/>
    <s v="ACCOUNTING"/>
    <x v="1"/>
    <d v="2022-10-21T00:00:00"/>
    <d v="2022-10-21T00:00:00"/>
    <s v="VL"/>
    <m/>
    <s v="1 VL"/>
    <n v="1"/>
    <m/>
  </r>
  <r>
    <n v="1210"/>
    <x v="11"/>
    <x v="98"/>
    <s v="DIMARANAN GREGORIA C."/>
    <s v="ACCOUNTING"/>
    <x v="1"/>
    <d v="2022-10-24T00:00:00"/>
    <d v="2022-10-25T00:00:00"/>
    <s v="OTHER"/>
    <s v="SEC 25 EO 292- FORCE LEAVE"/>
    <s v="2 OTHER"/>
    <n v="2"/>
    <m/>
  </r>
  <r>
    <n v="1211"/>
    <x v="11"/>
    <x v="99"/>
    <s v="MONTENEGRO HELEN L."/>
    <s v="TOPS (ADMIN CSU)"/>
    <x v="1"/>
    <d v="2022-10-07T00:00:00"/>
    <d v="2022-10-07T00:00:00"/>
    <s v="SL"/>
    <m/>
    <s v="1 SL"/>
    <n v="1"/>
    <m/>
  </r>
  <r>
    <n v="1212"/>
    <x v="11"/>
    <x v="98"/>
    <s v="ERIDAO ROSALINDA P."/>
    <s v="CSWDO"/>
    <x v="1"/>
    <d v="2022-10-13T00:00:00"/>
    <d v="2022-10-14T00:00:00"/>
    <s v="VL"/>
    <m/>
    <s v="2 VL"/>
    <n v="2"/>
    <m/>
  </r>
  <r>
    <n v="1213"/>
    <x v="11"/>
    <x v="165"/>
    <s v="PARASDAS OFELIA C."/>
    <s v="CCT"/>
    <x v="1"/>
    <m/>
    <m/>
    <s v="OTHER"/>
    <s v="TERMINAL LEAVE"/>
    <s v="0 OTHER"/>
    <n v="0"/>
    <m/>
  </r>
  <r>
    <n v="1214"/>
    <x v="11"/>
    <x v="101"/>
    <s v="REMOLLENO MICHELLE U."/>
    <s v="CHO"/>
    <x v="1"/>
    <d v="2022-09-19T00:00:00"/>
    <d v="2022-09-20T00:00:00"/>
    <s v="VL"/>
    <m/>
    <s v="2 VL"/>
    <n v="2"/>
    <m/>
  </r>
  <r>
    <n v="1215"/>
    <x v="11"/>
    <x v="344"/>
    <s v="ABENA WINNIE ROSE M."/>
    <s v="CSWDO"/>
    <x v="1"/>
    <d v="2022-09-08T00:00:00"/>
    <d v="2022-09-08T00:00:00"/>
    <s v="SL"/>
    <m/>
    <s v="1 SL"/>
    <n v="1"/>
    <m/>
  </r>
  <r>
    <n v="1216"/>
    <x v="11"/>
    <x v="112"/>
    <s v="CRIZALDO THELMA U."/>
    <s v="CHO"/>
    <x v="1"/>
    <d v="2022-08-26T00:00:00"/>
    <d v="2022-08-26T00:00:00"/>
    <s v="SL"/>
    <m/>
    <s v="1 SL"/>
    <n v="1"/>
    <m/>
  </r>
  <r>
    <n v="1217"/>
    <x v="11"/>
    <x v="89"/>
    <s v="CAPUPUS LIZA FE F."/>
    <s v="CHO"/>
    <x v="1"/>
    <d v="2022-08-25T00:00:00"/>
    <d v="2022-08-26T00:00:00"/>
    <s v="SL"/>
    <m/>
    <s v="2 SL"/>
    <n v="2"/>
    <m/>
  </r>
  <r>
    <n v="1218"/>
    <x v="11"/>
    <x v="346"/>
    <s v="BAYOT ANISIA P."/>
    <s v="CTO"/>
    <x v="1"/>
    <d v="2022-08-30T00:00:00"/>
    <d v="2022-08-30T00:00:00"/>
    <s v="SL"/>
    <m/>
    <s v="1 SL"/>
    <n v="1"/>
    <m/>
  </r>
  <r>
    <n v="1219"/>
    <x v="11"/>
    <x v="101"/>
    <s v="TAÑEDO MARIA EVELYN C."/>
    <s v="CBO"/>
    <x v="1"/>
    <d v="2022-08-30T00:00:00"/>
    <d v="2022-08-30T00:00:00"/>
    <s v="SL"/>
    <m/>
    <s v="1 SL"/>
    <n v="1"/>
    <m/>
  </r>
  <r>
    <n v="1220"/>
    <x v="11"/>
    <x v="89"/>
    <s v="NOVICIO PERLITA G."/>
    <s v="LEGAL"/>
    <x v="1"/>
    <d v="2022-08-22T00:00:00"/>
    <d v="2022-08-22T00:00:00"/>
    <s v="SL"/>
    <m/>
    <s v="1 SL"/>
    <n v="1"/>
    <m/>
  </r>
  <r>
    <n v="1220"/>
    <x v="11"/>
    <x v="89"/>
    <s v="NOVICIO PERLITA G."/>
    <s v="LEGAL"/>
    <x v="1"/>
    <d v="2022-08-25T00:00:00"/>
    <d v="2022-08-26T00:00:00"/>
    <s v="SL"/>
    <m/>
    <s v="2 SL"/>
    <n v="2"/>
    <m/>
  </r>
  <r>
    <n v="1221"/>
    <x v="11"/>
    <x v="89"/>
    <s v="COLETO HANY ROY D."/>
    <s v="ONT"/>
    <x v="1"/>
    <d v="2022-09-13T00:00:00"/>
    <d v="2022-09-15T00:00:00"/>
    <s v="VL"/>
    <m/>
    <s v="3 VL"/>
    <n v="3"/>
    <m/>
  </r>
  <r>
    <n v="1222"/>
    <x v="11"/>
    <x v="112"/>
    <s v="PEÑAFIEL MELISSA Q."/>
    <s v="CBO"/>
    <x v="1"/>
    <d v="2022-08-31T00:00:00"/>
    <d v="2022-08-31T00:00:00"/>
    <s v="SL"/>
    <m/>
    <s v="1 SL"/>
    <n v="1"/>
    <m/>
  </r>
  <r>
    <n v="1223"/>
    <x v="11"/>
    <x v="89"/>
    <s v="ROCILLO CECILLA A."/>
    <s v="ACCOUNTING"/>
    <x v="1"/>
    <d v="2022-08-26T00:00:00"/>
    <d v="2022-08-26T00:00:00"/>
    <s v="SL"/>
    <m/>
    <s v="1 SL"/>
    <n v="1"/>
    <m/>
  </r>
  <r>
    <n v="1224"/>
    <x v="11"/>
    <x v="62"/>
    <s v="MAWAK MIA PAULEEN B."/>
    <s v="ACCOUNTING"/>
    <x v="1"/>
    <d v="2022-08-23T00:00:00"/>
    <d v="2022-08-23T00:00:00"/>
    <s v="SL"/>
    <m/>
    <s v="1 SL"/>
    <n v="1"/>
    <m/>
  </r>
  <r>
    <n v="1225"/>
    <x v="11"/>
    <x v="124"/>
    <s v="DIMARANAN GREGORIA C."/>
    <s v="ACCOUNTING"/>
    <x v="1"/>
    <d v="2022-08-18T00:00:00"/>
    <d v="2022-08-18T00:00:00"/>
    <s v="SL"/>
    <m/>
    <s v="1 SL"/>
    <n v="1"/>
    <m/>
  </r>
  <r>
    <n v="1225"/>
    <x v="11"/>
    <x v="124"/>
    <s v="DIMARANAN GREGORIA C."/>
    <s v="ACCOUNTING"/>
    <x v="1"/>
    <d v="2022-08-22T00:00:00"/>
    <d v="2022-08-22T00:00:00"/>
    <s v="SL"/>
    <m/>
    <s v="1 SL"/>
    <n v="1"/>
    <m/>
  </r>
  <r>
    <n v="1226"/>
    <x v="11"/>
    <x v="62"/>
    <s v="MIRANDA MARIA LOIDA M."/>
    <s v="ACCOUNTING"/>
    <x v="1"/>
    <d v="2022-08-22T00:00:00"/>
    <d v="2022-08-22T00:00:00"/>
    <s v="SL"/>
    <m/>
    <s v="1 SL"/>
    <n v="1"/>
    <m/>
  </r>
  <r>
    <n v="1227"/>
    <x v="11"/>
    <x v="62"/>
    <s v="BUGARIN MA. ANA M."/>
    <s v="LCR"/>
    <x v="1"/>
    <d v="2022-08-22T00:00:00"/>
    <d v="2022-08-23T00:00:00"/>
    <s v="SL"/>
    <m/>
    <s v="2 SL"/>
    <n v="2"/>
    <m/>
  </r>
  <r>
    <n v="1228"/>
    <x v="11"/>
    <x v="89"/>
    <s v="MAGUINAO GILBERT  "/>
    <s v="GSO"/>
    <x v="1"/>
    <d v="2022-08-26T00:00:00"/>
    <d v="2022-08-26T00:00:00"/>
    <s v="SL"/>
    <m/>
    <s v="1 SL"/>
    <n v="1"/>
    <m/>
  </r>
  <r>
    <n v="1229"/>
    <x v="11"/>
    <x v="93"/>
    <s v="PERIDO BEVERLY T."/>
    <s v="CTO"/>
    <x v="1"/>
    <d v="2022-08-26T00:00:00"/>
    <d v="2022-08-26T00:00:00"/>
    <s v="OTHER"/>
    <s v="SEC 25 EO 292- FORCE LEAVE"/>
    <s v="1 OTHER"/>
    <n v="1"/>
    <m/>
  </r>
  <r>
    <n v="1230"/>
    <x v="11"/>
    <x v="89"/>
    <s v="DELA CRUZ EVANGELINE P."/>
    <s v="LANDTAX"/>
    <x v="1"/>
    <d v="2022-08-24T00:00:00"/>
    <d v="2022-08-24T00:00:00"/>
    <s v="SL"/>
    <m/>
    <s v="1 SL"/>
    <n v="1"/>
    <m/>
  </r>
  <r>
    <n v="1231"/>
    <x v="11"/>
    <x v="101"/>
    <s v="DELA CRUZ EVANGELINE P."/>
    <s v="LANDTAX"/>
    <x v="1"/>
    <d v="2022-08-11T00:00:00"/>
    <d v="2022-08-12T00:00:00"/>
    <s v="VL"/>
    <m/>
    <s v="2 VL"/>
    <n v="2"/>
    <m/>
  </r>
  <r>
    <n v="1232"/>
    <x v="11"/>
    <x v="124"/>
    <s v="GUAÑEZO MA. GINA P."/>
    <s v="CTO"/>
    <x v="1"/>
    <d v="2022-08-25T00:00:00"/>
    <d v="2022-08-25T00:00:00"/>
    <s v="OTHER"/>
    <s v="BIRTHDAY LEAVE"/>
    <s v="1 OTHER"/>
    <n v="1"/>
    <m/>
  </r>
  <r>
    <n v="1233"/>
    <x v="11"/>
    <x v="124"/>
    <s v="GUAÑEZO MA. GINA P."/>
    <s v="CTO"/>
    <x v="1"/>
    <d v="2022-08-26T00:00:00"/>
    <d v="2022-08-26T00:00:00"/>
    <s v="OTHER"/>
    <s v="SEC 25 EO 292- FORCE LEAVE"/>
    <s v="1 OTHER"/>
    <n v="1"/>
    <m/>
  </r>
  <r>
    <n v="1234"/>
    <x v="11"/>
    <x v="64"/>
    <s v="NELSON CATHERINE L."/>
    <s v="CHO"/>
    <x v="1"/>
    <m/>
    <m/>
    <s v="OTHER"/>
    <s v="TERMINAL LEAVE"/>
    <s v="0 OTHER"/>
    <n v="0"/>
    <m/>
  </r>
  <r>
    <n v="1235"/>
    <x v="11"/>
    <x v="79"/>
    <s v="BAYOT ANABEL D."/>
    <s v="CTO"/>
    <x v="1"/>
    <d v="2022-08-11T00:00:00"/>
    <d v="2022-08-12T00:00:00"/>
    <s v="SL"/>
    <m/>
    <s v="2 SL"/>
    <n v="2"/>
    <m/>
  </r>
  <r>
    <n v="1235"/>
    <x v="11"/>
    <x v="79"/>
    <s v="BAYOT ANABEL D."/>
    <s v="CTO"/>
    <x v="1"/>
    <d v="2022-08-16T00:00:00"/>
    <d v="2022-08-17T00:00:00"/>
    <s v="SL"/>
    <m/>
    <s v="2 SL"/>
    <n v="2"/>
    <m/>
  </r>
  <r>
    <n v="1236"/>
    <x v="11"/>
    <x v="101"/>
    <s v="DE OCAMPO ALMA A."/>
    <s v="CTO"/>
    <x v="1"/>
    <d v="2022-08-30T00:00:00"/>
    <d v="2022-08-30T00:00:00"/>
    <s v="SL"/>
    <m/>
    <s v="1 SL"/>
    <n v="1"/>
    <m/>
  </r>
  <r>
    <n v="1237"/>
    <x v="11"/>
    <x v="101"/>
    <s v="ALEGA ESTELITA M."/>
    <s v="CTO"/>
    <x v="1"/>
    <d v="2022-08-25T00:00:00"/>
    <d v="2022-08-25T00:00:00"/>
    <s v="SL"/>
    <m/>
    <s v="1 SL"/>
    <n v="1"/>
    <m/>
  </r>
  <r>
    <n v="1238"/>
    <x v="11"/>
    <x v="101"/>
    <s v="RODRIGUEZ IGNACIO  "/>
    <s v="CENRO"/>
    <x v="1"/>
    <d v="2022-08-24T00:00:00"/>
    <d v="2022-08-24T00:00:00"/>
    <s v="SL"/>
    <m/>
    <s v="1 SL"/>
    <n v="1"/>
    <m/>
  </r>
  <r>
    <n v="1238"/>
    <x v="11"/>
    <x v="101"/>
    <s v="RODRIGUEZ IGNACIO  "/>
    <s v="CENRO"/>
    <x v="1"/>
    <d v="2022-08-30T00:00:00"/>
    <d v="2022-08-30T00:00:00"/>
    <s v="SL"/>
    <m/>
    <s v="1 SL"/>
    <n v="1"/>
    <m/>
  </r>
  <r>
    <n v="1239"/>
    <x v="11"/>
    <x v="101"/>
    <s v="MACAPUNO FELIX  "/>
    <s v="CENRO"/>
    <x v="1"/>
    <d v="2022-08-30T00:00:00"/>
    <d v="2022-08-30T00:00:00"/>
    <s v="SL"/>
    <m/>
    <s v="1 SL"/>
    <n v="1"/>
    <m/>
  </r>
  <r>
    <n v="1240"/>
    <x v="11"/>
    <x v="112"/>
    <s v="ORTIZ TRINIDAD D."/>
    <s v="GSO"/>
    <x v="1"/>
    <d v="2022-08-26T00:00:00"/>
    <d v="2022-08-26T00:00:00"/>
    <s v="SL"/>
    <m/>
    <s v="1 SL"/>
    <n v="1"/>
    <m/>
  </r>
  <r>
    <n v="1240"/>
    <x v="11"/>
    <x v="112"/>
    <s v="ORTIZ TRINIDAD D."/>
    <s v="GSO"/>
    <x v="1"/>
    <d v="2022-08-30T00:00:00"/>
    <d v="2022-08-31T00:00:00"/>
    <s v="SL"/>
    <m/>
    <s v="2 SL"/>
    <n v="2"/>
    <m/>
  </r>
  <r>
    <n v="1241"/>
    <x v="11"/>
    <x v="32"/>
    <s v="DOGELIO RONNEL D."/>
    <s v="CEO"/>
    <x v="1"/>
    <d v="2022-06-24T00:00:00"/>
    <d v="2022-06-24T00:00:00"/>
    <s v="SL"/>
    <m/>
    <s v="1 SL"/>
    <n v="1"/>
    <m/>
  </r>
  <r>
    <n v="1242"/>
    <x v="11"/>
    <x v="45"/>
    <s v="FELICIDARIO PAMELA C."/>
    <s v="BUDGET"/>
    <x v="1"/>
    <d v="2022-07-07T00:00:00"/>
    <d v="2022-07-07T00:00:00"/>
    <s v="SL"/>
    <m/>
    <s v="1 SL"/>
    <n v="1"/>
    <m/>
  </r>
  <r>
    <n v="1243"/>
    <x v="11"/>
    <x v="9"/>
    <s v="MIRANDA NICOLE MAY B."/>
    <s v="CTO"/>
    <x v="1"/>
    <d v="2022-06-27T00:00:00"/>
    <d v="2022-06-27T00:00:00"/>
    <s v="OTHER"/>
    <s v="SEC 21 EO 292- SPECIAL PRIVILEGE"/>
    <s v="1 OTHER"/>
    <n v="1"/>
    <m/>
  </r>
  <r>
    <n v="1244"/>
    <x v="11"/>
    <x v="14"/>
    <s v="MIRANDA NICOLE MAY B."/>
    <s v="CTO"/>
    <x v="1"/>
    <d v="2022-07-28T00:00:00"/>
    <d v="2022-07-28T00:00:00"/>
    <s v="OTHER"/>
    <s v="SEC 25 EO 292- FORCE LEAVE"/>
    <s v="1 OTHER"/>
    <n v="1"/>
    <m/>
  </r>
  <r>
    <n v="1245"/>
    <x v="11"/>
    <x v="132"/>
    <s v="MIRANDA NICOLE MAY B."/>
    <s v="CTO"/>
    <x v="1"/>
    <d v="2022-08-08T00:00:00"/>
    <d v="2022-08-08T00:00:00"/>
    <s v="OTHER"/>
    <s v="SEC 25 EO 292- FORCE LEAVE"/>
    <s v="1 OTHER"/>
    <n v="1"/>
    <m/>
  </r>
  <r>
    <n v="1246"/>
    <x v="11"/>
    <x v="70"/>
    <s v="PERIDO BEVERLY T."/>
    <s v="CTO"/>
    <x v="1"/>
    <d v="2022-07-07T00:00:00"/>
    <d v="2022-07-07T00:00:00"/>
    <s v="OTHER"/>
    <s v="SEC 25 EO 292- FORCE LEAVE"/>
    <s v="1 OTHER"/>
    <n v="1"/>
    <m/>
  </r>
  <r>
    <n v="1247"/>
    <x v="11"/>
    <x v="10"/>
    <s v="PERIDO BEVERLY T."/>
    <s v="CTO"/>
    <x v="1"/>
    <d v="2022-07-20T00:00:00"/>
    <d v="2022-07-20T00:00:00"/>
    <s v="SL"/>
    <m/>
    <s v="1 SL"/>
    <n v="1"/>
    <m/>
  </r>
  <r>
    <n v="1248"/>
    <x v="11"/>
    <x v="10"/>
    <s v="DE OCAMPO ALMA A."/>
    <s v="CTO"/>
    <x v="1"/>
    <d v="2022-07-20T00:00:00"/>
    <d v="2022-07-20T00:00:00"/>
    <s v="SL"/>
    <m/>
    <s v="1 SL"/>
    <n v="1"/>
    <m/>
  </r>
  <r>
    <n v="1249"/>
    <x v="11"/>
    <x v="8"/>
    <s v="BAUTISTA JANICE M."/>
    <s v="CTO"/>
    <x v="1"/>
    <d v="2022-07-19T00:00:00"/>
    <d v="2022-07-19T00:00:00"/>
    <s v="VL"/>
    <m/>
    <s v="1 VL"/>
    <n v="1"/>
    <m/>
  </r>
  <r>
    <n v="1250"/>
    <x v="11"/>
    <x v="80"/>
    <s v="BAUTISTA JANICE M."/>
    <s v="CTO"/>
    <x v="1"/>
    <d v="2022-08-08T00:00:00"/>
    <d v="2022-08-08T00:00:00"/>
    <s v="VL"/>
    <m/>
    <s v="1 VL"/>
    <n v="1"/>
    <m/>
  </r>
  <r>
    <n v="1250"/>
    <x v="11"/>
    <x v="80"/>
    <s v="BAUTISTA JANICE M."/>
    <s v="CTO"/>
    <x v="1"/>
    <d v="2022-08-10T00:00:00"/>
    <d v="2022-08-10T00:00:00"/>
    <s v="VL"/>
    <m/>
    <s v="1 VL"/>
    <n v="1"/>
    <m/>
  </r>
  <r>
    <n v="1251"/>
    <x v="36"/>
    <x v="100"/>
    <s v="CANDELARIA DANILO M."/>
    <s v="EEO/ CITY MARKET"/>
    <x v="1"/>
    <d v="2022-09-26T00:00:00"/>
    <d v="2022-09-30T00:00:00"/>
    <s v="OTHER"/>
    <s v="TERMINAL LEAVE"/>
    <s v="5 OTHER"/>
    <n v="5"/>
    <m/>
  </r>
  <r>
    <n v="1251"/>
    <x v="36"/>
    <x v="100"/>
    <s v="CANDELARIA DANILO M."/>
    <s v="EEO/ CITY MARKET"/>
    <x v="1"/>
    <d v="2022-10-03T00:00:00"/>
    <d v="2022-10-07T00:00:00"/>
    <s v="OTHER"/>
    <s v="TERMINAL LEAVE"/>
    <s v="5 OTHER"/>
    <n v="5"/>
    <m/>
  </r>
  <r>
    <n v="1251"/>
    <x v="36"/>
    <x v="100"/>
    <s v="CANDELARIA DANILO M."/>
    <s v="EEO/ CITY MARKET"/>
    <x v="1"/>
    <d v="2022-10-10T00:00:00"/>
    <d v="2022-10-14T00:00:00"/>
    <s v="OTHER"/>
    <s v="TERMINAL LEAVE"/>
    <s v="5 OTHER"/>
    <n v="5"/>
    <m/>
  </r>
  <r>
    <n v="1251"/>
    <x v="36"/>
    <x v="100"/>
    <s v="CANDELARIA DANILO M."/>
    <s v="EEO/ CITY MARKET"/>
    <x v="1"/>
    <d v="2022-10-17T00:00:00"/>
    <d v="2022-10-21T00:00:00"/>
    <s v="OTHER"/>
    <s v="TERMINAL LEAVE"/>
    <s v="5 OTHER"/>
    <n v="5"/>
    <m/>
  </r>
  <r>
    <n v="1251"/>
    <x v="36"/>
    <x v="100"/>
    <s v="CANDELARIA DANILO M."/>
    <s v="EEO/ CITY MARKET"/>
    <x v="1"/>
    <d v="2022-10-24T00:00:00"/>
    <d v="2022-10-28T00:00:00"/>
    <s v="OTHER"/>
    <s v="TERMINAL LEAVE"/>
    <s v="5 OTHER"/>
    <n v="5"/>
    <m/>
  </r>
  <r>
    <n v="1252"/>
    <x v="36"/>
    <x v="131"/>
    <s v="PAYAD MARICEL  Q."/>
    <s v="HRMO"/>
    <x v="1"/>
    <d v="2022-08-22T00:00:00"/>
    <d v="2022-08-22T00:00:00"/>
    <s v="VL"/>
    <m/>
    <s v="1 VL"/>
    <n v="1"/>
    <m/>
  </r>
  <r>
    <n v="1253"/>
    <x v="36"/>
    <x v="87"/>
    <s v="MAESTRECAMPO LORENA A."/>
    <s v="HRMO"/>
    <x v="1"/>
    <d v="2022-09-06T00:00:00"/>
    <d v="2022-09-06T00:00:00"/>
    <s v="OTHER"/>
    <s v="SEC 21 EO 292- SPECIAL PRIVILEGE"/>
    <s v="1 OTHER"/>
    <n v="1"/>
    <m/>
  </r>
  <r>
    <n v="1254"/>
    <x v="36"/>
    <x v="150"/>
    <s v="SARDINOLA  GINABLETH J."/>
    <s v="ONT"/>
    <x v="1"/>
    <d v="2022-10-04T00:00:00"/>
    <d v="2022-10-05T00:00:00"/>
    <s v="VL"/>
    <m/>
    <s v="2 VL"/>
    <n v="2"/>
    <m/>
  </r>
  <r>
    <n v="1255"/>
    <x v="36"/>
    <x v="100"/>
    <s v="SARDINOLA  GINABLETH J."/>
    <s v="ONT"/>
    <x v="1"/>
    <d v="2022-09-23T00:00:00"/>
    <d v="2022-09-23T00:00:00"/>
    <s v="SL"/>
    <m/>
    <s v="1 SL"/>
    <n v="1"/>
    <m/>
  </r>
  <r>
    <n v="1256"/>
    <x v="36"/>
    <x v="152"/>
    <s v="LANTING AILEEN D."/>
    <s v="CHARACTER OFFICE"/>
    <x v="1"/>
    <d v="2022-10-04T00:00:00"/>
    <d v="2022-10-04T00:00:00"/>
    <s v="SL"/>
    <m/>
    <s v="1 SL"/>
    <n v="1"/>
    <m/>
  </r>
  <r>
    <n v="1257"/>
    <x v="36"/>
    <x v="81"/>
    <s v="LANTING AILEEN D."/>
    <s v="CHARACTER OFFICE"/>
    <x v="1"/>
    <d v="2022-08-10T00:00:00"/>
    <d v="2022-08-11T00:00:00"/>
    <s v="SL"/>
    <m/>
    <s v="2 SL"/>
    <n v="2"/>
    <m/>
  </r>
  <r>
    <n v="1258"/>
    <x v="36"/>
    <x v="347"/>
    <s v="COSME MA VICTORIA M."/>
    <s v="PICNIC GROVE"/>
    <x v="1"/>
    <d v="2022-08-22T00:00:00"/>
    <d v="2022-08-24T00:00:00"/>
    <s v="OTHER"/>
    <s v="RA 8972 SOLO PARENT"/>
    <s v="3 OTHER"/>
    <n v="3"/>
    <m/>
  </r>
  <r>
    <n v="1259"/>
    <x v="17"/>
    <x v="152"/>
    <s v="ALCALA DANIEL P."/>
    <s v="BPLO"/>
    <x v="1"/>
    <d v="2022-10-17T00:00:00"/>
    <d v="2022-10-21T00:00:00"/>
    <s v="VL"/>
    <m/>
    <s v="5 VL"/>
    <n v="5"/>
    <m/>
  </r>
  <r>
    <n v="1260"/>
    <x v="17"/>
    <x v="146"/>
    <s v="MAESTRECAMPO LORENA A."/>
    <s v="HRMO"/>
    <x v="1"/>
    <d v="2022-11-24T00:00:00"/>
    <d v="1903-01-28T00:00:00"/>
    <s v="VL"/>
    <m/>
    <s v="-31259 VL"/>
    <n v="-31259"/>
    <m/>
  </r>
  <r>
    <n v="1261"/>
    <x v="17"/>
    <x v="146"/>
    <s v="MAESTRECAMPO LORENA A."/>
    <s v="HRMO"/>
    <x v="1"/>
    <d v="2022-12-09T00:00:00"/>
    <d v="2022-12-09T00:00:00"/>
    <s v="VL"/>
    <m/>
    <s v="1 VL"/>
    <n v="1"/>
    <m/>
  </r>
  <r>
    <n v="1262"/>
    <x v="17"/>
    <x v="146"/>
    <s v="MAESTRECAMPO LORENA A."/>
    <s v="HRMO"/>
    <x v="1"/>
    <d v="2022-12-14T00:00:00"/>
    <d v="2022-12-14T00:00:00"/>
    <s v="VL"/>
    <m/>
    <s v="1 VL"/>
    <n v="1"/>
    <m/>
  </r>
  <r>
    <n v="1263"/>
    <x v="17"/>
    <x v="164"/>
    <s v="PAYAD MARICEL  Q."/>
    <s v="HRMO"/>
    <x v="1"/>
    <d v="2022-12-06T00:00:00"/>
    <d v="2022-12-06T00:00:00"/>
    <s v="VL"/>
    <m/>
    <s v="1 VL"/>
    <n v="1"/>
    <m/>
  </r>
  <r>
    <n v="1264"/>
    <x v="17"/>
    <x v="164"/>
    <s v="PAYAD MARICEL  Q."/>
    <s v="HRMO"/>
    <x v="1"/>
    <d v="2022-12-23T00:00:00"/>
    <d v="2022-12-23T00:00:00"/>
    <s v="VL"/>
    <m/>
    <s v="1 VL"/>
    <n v="1"/>
    <m/>
  </r>
  <r>
    <n v="1265"/>
    <x v="17"/>
    <x v="149"/>
    <s v="FELICIDARIO PAMELA C."/>
    <s v="BUDGET"/>
    <x v="1"/>
    <d v="2022-09-30T00:00:00"/>
    <d v="2022-09-30T00:00:00"/>
    <s v="SL"/>
    <m/>
    <s v="1 SL"/>
    <n v="1"/>
    <m/>
  </r>
  <r>
    <n v="1266"/>
    <x v="17"/>
    <x v="348"/>
    <s v="FELICIDARIO PAMELA C."/>
    <s v="BUDGET"/>
    <x v="1"/>
    <d v="2022-11-22T00:00:00"/>
    <d v="2022-11-22T00:00:00"/>
    <s v="OTHER"/>
    <s v="SEC 21 EO 292- SPECIAL PRIVILEGE"/>
    <s v="1 OTHER"/>
    <n v="1"/>
    <m/>
  </r>
  <r>
    <n v="1267"/>
    <x v="17"/>
    <x v="349"/>
    <s v="PEÑAFIEL MELISSA Q."/>
    <s v="CBO"/>
    <x v="1"/>
    <d v="2022-11-29T00:00:00"/>
    <d v="2022-11-29T00:00:00"/>
    <s v="VL"/>
    <s v="SEC 25 EO 292- FORCE LEAVE"/>
    <s v="1 VL"/>
    <n v="1"/>
    <m/>
  </r>
  <r>
    <n v="1267"/>
    <x v="17"/>
    <x v="349"/>
    <s v="PEÑAFIEL MELISSA Q."/>
    <s v="CBO"/>
    <x v="1"/>
    <d v="2022-12-16T00:00:00"/>
    <d v="2022-12-16T00:00:00"/>
    <s v="VL"/>
    <s v="SEC 25 EO 292- FORCE LEAVE"/>
    <s v="1 VL"/>
    <n v="1"/>
    <m/>
  </r>
  <r>
    <n v="1267"/>
    <x v="17"/>
    <x v="349"/>
    <s v="PEÑAFIEL MELISSA Q."/>
    <s v="CBO"/>
    <x v="1"/>
    <d v="2022-12-26T00:00:00"/>
    <d v="2022-12-26T00:00:00"/>
    <s v="VL"/>
    <s v="SEC 25 EO 292- FORCE LEAVE"/>
    <s v="0 VL"/>
    <n v="0"/>
    <m/>
  </r>
  <r>
    <n v="1268"/>
    <x v="17"/>
    <x v="166"/>
    <s v="PEÑAFIEL MELISSA Q."/>
    <s v="CBO"/>
    <x v="1"/>
    <d v="2022-11-11T00:00:00"/>
    <d v="2022-11-11T00:00:00"/>
    <s v="OTHER"/>
    <s v="SEC 21 EO 292- SPECIAL PRIVILEGE"/>
    <s v="1 OTHER"/>
    <n v="1"/>
    <m/>
  </r>
  <r>
    <n v="1269"/>
    <x v="17"/>
    <x v="170"/>
    <s v="TAÑEDO MARIA EVELYN C."/>
    <s v="CBO"/>
    <x v="1"/>
    <d v="2022-11-07T00:00:00"/>
    <d v="2022-11-08T00:00:00"/>
    <s v="SL"/>
    <m/>
    <s v="2 SL"/>
    <n v="2"/>
    <m/>
  </r>
  <r>
    <n v="1270"/>
    <x v="17"/>
    <x v="144"/>
    <s v="TAÑEDO MARIA EVELYN C."/>
    <s v="CBO"/>
    <x v="1"/>
    <d v="2022-11-04T00:00:00"/>
    <d v="2022-11-04T00:00:00"/>
    <s v="VL"/>
    <m/>
    <s v="1 VL"/>
    <n v="1"/>
    <m/>
  </r>
  <r>
    <n v="1271"/>
    <x v="17"/>
    <x v="167"/>
    <s v="BORJA NECY M."/>
    <s v="CBO"/>
    <x v="1"/>
    <d v="2022-10-25T00:00:00"/>
    <d v="2022-10-25T00:00:00"/>
    <s v="VL"/>
    <m/>
    <s v="1 VL"/>
    <n v="1"/>
    <m/>
  </r>
  <r>
    <n v="1272"/>
    <x v="17"/>
    <x v="172"/>
    <s v="BORJA NECY M."/>
    <s v="CBO"/>
    <x v="1"/>
    <d v="2022-11-25T00:00:00"/>
    <d v="2022-11-25T00:00:00"/>
    <s v="VL"/>
    <m/>
    <s v="1 VL"/>
    <n v="1"/>
    <m/>
  </r>
  <r>
    <n v="1272"/>
    <x v="17"/>
    <x v="172"/>
    <s v="BORJA NECY M."/>
    <s v="CBO"/>
    <x v="1"/>
    <d v="2022-12-23T00:00:00"/>
    <d v="2022-12-23T00:00:00"/>
    <s v="VL"/>
    <m/>
    <s v="1 VL"/>
    <n v="1"/>
    <m/>
  </r>
  <r>
    <n v="1272"/>
    <x v="17"/>
    <x v="172"/>
    <s v="BORJA NECY M."/>
    <s v="CBO"/>
    <x v="1"/>
    <d v="2022-12-29T00:00:00"/>
    <d v="2022-12-29T00:00:00"/>
    <s v="VL"/>
    <m/>
    <s v="1 VL"/>
    <n v="1"/>
    <m/>
  </r>
  <r>
    <n v="1273"/>
    <x v="17"/>
    <x v="137"/>
    <s v="MONTENEGRO MARISSA P."/>
    <s v="CBO"/>
    <x v="1"/>
    <d v="2022-10-24T00:00:00"/>
    <d v="2022-10-24T00:00:00"/>
    <s v="SL"/>
    <m/>
    <s v="1 SL"/>
    <n v="1"/>
    <m/>
  </r>
  <r>
    <n v="1274"/>
    <x v="17"/>
    <x v="348"/>
    <s v="MONTENEGRO MARISSA P."/>
    <s v="CBO"/>
    <x v="1"/>
    <d v="2022-11-24T00:00:00"/>
    <d v="2022-11-24T00:00:00"/>
    <s v="OTHER"/>
    <s v="SEC 21 EO 292- SPECIAL PRIVILEGE"/>
    <s v="1 OTHER"/>
    <n v="1"/>
    <m/>
  </r>
  <r>
    <n v="1275"/>
    <x v="17"/>
    <x v="349"/>
    <s v="MONTENEGRO MARISSA P."/>
    <s v="CBO"/>
    <x v="1"/>
    <d v="2022-11-29T00:00:00"/>
    <d v="2022-11-29T00:00:00"/>
    <s v="OTHER"/>
    <s v="SEC 21 EO 292- SPECIAL PRIVILEGE"/>
    <s v="1 OTHER"/>
    <n v="1"/>
    <m/>
  </r>
  <r>
    <n v="1276"/>
    <x v="17"/>
    <x v="349"/>
    <s v="MONTENEGRO MARISSA P."/>
    <s v="CBO"/>
    <x v="1"/>
    <d v="2022-12-02T00:00:00"/>
    <d v="2022-12-02T00:00:00"/>
    <s v="VL"/>
    <m/>
    <s v="1 VL"/>
    <n v="1"/>
    <m/>
  </r>
  <r>
    <n v="1277"/>
    <x v="17"/>
    <x v="162"/>
    <s v="PENALES GUILLERMA B."/>
    <s v="CBO"/>
    <x v="1"/>
    <d v="2022-10-14T00:00:00"/>
    <d v="2022-10-14T00:00:00"/>
    <s v="SL"/>
    <m/>
    <s v="1 SL"/>
    <n v="1"/>
    <m/>
  </r>
  <r>
    <n v="1278"/>
    <x v="17"/>
    <x v="171"/>
    <s v="PENALES GUILLERMA B."/>
    <s v="CBO"/>
    <x v="1"/>
    <d v="2022-11-14T00:00:00"/>
    <d v="2022-11-14T00:00:00"/>
    <s v="OTHER"/>
    <s v="SEC 21 EO 292- SPECIAL PRIVILEGE"/>
    <s v="1 OTHER"/>
    <n v="1"/>
    <m/>
  </r>
  <r>
    <n v="1279"/>
    <x v="17"/>
    <x v="166"/>
    <s v="PENALES GUILLERMA B."/>
    <s v="CBO"/>
    <x v="1"/>
    <d v="2022-11-16T00:00:00"/>
    <d v="2022-11-16T00:00:00"/>
    <s v="VL"/>
    <m/>
    <s v="1 VL"/>
    <n v="1"/>
    <m/>
  </r>
  <r>
    <n v="1280"/>
    <x v="17"/>
    <x v="148"/>
    <s v="MARTINEZ BELEN B."/>
    <s v="CBO"/>
    <x v="1"/>
    <d v="2022-11-03T00:00:00"/>
    <d v="2022-11-04T00:00:00"/>
    <s v="SL"/>
    <m/>
    <s v="2 SL"/>
    <n v="2"/>
    <m/>
  </r>
  <r>
    <n v="1281"/>
    <x v="17"/>
    <x v="172"/>
    <s v="MARTINEZ BELEN B."/>
    <s v="CBO"/>
    <x v="1"/>
    <d v="2022-11-25T00:00:00"/>
    <d v="2022-11-25T00:00:00"/>
    <s v="VL"/>
    <s v="SEC 25 EO 292- FORCE LEAVE"/>
    <s v="1 VL"/>
    <n v="1"/>
    <m/>
  </r>
  <r>
    <n v="1282"/>
    <x v="17"/>
    <x v="107"/>
    <s v="MARTINEZ BELEN B."/>
    <s v="CBO"/>
    <x v="1"/>
    <d v="2022-09-22T00:00:00"/>
    <d v="2022-09-22T00:00:00"/>
    <s v="VL"/>
    <m/>
    <s v="1 VL"/>
    <n v="1"/>
    <m/>
  </r>
  <r>
    <n v="1283"/>
    <x v="17"/>
    <x v="141"/>
    <s v="PEÑAFIEL MELISSA Q."/>
    <s v="CBO"/>
    <x v="1"/>
    <d v="2022-09-29T00:00:00"/>
    <d v="2022-09-29T00:00:00"/>
    <s v="SL"/>
    <m/>
    <s v="1 SL"/>
    <n v="1"/>
    <m/>
  </r>
  <r>
    <n v="1284"/>
    <x v="17"/>
    <x v="344"/>
    <s v="PENALES GUILLERMA B."/>
    <s v="CBO"/>
    <x v="1"/>
    <d v="2022-09-12T00:00:00"/>
    <d v="2022-09-12T00:00:00"/>
    <s v="OTHER"/>
    <s v="SEC 21 EO 292- SPECIAL PRIVILEGE"/>
    <s v="1 OTHER"/>
    <n v="1"/>
    <m/>
  </r>
  <r>
    <n v="1285"/>
    <x v="17"/>
    <x v="92"/>
    <s v="MONTENEGRO MARISSA P."/>
    <s v="CBO"/>
    <x v="1"/>
    <d v="2022-09-05T00:00:00"/>
    <d v="2022-09-07T00:00:00"/>
    <s v="SL"/>
    <m/>
    <s v="3 SL"/>
    <n v="3"/>
    <m/>
  </r>
  <r>
    <n v="1286"/>
    <x v="17"/>
    <x v="128"/>
    <s v="MONTENEGRO MARISSA P."/>
    <s v="CBO"/>
    <x v="1"/>
    <d v="2022-08-15T00:00:00"/>
    <d v="2022-08-15T00:00:00"/>
    <s v="SL"/>
    <m/>
    <s v="1 SL"/>
    <n v="1"/>
    <m/>
  </r>
  <r>
    <n v="1286"/>
    <x v="17"/>
    <x v="111"/>
    <s v="TAÑEDO MARIA EVELYN C."/>
    <s v="CBO"/>
    <x v="1"/>
    <d v="2022-09-20T00:00:00"/>
    <d v="2022-09-20T00:00:00"/>
    <s v="SL"/>
    <m/>
    <s v="1 SL"/>
    <n v="1"/>
    <m/>
  </r>
  <r>
    <n v="1287"/>
    <x v="17"/>
    <x v="142"/>
    <s v="TAÑEDO MARIA EVELYN C."/>
    <s v="CBO"/>
    <x v="1"/>
    <d v="2022-09-05T00:00:00"/>
    <d v="2022-09-05T00:00:00"/>
    <s v="SL"/>
    <m/>
    <s v="1 SL"/>
    <n v="1"/>
    <m/>
  </r>
  <r>
    <n v="1288"/>
    <x v="17"/>
    <x v="123"/>
    <s v="FELICIDARIO PAMELA C."/>
    <s v="BUDGET"/>
    <x v="1"/>
    <d v="2022-08-17T00:00:00"/>
    <d v="2022-08-17T00:00:00"/>
    <s v="SL"/>
    <m/>
    <s v="1 SL"/>
    <n v="1"/>
    <m/>
  </r>
  <r>
    <n v="1289"/>
    <x v="17"/>
    <x v="350"/>
    <s v="PAYAD MARICEL  Q."/>
    <s v="HRMO"/>
    <x v="1"/>
    <d v="2022-12-06T00:00:00"/>
    <d v="2022-12-06T00:00:00"/>
    <s v="VL"/>
    <m/>
    <s v="1 VL"/>
    <n v="1"/>
    <m/>
  </r>
  <r>
    <n v="1289"/>
    <x v="17"/>
    <x v="350"/>
    <s v="PAYAD MARICEL  Q."/>
    <s v="HRMO"/>
    <x v="1"/>
    <d v="2022-12-23T00:00:00"/>
    <d v="2022-12-23T00:00:00"/>
    <s v="VL"/>
    <m/>
    <s v="1 VL"/>
    <n v="1"/>
    <m/>
  </r>
  <r>
    <n v="1290"/>
    <x v="17"/>
    <x v="121"/>
    <s v="ATIENZA JULIE ANN A."/>
    <s v="CTO"/>
    <x v="1"/>
    <d v="2022-09-08T00:00:00"/>
    <d v="2022-09-09T00:00:00"/>
    <s v="SL"/>
    <m/>
    <s v="2 SL"/>
    <n v="2"/>
    <m/>
  </r>
  <r>
    <n v="1291"/>
    <x v="17"/>
    <x v="168"/>
    <s v="ATIENZA JULIE ANN A."/>
    <s v="CTO"/>
    <x v="1"/>
    <d v="2022-10-28T00:00:00"/>
    <d v="2022-10-28T00:00:00"/>
    <s v="VL"/>
    <s v="SEC 25 EO 292- FORCE LEAVE"/>
    <s v="1 VL"/>
    <n v="1"/>
    <m/>
  </r>
  <r>
    <n v="1292"/>
    <x v="17"/>
    <x v="351"/>
    <s v="LABARDA GINA L."/>
    <s v="PICNIC GROVE"/>
    <x v="1"/>
    <d v="2022-10-22T00:00:00"/>
    <d v="2022-10-22T00:00:00"/>
    <s v="SL"/>
    <m/>
    <s v="1 SL"/>
    <n v="1"/>
    <m/>
  </r>
  <r>
    <n v="1292"/>
    <x v="17"/>
    <x v="351"/>
    <s v="LABARDA GINA L."/>
    <s v="PICNIC GROVE"/>
    <x v="1"/>
    <d v="2022-10-29T00:00:00"/>
    <d v="2022-10-29T00:00:00"/>
    <s v="SL"/>
    <m/>
    <s v="1 SL"/>
    <n v="1"/>
    <m/>
  </r>
  <r>
    <n v="1293"/>
    <x v="17"/>
    <x v="163"/>
    <s v="TOLENTINO FE M."/>
    <s v="PICNIC GROVE"/>
    <x v="1"/>
    <d v="2022-12-09T00:00:00"/>
    <d v="2022-12-09T00:00:00"/>
    <s v="VL"/>
    <m/>
    <s v="1 VL"/>
    <n v="1"/>
    <m/>
  </r>
  <r>
    <n v="1293"/>
    <x v="17"/>
    <x v="163"/>
    <s v="TOLENTINO FE M."/>
    <s v="PICNIC GROVE"/>
    <x v="1"/>
    <d v="2022-12-16T00:00:00"/>
    <d v="2022-12-16T00:00:00"/>
    <s v="VL"/>
    <m/>
    <s v="1 VL"/>
    <n v="1"/>
    <m/>
  </r>
  <r>
    <n v="1294"/>
    <x v="17"/>
    <x v="163"/>
    <s v="TOLENTINO FE M."/>
    <s v="PICNIC GROVE"/>
    <x v="1"/>
    <d v="2022-11-11T00:00:00"/>
    <d v="2022-11-11T00:00:00"/>
    <s v="VL"/>
    <m/>
    <s v="1 VL"/>
    <n v="1"/>
    <m/>
  </r>
  <r>
    <n v="1294"/>
    <x v="17"/>
    <x v="163"/>
    <s v="TOLENTINO FE M."/>
    <s v="PICNIC GROVE"/>
    <x v="1"/>
    <d v="2022-11-18T00:00:00"/>
    <d v="2022-11-18T00:00:00"/>
    <s v="VL"/>
    <m/>
    <s v="1 VL"/>
    <n v="1"/>
    <m/>
  </r>
  <r>
    <n v="1294"/>
    <x v="17"/>
    <x v="163"/>
    <s v="TOLENTINO FE M."/>
    <s v="PICNIC GROVE"/>
    <x v="1"/>
    <d v="2022-11-25T00:00:00"/>
    <d v="2022-11-25T00:00:00"/>
    <s v="VL"/>
    <m/>
    <s v="1 VL"/>
    <n v="1"/>
    <m/>
  </r>
  <r>
    <n v="1295"/>
    <x v="17"/>
    <x v="163"/>
    <s v="TOLENTINO FE M."/>
    <s v="PICNIC GROVE"/>
    <x v="1"/>
    <d v="2022-12-02T00:00:00"/>
    <d v="2022-12-02T00:00:00"/>
    <s v="OTHER"/>
    <s v="SEC 21 EO 292- SPECIAL PRIVILEGE"/>
    <s v="1 OTHER"/>
    <n v="1"/>
    <m/>
  </r>
  <r>
    <n v="1295"/>
    <x v="17"/>
    <x v="163"/>
    <s v="TOLENTINO FE M."/>
    <s v="PICNIC GROVE"/>
    <x v="1"/>
    <d v="2022-12-23T00:00:00"/>
    <d v="2022-12-23T00:00:00"/>
    <s v="OTHER"/>
    <s v="SEC 21 EO 292- SPECIAL PRIVILEGE"/>
    <s v="1 OTHER"/>
    <n v="1"/>
    <m/>
  </r>
  <r>
    <n v="1296"/>
    <x v="17"/>
    <x v="350"/>
    <s v="ANACAY ANICETA P."/>
    <s v="PICNIC GROVE"/>
    <x v="1"/>
    <d v="2022-12-13T00:00:00"/>
    <d v="2022-12-13T00:00:00"/>
    <s v="VL"/>
    <m/>
    <s v="1 VL"/>
    <n v="1"/>
    <m/>
  </r>
  <r>
    <n v="1296"/>
    <x v="17"/>
    <x v="350"/>
    <s v="ANACAY ANICETA P."/>
    <s v="PICNIC GROVE"/>
    <x v="1"/>
    <d v="2022-12-16T00:00:00"/>
    <d v="2022-12-16T00:00:00"/>
    <s v="VL"/>
    <m/>
    <s v="1 VL"/>
    <n v="1"/>
    <m/>
  </r>
  <r>
    <n v="1297"/>
    <x v="17"/>
    <x v="106"/>
    <s v="BAURILE LOURDES Q."/>
    <s v="PICNIC GROVE"/>
    <x v="1"/>
    <d v="2022-11-07T00:00:00"/>
    <d v="2022-11-11T00:00:00"/>
    <s v="VL"/>
    <m/>
    <s v="5 VL"/>
    <n v="5"/>
    <m/>
  </r>
  <r>
    <n v="1298"/>
    <x v="17"/>
    <x v="106"/>
    <s v="ANACAY ANICETA P."/>
    <s v="PICNIC GROVE"/>
    <x v="1"/>
    <d v="2022-11-08T00:00:00"/>
    <d v="2022-11-08T00:00:00"/>
    <s v="OTHER"/>
    <s v="SEC 21 EO 292- SPECIAL PRIVILEGE"/>
    <s v="1 OTHER"/>
    <n v="1"/>
    <m/>
  </r>
  <r>
    <n v="1299"/>
    <x v="17"/>
    <x v="350"/>
    <s v="ANACAY ANICETA P."/>
    <s v="PICNIC GROVE"/>
    <x v="1"/>
    <d v="2022-11-29T00:00:00"/>
    <d v="2022-11-29T00:00:00"/>
    <s v="SL"/>
    <m/>
    <s v="1 SL"/>
    <n v="1"/>
    <m/>
  </r>
  <r>
    <n v="1300"/>
    <x v="17"/>
    <x v="162"/>
    <s v="ANACAY ANICETA P."/>
    <s v="PICNIC GROVE"/>
    <x v="1"/>
    <d v="2022-11-15T00:00:00"/>
    <d v="2022-11-15T00:00:00"/>
    <s v="SL"/>
    <m/>
    <s v="1 SL"/>
    <n v="1"/>
    <m/>
  </r>
  <r>
    <n v="1301"/>
    <x v="17"/>
    <x v="104"/>
    <s v="JAVIER HILARIO  "/>
    <s v="PICNIC GROVE"/>
    <x v="1"/>
    <d v="2022-10-17T00:00:00"/>
    <d v="2022-10-18T00:00:00"/>
    <s v="VL"/>
    <s v="SEC 25 EO 292- FORCE LEAVE"/>
    <s v="2 VL"/>
    <n v="2"/>
    <m/>
  </r>
  <r>
    <n v="1302"/>
    <x v="17"/>
    <x v="137"/>
    <s v="JAVIER HILARIO  "/>
    <s v="PICNIC GROVE"/>
    <x v="1"/>
    <d v="2022-11-03T00:00:00"/>
    <d v="2022-11-04T00:00:00"/>
    <m/>
    <m/>
    <s v="2 "/>
    <n v="2"/>
    <m/>
  </r>
  <r>
    <n v="1303"/>
    <x v="17"/>
    <x v="99"/>
    <s v="VILLANUEVA PABLO B."/>
    <s v="PICNIC GROVE"/>
    <x v="1"/>
    <d v="2022-10-03T00:00:00"/>
    <d v="2022-10-04T00:00:00"/>
    <s v="SL"/>
    <m/>
    <s v="2 SL"/>
    <n v="2"/>
    <m/>
  </r>
  <r>
    <n v="1303"/>
    <x v="17"/>
    <x v="99"/>
    <s v="VILLANUEVA PABLO B."/>
    <s v="PICNIC GROVE"/>
    <x v="1"/>
    <d v="2022-10-07T00:00:00"/>
    <d v="2022-10-07T00:00:00"/>
    <s v="SL"/>
    <m/>
    <s v="1 SL"/>
    <n v="1"/>
    <m/>
  </r>
  <r>
    <n v="1304"/>
    <x v="17"/>
    <x v="157"/>
    <s v="VILLANUEVA PABLO B."/>
    <s v="PICNIC GROVE"/>
    <x v="1"/>
    <d v="2022-10-27T00:00:00"/>
    <d v="2022-10-28T00:00:00"/>
    <s v="SL"/>
    <m/>
    <s v="2 SL"/>
    <n v="2"/>
    <m/>
  </r>
  <r>
    <n v="1305"/>
    <x v="17"/>
    <x v="92"/>
    <s v="ANARNA CRISTINA F."/>
    <s v="PICNIC GROVE"/>
    <x v="1"/>
    <d v="2022-09-13T00:00:00"/>
    <d v="2022-09-30T00:00:00"/>
    <s v="VL"/>
    <m/>
    <s v="14 VL"/>
    <n v="14"/>
    <m/>
  </r>
  <r>
    <n v="1306"/>
    <x v="17"/>
    <x v="105"/>
    <s v="ANARNA CRISTINA F."/>
    <s v="PICNIC GROVE"/>
    <x v="1"/>
    <d v="2022-09-08T00:00:00"/>
    <d v="2022-09-10T00:00:00"/>
    <s v="SL"/>
    <m/>
    <s v="3 SL"/>
    <n v="3"/>
    <m/>
  </r>
  <r>
    <n v="1307"/>
    <x v="17"/>
    <x v="350"/>
    <s v="ANARNA CRISTINA F."/>
    <s v="PICNIC GROVE"/>
    <x v="1"/>
    <d v="2022-10-10T00:00:00"/>
    <d v="2022-10-14T00:00:00"/>
    <s v="SL"/>
    <m/>
    <s v="5 SL"/>
    <n v="5"/>
    <m/>
  </r>
  <r>
    <n v="1308"/>
    <x v="17"/>
    <x v="138"/>
    <s v="COSME MA VICTORIA M."/>
    <s v="PICNIC GROVE"/>
    <x v="1"/>
    <d v="2022-09-12T00:00:00"/>
    <d v="2022-09-14T00:00:00"/>
    <s v="SL"/>
    <m/>
    <s v="3 SL"/>
    <n v="3"/>
    <m/>
  </r>
  <r>
    <n v="1309"/>
    <x v="17"/>
    <x v="99"/>
    <s v="COSME MA VICTORIA M."/>
    <s v="PICNIC GROVE"/>
    <x v="1"/>
    <d v="2022-10-27T00:00:00"/>
    <d v="2022-10-30T00:00:00"/>
    <s v="OTHER"/>
    <s v="RA 8972 SOLO PARENT"/>
    <s v="4 OTHER"/>
    <n v="4"/>
    <m/>
  </r>
  <r>
    <n v="1310"/>
    <x v="17"/>
    <x v="106"/>
    <s v="COSME MA VICTORIA M."/>
    <s v="PICNIC GROVE"/>
    <x v="1"/>
    <d v="2022-12-08T00:00:00"/>
    <d v="2022-12-08T00:00:00"/>
    <s v="OTHER"/>
    <s v="SEC 21 EO 292- SPECIAL PRIVILEGE"/>
    <s v="0 OTHER"/>
    <n v="0"/>
    <m/>
  </r>
  <r>
    <n v="1311"/>
    <x v="17"/>
    <x v="106"/>
    <s v="COSME MA VICTORIA M."/>
    <s v="PICNIC GROVE"/>
    <x v="1"/>
    <d v="2022-10-30T00:00:00"/>
    <d v="2022-10-30T00:00:00"/>
    <s v="OTHER"/>
    <s v="SEC 21 EO 292- SPECIAL PRIVILEGE"/>
    <s v="0 OTHER"/>
    <n v="0"/>
    <m/>
  </r>
  <r>
    <n v="1312"/>
    <x v="17"/>
    <x v="105"/>
    <s v="ESPIRITU RONALD M."/>
    <s v="CTO"/>
    <x v="1"/>
    <d v="2022-09-16T00:00:00"/>
    <d v="2022-09-16T00:00:00"/>
    <s v="VL"/>
    <m/>
    <s v="1 VL"/>
    <n v="1"/>
    <m/>
  </r>
  <r>
    <n v="1313"/>
    <x v="17"/>
    <x v="344"/>
    <s v="ESPIRITU RONALD M."/>
    <s v="CTO"/>
    <x v="1"/>
    <d v="2022-08-16T00:00:00"/>
    <d v="2022-08-16T00:00:00"/>
    <s v="VL"/>
    <m/>
    <s v="1 VL"/>
    <n v="1"/>
    <m/>
  </r>
  <r>
    <n v="1314"/>
    <x v="17"/>
    <x v="62"/>
    <s v="ESPIRITU RONALD M."/>
    <s v="CTO"/>
    <x v="1"/>
    <d v="2022-09-06T00:00:00"/>
    <d v="2022-09-06T00:00:00"/>
    <s v="VL"/>
    <m/>
    <s v="1 VL"/>
    <n v="1"/>
    <m/>
  </r>
  <r>
    <n v="1315"/>
    <x v="17"/>
    <x v="149"/>
    <s v="ESPIRITU RONALD M."/>
    <s v="CTO"/>
    <x v="1"/>
    <d v="2022-09-29T00:00:00"/>
    <d v="2022-09-30T00:00:00"/>
    <s v="SL"/>
    <m/>
    <s v="2 SL"/>
    <n v="2"/>
    <m/>
  </r>
  <r>
    <n v="1316"/>
    <x v="17"/>
    <x v="145"/>
    <s v="ESPIRITU RONALD M."/>
    <s v="CTO"/>
    <x v="1"/>
    <d v="2022-10-19T00:00:00"/>
    <d v="2022-10-19T00:00:00"/>
    <s v="SL"/>
    <m/>
    <s v="1 SL"/>
    <n v="1"/>
    <m/>
  </r>
  <r>
    <n v="1317"/>
    <x v="17"/>
    <x v="148"/>
    <s v="ESPIRITU RONALD M."/>
    <s v="CTO"/>
    <x v="1"/>
    <d v="2022-11-14T00:00:00"/>
    <d v="2022-11-14T00:00:00"/>
    <s v="VL"/>
    <m/>
    <s v="1 VL"/>
    <n v="1"/>
    <m/>
  </r>
  <r>
    <n v="1318"/>
    <x v="17"/>
    <x v="163"/>
    <s v="BAYOT ANISIA P."/>
    <s v="CTO"/>
    <x v="1"/>
    <d v="2022-10-24T00:00:00"/>
    <d v="2022-10-25T00:00:00"/>
    <s v="SL"/>
    <m/>
    <s v="2 SL"/>
    <n v="2"/>
    <m/>
  </r>
  <r>
    <n v="1319"/>
    <x v="17"/>
    <x v="162"/>
    <s v="BAYOT ANISIA P."/>
    <s v="CTO"/>
    <x v="1"/>
    <d v="2022-10-17T00:00:00"/>
    <d v="2022-10-17T00:00:00"/>
    <s v="SL"/>
    <m/>
    <s v="1 SL"/>
    <n v="1"/>
    <m/>
  </r>
  <r>
    <n v="1320"/>
    <x v="17"/>
    <x v="158"/>
    <s v="ALEGA ESTELITA M."/>
    <s v="CTO"/>
    <x v="1"/>
    <d v="2022-11-08T00:00:00"/>
    <d v="2022-11-08T00:00:00"/>
    <s v="SL"/>
    <m/>
    <s v="1 SL"/>
    <n v="1"/>
    <m/>
  </r>
  <r>
    <n v="1321"/>
    <x v="17"/>
    <x v="158"/>
    <s v="BAYOT ANISIA P."/>
    <s v="CTO"/>
    <x v="1"/>
    <d v="2022-11-07T00:00:00"/>
    <d v="2022-11-07T00:00:00"/>
    <s v="SL"/>
    <m/>
    <s v="1 SL"/>
    <n v="1"/>
    <m/>
  </r>
  <r>
    <n v="1322"/>
    <x v="17"/>
    <x v="78"/>
    <s v="BAYOT ANISIA P."/>
    <s v="CTO"/>
    <x v="1"/>
    <d v="2022-08-04T00:00:00"/>
    <d v="2022-08-05T00:00:00"/>
    <s v="SL"/>
    <m/>
    <s v="2 SL"/>
    <n v="2"/>
    <m/>
  </r>
  <r>
    <n v="1323"/>
    <x v="17"/>
    <x v="120"/>
    <s v="BAYOT ANISIA P."/>
    <s v="CTO"/>
    <x v="1"/>
    <d v="2022-09-12T00:00:00"/>
    <d v="2022-09-13T00:00:00"/>
    <s v="SL"/>
    <m/>
    <s v="2 SL"/>
    <n v="2"/>
    <m/>
  </r>
  <r>
    <n v="1324"/>
    <x v="17"/>
    <x v="124"/>
    <s v="PENALES GUILLERMA B."/>
    <s v="CBO"/>
    <x v="1"/>
    <d v="2022-08-25T00:00:00"/>
    <d v="2022-08-25T00:00:00"/>
    <s v="VL"/>
    <m/>
    <s v="1 VL"/>
    <n v="1"/>
    <m/>
  </r>
  <r>
    <n v="1325"/>
    <x v="17"/>
    <x v="170"/>
    <s v="ATIENZA JULIE ANN A."/>
    <s v="CTO"/>
    <x v="1"/>
    <d v="2022-11-17T00:00:00"/>
    <d v="2022-11-17T00:00:00"/>
    <s v="OTHER"/>
    <s v="SEC 21 EO 292- SPECIAL PRIVILEGE"/>
    <s v="1 OTHER"/>
    <n v="1"/>
    <m/>
  </r>
  <r>
    <n v="1326"/>
    <x v="17"/>
    <x v="160"/>
    <s v="ATIENZA JULIE ANN A."/>
    <s v="CTO"/>
    <x v="1"/>
    <d v="2022-10-24T00:00:00"/>
    <d v="2022-10-24T00:00:00"/>
    <s v="VL"/>
    <s v="SEC 25 EO 292- FORCE LEAVE"/>
    <s v="1 VL"/>
    <n v="1"/>
    <m/>
  </r>
  <r>
    <n v="1327"/>
    <x v="17"/>
    <x v="88"/>
    <s v="MABUTI ANA MARIE C."/>
    <s v="CTO"/>
    <x v="1"/>
    <d v="2022-09-06T00:00:00"/>
    <d v="2022-09-06T00:00:00"/>
    <s v="SL"/>
    <m/>
    <s v="1 SL"/>
    <n v="1"/>
    <m/>
  </r>
  <r>
    <n v="1328"/>
    <x v="17"/>
    <x v="97"/>
    <s v="MABUTI ANA MARIE C."/>
    <s v="CTO"/>
    <x v="1"/>
    <d v="2022-09-19T00:00:00"/>
    <d v="2022-09-19T00:00:00"/>
    <s v="SL"/>
    <m/>
    <s v="1 SL"/>
    <n v="1"/>
    <m/>
  </r>
  <r>
    <n v="1329"/>
    <x v="17"/>
    <x v="120"/>
    <s v="MABUTI ANA MARIE C."/>
    <s v="CTO"/>
    <x v="1"/>
    <d v="2022-09-12T00:00:00"/>
    <d v="2022-09-13T00:00:00"/>
    <s v="SL"/>
    <m/>
    <s v="2 SL"/>
    <n v="2"/>
    <m/>
  </r>
  <r>
    <n v="1330"/>
    <x v="17"/>
    <x v="165"/>
    <s v="ALEGA ESTELITA M."/>
    <s v="CTO"/>
    <x v="1"/>
    <d v="2022-10-11T00:00:00"/>
    <d v="2022-10-11T00:00:00"/>
    <s v="SL"/>
    <m/>
    <s v="1 SL"/>
    <n v="1"/>
    <m/>
  </r>
  <r>
    <n v="1331"/>
    <x v="17"/>
    <x v="150"/>
    <s v="ALEGA ESTELITA M."/>
    <s v="CTO"/>
    <x v="1"/>
    <d v="2022-09-28T00:00:00"/>
    <d v="2022-09-28T00:00:00"/>
    <s v="VL"/>
    <s v="SEC 25 EO 292- FORCE LEAVE"/>
    <s v="1 VL"/>
    <n v="1"/>
    <m/>
  </r>
  <r>
    <n v="1332"/>
    <x v="17"/>
    <x v="150"/>
    <s v="ALEGA ESTELITA M."/>
    <s v="CTO"/>
    <x v="1"/>
    <d v="2022-09-29T00:00:00"/>
    <d v="2022-09-30T00:00:00"/>
    <s v="SL"/>
    <m/>
    <s v="2 SL"/>
    <n v="2"/>
    <m/>
  </r>
  <r>
    <n v="1333"/>
    <x v="17"/>
    <x v="145"/>
    <s v="TAMAYO MARIA ELLAINE III B."/>
    <s v="CTO"/>
    <x v="1"/>
    <d v="2022-10-03T00:00:00"/>
    <d v="2022-10-03T00:00:00"/>
    <s v="SL"/>
    <m/>
    <s v="1 SL"/>
    <n v="1"/>
    <m/>
  </r>
  <r>
    <n v="1334"/>
    <x v="17"/>
    <x v="172"/>
    <s v="TAMAYO MARIA ELLAINE III B."/>
    <s v="CTO"/>
    <x v="1"/>
    <d v="2022-11-25T00:00:00"/>
    <d v="2022-11-25T00:00:00"/>
    <s v="VL"/>
    <s v="SEC 25 EO 292- FORCE LEAVE"/>
    <s v="1 VL"/>
    <n v="1"/>
    <m/>
  </r>
  <r>
    <n v="1335"/>
    <x v="17"/>
    <x v="111"/>
    <s v="TAMAYO MARIA ELLAINE III B."/>
    <s v="CTO"/>
    <x v="1"/>
    <d v="2022-09-27T00:00:00"/>
    <d v="2022-09-30T00:00:00"/>
    <s v="VL"/>
    <m/>
    <s v="4 VL"/>
    <n v="4"/>
    <m/>
  </r>
  <r>
    <n v="1336"/>
    <x v="17"/>
    <x v="111"/>
    <s v="TAMAYO MARIA ELLAINE III B."/>
    <s v="CTO"/>
    <x v="1"/>
    <d v="2022-09-26T00:00:00"/>
    <d v="2022-09-28T00:00:00"/>
    <s v="VL"/>
    <m/>
    <s v="3 VL"/>
    <n v="3"/>
    <m/>
  </r>
  <r>
    <n v="1337"/>
    <x v="17"/>
    <x v="140"/>
    <s v="TAMAYO MARIA ELLAINE III B."/>
    <s v="CTO"/>
    <x v="1"/>
    <d v="2022-09-15T00:00:00"/>
    <d v="2022-09-15T00:00:00"/>
    <s v="SL"/>
    <m/>
    <s v="1 SL"/>
    <n v="1"/>
    <m/>
  </r>
  <r>
    <n v="1338"/>
    <x v="17"/>
    <x v="165"/>
    <s v="DIMAPILIS JOSEPHINE P."/>
    <s v="CTO"/>
    <x v="1"/>
    <d v="2022-10-11T00:00:00"/>
    <d v="2022-10-11T00:00:00"/>
    <s v="SL"/>
    <m/>
    <s v="1 SL"/>
    <n v="1"/>
    <m/>
  </r>
  <r>
    <n v="1339"/>
    <x v="17"/>
    <x v="137"/>
    <s v="DIMAPILIS JOSEPHINE P."/>
    <s v="CTO"/>
    <x v="1"/>
    <d v="2022-10-24T00:00:00"/>
    <d v="2022-10-24T00:00:00"/>
    <s v="SL"/>
    <m/>
    <s v="1 SL"/>
    <n v="1"/>
    <m/>
  </r>
  <r>
    <n v="1340"/>
    <x v="17"/>
    <x v="87"/>
    <s v="DIMAPILIS JOSEPHINE P."/>
    <s v="CTO"/>
    <x v="1"/>
    <d v="2022-09-02T00:00:00"/>
    <d v="2022-09-02T00:00:00"/>
    <s v="VL"/>
    <s v="SEC 25 EO 292- FORCE LEAVE"/>
    <s v="1 VL"/>
    <n v="1"/>
    <m/>
  </r>
  <r>
    <n v="1341"/>
    <x v="17"/>
    <x v="83"/>
    <s v="ESPIRITU RONALD M."/>
    <s v="CTO"/>
    <x v="1"/>
    <d v="2022-09-19T00:00:00"/>
    <d v="2022-09-20T00:00:00"/>
    <s v="SL"/>
    <m/>
    <s v="2 SL"/>
    <n v="2"/>
    <m/>
  </r>
  <r>
    <n v="1342"/>
    <x v="17"/>
    <x v="164"/>
    <s v="OLEGARIO TEOFISTA B."/>
    <s v="CTO"/>
    <x v="1"/>
    <d v="2022-11-22T00:00:00"/>
    <d v="2022-11-22T00:00:00"/>
    <s v="VL"/>
    <s v="SEC 25 EO 292- FORCE LEAVE"/>
    <s v="1 VL"/>
    <n v="1"/>
    <m/>
  </r>
  <r>
    <n v="1343"/>
    <x v="17"/>
    <x v="121"/>
    <s v="OLEGARIO TEOFISTA B."/>
    <s v="CTO"/>
    <x v="1"/>
    <d v="2022-09-20T00:00:00"/>
    <d v="2022-09-20T00:00:00"/>
    <s v="OTHER"/>
    <s v="SEC 21 EO 292- SPECIAL PRIVILEGE"/>
    <s v="1 OTHER"/>
    <n v="1"/>
    <m/>
  </r>
  <r>
    <n v="1344"/>
    <x v="17"/>
    <x v="137"/>
    <s v="BURAZON CARIDAD A."/>
    <s v="CTO"/>
    <x v="1"/>
    <d v="2022-10-24T00:00:00"/>
    <d v="2022-10-24T00:00:00"/>
    <s v="OTHER"/>
    <s v="SEC 21 EO 292- SPECIAL PRIVILEGE"/>
    <s v="1 OTHER"/>
    <n v="1"/>
    <m/>
  </r>
  <r>
    <n v="1345"/>
    <x v="17"/>
    <x v="172"/>
    <s v="ESCAMILLAS EVELYN M."/>
    <s v="CTO"/>
    <x v="1"/>
    <d v="2022-10-27T00:00:00"/>
    <d v="2022-10-28T00:00:00"/>
    <s v="VL"/>
    <s v="SEC 25 EO 292- FORCE LEAVE"/>
    <s v="2 VL"/>
    <n v="2"/>
    <m/>
  </r>
  <r>
    <n v="1346"/>
    <x v="17"/>
    <x v="145"/>
    <s v="DE GRANO MA. ERLINDA F."/>
    <s v="CTO"/>
    <x v="1"/>
    <d v="2022-10-28T00:00:00"/>
    <d v="2022-10-28T00:00:00"/>
    <s v="VL"/>
    <s v="SEC 25 EO 292- FORCE LEAVE"/>
    <s v="1 VL"/>
    <n v="1"/>
    <m/>
  </r>
  <r>
    <n v="1346"/>
    <x v="17"/>
    <x v="145"/>
    <s v="DE GRANO MA. ERLINDA F."/>
    <s v="CTO"/>
    <x v="1"/>
    <d v="2022-11-02T00:00:00"/>
    <d v="2022-11-02T00:00:00"/>
    <s v="VL"/>
    <s v="SEC 25 EO 292- FORCE LEAVE"/>
    <s v="1 VL"/>
    <n v="1"/>
    <m/>
  </r>
  <r>
    <n v="1347"/>
    <x v="17"/>
    <x v="137"/>
    <s v="OLEGARIO NENITA A."/>
    <s v="LIBRARY"/>
    <x v="1"/>
    <d v="2022-11-07T00:00:00"/>
    <d v="2022-11-07T00:00:00"/>
    <s v="VL"/>
    <m/>
    <s v="1 VL"/>
    <n v="1"/>
    <m/>
  </r>
  <r>
    <n v="1348"/>
    <x v="17"/>
    <x v="140"/>
    <s v="OLEGARIO NENITA A."/>
    <s v="LIBRARY"/>
    <x v="1"/>
    <d v="2022-09-28T00:00:00"/>
    <d v="2022-09-30T00:00:00"/>
    <s v="VL"/>
    <m/>
    <s v="3 VL"/>
    <n v="3"/>
    <m/>
  </r>
  <r>
    <n v="1349"/>
    <x v="17"/>
    <x v="160"/>
    <s v="DE OCAMPO ALMA A."/>
    <s v="CTO"/>
    <x v="1"/>
    <d v="2022-10-24T00:00:00"/>
    <d v="2022-10-24T00:00:00"/>
    <s v="VL"/>
    <s v="SEC 25 EO 292- FORCE LEAVE"/>
    <s v="1 VL"/>
    <n v="1"/>
    <m/>
  </r>
  <r>
    <n v="1350"/>
    <x v="17"/>
    <x v="166"/>
    <s v="DE OCAMPO ALMA A."/>
    <s v="CTO"/>
    <x v="1"/>
    <d v="2022-11-10T00:00:00"/>
    <d v="2022-11-10T00:00:00"/>
    <s v="SL"/>
    <m/>
    <s v="1 SL"/>
    <n v="1"/>
    <m/>
  </r>
  <r>
    <n v="1351"/>
    <x v="17"/>
    <x v="149"/>
    <s v="VIDALLO WINNIE R."/>
    <s v="CTO"/>
    <x v="1"/>
    <d v="2022-09-29T00:00:00"/>
    <d v="2022-09-29T00:00:00"/>
    <s v="SL"/>
    <m/>
    <s v="1 SL"/>
    <n v="1"/>
    <m/>
  </r>
  <r>
    <n v="1352"/>
    <x v="17"/>
    <x v="134"/>
    <s v="VIDALLO WINNIE R."/>
    <s v="CTO"/>
    <x v="1"/>
    <d v="2022-10-20T00:00:00"/>
    <d v="2022-10-20T00:00:00"/>
    <s v="OTHER"/>
    <s v="SEC 21 EO 292- SPECIAL PRIVILEGE"/>
    <s v="1 OTHER"/>
    <n v="1"/>
    <m/>
  </r>
  <r>
    <n v="1353"/>
    <x v="17"/>
    <x v="165"/>
    <s v="REPILLO AMMY LOU M."/>
    <s v="CTO"/>
    <x v="1"/>
    <d v="2022-10-07T00:00:00"/>
    <d v="2022-10-07T00:00:00"/>
    <s v="SL"/>
    <m/>
    <s v="1 SL"/>
    <n v="1"/>
    <m/>
  </r>
  <r>
    <n v="1354"/>
    <x v="17"/>
    <x v="159"/>
    <s v="REPILLO AMMY LOU M."/>
    <s v="CTO"/>
    <x v="1"/>
    <d v="2022-10-27T00:00:00"/>
    <d v="2022-10-27T00:00:00"/>
    <s v="SL"/>
    <m/>
    <s v="1 SL"/>
    <n v="1"/>
    <m/>
  </r>
  <r>
    <n v="1355"/>
    <x v="17"/>
    <x v="121"/>
    <s v="REPILLO AMMY LOU M."/>
    <s v="CTO"/>
    <x v="1"/>
    <d v="2022-09-12T00:00:00"/>
    <d v="2022-09-12T00:00:00"/>
    <s v="SL"/>
    <m/>
    <s v="1 SL"/>
    <n v="1"/>
    <m/>
  </r>
  <r>
    <n v="1356"/>
    <x v="17"/>
    <x v="146"/>
    <s v="PERIDO BEVERLY T."/>
    <s v="CTO"/>
    <x v="1"/>
    <d v="2022-11-02T00:00:00"/>
    <d v="2022-11-02T00:00:00"/>
    <s v="OTHER"/>
    <s v="SEC 21 EO 292- SPECIAL PRIVILEGE"/>
    <s v="1 OTHER"/>
    <n v="1"/>
    <m/>
  </r>
  <r>
    <n v="1357"/>
    <x v="17"/>
    <x v="149"/>
    <s v="AMORA ELISA S."/>
    <s v="CTO"/>
    <x v="1"/>
    <d v="2022-09-28T00:00:00"/>
    <d v="2022-09-30T00:00:00"/>
    <s v="SL"/>
    <m/>
    <s v="3 SL"/>
    <n v="3"/>
    <m/>
  </r>
  <r>
    <n v="1358"/>
    <x v="17"/>
    <x v="160"/>
    <s v="AMORA ELISA S."/>
    <s v="CTO"/>
    <x v="1"/>
    <d v="2022-10-24T00:00:00"/>
    <d v="2022-10-25T00:00:00"/>
    <s v="VL"/>
    <m/>
    <s v="2 VL"/>
    <n v="2"/>
    <m/>
  </r>
  <r>
    <n v="1359"/>
    <x v="17"/>
    <x v="140"/>
    <s v="VIDALLO WINNIE R."/>
    <s v="CTO"/>
    <x v="1"/>
    <d v="2022-09-12T00:00:00"/>
    <d v="2022-09-12T00:00:00"/>
    <s v="SL"/>
    <m/>
    <s v="1 SL"/>
    <n v="1"/>
    <m/>
  </r>
  <r>
    <n v="1359"/>
    <x v="17"/>
    <x v="140"/>
    <s v="VIDALLO WINNIE R."/>
    <s v="CTO"/>
    <x v="1"/>
    <d v="2022-09-16T00:00:00"/>
    <d v="2022-09-16T00:00:00"/>
    <s v="SL"/>
    <m/>
    <s v="1 SL"/>
    <n v="1"/>
    <m/>
  </r>
  <r>
    <n v="1360"/>
    <x v="17"/>
    <x v="87"/>
    <s v="VIDALLO WINNIE R."/>
    <s v="CTO"/>
    <x v="1"/>
    <d v="2022-08-16T00:00:00"/>
    <d v="2022-08-16T00:00:00"/>
    <s v="SL"/>
    <m/>
    <s v="1 SL"/>
    <n v="1"/>
    <m/>
  </r>
  <r>
    <n v="1360"/>
    <x v="17"/>
    <x v="87"/>
    <s v="VIDALLO WINNIE R."/>
    <s v="CTO"/>
    <x v="1"/>
    <d v="2022-09-02T00:00:00"/>
    <d v="2022-09-02T00:00:00"/>
    <s v="SL"/>
    <m/>
    <s v="1 SL"/>
    <n v="1"/>
    <m/>
  </r>
  <r>
    <n v="1361"/>
    <x v="17"/>
    <x v="165"/>
    <s v="MABUTI ANA MARIE C."/>
    <s v="CTO"/>
    <x v="1"/>
    <d v="2022-09-29T00:00:00"/>
    <d v="2022-09-30T00:00:00"/>
    <s v="SL"/>
    <m/>
    <s v="2 SL"/>
    <n v="2"/>
    <m/>
  </r>
  <r>
    <n v="1362"/>
    <x v="17"/>
    <x v="165"/>
    <s v="MABUTI ANA MARIE C."/>
    <s v="CTO"/>
    <x v="1"/>
    <d v="2022-10-03T00:00:00"/>
    <d v="2022-10-11T00:00:00"/>
    <s v="SL"/>
    <m/>
    <s v="7 SL"/>
    <n v="7"/>
    <m/>
  </r>
  <r>
    <n v="1363"/>
    <x v="17"/>
    <x v="148"/>
    <s v="MABUTI ANA MARIE C."/>
    <s v="CTO"/>
    <x v="1"/>
    <d v="2022-11-02T00:00:00"/>
    <d v="2022-11-04T00:00:00"/>
    <s v="SL"/>
    <m/>
    <s v="3 SL"/>
    <n v="3"/>
    <m/>
  </r>
  <r>
    <n v="1364"/>
    <x v="17"/>
    <x v="103"/>
    <s v="ALEGA ESTELITA M."/>
    <s v="CTO"/>
    <x v="1"/>
    <d v="2022-08-15T00:00:00"/>
    <d v="2022-08-15T00:00:00"/>
    <s v="VL"/>
    <s v="SEC 25 EO 292- FORCE LEAVE"/>
    <s v="1 VL"/>
    <n v="1"/>
    <m/>
  </r>
  <r>
    <n v="1364"/>
    <x v="17"/>
    <x v="103"/>
    <s v="ALEGA ESTELITA M."/>
    <s v="CTO"/>
    <x v="1"/>
    <d v="2022-08-22T00:00:00"/>
    <d v="2022-08-22T00:00:00"/>
    <s v="VL"/>
    <s v="SEC 25 EO 292- FORCE LEAVE"/>
    <s v="1 VL"/>
    <n v="1"/>
    <m/>
  </r>
  <r>
    <n v="1365"/>
    <x v="17"/>
    <x v="141"/>
    <s v="BAUTISTA JANICE M."/>
    <s v="CTO"/>
    <x v="1"/>
    <d v="2022-10-04T00:00:00"/>
    <d v="2022-10-04T00:00:00"/>
    <s v="VL"/>
    <m/>
    <s v="1 VL"/>
    <n v="1"/>
    <m/>
  </r>
  <r>
    <n v="1366"/>
    <x v="17"/>
    <x v="120"/>
    <s v="UNTALAN DIVINA R."/>
    <s v="CTO"/>
    <x v="1"/>
    <d v="2022-09-21T00:00:00"/>
    <d v="2022-09-21T00:00:00"/>
    <s v="VL"/>
    <m/>
    <s v="1 VL"/>
    <n v="1"/>
    <m/>
  </r>
  <r>
    <n v="1367"/>
    <x v="17"/>
    <x v="87"/>
    <s v="GUAÑEZO MARY ANNE P."/>
    <s v="CTO"/>
    <x v="1"/>
    <d v="2022-08-26T00:00:00"/>
    <d v="2022-08-26T00:00:00"/>
    <s v="OTHER"/>
    <s v="SEC 21 EO 292- SPECIAL PRIVILEGE"/>
    <s v="1 OTHER"/>
    <n v="1"/>
    <m/>
  </r>
  <r>
    <n v="1367"/>
    <x v="17"/>
    <x v="87"/>
    <s v="GUAÑEZO MARY ANNE P."/>
    <s v="CTO"/>
    <x v="1"/>
    <d v="2022-09-01T00:00:00"/>
    <d v="2022-09-01T00:00:00"/>
    <s v="OTHER"/>
    <s v="SEC 21 EO 292- SPECIAL PRIVILEGE"/>
    <s v="1 OTHER"/>
    <n v="1"/>
    <m/>
  </r>
  <r>
    <n v="1368"/>
    <x v="17"/>
    <x v="103"/>
    <s v="GUAÑEZO MARY ANNE P."/>
    <s v="CTO"/>
    <x v="1"/>
    <d v="2022-08-19T00:00:00"/>
    <d v="2022-08-19T00:00:00"/>
    <s v="VL"/>
    <m/>
    <s v="1 VL"/>
    <n v="1"/>
    <m/>
  </r>
  <r>
    <n v="1369"/>
    <x v="17"/>
    <x v="164"/>
    <s v="JORGE CAROLINA M."/>
    <s v="CTO"/>
    <x v="1"/>
    <d v="2022-12-12T00:00:00"/>
    <d v="2022-12-12T00:00:00"/>
    <s v="OTHER"/>
    <s v="SEC 21 EO 292- SPECIAL PRIVILEGE"/>
    <s v="1 OTHER"/>
    <n v="1"/>
    <m/>
  </r>
  <r>
    <n v="1370"/>
    <x v="17"/>
    <x v="164"/>
    <s v="AMORA ELISA S."/>
    <s v="CTO"/>
    <x v="1"/>
    <d v="2022-12-27T00:00:00"/>
    <d v="2022-12-29T00:00:00"/>
    <s v="VL"/>
    <s v="SEC 25 EO 292- FORCE LEAVE"/>
    <s v="3 VL"/>
    <n v="3"/>
    <m/>
  </r>
  <r>
    <n v="1371"/>
    <x v="17"/>
    <x v="121"/>
    <s v="AMORA ELISA S."/>
    <s v="CTO"/>
    <x v="1"/>
    <d v="2022-09-12T00:00:00"/>
    <d v="2022-09-12T00:00:00"/>
    <s v="SL"/>
    <m/>
    <s v="1 SL"/>
    <n v="1"/>
    <m/>
  </r>
  <r>
    <n v="1372"/>
    <x v="17"/>
    <x v="169"/>
    <s v="AMORA ELISA S."/>
    <s v="CTO"/>
    <x v="1"/>
    <d v="2022-11-12T00:00:00"/>
    <d v="2022-11-12T00:00:00"/>
    <s v="SL"/>
    <m/>
    <s v="0 SL"/>
    <n v="0"/>
    <m/>
  </r>
  <r>
    <n v="1373"/>
    <x v="17"/>
    <x v="351"/>
    <s v="BAYOT ANABEL D."/>
    <s v="CTO"/>
    <x v="1"/>
    <d v="2022-10-17T00:00:00"/>
    <d v="2022-10-20T00:00:00"/>
    <s v="VL"/>
    <m/>
    <s v="4 VL"/>
    <n v="4"/>
    <m/>
  </r>
  <r>
    <n v="1374"/>
    <x v="17"/>
    <x v="168"/>
    <s v="BAYOT ANABEL D."/>
    <s v="CTO"/>
    <x v="1"/>
    <d v="2022-10-24T00:00:00"/>
    <d v="2022-10-25T00:00:00"/>
    <s v="VL"/>
    <m/>
    <s v="2 VL"/>
    <n v="2"/>
    <m/>
  </r>
  <r>
    <n v="1375"/>
    <x v="17"/>
    <x v="144"/>
    <s v="DIMAPILIS ANTHONY A."/>
    <s v="CTO"/>
    <x v="1"/>
    <d v="2022-10-13T00:00:00"/>
    <d v="2022-10-13T00:00:00"/>
    <s v="SL"/>
    <m/>
    <s v="1 SL"/>
    <n v="1"/>
    <m/>
  </r>
  <r>
    <n v="1375"/>
    <x v="17"/>
    <x v="144"/>
    <s v="DIMAPILIS ANTHONY A."/>
    <s v="CTO"/>
    <x v="1"/>
    <d v="2022-10-24T00:00:00"/>
    <d v="2022-10-25T00:00:00"/>
    <s v="SL"/>
    <m/>
    <s v="2 SL"/>
    <n v="2"/>
    <m/>
  </r>
  <r>
    <n v="1376"/>
    <x v="17"/>
    <x v="170"/>
    <s v="DIMAPILIS ELVIRA S."/>
    <s v="CTO"/>
    <x v="1"/>
    <d v="2022-11-14T00:00:00"/>
    <d v="2022-11-14T00:00:00"/>
    <s v="VL"/>
    <m/>
    <s v="1 VL"/>
    <n v="1"/>
    <m/>
  </r>
  <r>
    <n v="1377"/>
    <x v="17"/>
    <x v="155"/>
    <s v="GUAÑEZO MARY ANNE P."/>
    <s v="CTO"/>
    <x v="1"/>
    <d v="2022-11-07T00:00:00"/>
    <d v="2022-11-07T00:00:00"/>
    <s v="SL"/>
    <m/>
    <s v="1 SL"/>
    <n v="1"/>
    <m/>
  </r>
  <r>
    <n v="1378"/>
    <x v="17"/>
    <x v="146"/>
    <s v="DIMAPILIS ELVIRA S."/>
    <s v="CTO"/>
    <x v="1"/>
    <d v="2022-11-02T00:00:00"/>
    <d v="2022-11-02T00:00:00"/>
    <s v="SL"/>
    <m/>
    <s v="1 SL"/>
    <n v="1"/>
    <m/>
  </r>
  <r>
    <n v="1379"/>
    <x v="17"/>
    <x v="148"/>
    <s v="UNTALAN DIVINA R."/>
    <s v="CTO"/>
    <x v="1"/>
    <d v="2022-11-11T00:00:00"/>
    <d v="2022-11-11T00:00:00"/>
    <s v="VL"/>
    <s v="SEC 25 EO 292- FORCE LEAVE"/>
    <s v="1 VL"/>
    <n v="1"/>
    <m/>
  </r>
  <r>
    <n v="1380"/>
    <x v="17"/>
    <x v="159"/>
    <s v="OLEGARIO TEOFISTA B."/>
    <s v="CTO"/>
    <x v="1"/>
    <d v="2022-11-04T00:00:00"/>
    <d v="2022-11-04T00:00:00"/>
    <s v="VL"/>
    <m/>
    <s v="1 VL"/>
    <n v="1"/>
    <m/>
  </r>
  <r>
    <n v="1380"/>
    <x v="17"/>
    <x v="159"/>
    <s v="OLEGARIO TEOFISTA B."/>
    <s v="CTO"/>
    <x v="1"/>
    <d v="2022-11-07T00:00:00"/>
    <d v="2022-11-07T00:00:00"/>
    <s v="VL"/>
    <m/>
    <s v="1 VL"/>
    <n v="1"/>
    <m/>
  </r>
  <r>
    <n v="1381"/>
    <x v="17"/>
    <x v="157"/>
    <s v="OLEGARIO TEOFISTA B."/>
    <s v="CTO"/>
    <x v="1"/>
    <d v="2022-11-11T00:00:00"/>
    <d v="2022-11-11T00:00:00"/>
    <s v="VL"/>
    <m/>
    <s v="1 VL"/>
    <n v="1"/>
    <m/>
  </r>
  <r>
    <n v="1382"/>
    <x v="17"/>
    <x v="45"/>
    <s v="FELICIDARIO PAMELA C."/>
    <s v="BUDGET"/>
    <x v="1"/>
    <d v="2022-07-07T00:00:00"/>
    <d v="2022-07-07T00:00:00"/>
    <s v="SL"/>
    <m/>
    <s v="1 SL"/>
    <n v="1"/>
    <m/>
  </r>
  <r>
    <n v="1383"/>
    <x v="17"/>
    <x v="102"/>
    <s v="DELA CRUZ EVANGELINE P."/>
    <s v="LANDTAX"/>
    <x v="1"/>
    <d v="2022-10-11T00:00:00"/>
    <d v="2022-10-12T00:00:00"/>
    <s v="VL"/>
    <m/>
    <s v="3 VL"/>
    <n v="3"/>
    <m/>
  </r>
  <r>
    <n v="1384"/>
    <x v="17"/>
    <x v="102"/>
    <s v="DELA CRUZ EVANGELINE P."/>
    <s v="LANDTAX"/>
    <x v="1"/>
    <d v="2022-09-22T00:00:00"/>
    <d v="2022-09-22T00:00:00"/>
    <s v="OTHER"/>
    <s v="SEC 21 EO 292- SPECIAL PRIVILEGE"/>
    <s v="1 OTHER"/>
    <n v="1"/>
    <m/>
  </r>
  <r>
    <n v="1385"/>
    <x v="17"/>
    <x v="70"/>
    <s v="PERIDO BEVERLY T."/>
    <s v="CTO"/>
    <x v="1"/>
    <d v="2022-07-07T00:00:00"/>
    <d v="2022-07-07T00:00:00"/>
    <s v="VL"/>
    <s v="SEC 25 EO 292- FORCE LEAVE"/>
    <s v="1 VL"/>
    <n v="1"/>
    <m/>
  </r>
  <r>
    <n v="1386"/>
    <x v="17"/>
    <x v="10"/>
    <s v="PERIDO BEVERLY T."/>
    <s v="CTO"/>
    <x v="1"/>
    <d v="2022-07-20T00:00:00"/>
    <d v="2022-07-20T00:00:00"/>
    <s v="SL"/>
    <m/>
    <s v="1 SL"/>
    <n v="1"/>
    <m/>
  </r>
  <r>
    <n v="1387"/>
    <x v="17"/>
    <x v="93"/>
    <s v="PERIDO BEVERLY T."/>
    <s v="CTO"/>
    <x v="1"/>
    <d v="2022-08-26T00:00:00"/>
    <d v="2022-08-26T00:00:00"/>
    <s v="VL"/>
    <s v="SEC 25 EO 292- FORCE LEAVE"/>
    <s v="1 VL"/>
    <n v="1"/>
    <m/>
  </r>
  <r>
    <n v="1388"/>
    <x v="17"/>
    <x v="97"/>
    <s v="PERIDO BEVERLY T."/>
    <s v="CTO"/>
    <x v="1"/>
    <d v="2022-08-23T00:00:00"/>
    <d v="2022-08-23T00:00:00"/>
    <s v="VL"/>
    <s v="SEC 25 EO 292- FORCE LEAVE"/>
    <s v="1 VL"/>
    <n v="1"/>
    <m/>
  </r>
  <r>
    <n v="1389"/>
    <x v="17"/>
    <x v="99"/>
    <s v="TAMAYO MARIA ELLAINE III B."/>
    <s v="CTO"/>
    <x v="1"/>
    <d v="2022-10-05T00:00:00"/>
    <d v="2022-10-05T00:00:00"/>
    <s v="SL"/>
    <m/>
    <s v="1 SL"/>
    <n v="1"/>
    <m/>
  </r>
  <r>
    <n v="1390"/>
    <x v="37"/>
    <x v="352"/>
    <s v="MALABANAN ALMA A."/>
    <s v="HRMO"/>
    <x v="1"/>
    <d v="2022-12-12T00:00:00"/>
    <d v="2022-12-16T00:00:00"/>
    <s v="VL"/>
    <s v="SEC 25 EO 292- FORCE LEAVE"/>
    <s v="5 VL"/>
    <n v="5"/>
    <m/>
  </r>
  <r>
    <n v="1391"/>
    <x v="37"/>
    <x v="352"/>
    <s v="MALABANAN ALMA A."/>
    <s v="HRMO"/>
    <x v="1"/>
    <d v="2022-12-05T00:00:00"/>
    <d v="2022-12-09T00:00:00"/>
    <s v="OTHER"/>
    <s v="SOLO PARENT"/>
    <s v="4 OTHER"/>
    <n v="4"/>
    <m/>
  </r>
  <r>
    <n v="1392"/>
    <x v="38"/>
    <x v="221"/>
    <s v="MENDOZA LELISA L."/>
    <s v="SP"/>
    <x v="1"/>
    <m/>
    <m/>
    <s v="OTHER"/>
    <s v="TERMINAL LEAVE"/>
    <s v="0 OTHER"/>
    <n v="0"/>
    <m/>
  </r>
  <r>
    <n v="1393"/>
    <x v="38"/>
    <x v="221"/>
    <s v="HERNANDO BENILDA S."/>
    <s v="SP"/>
    <x v="1"/>
    <m/>
    <m/>
    <s v="OTHER"/>
    <s v="TERMINAL LEAVE"/>
    <s v="0 OTHER"/>
    <n v="0"/>
    <m/>
  </r>
  <r>
    <n v="1394"/>
    <x v="38"/>
    <x v="221"/>
    <s v="QUILAO REYVI E."/>
    <s v="SP"/>
    <x v="1"/>
    <m/>
    <m/>
    <s v="OTHER"/>
    <s v="TERMINAL LEAVE"/>
    <s v="0 OTHER"/>
    <n v="0"/>
    <m/>
  </r>
  <r>
    <n v="1395"/>
    <x v="38"/>
    <x v="221"/>
    <s v="CARMONA REMY M."/>
    <s v="SP"/>
    <x v="1"/>
    <m/>
    <m/>
    <s v="OTHER"/>
    <s v="TERMINAL LEAVE"/>
    <s v="0 OTHER"/>
    <n v="0"/>
    <m/>
  </r>
  <r>
    <n v="1396"/>
    <x v="38"/>
    <x v="221"/>
    <s v="PARRA LORNA A."/>
    <s v="SP"/>
    <x v="1"/>
    <m/>
    <m/>
    <s v="OTHER"/>
    <s v="TERMINAL LEAVE"/>
    <s v="0 OTHER"/>
    <n v="0"/>
    <m/>
  </r>
  <r>
    <n v="1397"/>
    <x v="38"/>
    <x v="353"/>
    <s v="COLETO HANY ROY D."/>
    <s v="ONT"/>
    <x v="1"/>
    <d v="2022-12-23T00:00:00"/>
    <d v="2022-12-29T00:00:00"/>
    <s v="VL"/>
    <m/>
    <s v="4 VL"/>
    <n v="4"/>
    <m/>
  </r>
  <r>
    <n v="1398"/>
    <x v="38"/>
    <x v="354"/>
    <s v="GOMEZ EMMA M."/>
    <s v="CEO"/>
    <x v="1"/>
    <d v="2022-12-23T00:00:00"/>
    <d v="2023-02-03T00:00:00"/>
    <s v="VL"/>
    <m/>
    <s v="28 VL"/>
    <n v="28"/>
    <m/>
  </r>
  <r>
    <n v="1399"/>
    <x v="38"/>
    <x v="8"/>
    <s v="DIMAPILIS VILMA T."/>
    <s v="GSO"/>
    <x v="1"/>
    <d v="2022-07-14T00:00:00"/>
    <d v="2022-07-14T00:00:00"/>
    <s v="SL"/>
    <m/>
    <s v="1 SL"/>
    <n v="1"/>
    <m/>
  </r>
  <r>
    <n v="1400"/>
    <x v="38"/>
    <x v="355"/>
    <s v="ANGCAYA ANA B."/>
    <s v="GSO"/>
    <x v="1"/>
    <d v="2021-12-31T00:00:00"/>
    <d v="2021-12-31T00:00:00"/>
    <s v="VL"/>
    <m/>
    <s v="1 VL"/>
    <n v="1"/>
    <m/>
  </r>
  <r>
    <n v="1401"/>
    <x v="38"/>
    <x v="172"/>
    <s v="LANDICHO CHARLENE R."/>
    <s v="GSO"/>
    <x v="0"/>
    <d v="2022-11-28T00:00:00"/>
    <d v="2022-11-29T00:00:00"/>
    <s v="VL"/>
    <m/>
    <s v="2 VL"/>
    <n v="2"/>
    <m/>
  </r>
  <r>
    <n v="1402"/>
    <x v="38"/>
    <x v="83"/>
    <s v="LANDICHO CHARLENE R."/>
    <s v="GSO"/>
    <x v="0"/>
    <d v="2022-09-21T00:00:00"/>
    <d v="2022-09-21T00:00:00"/>
    <s v="SL"/>
    <m/>
    <s v="1 SL"/>
    <n v="1"/>
    <m/>
  </r>
  <r>
    <n v="1403"/>
    <x v="38"/>
    <x v="85"/>
    <s v="ORTIZ TRINIDAD D."/>
    <s v="GSO"/>
    <x v="1"/>
    <d v="2022-09-28T00:00:00"/>
    <d v="2022-09-28T00:00:00"/>
    <s v="SL"/>
    <m/>
    <s v="1 SL"/>
    <n v="1"/>
    <m/>
  </r>
  <r>
    <n v="1404"/>
    <x v="38"/>
    <x v="140"/>
    <s v="ORTIZ TRINIDAD D."/>
    <s v="GSO"/>
    <x v="1"/>
    <d v="2022-09-13T00:00:00"/>
    <d v="2022-09-16T00:00:00"/>
    <s v="SL"/>
    <m/>
    <s v="4 SL"/>
    <n v="4"/>
    <m/>
  </r>
  <r>
    <n v="1405"/>
    <x v="38"/>
    <x v="349"/>
    <s v="MAGUINAO GILBERT  "/>
    <s v="GSO"/>
    <x v="1"/>
    <d v="2022-11-21T00:00:00"/>
    <d v="2022-11-21T00:00:00"/>
    <s v="SL"/>
    <m/>
    <s v="1 SL"/>
    <n v="1"/>
    <m/>
  </r>
  <r>
    <n v="1406"/>
    <x v="38"/>
    <x v="171"/>
    <s v="MAGUINAO GILBERT  "/>
    <s v="GSO"/>
    <x v="1"/>
    <d v="2022-11-11T00:00:00"/>
    <d v="2022-11-11T00:00:00"/>
    <s v="SL"/>
    <m/>
    <s v="1 SL"/>
    <n v="1"/>
    <m/>
  </r>
  <r>
    <n v="1407"/>
    <x v="38"/>
    <x v="137"/>
    <s v="MAGUINAO GILBERT  "/>
    <s v="GSO"/>
    <x v="1"/>
    <d v="2022-10-24T00:00:00"/>
    <d v="2022-10-24T00:00:00"/>
    <s v="SL"/>
    <m/>
    <s v="1 SL"/>
    <n v="1"/>
    <m/>
  </r>
  <r>
    <n v="1408"/>
    <x v="38"/>
    <x v="144"/>
    <s v="LANDICHO CHARLENE R."/>
    <s v="GSO"/>
    <x v="0"/>
    <d v="2022-10-25T00:00:00"/>
    <d v="2022-10-25T00:00:00"/>
    <s v="SL"/>
    <m/>
    <s v="1 SL"/>
    <n v="1"/>
    <m/>
  </r>
  <r>
    <n v="1409"/>
    <x v="38"/>
    <x v="146"/>
    <s v="MAGUINAO GILBERT  "/>
    <s v="GSO"/>
    <x v="1"/>
    <d v="2022-10-28T00:00:00"/>
    <d v="2022-10-28T00:00:00"/>
    <s v="SL"/>
    <m/>
    <s v="1 SL"/>
    <n v="1"/>
    <m/>
  </r>
  <r>
    <n v="1409"/>
    <x v="38"/>
    <x v="146"/>
    <s v="MAGUINAO GILBERT  "/>
    <s v="GSO"/>
    <x v="1"/>
    <d v="2022-11-02T00:00:00"/>
    <d v="2022-11-02T00:00:00"/>
    <s v="SL"/>
    <m/>
    <s v="1 SL"/>
    <n v="1"/>
    <m/>
  </r>
  <r>
    <n v="1410"/>
    <x v="38"/>
    <x v="159"/>
    <s v="ANGCAYA ANA B."/>
    <s v="GSO"/>
    <x v="1"/>
    <d v="2022-10-28T00:00:00"/>
    <d v="2022-10-28T00:00:00"/>
    <s v="SL"/>
    <m/>
    <s v="1 SL"/>
    <n v="1"/>
    <m/>
  </r>
  <r>
    <n v="1411"/>
    <x v="38"/>
    <x v="98"/>
    <s v="DE VILLA MYRNA D."/>
    <s v="GSO"/>
    <x v="1"/>
    <d v="2022-10-04T00:00:00"/>
    <d v="2022-10-06T00:00:00"/>
    <s v="SL"/>
    <m/>
    <s v="3 SL"/>
    <n v="3"/>
    <m/>
  </r>
  <r>
    <n v="1412"/>
    <x v="38"/>
    <x v="152"/>
    <s v="PERIDO EDWIN A."/>
    <s v="GSO"/>
    <x v="1"/>
    <d v="2022-10-04T00:00:00"/>
    <d v="2022-10-04T00:00:00"/>
    <s v="SL"/>
    <m/>
    <s v="1 SL"/>
    <n v="1"/>
    <m/>
  </r>
  <r>
    <n v="1413"/>
    <x v="38"/>
    <x v="155"/>
    <s v="MALIGAYA NELITA M."/>
    <s v="GSO"/>
    <x v="1"/>
    <d v="2022-11-15T00:00:00"/>
    <d v="2022-11-15T00:00:00"/>
    <s v="VL"/>
    <s v="SEC 25 EO 292- FORCE LEAVE"/>
    <s v="1 VL"/>
    <n v="1"/>
    <m/>
  </r>
  <r>
    <n v="1414"/>
    <x v="38"/>
    <x v="98"/>
    <s v="GARCIA HAIZEL M."/>
    <s v="CCT"/>
    <x v="1"/>
    <d v="2022-10-07T00:00:00"/>
    <d v="2022-10-07T00:00:00"/>
    <s v="SL"/>
    <m/>
    <s v="1 SL"/>
    <n v="1"/>
    <m/>
  </r>
  <r>
    <n v="1415"/>
    <x v="38"/>
    <x v="148"/>
    <s v="CHACON ELISA G."/>
    <s v="CCT"/>
    <x v="1"/>
    <d v="2022-11-15T00:00:00"/>
    <d v="2022-11-15T00:00:00"/>
    <s v="VL"/>
    <m/>
    <s v="1 VL"/>
    <n v="1"/>
    <m/>
  </r>
  <r>
    <n v="1416"/>
    <x v="38"/>
    <x v="148"/>
    <s v="CHACON ELISA G."/>
    <s v="CCT"/>
    <x v="1"/>
    <d v="2022-11-25T00:00:00"/>
    <d v="2022-11-25T00:00:00"/>
    <s v="VL"/>
    <m/>
    <s v="1 VL"/>
    <n v="1"/>
    <m/>
  </r>
  <r>
    <n v="1417"/>
    <x v="38"/>
    <x v="148"/>
    <s v="PETIL GLENDA D."/>
    <s v="CCT"/>
    <x v="1"/>
    <d v="2022-11-04T00:00:00"/>
    <d v="2022-11-04T00:00:00"/>
    <s v="SL"/>
    <m/>
    <s v="1 SL"/>
    <n v="1"/>
    <m/>
  </r>
  <r>
    <n v="1418"/>
    <x v="38"/>
    <x v="163"/>
    <s v="PEREY AIRENE O."/>
    <s v="CCT"/>
    <x v="1"/>
    <d v="2022-11-26T00:00:00"/>
    <d v="2022-11-26T00:00:00"/>
    <s v="SL"/>
    <m/>
    <s v="1 SL"/>
    <n v="1"/>
    <m/>
  </r>
  <r>
    <n v="1419"/>
    <x v="38"/>
    <x v="163"/>
    <s v="PETIL GLENDA D."/>
    <s v="CCT"/>
    <x v="1"/>
    <d v="2022-10-14T00:00:00"/>
    <d v="2022-10-14T00:00:00"/>
    <s v="SL"/>
    <m/>
    <s v="1 SL"/>
    <n v="1"/>
    <m/>
  </r>
  <r>
    <n v="1420"/>
    <x v="38"/>
    <x v="48"/>
    <s v="ANGCAYA INOCENCIO M."/>
    <s v="CSU"/>
    <x v="0"/>
    <m/>
    <m/>
    <s v="OTHER"/>
    <s v="TERMINAL LEAVE"/>
    <s v="0 OTHER"/>
    <n v="0"/>
    <m/>
  </r>
  <r>
    <n v="1421"/>
    <x v="38"/>
    <x v="160"/>
    <s v="PEREY AIRENE O."/>
    <s v="CCT"/>
    <x v="1"/>
    <d v="2022-10-14T00:00:00"/>
    <d v="2022-10-14T00:00:00"/>
    <s v="SL"/>
    <m/>
    <s v="1 SL"/>
    <n v="1"/>
    <m/>
  </r>
  <r>
    <n v="1422"/>
    <x v="38"/>
    <x v="151"/>
    <s v="BANICO PILAR B."/>
    <s v="CCT"/>
    <x v="1"/>
    <d v="2022-10-04T00:00:00"/>
    <d v="2022-10-05T00:00:00"/>
    <s v="SL"/>
    <m/>
    <s v="2 SL"/>
    <n v="2"/>
    <m/>
  </r>
  <r>
    <n v="1423"/>
    <x v="38"/>
    <x v="160"/>
    <s v="PEREY AIRENE O."/>
    <s v="CCT"/>
    <x v="1"/>
    <d v="2022-10-11T00:00:00"/>
    <d v="2022-10-13T00:00:00"/>
    <s v="OTHER"/>
    <s v="SOLO PARENT"/>
    <s v="3 OTHER"/>
    <n v="3"/>
    <m/>
  </r>
  <r>
    <n v="1424"/>
    <x v="38"/>
    <x v="104"/>
    <s v="PETIL GLENDA D."/>
    <s v="CCT"/>
    <x v="1"/>
    <d v="2022-10-07T00:00:00"/>
    <d v="2022-10-07T00:00:00"/>
    <s v="SL"/>
    <m/>
    <s v="1 SL"/>
    <n v="1"/>
    <m/>
  </r>
  <r>
    <n v="1425"/>
    <x v="38"/>
    <x v="132"/>
    <s v="VELUZ DORMILUNA E."/>
    <s v="CCT"/>
    <x v="1"/>
    <d v="2022-08-04T00:00:00"/>
    <d v="2022-08-04T00:00:00"/>
    <s v="OTHER"/>
    <s v="SEC 21 EO 292- SPECIAL PRIVILEGE"/>
    <s v="1 OTHER"/>
    <n v="1"/>
    <m/>
  </r>
  <r>
    <n v="1426"/>
    <x v="38"/>
    <x v="87"/>
    <s v="PETIL GLENDA D."/>
    <s v="CCT"/>
    <x v="1"/>
    <d v="2022-08-26T00:00:00"/>
    <d v="2022-08-26T00:00:00"/>
    <s v="SL"/>
    <m/>
    <s v="1 SL"/>
    <n v="1"/>
    <m/>
  </r>
  <r>
    <n v="1427"/>
    <x v="38"/>
    <x v="145"/>
    <s v="CHACON ELISA G."/>
    <s v="CCT"/>
    <x v="1"/>
    <d v="2022-10-21T00:00:00"/>
    <d v="2022-10-21T00:00:00"/>
    <s v="SL"/>
    <m/>
    <s v="1 SL"/>
    <n v="1"/>
    <m/>
  </r>
  <r>
    <n v="1428"/>
    <x v="38"/>
    <x v="140"/>
    <s v="HERNANDEZ MARIO A."/>
    <s v="MAHOGANY MARKET"/>
    <x v="1"/>
    <d v="2022-09-18T00:00:00"/>
    <d v="2022-09-18T00:00:00"/>
    <s v="SL"/>
    <m/>
    <s v="1 SL"/>
    <n v="1"/>
    <m/>
  </r>
  <r>
    <n v="1429"/>
    <x v="38"/>
    <x v="105"/>
    <s v="DIMARANAN REYNALDO R."/>
    <s v="EEO/ CITY MARKET"/>
    <x v="1"/>
    <d v="2022-09-01T00:00:00"/>
    <d v="2022-09-01T00:00:00"/>
    <s v="SL"/>
    <m/>
    <s v="1 SL"/>
    <n v="1"/>
    <m/>
  </r>
  <r>
    <n v="1430"/>
    <x v="38"/>
    <x v="105"/>
    <s v="MACASPAC JOSE VICTOR P."/>
    <s v="MAHOGANY MARKET"/>
    <x v="1"/>
    <d v="2022-09-11T00:00:00"/>
    <d v="2022-09-11T00:00:00"/>
    <s v="SL"/>
    <m/>
    <s v="1 SL"/>
    <n v="1"/>
    <m/>
  </r>
  <r>
    <n v="1431"/>
    <x v="38"/>
    <x v="164"/>
    <s v="ANGCAYA FRANCIS A."/>
    <s v="MAHOGANY MARKET"/>
    <x v="1"/>
    <d v="2022-11-15T00:00:00"/>
    <d v="2022-11-15T00:00:00"/>
    <s v="SL"/>
    <m/>
    <s v="1 SL"/>
    <n v="1"/>
    <m/>
  </r>
  <r>
    <n v="1432"/>
    <x v="38"/>
    <x v="171"/>
    <s v="MACASPAC JOSE VICTOR P."/>
    <s v="MAHOGANY MARKET"/>
    <x v="1"/>
    <d v="2022-11-13T00:00:00"/>
    <d v="2022-11-13T00:00:00"/>
    <s v="SL"/>
    <m/>
    <s v="1 SL"/>
    <n v="1"/>
    <m/>
  </r>
  <r>
    <n v="1433"/>
    <x v="38"/>
    <x v="145"/>
    <s v="ANGCAYA FRANCIS A."/>
    <s v="MAHOGANY MARKET"/>
    <x v="1"/>
    <d v="2022-10-24T00:00:00"/>
    <d v="2022-10-26T00:00:00"/>
    <s v="VL"/>
    <s v="SEC 25 EO 292- FORCE LEAVE"/>
    <s v="3 VL"/>
    <n v="3"/>
    <m/>
  </r>
  <r>
    <n v="1434"/>
    <x v="38"/>
    <x v="158"/>
    <s v="AMBAT MARILOU M."/>
    <s v="EEO/ CITY MARKET"/>
    <x v="1"/>
    <d v="2022-10-20T00:00:00"/>
    <d v="2022-10-20T00:00:00"/>
    <s v="OTHER"/>
    <s v="SEC 21 EO 292- SPECIAL PRIVILEGE"/>
    <s v="1 OTHER"/>
    <n v="1"/>
    <m/>
  </r>
  <r>
    <n v="1435"/>
    <x v="38"/>
    <x v="150"/>
    <s v="AMBAT MARILOU M."/>
    <s v="EEO/ CITY MARKET"/>
    <x v="1"/>
    <d v="2022-10-06T00:00:00"/>
    <d v="2022-10-06T00:00:00"/>
    <s v="OTHER"/>
    <s v="SEC 21 EO 292- SPECIAL PRIVILEGE"/>
    <s v="1 OTHER"/>
    <n v="1"/>
    <m/>
  </r>
  <r>
    <n v="1436"/>
    <x v="38"/>
    <x v="171"/>
    <s v="HERNANDEZ MARIO A."/>
    <s v="MAHOGANY MARKET"/>
    <x v="1"/>
    <d v="2022-11-12T00:00:00"/>
    <d v="2022-11-12T00:00:00"/>
    <s v="SL"/>
    <m/>
    <s v="1 SL"/>
    <n v="1"/>
    <m/>
  </r>
  <r>
    <n v="1437"/>
    <x v="38"/>
    <x v="356"/>
    <s v="PARAISO MARIA LORENA D."/>
    <s v="EEO/CITY MARKET"/>
    <x v="0"/>
    <d v="2022-11-18T00:00:00"/>
    <d v="2022-11-18T00:00:00"/>
    <s v="SL"/>
    <m/>
    <s v="1 SL"/>
    <n v="1"/>
    <m/>
  </r>
  <r>
    <n v="1438"/>
    <x v="38"/>
    <x v="148"/>
    <s v="RODRIGUEZ RUEL  "/>
    <s v="CENRO"/>
    <x v="1"/>
    <d v="2022-11-12T00:00:00"/>
    <d v="2022-11-14T00:00:00"/>
    <s v="VL"/>
    <s v="SEC 25 EO 292- FORCE LEAVE"/>
    <s v="1 VL"/>
    <n v="1"/>
    <m/>
  </r>
  <r>
    <n v="1439"/>
    <x v="38"/>
    <x v="351"/>
    <s v="PAYAD EDGARDO F."/>
    <s v="CENRO"/>
    <x v="1"/>
    <d v="2022-11-07T00:00:00"/>
    <d v="2022-11-11T00:00:00"/>
    <s v="VL"/>
    <m/>
    <s v="5 VL"/>
    <n v="5"/>
    <m/>
  </r>
  <r>
    <n v="1440"/>
    <x v="38"/>
    <x v="357"/>
    <s v="GOMEZ EMMA M."/>
    <s v="CEO"/>
    <x v="1"/>
    <d v="2022-11-28T00:00:00"/>
    <d v="2022-11-28T00:00:00"/>
    <s v="SL"/>
    <m/>
    <s v="1 SL"/>
    <n v="1"/>
    <m/>
  </r>
  <r>
    <n v="1441"/>
    <x v="38"/>
    <x v="358"/>
    <s v="GOMEZ EMMA M."/>
    <s v="CEO"/>
    <x v="1"/>
    <d v="2022-12-13T00:00:00"/>
    <d v="2022-12-13T00:00:00"/>
    <s v="OTHER"/>
    <s v="SEC 21 EO 292- SPECIAL PRIVILEGE"/>
    <s v="1 OTHER"/>
    <n v="1"/>
    <m/>
  </r>
  <r>
    <n v="1442"/>
    <x v="38"/>
    <x v="359"/>
    <s v="MACASPAC JOSE VICTOR P."/>
    <s v="MAHOGANY MARKET"/>
    <x v="1"/>
    <d v="2022-12-20T00:00:00"/>
    <d v="2022-12-22T00:00:00"/>
    <s v="VL"/>
    <s v="SEC 25 EO 292- FORCE LEAVE"/>
    <s v="3 VL"/>
    <n v="3"/>
    <m/>
  </r>
  <r>
    <n v="1443"/>
    <x v="38"/>
    <x v="359"/>
    <s v="ESTRANGCO MERCY U."/>
    <s v="MAHOGANY MARKET"/>
    <x v="1"/>
    <d v="2022-12-05T00:00:00"/>
    <d v="2022-12-05T00:00:00"/>
    <s v="SL"/>
    <m/>
    <s v="1 SL"/>
    <n v="1"/>
    <m/>
  </r>
  <r>
    <n v="1444"/>
    <x v="38"/>
    <x v="359"/>
    <s v="MACASPAC JOSE VICTOR P."/>
    <s v="MAHOGANY MARKET"/>
    <x v="1"/>
    <d v="2022-12-06T00:00:00"/>
    <d v="2022-12-06T00:00:00"/>
    <s v="OTHER"/>
    <s v="SEC 21 EO 292- SPECIAL PRIVILEGE"/>
    <s v="1 OTHER"/>
    <n v="1"/>
    <m/>
  </r>
  <r>
    <n v="1445"/>
    <x v="38"/>
    <x v="359"/>
    <s v="AMBAT MARILOU M."/>
    <s v="EEO/ CITY MARKET"/>
    <x v="1"/>
    <d v="2022-12-19T00:00:00"/>
    <d v="2022-12-19T00:00:00"/>
    <s v="VL"/>
    <m/>
    <s v="1 VL"/>
    <n v="1"/>
    <m/>
  </r>
  <r>
    <n v="1445"/>
    <x v="38"/>
    <x v="359"/>
    <s v="AMBAT MARILOU M."/>
    <s v="EEO/ CITY MARKET"/>
    <x v="1"/>
    <d v="2022-12-26T00:00:00"/>
    <d v="2022-12-26T00:00:00"/>
    <s v="VL"/>
    <m/>
    <s v="1 VL"/>
    <n v="1"/>
    <m/>
  </r>
  <r>
    <n v="1445"/>
    <x v="38"/>
    <x v="359"/>
    <s v="AMBAT MARILOU M."/>
    <s v="EEO/ CITY MARKET"/>
    <x v="1"/>
    <d v="2022-12-29T00:00:00"/>
    <d v="2022-12-29T00:00:00"/>
    <s v="VL"/>
    <m/>
    <s v="1 VL"/>
    <n v="1"/>
    <m/>
  </r>
  <r>
    <n v="1446"/>
    <x v="38"/>
    <x v="146"/>
    <s v="DOGNIDON MARLYN P."/>
    <s v="ONT"/>
    <x v="1"/>
    <d v="2022-11-25T00:00:00"/>
    <d v="2022-11-26T00:00:00"/>
    <s v="VL"/>
    <s v="SEC 25 EO 292- FORCE LEAVE"/>
    <s v="1 VL"/>
    <n v="1"/>
    <m/>
  </r>
  <r>
    <n v="1447"/>
    <x v="38"/>
    <x v="160"/>
    <s v="JUMARANG AIME A."/>
    <s v="ONT"/>
    <x v="1"/>
    <d v="2022-10-07T00:00:00"/>
    <d v="2022-10-14T00:00:00"/>
    <s v="SL"/>
    <m/>
    <s v="9 SL"/>
    <n v="9"/>
    <m/>
  </r>
  <r>
    <n v="1448"/>
    <x v="38"/>
    <x v="168"/>
    <s v="BAYHON VIOLETA  "/>
    <s v="ONT"/>
    <x v="1"/>
    <d v="2022-11-28T00:00:00"/>
    <d v="2022-11-29T00:00:00"/>
    <s v="VL"/>
    <m/>
    <s v="2 VL"/>
    <n v="2"/>
    <m/>
  </r>
  <r>
    <n v="1449"/>
    <x v="38"/>
    <x v="168"/>
    <s v="BAYHON VIOLETA  "/>
    <s v="ONT"/>
    <x v="1"/>
    <d v="2022-12-23T00:00:00"/>
    <d v="2022-12-27T00:00:00"/>
    <s v="VL"/>
    <m/>
    <s v="2 VL"/>
    <n v="2"/>
    <m/>
  </r>
  <r>
    <n v="1449"/>
    <x v="38"/>
    <x v="168"/>
    <s v="BAYHON VIOLETA  "/>
    <s v="ONT"/>
    <x v="1"/>
    <d v="2022-12-29T00:00:00"/>
    <d v="2022-12-29T00:00:00"/>
    <s v="VL"/>
    <m/>
    <s v="1 VL"/>
    <n v="1"/>
    <m/>
  </r>
  <r>
    <n v="1450"/>
    <x v="38"/>
    <x v="150"/>
    <s v="CASTRO VIVIAN A."/>
    <s v="ONT"/>
    <x v="1"/>
    <d v="2022-10-21T00:00:00"/>
    <d v="2022-10-23T00:00:00"/>
    <s v="OTHER"/>
    <s v="SEC 21 EO 292- SPECIAL PRIVILEGE"/>
    <s v="1 OTHER"/>
    <n v="1"/>
    <m/>
  </r>
  <r>
    <n v="1451"/>
    <x v="38"/>
    <x v="150"/>
    <s v="MANALO CYNTHIA D."/>
    <s v="ONT"/>
    <x v="1"/>
    <d v="2022-10-17T00:00:00"/>
    <d v="2022-10-28T00:00:00"/>
    <s v="VL"/>
    <m/>
    <s v="10 VL"/>
    <n v="10"/>
    <m/>
  </r>
  <r>
    <n v="1452"/>
    <x v="38"/>
    <x v="136"/>
    <s v="TORRES SONIA M."/>
    <s v="ASSESSORS OFFICE"/>
    <x v="1"/>
    <d v="2022-11-17T00:00:00"/>
    <d v="2022-11-17T00:00:00"/>
    <s v="SL"/>
    <m/>
    <s v="1 SL"/>
    <n v="1"/>
    <m/>
  </r>
  <r>
    <n v="1453"/>
    <x v="38"/>
    <x v="162"/>
    <s v="MALIGAYA NELITA M."/>
    <s v="GSO"/>
    <x v="1"/>
    <d v="2022-10-25T00:00:00"/>
    <d v="2022-10-25T00:00:00"/>
    <s v="VL"/>
    <s v="SEC 25 EO 292- FORCE LEAVE"/>
    <s v="1 VL"/>
    <n v="1"/>
    <m/>
  </r>
  <r>
    <n v="1454"/>
    <x v="38"/>
    <x v="150"/>
    <s v="FERMA MARIA VICTORIA D."/>
    <s v="CCT"/>
    <x v="1"/>
    <d v="2022-10-03T00:00:00"/>
    <d v="2022-10-03T00:00:00"/>
    <s v="SL"/>
    <m/>
    <s v="1 SL"/>
    <n v="1"/>
    <m/>
  </r>
  <r>
    <n v="1455"/>
    <x v="38"/>
    <x v="165"/>
    <s v="FERMA MARIA VICTORIA D."/>
    <s v="CCT"/>
    <x v="1"/>
    <d v="2022-10-05T00:00:00"/>
    <d v="2022-10-11T00:00:00"/>
    <s v="SL"/>
    <m/>
    <s v="5 SL"/>
    <n v="5"/>
    <m/>
  </r>
  <r>
    <n v="1456"/>
    <x v="38"/>
    <x v="102"/>
    <s v="BERNALDEZ MARLONE P."/>
    <s v="TCNHS"/>
    <x v="1"/>
    <d v="2022-10-24T00:00:00"/>
    <d v="2022-10-31T00:00:00"/>
    <s v="VL"/>
    <m/>
    <s v="6 VL"/>
    <n v="6"/>
    <m/>
  </r>
  <r>
    <n v="1457"/>
    <x v="38"/>
    <x v="102"/>
    <s v="BERNALDEZ MARLONE P."/>
    <s v="TCNHS"/>
    <x v="1"/>
    <d v="2022-11-03T00:00:00"/>
    <d v="2022-11-15T00:00:00"/>
    <s v="VL"/>
    <m/>
    <s v="9 VL"/>
    <n v="9"/>
    <m/>
  </r>
  <r>
    <n v="1458"/>
    <x v="38"/>
    <x v="121"/>
    <s v="RODRIGUEZ GREGORIO  "/>
    <s v="CENRO"/>
    <x v="1"/>
    <d v="2022-09-12T00:00:00"/>
    <d v="2022-09-12T00:00:00"/>
    <s v="SL"/>
    <m/>
    <s v="1 SL"/>
    <n v="1"/>
    <m/>
  </r>
  <r>
    <n v="1459"/>
    <x v="38"/>
    <x v="123"/>
    <s v="MENDOZA ARRIES N."/>
    <s v="COMELEC"/>
    <x v="1"/>
    <d v="2022-09-30T00:00:00"/>
    <d v="2022-08-30T00:00:00"/>
    <s v="OTHER"/>
    <s v="SEC 21 EO 292- SPECIAL PRIVILEGE"/>
    <s v="-24 OTHER"/>
    <n v="-24"/>
    <m/>
  </r>
  <r>
    <n v="1460"/>
    <x v="38"/>
    <x v="78"/>
    <s v="FERMA MARIA VICTORIA D."/>
    <s v="CCT"/>
    <x v="1"/>
    <d v="2022-08-05T00:00:00"/>
    <d v="2022-08-05T00:00:00"/>
    <s v="SL"/>
    <m/>
    <s v="1 SL"/>
    <n v="1"/>
    <m/>
  </r>
  <r>
    <n v="1461"/>
    <x v="38"/>
    <x v="123"/>
    <s v="GATPANDAN NENITA M."/>
    <s v="LIBRARY"/>
    <x v="1"/>
    <d v="2022-08-17T00:00:00"/>
    <d v="2022-08-17T00:00:00"/>
    <s v="SL"/>
    <m/>
    <s v="1 SL"/>
    <n v="1"/>
    <m/>
  </r>
  <r>
    <n v="1462"/>
    <x v="38"/>
    <x v="88"/>
    <s v="TORRES SONIA M."/>
    <s v="ASSESSORS OFFICE"/>
    <x v="1"/>
    <d v="2022-09-05T00:00:00"/>
    <d v="2022-09-06T00:00:00"/>
    <s v="SL"/>
    <m/>
    <s v="2 SL"/>
    <n v="2"/>
    <m/>
  </r>
  <r>
    <n v="1463"/>
    <x v="38"/>
    <x v="101"/>
    <s v="TORRES SONIA M."/>
    <s v="ASSESSORS OFFICE"/>
    <x v="1"/>
    <d v="2022-08-30T00:00:00"/>
    <d v="2022-08-30T00:00:00"/>
    <s v="SL"/>
    <m/>
    <s v="1 SL"/>
    <n v="1"/>
    <m/>
  </r>
  <r>
    <n v="1464"/>
    <x v="38"/>
    <x v="160"/>
    <s v="BAYOT RUMER M."/>
    <s v="ASSESSORS OFFICE"/>
    <x v="1"/>
    <d v="2022-10-24T00:00:00"/>
    <d v="2022-10-24T00:00:00"/>
    <s v="VL"/>
    <m/>
    <s v="1 VL"/>
    <n v="1"/>
    <m/>
  </r>
  <r>
    <n v="1465"/>
    <x v="38"/>
    <x v="159"/>
    <s v="MARINDUQUE MARISSA M."/>
    <s v="ASSESSORS OFFICE"/>
    <x v="1"/>
    <d v="2022-10-24T00:00:00"/>
    <d v="2022-10-24T00:00:00"/>
    <s v="SL"/>
    <m/>
    <s v="1 SL"/>
    <n v="1"/>
    <m/>
  </r>
  <r>
    <n v="1465"/>
    <x v="38"/>
    <x v="159"/>
    <s v="MARINDUQUE MARISSA M."/>
    <s v="ASSESSORS OFFICE"/>
    <x v="1"/>
    <d v="2022-10-28T00:00:00"/>
    <d v="2022-10-28T00:00:00"/>
    <s v="SL"/>
    <m/>
    <s v="1 SL"/>
    <n v="1"/>
    <m/>
  </r>
  <r>
    <n v="1466"/>
    <x v="38"/>
    <x v="165"/>
    <s v="TORRES SONIA M."/>
    <s v="ASSESSORS OFFICE"/>
    <x v="1"/>
    <d v="2022-10-07T00:00:00"/>
    <d v="2022-10-11T00:00:00"/>
    <s v="SL"/>
    <m/>
    <s v="3 SL"/>
    <n v="3"/>
    <m/>
  </r>
  <r>
    <n v="1467"/>
    <x v="38"/>
    <x v="151"/>
    <s v="TORRES SONIA M."/>
    <s v="ASSESSORS OFFICE"/>
    <x v="1"/>
    <d v="2022-10-14T00:00:00"/>
    <d v="2022-10-14T00:00:00"/>
    <s v="VL"/>
    <m/>
    <s v="1 VL"/>
    <n v="1"/>
    <m/>
  </r>
  <r>
    <n v="1468"/>
    <x v="38"/>
    <x v="147"/>
    <s v="TORRES SONIA M."/>
    <s v="ASSESSORS OFFICE"/>
    <x v="1"/>
    <d v="2022-10-24T00:00:00"/>
    <d v="2022-10-24T00:00:00"/>
    <s v="VL"/>
    <m/>
    <s v="1 VL"/>
    <n v="1"/>
    <m/>
  </r>
  <r>
    <n v="1469"/>
    <x v="38"/>
    <x v="160"/>
    <s v="BAYOT RUMER M."/>
    <s v="ASSESSORS OFFICE"/>
    <x v="1"/>
    <d v="2022-10-14T00:00:00"/>
    <d v="2022-10-14T00:00:00"/>
    <s v="SL"/>
    <m/>
    <s v="1 SL"/>
    <n v="1"/>
    <m/>
  </r>
  <r>
    <n v="1470"/>
    <x v="38"/>
    <x v="160"/>
    <s v="MARINDUQUE MARISSA M."/>
    <s v="ASSESSORS OFFICE"/>
    <x v="1"/>
    <d v="2022-10-14T00:00:00"/>
    <d v="2022-10-14T00:00:00"/>
    <s v="OTHER"/>
    <s v="SEC 21 EO 292- SPECIAL PRIVILEGE"/>
    <s v="1 OTHER"/>
    <n v="1"/>
    <m/>
  </r>
  <r>
    <n v="1471"/>
    <x v="38"/>
    <x v="78"/>
    <s v="GOMEZ EMMA M."/>
    <s v="CEO"/>
    <x v="1"/>
    <d v="2022-08-05T00:00:00"/>
    <d v="2022-08-05T00:00:00"/>
    <s v="SL"/>
    <m/>
    <s v="1 SL"/>
    <n v="1"/>
    <m/>
  </r>
  <r>
    <n v="1472"/>
    <x v="38"/>
    <x v="109"/>
    <s v="GOMEZ EMMA M."/>
    <s v="CEO"/>
    <x v="1"/>
    <d v="2022-09-27T00:00:00"/>
    <d v="2022-09-27T00:00:00"/>
    <s v="SL"/>
    <m/>
    <s v="1 SL"/>
    <n v="1"/>
    <m/>
  </r>
  <r>
    <n v="1473"/>
    <x v="38"/>
    <x v="87"/>
    <s v="GOMEZ EMMA M."/>
    <s v="CEO"/>
    <x v="1"/>
    <d v="2022-09-02T00:00:00"/>
    <d v="2022-09-02T00:00:00"/>
    <s v="OTHER"/>
    <s v="SEC 21 EO 292- SPECIAL PRIVILEGE"/>
    <s v="1 OTHER"/>
    <n v="1"/>
    <m/>
  </r>
  <r>
    <n v="1474"/>
    <x v="38"/>
    <x v="350"/>
    <s v="DUNGO PURISIMA CORAZON E."/>
    <s v="CTO"/>
    <x v="1"/>
    <d v="2022-12-05T00:00:00"/>
    <d v="2022-12-23T00:00:00"/>
    <s v="VL"/>
    <m/>
    <s v="14 VL"/>
    <n v="14"/>
    <m/>
  </r>
  <r>
    <n v="1475"/>
    <x v="38"/>
    <x v="163"/>
    <s v="DUNGO PURISIMA CORAZON E."/>
    <s v="CTO"/>
    <x v="1"/>
    <d v="2022-11-02T00:00:00"/>
    <d v="2022-11-03T00:00:00"/>
    <s v="VL"/>
    <m/>
    <s v="2 VL"/>
    <n v="2"/>
    <m/>
  </r>
  <r>
    <n v="1476"/>
    <x v="38"/>
    <x v="134"/>
    <s v="DUNGO PURISIMA CORAZON E."/>
    <s v="CTO"/>
    <x v="1"/>
    <d v="2022-10-18T00:00:00"/>
    <d v="2022-10-19T00:00:00"/>
    <s v="VL"/>
    <s v="SEC 25 EO 292- FORCE LEAVE"/>
    <s v="2 VL"/>
    <n v="2"/>
    <m/>
  </r>
  <r>
    <n v="1477"/>
    <x v="38"/>
    <x v="360"/>
    <s v="DUNGO PURISIMA CORAZON E."/>
    <s v="CTO"/>
    <x v="1"/>
    <d v="2022-09-20T00:00:00"/>
    <d v="2022-09-20T00:00:00"/>
    <s v="SL"/>
    <m/>
    <s v="1 SL"/>
    <n v="1"/>
    <m/>
  </r>
  <r>
    <n v="1478"/>
    <x v="38"/>
    <x v="120"/>
    <s v="DUNGO PURISIMA CORAZON E."/>
    <s v="CTO"/>
    <x v="1"/>
    <d v="2022-09-12T00:00:00"/>
    <d v="2022-09-13T00:00:00"/>
    <s v="SL"/>
    <m/>
    <s v="2 SL"/>
    <n v="2"/>
    <m/>
  </r>
  <r>
    <n v="1479"/>
    <x v="38"/>
    <x v="356"/>
    <s v="LANDICHO ROSALINA B."/>
    <s v="EEO/CITY MARKET"/>
    <x v="0"/>
    <d v="2022-11-16T00:00:00"/>
    <d v="2022-11-16T00:00:00"/>
    <s v="SL"/>
    <m/>
    <s v="1 SL"/>
    <n v="1"/>
    <m/>
  </r>
  <r>
    <n v="1480"/>
    <x v="38"/>
    <x v="158"/>
    <s v="TIBAYAN EUFEMIA O."/>
    <s v="CHO"/>
    <x v="0"/>
    <d v="2022-11-09T00:00:00"/>
    <d v="2022-11-11T00:00:00"/>
    <s v="OTHER"/>
    <s v="QUARANTINE"/>
    <s v="3 OTHER"/>
    <n v="3"/>
    <m/>
  </r>
  <r>
    <n v="1481"/>
    <x v="38"/>
    <x v="148"/>
    <s v="PAYAD EDGARDO F."/>
    <s v="CENRO"/>
    <x v="1"/>
    <d v="2022-11-03T00:00:00"/>
    <d v="2022-11-04T00:00:00"/>
    <s v="SL"/>
    <m/>
    <s v="2 SL"/>
    <n v="2"/>
    <m/>
  </r>
  <r>
    <n v="1482"/>
    <x v="38"/>
    <x v="162"/>
    <s v="PAYAD EDGARDO F."/>
    <s v="CENRO"/>
    <x v="1"/>
    <d v="2022-09-30T00:00:00"/>
    <d v="2022-10-10T00:00:00"/>
    <s v="SL"/>
    <m/>
    <s v="7 SL"/>
    <n v="7"/>
    <m/>
  </r>
  <r>
    <n v="1482"/>
    <x v="38"/>
    <x v="162"/>
    <s v="PAYAD EDGARDO F."/>
    <s v="CENRO"/>
    <x v="1"/>
    <d v="2022-10-14T00:00:00"/>
    <d v="2022-10-17T00:00:00"/>
    <s v="SL"/>
    <m/>
    <s v="5 SL"/>
    <n v="5"/>
    <m/>
  </r>
  <r>
    <n v="1483"/>
    <x v="38"/>
    <x v="167"/>
    <s v="PAYAD EDGARDO F."/>
    <s v="CENRO"/>
    <x v="1"/>
    <d v="2022-10-26T00:00:00"/>
    <d v="2022-10-28T00:00:00"/>
    <s v="VL"/>
    <m/>
    <s v="3 VL"/>
    <n v="3"/>
    <m/>
  </r>
  <r>
    <n v="1484"/>
    <x v="38"/>
    <x v="147"/>
    <s v="RODRIGUEZ RUEL  "/>
    <s v="CENRO"/>
    <x v="1"/>
    <d v="2022-10-01T00:00:00"/>
    <d v="2022-10-01T00:00:00"/>
    <s v="SL"/>
    <m/>
    <s v="0 SL"/>
    <n v="0"/>
    <m/>
  </r>
  <r>
    <n v="1485"/>
    <x v="38"/>
    <x v="152"/>
    <s v="MACAPUNO FELIX  "/>
    <s v="CENRO"/>
    <x v="1"/>
    <d v="2022-10-04T00:00:00"/>
    <d v="2022-10-04T00:00:00"/>
    <s v="SL"/>
    <m/>
    <s v="1 SL"/>
    <n v="1"/>
    <m/>
  </r>
  <r>
    <n v="1486"/>
    <x v="38"/>
    <x v="349"/>
    <s v="MACAPUNO FELIX  "/>
    <s v="CENRO"/>
    <x v="1"/>
    <d v="2022-11-21T00:00:00"/>
    <d v="2022-11-21T00:00:00"/>
    <s v="SL"/>
    <m/>
    <s v="1 SL"/>
    <n v="1"/>
    <m/>
  </r>
  <r>
    <n v="1487"/>
    <x v="38"/>
    <x v="88"/>
    <s v="PALADAN VICENTE  "/>
    <s v="CENRO"/>
    <x v="1"/>
    <d v="2022-09-14T00:00:00"/>
    <d v="2022-09-16T00:00:00"/>
    <s v="VL"/>
    <s v="SEC 25 EO 292- FORCE LEAVE"/>
    <s v="3 VL"/>
    <n v="3"/>
    <m/>
  </r>
  <r>
    <n v="1488"/>
    <x v="38"/>
    <x v="142"/>
    <s v="PALADAN VICENTE  "/>
    <s v="CENRO"/>
    <x v="1"/>
    <d v="2022-09-01T00:00:00"/>
    <d v="2022-09-05T00:00:00"/>
    <s v="SL"/>
    <m/>
    <s v="3 SL"/>
    <n v="3"/>
    <m/>
  </r>
  <r>
    <n v="1489"/>
    <x v="38"/>
    <x v="86"/>
    <s v="RODRIGUEZ GREGORIO  "/>
    <s v="CENRO"/>
    <x v="1"/>
    <d v="2022-08-30T00:00:00"/>
    <d v="2022-08-31T00:00:00"/>
    <s v="VL"/>
    <s v="SEC 25 EO 292- FORCE LEAVE"/>
    <s v="2 VL"/>
    <n v="2"/>
    <m/>
  </r>
  <r>
    <n v="1490"/>
    <x v="38"/>
    <x v="160"/>
    <s v="JAVIER CARMELITA M."/>
    <s v="CCT"/>
    <x v="1"/>
    <d v="2022-10-24T00:00:00"/>
    <d v="2022-10-24T00:00:00"/>
    <s v="VL"/>
    <s v="SEC 25 EO 292- FORCE LEAVE"/>
    <s v="1 VL"/>
    <n v="1"/>
    <m/>
  </r>
  <r>
    <n v="1491"/>
    <x v="38"/>
    <x v="111"/>
    <s v="ESTRANGCO MERCY U."/>
    <s v="MAHOGANY MARKET"/>
    <x v="1"/>
    <d v="2022-09-28T00:00:00"/>
    <d v="2022-09-28T00:00:00"/>
    <s v="OTHER"/>
    <s v="SEC 21 EO 292- SPECIAL PRIVILEGE"/>
    <s v="1 OTHER"/>
    <n v="1"/>
    <m/>
  </r>
  <r>
    <n v="1492"/>
    <x v="38"/>
    <x v="96"/>
    <s v="PARRA VICTORIA S."/>
    <s v="EEO/ CITY MARKET"/>
    <x v="1"/>
    <d v="2022-08-23T00:00:00"/>
    <d v="2022-08-25T00:00:00"/>
    <s v="VL"/>
    <m/>
    <s v="3 VL"/>
    <n v="3"/>
    <m/>
  </r>
  <r>
    <n v="1493"/>
    <x v="38"/>
    <x v="86"/>
    <s v="DIMARANAN REYNALDO R."/>
    <s v="EEO/ CITY MARKET"/>
    <x v="1"/>
    <d v="2022-08-16T00:00:00"/>
    <d v="2022-08-17T00:00:00"/>
    <s v="SL"/>
    <m/>
    <s v="2 SL"/>
    <n v="2"/>
    <m/>
  </r>
  <r>
    <n v="1494"/>
    <x v="38"/>
    <x v="108"/>
    <s v="ESTRANGCO MERCY U."/>
    <s v="MAHOGANY MARKET"/>
    <x v="1"/>
    <d v="2022-09-02T00:00:00"/>
    <d v="2022-09-02T00:00:00"/>
    <s v="OTHER"/>
    <s v="SEC 21 EO 292- SPECIAL PRIVILEGE"/>
    <s v="1 OTHER"/>
    <n v="1"/>
    <m/>
  </r>
  <r>
    <n v="1495"/>
    <x v="38"/>
    <x v="83"/>
    <s v="ESTRANGCO MERCY U."/>
    <s v="MAHOGANY MARKET"/>
    <x v="1"/>
    <d v="2022-09-12T00:00:00"/>
    <d v="2022-09-16T00:00:00"/>
    <s v="VL"/>
    <m/>
    <s v="5 VL"/>
    <n v="5"/>
    <m/>
  </r>
  <r>
    <n v="1496"/>
    <x v="38"/>
    <x v="105"/>
    <s v="CRIZALDO THELMA U."/>
    <s v="CHO"/>
    <x v="1"/>
    <d v="2022-09-26T00:00:00"/>
    <d v="2022-09-26T00:00:00"/>
    <s v="VL"/>
    <m/>
    <s v="1 VL"/>
    <n v="1"/>
    <m/>
  </r>
  <r>
    <n v="1497"/>
    <x v="38"/>
    <x v="87"/>
    <s v="CALANOG EUGENE V."/>
    <s v="CHO"/>
    <x v="1"/>
    <d v="2022-09-06T00:00:00"/>
    <d v="2022-09-06T00:00:00"/>
    <s v="OTHER"/>
    <s v="SEC 21 EO 292- SPECIAL PRIVILEGE"/>
    <s v="1 OTHER"/>
    <n v="1"/>
    <m/>
  </r>
  <r>
    <n v="1498"/>
    <x v="38"/>
    <x v="88"/>
    <s v="ALCAZAR ZENAIDA S."/>
    <s v="CHO"/>
    <x v="1"/>
    <d v="2022-09-13T00:00:00"/>
    <d v="2022-09-13T00:00:00"/>
    <s v="VL"/>
    <m/>
    <s v="1 VL"/>
    <n v="1"/>
    <m/>
  </r>
  <r>
    <n v="1499"/>
    <x v="38"/>
    <x v="88"/>
    <s v="MALIGAYO YOLANDA D."/>
    <s v="CHO"/>
    <x v="1"/>
    <d v="2022-09-06T00:00:00"/>
    <d v="2022-09-06T00:00:00"/>
    <s v="SL"/>
    <m/>
    <s v="1 SL"/>
    <n v="1"/>
    <m/>
  </r>
  <r>
    <n v="1500"/>
    <x v="38"/>
    <x v="35"/>
    <s v="MALIGAYO YOLANDA D."/>
    <s v="CHO"/>
    <x v="1"/>
    <d v="2022-07-26T00:00:00"/>
    <d v="2022-07-26T00:00:00"/>
    <s v="SL"/>
    <m/>
    <s v="1 SL"/>
    <n v="1"/>
    <m/>
  </r>
  <r>
    <n v="1501"/>
    <x v="38"/>
    <x v="360"/>
    <s v="MIRANDO EDITH B."/>
    <s v="CHO"/>
    <x v="1"/>
    <d v="2022-12-27T00:00:00"/>
    <d v="2022-12-29T00:00:00"/>
    <s v="VL"/>
    <s v="SEC 25 EO 292- FORCE LEAVE"/>
    <s v="3 VL"/>
    <n v="3"/>
    <m/>
  </r>
  <r>
    <n v="1502"/>
    <x v="38"/>
    <x v="360"/>
    <s v="MIRANDO EDITH B."/>
    <s v="CHO"/>
    <x v="1"/>
    <d v="2022-12-26T00:00:00"/>
    <d v="2022-12-26T00:00:00"/>
    <s v="OTHER"/>
    <s v="SEC 21 EO 292- SPECIAL PRIVILEGE"/>
    <s v="0 OTHER"/>
    <n v="0"/>
    <m/>
  </r>
  <r>
    <n v="1503"/>
    <x v="38"/>
    <x v="361"/>
    <s v="MALIGAYO YOLANDA D."/>
    <s v="CHO"/>
    <x v="1"/>
    <d v="2022-10-17T00:00:00"/>
    <d v="2022-10-18T00:00:00"/>
    <s v="SL"/>
    <m/>
    <s v="2 SL"/>
    <n v="2"/>
    <m/>
  </r>
  <r>
    <n v="1504"/>
    <x v="38"/>
    <x v="167"/>
    <s v="MALIGAYO YOLANDA D."/>
    <s v="CHO"/>
    <x v="1"/>
    <d v="2022-10-10T00:00:00"/>
    <d v="2022-10-15T00:00:00"/>
    <s v="OTHER"/>
    <s v="QUARANTINE"/>
    <s v="5 OTHER"/>
    <n v="5"/>
    <m/>
  </r>
  <r>
    <n v="1505"/>
    <x v="38"/>
    <x v="146"/>
    <s v="LEGASPI DOLORES B."/>
    <s v="CHO"/>
    <x v="1"/>
    <d v="2022-10-17T00:00:00"/>
    <d v="2022-10-28T00:00:00"/>
    <s v="SL"/>
    <m/>
    <s v="10 SL"/>
    <n v="10"/>
    <m/>
  </r>
  <r>
    <n v="1506"/>
    <x v="38"/>
    <x v="146"/>
    <s v="MIRANDO EDITH B."/>
    <s v="CHO"/>
    <x v="1"/>
    <d v="2022-11-02T00:00:00"/>
    <d v="2022-11-02T00:00:00"/>
    <s v="SL"/>
    <m/>
    <s v="1 SL"/>
    <n v="1"/>
    <m/>
  </r>
  <r>
    <n v="1507"/>
    <x v="38"/>
    <x v="138"/>
    <s v="BAYOT ELAINE B."/>
    <s v="ONT"/>
    <x v="1"/>
    <d v="2022-09-28T00:00:00"/>
    <d v="2022-09-29T00:00:00"/>
    <s v="VL"/>
    <m/>
    <s v="2 VL"/>
    <n v="2"/>
    <m/>
  </r>
  <r>
    <n v="1508"/>
    <x v="38"/>
    <x v="111"/>
    <s v="EMELO MARYJANE T."/>
    <s v="ONT"/>
    <x v="1"/>
    <d v="2022-09-17T00:00:00"/>
    <d v="2022-09-17T00:00:00"/>
    <s v="SL"/>
    <m/>
    <s v="0 SL"/>
    <n v="0"/>
    <m/>
  </r>
  <r>
    <n v="1509"/>
    <x v="38"/>
    <x v="81"/>
    <s v="AMPARO JOY J."/>
    <s v="ONT"/>
    <x v="1"/>
    <d v="2022-08-04T00:00:00"/>
    <d v="2022-08-08T00:00:00"/>
    <s v="SL"/>
    <m/>
    <s v="3 SL"/>
    <n v="3"/>
    <m/>
  </r>
  <r>
    <n v="1510"/>
    <x v="38"/>
    <x v="138"/>
    <s v="AMPARO JOY J."/>
    <s v="ONT"/>
    <x v="1"/>
    <d v="2022-09-09T00:00:00"/>
    <d v="2022-09-14T00:00:00"/>
    <s v="SL"/>
    <m/>
    <s v="4 SL"/>
    <n v="4"/>
    <m/>
  </r>
  <r>
    <n v="1511"/>
    <x v="38"/>
    <x v="348"/>
    <s v="HERNANDEZ DONATO Q."/>
    <s v="ONT"/>
    <x v="1"/>
    <d v="2022-11-28T00:00:00"/>
    <d v="2022-11-29T00:00:00"/>
    <s v="VL"/>
    <m/>
    <s v="2 VL"/>
    <n v="2"/>
    <m/>
  </r>
  <r>
    <n v="1512"/>
    <x v="38"/>
    <x v="362"/>
    <s v="CASTRO VIVIAN A."/>
    <s v="ONT"/>
    <x v="1"/>
    <d v="2022-11-06T00:00:00"/>
    <d v="2022-11-10T00:00:00"/>
    <s v="VL"/>
    <m/>
    <s v="4 VL"/>
    <n v="4"/>
    <m/>
  </r>
  <r>
    <n v="1512"/>
    <x v="38"/>
    <x v="362"/>
    <s v="CASTRO VIVIAN A."/>
    <s v="ONT"/>
    <x v="1"/>
    <d v="2022-11-13T00:00:00"/>
    <d v="2022-11-13T00:00:00"/>
    <s v="VL"/>
    <m/>
    <s v="0 VL"/>
    <n v="0"/>
    <m/>
  </r>
  <r>
    <n v="1513"/>
    <x v="38"/>
    <x v="148"/>
    <s v="PASCUA LORENA D."/>
    <s v="ONT"/>
    <x v="1"/>
    <d v="2022-11-14T00:00:00"/>
    <d v="2022-11-16T00:00:00"/>
    <s v="VL"/>
    <m/>
    <s v="3 VL"/>
    <n v="3"/>
    <m/>
  </r>
  <r>
    <n v="1514"/>
    <x v="38"/>
    <x v="148"/>
    <s v="PASCUA LORENA D."/>
    <s v="ONT"/>
    <x v="1"/>
    <d v="2022-11-13T00:00:00"/>
    <d v="2022-11-13T00:00:00"/>
    <s v="OTHER"/>
    <s v="SEC 21 EO 292- SPECIAL PRIVILEGE"/>
    <s v="0 OTHER"/>
    <n v="0"/>
    <m/>
  </r>
  <r>
    <n v="1515"/>
    <x v="38"/>
    <x v="363"/>
    <s v="BAYBAY MA. ROSA A."/>
    <s v="ONT"/>
    <x v="1"/>
    <d v="2022-11-09T00:00:00"/>
    <d v="2022-11-09T00:00:00"/>
    <s v="SL"/>
    <m/>
    <s v="1 SL"/>
    <n v="1"/>
    <m/>
  </r>
  <r>
    <n v="1516"/>
    <x v="38"/>
    <x v="146"/>
    <s v="HAPITA MELANIE A."/>
    <s v="ONT"/>
    <x v="0"/>
    <d v="2022-11-25T00:00:00"/>
    <d v="2022-11-28T00:00:00"/>
    <s v="VL"/>
    <m/>
    <s v="2 VL"/>
    <n v="2"/>
    <m/>
  </r>
  <r>
    <n v="1517"/>
    <x v="38"/>
    <x v="364"/>
    <s v="MARASIGAN BIENVENIDO E."/>
    <s v="GSO"/>
    <x v="0"/>
    <d v="2022-12-12T00:00:00"/>
    <d v="2022-12-15T00:00:00"/>
    <s v="SL"/>
    <m/>
    <s v="4 SL"/>
    <n v="4"/>
    <m/>
  </r>
  <r>
    <n v="1518"/>
    <x v="38"/>
    <x v="349"/>
    <s v="ATIENZA JULIE ANN A."/>
    <s v="CTO"/>
    <x v="1"/>
    <d v="2022-11-29T00:00:00"/>
    <d v="2022-11-29T00:00:00"/>
    <s v="VL"/>
    <s v="SEC 25 EO 292- FORCE LEAVE"/>
    <s v="1 VL"/>
    <n v="1"/>
    <m/>
  </r>
  <r>
    <n v="1519"/>
    <x v="38"/>
    <x v="357"/>
    <s v="ATIENZA JULIE ANN A."/>
    <s v="CTO"/>
    <x v="1"/>
    <d v="2022-12-07T00:00:00"/>
    <d v="2022-12-07T00:00:00"/>
    <s v="VL"/>
    <s v="SEC 25 EO 292- FORCE LEAVE"/>
    <s v="1 VL"/>
    <n v="1"/>
    <m/>
  </r>
  <r>
    <n v="1520"/>
    <x v="38"/>
    <x v="365"/>
    <s v="ATIENZA JULIE ANN A."/>
    <s v="CTO"/>
    <x v="1"/>
    <d v="2022-12-19T00:00:00"/>
    <d v="2022-12-19T00:00:00"/>
    <s v="VL"/>
    <m/>
    <s v="1 VL"/>
    <n v="1"/>
    <m/>
  </r>
  <r>
    <n v="1521"/>
    <x v="38"/>
    <x v="353"/>
    <s v="BAYOT ANISIA P."/>
    <s v="CTO"/>
    <x v="1"/>
    <d v="2022-12-07T00:00:00"/>
    <d v="2022-12-09T00:00:00"/>
    <s v="VL"/>
    <s v="SEC 25 EO 292- FORCE LEAVE"/>
    <s v="2 VL"/>
    <n v="2"/>
    <m/>
  </r>
  <r>
    <n v="1522"/>
    <x v="38"/>
    <x v="353"/>
    <s v="DIMAPILIS ANTHONY A."/>
    <s v="CTO"/>
    <x v="1"/>
    <d v="2022-12-16T00:00:00"/>
    <d v="2022-12-16T00:00:00"/>
    <s v="VL"/>
    <s v="SEC 25 EO 292- FORCE LEAVE"/>
    <s v="1 VL"/>
    <n v="1"/>
    <m/>
  </r>
  <r>
    <n v="1522"/>
    <x v="38"/>
    <x v="353"/>
    <s v="DIMAPILIS ANTHONY A."/>
    <s v="CTO"/>
    <x v="1"/>
    <d v="2022-12-26T00:00:00"/>
    <d v="2022-12-26T00:00:00"/>
    <s v="VL"/>
    <s v="SEC 25 EO 292- FORCE LEAVE"/>
    <s v="0 VL"/>
    <n v="0"/>
    <m/>
  </r>
  <r>
    <n v="1523"/>
    <x v="38"/>
    <x v="357"/>
    <s v="DIMAPILIS ANTHONY A."/>
    <s v="CTO"/>
    <x v="1"/>
    <d v="2022-11-25T00:00:00"/>
    <d v="2022-11-25T00:00:00"/>
    <s v="SL"/>
    <m/>
    <s v="1 SL"/>
    <n v="1"/>
    <m/>
  </r>
  <r>
    <n v="1524"/>
    <x v="38"/>
    <x v="353"/>
    <s v="VIDALLO WINNIE R."/>
    <s v="CTO"/>
    <x v="1"/>
    <d v="2022-12-01T00:00:00"/>
    <d v="2022-12-01T00:00:00"/>
    <s v="SL"/>
    <m/>
    <s v="1 SL"/>
    <n v="1"/>
    <m/>
  </r>
  <r>
    <n v="1525"/>
    <x v="38"/>
    <x v="352"/>
    <s v="OLEGARIO NENITA A."/>
    <s v="LIBRARY"/>
    <x v="1"/>
    <d v="2022-12-07T00:00:00"/>
    <d v="2022-12-07T00:00:00"/>
    <s v="VL"/>
    <m/>
    <s v="1 VL"/>
    <n v="1"/>
    <m/>
  </r>
  <r>
    <n v="1526"/>
    <x v="38"/>
    <x v="357"/>
    <s v="GUAÑEZO MA. GINA P."/>
    <s v="CTO"/>
    <x v="1"/>
    <d v="2022-11-16T00:00:00"/>
    <d v="2022-11-16T00:00:00"/>
    <s v="SL"/>
    <m/>
    <s v="1 SL"/>
    <n v="1"/>
    <m/>
  </r>
  <r>
    <n v="1526"/>
    <x v="38"/>
    <x v="357"/>
    <s v="GUAÑEZO MA. GINA P."/>
    <s v="CTO"/>
    <x v="1"/>
    <d v="2022-11-28T00:00:00"/>
    <d v="2022-11-28T00:00:00"/>
    <s v="SL"/>
    <m/>
    <s v="1 SL"/>
    <n v="1"/>
    <m/>
  </r>
  <r>
    <n v="1527"/>
    <x v="38"/>
    <x v="366"/>
    <s v="MARTINEZ BELEN B."/>
    <s v="CBO"/>
    <x v="1"/>
    <d v="2022-12-14T00:00:00"/>
    <d v="2022-12-14T00:00:00"/>
    <s v="OTHER"/>
    <s v="SEC 21 EO 292- SPECIAL PRIVILEGE"/>
    <s v="1 OTHER"/>
    <n v="1"/>
    <m/>
  </r>
  <r>
    <n v="1528"/>
    <x v="38"/>
    <x v="359"/>
    <s v="PENALES GUILLERMA B."/>
    <s v="CBO"/>
    <x v="1"/>
    <d v="2022-12-15T00:00:00"/>
    <d v="2022-12-15T00:00:00"/>
    <s v="VL"/>
    <s v="SEC 25 EO 292- FORCE LEAVE"/>
    <s v="1 VL"/>
    <n v="1"/>
    <m/>
  </r>
  <r>
    <n v="1529"/>
    <x v="38"/>
    <x v="367"/>
    <s v="PENALES GUILLERMA B."/>
    <s v="CBO"/>
    <x v="1"/>
    <d v="2022-12-01T00:00:00"/>
    <d v="2022-12-01T00:00:00"/>
    <s v="VL"/>
    <s v="SEC 25 EO 292- FORCE LEAVE"/>
    <s v="1 VL"/>
    <n v="1"/>
    <m/>
  </r>
  <r>
    <n v="1530"/>
    <x v="38"/>
    <x v="367"/>
    <s v="MONTENEGRO MARISSA P."/>
    <s v="CBO"/>
    <x v="1"/>
    <d v="2022-12-09T00:00:00"/>
    <d v="2022-12-09T00:00:00"/>
    <s v="VL"/>
    <s v="SEC 25 EO 292- FORCE LEAVE"/>
    <s v="1 VL"/>
    <n v="1"/>
    <m/>
  </r>
  <r>
    <n v="1530"/>
    <x v="38"/>
    <x v="367"/>
    <s v="MONTENEGRO MARISSA P."/>
    <s v="CBO"/>
    <x v="1"/>
    <d v="2022-12-16T00:00:00"/>
    <d v="2022-12-16T00:00:00"/>
    <s v="VL"/>
    <s v="SEC 25 EO 292- FORCE LEAVE"/>
    <s v="1 VL"/>
    <n v="1"/>
    <m/>
  </r>
  <r>
    <n v="1530"/>
    <x v="38"/>
    <x v="367"/>
    <s v="MONTENEGRO MARISSA P."/>
    <s v="CBO"/>
    <x v="1"/>
    <d v="2022-12-21T00:00:00"/>
    <d v="2022-12-21T00:00:00"/>
    <s v="VL"/>
    <s v="SEC 25 EO 292- FORCE LEAVE"/>
    <s v="1 VL"/>
    <n v="1"/>
    <m/>
  </r>
  <r>
    <n v="1530"/>
    <x v="38"/>
    <x v="367"/>
    <s v="MONTENEGRO MARISSA P."/>
    <s v="CBO"/>
    <x v="1"/>
    <d v="2022-12-26T00:00:00"/>
    <d v="2022-12-26T00:00:00"/>
    <s v="VL"/>
    <s v="SEC 25 EO 292- FORCE LEAVE"/>
    <s v="0 VL"/>
    <n v="0"/>
    <m/>
  </r>
  <r>
    <n v="1531"/>
    <x v="38"/>
    <x v="367"/>
    <s v="FELICIDARIO PAMELA C."/>
    <s v="BUDGET"/>
    <x v="1"/>
    <d v="2022-11-28T00:00:00"/>
    <d v="2022-11-28T00:00:00"/>
    <s v="VL"/>
    <s v="SEC 25 EO 292- FORCE LEAVE"/>
    <s v="1 VL"/>
    <n v="1"/>
    <m/>
  </r>
  <r>
    <n v="1531"/>
    <x v="38"/>
    <x v="367"/>
    <s v="FELICIDARIO PAMELA C."/>
    <s v="BUDGET"/>
    <x v="1"/>
    <d v="2022-12-12T00:00:00"/>
    <d v="2022-12-12T00:00:00"/>
    <s v="VL"/>
    <s v="SEC 25 EO 292- FORCE LEAVE"/>
    <s v="1 VL"/>
    <n v="1"/>
    <m/>
  </r>
  <r>
    <n v="1531"/>
    <x v="38"/>
    <x v="367"/>
    <s v="FELICIDARIO PAMELA C."/>
    <s v="BUDGET"/>
    <x v="1"/>
    <d v="2022-12-22T00:00:00"/>
    <d v="2022-12-22T00:00:00"/>
    <s v="VL"/>
    <s v="SEC 25 EO 292- FORCE LEAVE"/>
    <s v="1 VL"/>
    <n v="1"/>
    <m/>
  </r>
  <r>
    <n v="1531"/>
    <x v="38"/>
    <x v="367"/>
    <s v="FELICIDARIO PAMELA C."/>
    <s v="BUDGET"/>
    <x v="1"/>
    <d v="2022-12-19T00:00:00"/>
    <d v="2022-12-19T00:00:00"/>
    <s v="VL"/>
    <s v="SEC 25 EO 292- FORCE LEAVE"/>
    <s v="1 VL"/>
    <n v="1"/>
    <m/>
  </r>
  <r>
    <n v="1531"/>
    <x v="38"/>
    <x v="367"/>
    <s v="FELICIDARIO PAMELA C."/>
    <s v="BUDGET"/>
    <x v="1"/>
    <d v="2022-12-29T00:00:00"/>
    <d v="2022-12-29T00:00:00"/>
    <s v="VL"/>
    <s v="SEC 25 EO 292- FORCE LEAVE"/>
    <s v="1 VL"/>
    <n v="1"/>
    <m/>
  </r>
  <r>
    <n v="1532"/>
    <x v="38"/>
    <x v="367"/>
    <s v="TAÑEDO MARIA EVELYN C."/>
    <s v="CBO"/>
    <x v="1"/>
    <d v="2022-12-06T00:00:00"/>
    <d v="2022-12-06T00:00:00"/>
    <s v="VL"/>
    <m/>
    <s v="1 VL"/>
    <n v="1"/>
    <m/>
  </r>
  <r>
    <n v="1532"/>
    <x v="38"/>
    <x v="367"/>
    <s v="TAÑEDO MARIA EVELYN C."/>
    <s v="CBO"/>
    <x v="1"/>
    <d v="2022-12-20T00:00:00"/>
    <d v="2022-12-20T00:00:00"/>
    <s v="VL"/>
    <m/>
    <s v="1 VL"/>
    <n v="1"/>
    <m/>
  </r>
  <r>
    <n v="1532"/>
    <x v="38"/>
    <x v="367"/>
    <s v="TAÑEDO MARIA EVELYN C."/>
    <s v="CBO"/>
    <x v="1"/>
    <d v="2022-12-27T00:00:00"/>
    <d v="2022-12-27T00:00:00"/>
    <s v="VL"/>
    <m/>
    <s v="1 VL"/>
    <n v="1"/>
    <m/>
  </r>
  <r>
    <n v="1533"/>
    <x v="38"/>
    <x v="354"/>
    <s v="HERNANDEZ DONATO Q."/>
    <s v="ONT"/>
    <x v="1"/>
    <d v="2022-12-26T00:00:00"/>
    <d v="2022-12-30T00:00:00"/>
    <s v="VL"/>
    <m/>
    <s v="3 VL"/>
    <n v="3"/>
    <m/>
  </r>
  <r>
    <n v="1534"/>
    <x v="38"/>
    <x v="360"/>
    <s v="DELA CRUZ SHIELA G."/>
    <s v="ONT"/>
    <x v="1"/>
    <d v="2022-12-23T00:00:00"/>
    <d v="2022-12-29T00:00:00"/>
    <s v="VL"/>
    <m/>
    <s v="4 VL"/>
    <n v="4"/>
    <m/>
  </r>
  <r>
    <n v="1535"/>
    <x v="38"/>
    <x v="368"/>
    <s v="AMPARO JOY J."/>
    <s v="ONT"/>
    <x v="1"/>
    <d v="2022-11-29T00:00:00"/>
    <d v="2022-11-29T00:00:00"/>
    <s v="OTHER"/>
    <s v="SEC 21 EO 292- SPECIAL PRIVILEGE"/>
    <s v="1 OTHER"/>
    <n v="1"/>
    <m/>
  </r>
  <r>
    <n v="1536"/>
    <x v="38"/>
    <x v="368"/>
    <s v="AMPARO JOY J."/>
    <s v="ONT"/>
    <x v="1"/>
    <d v="2022-11-16T00:00:00"/>
    <d v="2022-11-17T00:00:00"/>
    <s v="SL"/>
    <m/>
    <s v="2 SL"/>
    <n v="2"/>
    <m/>
  </r>
  <r>
    <n v="1537"/>
    <x v="38"/>
    <x v="352"/>
    <s v="BAYBAY MA. ROSA A."/>
    <s v="ONT"/>
    <x v="1"/>
    <d v="2022-12-28T00:00:00"/>
    <d v="2022-12-28T00:00:00"/>
    <s v="OTHER"/>
    <s v="SEC 21 EO 292- SPECIAL PRIVILEGE"/>
    <s v="1 OTHER"/>
    <n v="1"/>
    <m/>
  </r>
  <r>
    <n v="1538"/>
    <x v="38"/>
    <x v="352"/>
    <s v="BAYBAY MA. ROSA A."/>
    <s v="ONT"/>
    <x v="1"/>
    <d v="2022-12-08T00:00:00"/>
    <d v="2022-12-08T00:00:00"/>
    <s v="VL"/>
    <m/>
    <s v="0 VL"/>
    <n v="0"/>
    <m/>
  </r>
  <r>
    <n v="1538"/>
    <x v="38"/>
    <x v="352"/>
    <s v="BAYBAY MA. ROSA A."/>
    <s v="ONT"/>
    <x v="1"/>
    <d v="2022-12-15T00:00:00"/>
    <d v="2022-12-15T00:00:00"/>
    <s v="VL"/>
    <m/>
    <s v="1 VL"/>
    <n v="1"/>
    <m/>
  </r>
  <r>
    <n v="1538"/>
    <x v="38"/>
    <x v="352"/>
    <s v="BAYBAY MA. ROSA A."/>
    <s v="ONT"/>
    <x v="1"/>
    <d v="2022-12-23T00:00:00"/>
    <d v="2022-12-23T00:00:00"/>
    <s v="VL"/>
    <m/>
    <s v="1 VL"/>
    <n v="1"/>
    <m/>
  </r>
  <r>
    <n v="1538"/>
    <x v="38"/>
    <x v="352"/>
    <s v="BAYBAY MA. ROSA A."/>
    <s v="ONT"/>
    <x v="1"/>
    <d v="2022-12-29T00:00:00"/>
    <d v="2022-12-29T00:00:00"/>
    <s v="VL"/>
    <m/>
    <s v="1 VL"/>
    <n v="1"/>
    <m/>
  </r>
  <r>
    <n v="1539"/>
    <x v="38"/>
    <x v="353"/>
    <s v="ANARNA CRISTINA F."/>
    <s v="PICNIC GROVE"/>
    <x v="1"/>
    <d v="2022-12-09T00:00:00"/>
    <d v="2022-12-10T00:00:00"/>
    <s v="OTHER"/>
    <s v="SEC 21 EO 292- SPECIAL PRIVILEGE"/>
    <s v="1 OTHER"/>
    <n v="1"/>
    <m/>
  </r>
  <r>
    <n v="1540"/>
    <x v="38"/>
    <x v="369"/>
    <s v="MENDOZA JUANITO N."/>
    <s v="PICNIC GROVE"/>
    <x v="1"/>
    <d v="2022-12-26T00:00:00"/>
    <d v="2022-12-27T00:00:00"/>
    <s v="SL"/>
    <m/>
    <s v="1 SL"/>
    <n v="1"/>
    <m/>
  </r>
  <r>
    <n v="1541"/>
    <x v="38"/>
    <x v="368"/>
    <s v="JAVIER HILARIO  "/>
    <s v="PICNIC GROVE"/>
    <x v="1"/>
    <d v="2022-12-05T00:00:00"/>
    <d v="2022-12-06T00:00:00"/>
    <s v="VL"/>
    <m/>
    <s v="2 VL"/>
    <n v="2"/>
    <m/>
  </r>
  <r>
    <n v="1542"/>
    <x v="38"/>
    <x v="164"/>
    <s v="VILLAVIRAY MA. CANDELARIA D."/>
    <s v="PICNIC GROVE"/>
    <x v="1"/>
    <d v="2022-11-23T00:00:00"/>
    <d v="2022-11-29T00:00:00"/>
    <s v="VL"/>
    <s v="SEC 25 EO 292- FORCE LEAVE"/>
    <s v="5 VL"/>
    <n v="5"/>
    <m/>
  </r>
  <r>
    <n v="1543"/>
    <x v="38"/>
    <x v="170"/>
    <s v="VILLAVIRAY MA. CANDELARIA D."/>
    <s v="PICNIC GROVE"/>
    <x v="1"/>
    <d v="2022-11-16T00:00:00"/>
    <d v="2022-11-22T00:00:00"/>
    <s v="VL"/>
    <m/>
    <s v="5 VL"/>
    <n v="5"/>
    <m/>
  </r>
  <r>
    <n v="1544"/>
    <x v="38"/>
    <x v="155"/>
    <s v="VILLAVIRAY MA. CANDELARIA D."/>
    <s v="PICNIC GROVE"/>
    <x v="1"/>
    <d v="2022-11-13T00:00:00"/>
    <d v="2022-11-15T00:00:00"/>
    <s v="OTHER"/>
    <s v="SEC 21 EO 292- SPECIAL PRIVILEGE"/>
    <s v="2 OTHER"/>
    <n v="2"/>
    <m/>
  </r>
  <r>
    <n v="1545"/>
    <x v="38"/>
    <x v="370"/>
    <s v="PEREY AIRENE O."/>
    <s v="CCT"/>
    <x v="1"/>
    <d v="2022-12-19T00:00:00"/>
    <d v="2022-12-19T00:00:00"/>
    <s v="VL"/>
    <s v="SEC 25 EO 292- FORCE LEAVE"/>
    <s v="1 VL"/>
    <n v="1"/>
    <m/>
  </r>
  <r>
    <n v="1545"/>
    <x v="38"/>
    <x v="370"/>
    <s v="PEREY AIRENE O."/>
    <s v="CCT"/>
    <x v="1"/>
    <d v="2022-12-21T00:00:00"/>
    <d v="2022-12-21T00:00:00"/>
    <s v="VL"/>
    <s v="SEC 25 EO 292- FORCE LEAVE"/>
    <s v="1 VL"/>
    <n v="1"/>
    <m/>
  </r>
  <r>
    <n v="1545"/>
    <x v="38"/>
    <x v="370"/>
    <s v="PEREY AIRENE O."/>
    <s v="CCT"/>
    <x v="1"/>
    <d v="2022-12-23T00:00:00"/>
    <d v="2022-12-23T00:00:00"/>
    <s v="VL"/>
    <s v="SEC 25 EO 292- FORCE LEAVE"/>
    <s v="1 VL"/>
    <n v="1"/>
    <m/>
  </r>
  <r>
    <n v="1545"/>
    <x v="38"/>
    <x v="370"/>
    <s v="PEREY AIRENE O."/>
    <s v="CCT"/>
    <x v="1"/>
    <d v="2022-12-27T00:00:00"/>
    <d v="2022-12-27T00:00:00"/>
    <s v="VL"/>
    <s v="SEC 25 EO 292- FORCE LEAVE"/>
    <s v="1 VL"/>
    <n v="1"/>
    <m/>
  </r>
  <r>
    <n v="1545"/>
    <x v="38"/>
    <x v="370"/>
    <s v="PEREY AIRENE O."/>
    <s v="CCT"/>
    <x v="1"/>
    <d v="2022-12-28T00:00:00"/>
    <d v="2022-12-28T00:00:00"/>
    <s v="VL"/>
    <s v="SEC 25 EO 292- FORCE LEAVE"/>
    <s v="1 VL"/>
    <n v="1"/>
    <m/>
  </r>
  <r>
    <n v="1546"/>
    <x v="38"/>
    <x v="359"/>
    <s v="PETIL GLENDA D."/>
    <s v="CCT"/>
    <x v="1"/>
    <d v="2022-12-13T00:00:00"/>
    <d v="2022-12-13T00:00:00"/>
    <s v="VL"/>
    <s v="SEC 25 EO 292- FORCE LEAVE"/>
    <s v="1 VL"/>
    <n v="1"/>
    <m/>
  </r>
  <r>
    <n v="1546"/>
    <x v="38"/>
    <x v="359"/>
    <s v="PETIL GLENDA D."/>
    <s v="CCT"/>
    <x v="1"/>
    <d v="2022-12-26T00:00:00"/>
    <d v="2022-12-29T00:00:00"/>
    <s v="VL"/>
    <s v="SEC 25 EO 292- FORCE LEAVE"/>
    <s v="3 VL"/>
    <n v="3"/>
    <m/>
  </r>
  <r>
    <n v="1547"/>
    <x v="38"/>
    <x v="358"/>
    <s v="PETIL GLENDA D."/>
    <s v="CCT"/>
    <x v="1"/>
    <d v="2022-12-09T00:00:00"/>
    <d v="2022-12-09T00:00:00"/>
    <s v="SL"/>
    <m/>
    <s v="1 SL"/>
    <n v="1"/>
    <m/>
  </r>
  <r>
    <n v="1547"/>
    <x v="38"/>
    <x v="358"/>
    <s v="PETIL GLENDA D."/>
    <s v="CCT"/>
    <x v="1"/>
    <d v="2022-12-12T00:00:00"/>
    <d v="2022-12-12T00:00:00"/>
    <s v="SL"/>
    <m/>
    <s v="1 SL"/>
    <n v="1"/>
    <m/>
  </r>
  <r>
    <n v="1548"/>
    <x v="38"/>
    <x v="358"/>
    <s v="CHACON ELISA G."/>
    <s v="CCT"/>
    <x v="1"/>
    <d v="2022-12-26T00:00:00"/>
    <d v="2022-12-29T00:00:00"/>
    <s v="VL"/>
    <m/>
    <s v="3 VL"/>
    <n v="3"/>
    <m/>
  </r>
  <r>
    <n v="1549"/>
    <x v="38"/>
    <x v="366"/>
    <s v="GARCIA HAIZEL M."/>
    <s v="CCT"/>
    <x v="1"/>
    <d v="2022-12-12T00:00:00"/>
    <d v="2022-12-12T00:00:00"/>
    <s v="SL"/>
    <m/>
    <s v="1 SL"/>
    <n v="1"/>
    <m/>
  </r>
  <r>
    <n v="1550"/>
    <x v="38"/>
    <x v="354"/>
    <s v="VELUZ DORMILUNA E."/>
    <s v="CCT"/>
    <x v="1"/>
    <d v="2022-12-02T00:00:00"/>
    <d v="2022-12-02T00:00:00"/>
    <s v="SL"/>
    <m/>
    <s v="1 SL"/>
    <n v="1"/>
    <m/>
  </r>
  <r>
    <n v="1551"/>
    <x v="38"/>
    <x v="354"/>
    <s v="BANICO PILAR B."/>
    <s v="CCT"/>
    <x v="1"/>
    <d v="2022-12-27T00:00:00"/>
    <d v="2022-12-27T00:00:00"/>
    <s v="OTHER"/>
    <s v="SEC 21 EO 292- SPECIAL PRIVILEGE"/>
    <s v="1 OTHER"/>
    <n v="1"/>
    <m/>
  </r>
  <r>
    <n v="1552"/>
    <x v="38"/>
    <x v="151"/>
    <s v="BANICO PILAR B."/>
    <s v="CCT"/>
    <x v="1"/>
    <d v="2022-12-28T00:00:00"/>
    <d v="2022-12-29T00:00:00"/>
    <s v="VL"/>
    <s v="SEC 25 EO 292- FORCE LEAVE"/>
    <s v="2 VL"/>
    <n v="2"/>
    <m/>
  </r>
  <r>
    <n v="1553"/>
    <x v="38"/>
    <x v="154"/>
    <s v="GARCIA HAIZEL M."/>
    <s v="CCT"/>
    <x v="1"/>
    <d v="2022-11-15T00:00:00"/>
    <d v="2022-11-15T00:00:00"/>
    <s v="SL"/>
    <m/>
    <s v="1 SL"/>
    <n v="1"/>
    <m/>
  </r>
  <r>
    <n v="1554"/>
    <x v="38"/>
    <x v="221"/>
    <s v="GARCIA HAIZEL M."/>
    <s v="CCT"/>
    <x v="1"/>
    <d v="2022-11-22T00:00:00"/>
    <d v="2022-11-22T00:00:00"/>
    <s v="SL"/>
    <m/>
    <s v="1 SL"/>
    <n v="1"/>
    <m/>
  </r>
  <r>
    <n v="1554"/>
    <x v="38"/>
    <x v="221"/>
    <s v="GARCIA HAIZEL M."/>
    <s v="CCT"/>
    <x v="1"/>
    <d v="2022-12-02T00:00:00"/>
    <d v="2022-12-02T00:00:00"/>
    <s v="SL"/>
    <m/>
    <s v="1 SL"/>
    <n v="1"/>
    <m/>
  </r>
  <r>
    <n v="1555"/>
    <x v="38"/>
    <x v="350"/>
    <s v="PEREY AIRENE O."/>
    <s v="CCT"/>
    <x v="1"/>
    <d v="2022-11-28T00:00:00"/>
    <d v="2022-11-28T00:00:00"/>
    <s v="OTHER"/>
    <s v="SOLO PARENT"/>
    <s v="1 OTHER"/>
    <n v="1"/>
    <m/>
  </r>
  <r>
    <n v="1556"/>
    <x v="38"/>
    <x v="350"/>
    <s v="MARINDUQUE MARISSA M."/>
    <s v="ASSESSORS OFFICE"/>
    <x v="1"/>
    <d v="2022-11-25T00:00:00"/>
    <d v="2022-11-25T00:00:00"/>
    <s v="OTHER"/>
    <s v="SEC 21 EO 292- SPECIAL PRIVILEGE"/>
    <s v="1 OTHER"/>
    <n v="1"/>
    <m/>
  </r>
  <r>
    <n v="1557"/>
    <x v="38"/>
    <x v="367"/>
    <s v="ANGCAYA OFELIA G."/>
    <s v="ASSESSORS OFFICE"/>
    <x v="1"/>
    <d v="2022-11-24T00:00:00"/>
    <d v="2022-11-24T00:00:00"/>
    <s v="VL"/>
    <m/>
    <s v="1 VL"/>
    <n v="1"/>
    <m/>
  </r>
  <r>
    <n v="1558"/>
    <x v="38"/>
    <x v="365"/>
    <s v="BAYOT RUMER M."/>
    <s v="ASSESSORS OFFICE"/>
    <x v="1"/>
    <d v="2022-12-09T00:00:00"/>
    <d v="2022-12-09T00:00:00"/>
    <s v="SL"/>
    <m/>
    <s v="1 SL"/>
    <n v="1"/>
    <m/>
  </r>
  <r>
    <n v="1559"/>
    <x v="38"/>
    <x v="120"/>
    <s v="MALIGAYA NELITA M."/>
    <s v="GSO"/>
    <x v="1"/>
    <d v="2022-09-13T00:00:00"/>
    <d v="2022-09-13T00:00:00"/>
    <s v="SL"/>
    <m/>
    <s v="1 SL"/>
    <n v="1"/>
    <m/>
  </r>
  <r>
    <n v="1560"/>
    <x v="38"/>
    <x v="121"/>
    <s v="DE VILLA MYRNA D."/>
    <s v="GSO"/>
    <x v="1"/>
    <d v="2022-09-08T00:00:00"/>
    <d v="2022-09-12T00:00:00"/>
    <s v="SL"/>
    <m/>
    <s v="3 SL"/>
    <n v="3"/>
    <m/>
  </r>
  <r>
    <n v="1561"/>
    <x v="38"/>
    <x v="105"/>
    <s v="ANGCAYA ANA B."/>
    <s v="GSO"/>
    <x v="1"/>
    <d v="2022-09-08T00:00:00"/>
    <d v="2022-09-09T00:00:00"/>
    <s v="SL"/>
    <m/>
    <s v="2 SL"/>
    <n v="2"/>
    <m/>
  </r>
  <r>
    <n v="1562"/>
    <x v="38"/>
    <x v="92"/>
    <s v="PERIDO EDWIN A."/>
    <s v="GSO"/>
    <x v="1"/>
    <d v="2022-09-07T00:00:00"/>
    <d v="2022-09-07T00:00:00"/>
    <s v="SL"/>
    <m/>
    <s v="1 SL"/>
    <n v="1"/>
    <m/>
  </r>
  <r>
    <n v="1563"/>
    <x v="38"/>
    <x v="358"/>
    <s v="PATERNO MARIA LOURDERS P."/>
    <s v="CCT"/>
    <x v="0"/>
    <d v="2022-12-26T00:00:00"/>
    <d v="2022-12-29T00:00:00"/>
    <s v="VL"/>
    <m/>
    <s v="3 VL"/>
    <n v="3"/>
    <m/>
  </r>
  <r>
    <n v="1564"/>
    <x v="38"/>
    <x v="364"/>
    <s v="PAZ JOSUE O."/>
    <s v="CENRO"/>
    <x v="0"/>
    <d v="2022-12-15T00:00:00"/>
    <d v="2022-12-15T00:00:00"/>
    <s v="SL"/>
    <m/>
    <s v="1 SL"/>
    <n v="1"/>
    <m/>
  </r>
  <r>
    <n v="1565"/>
    <x v="38"/>
    <x v="364"/>
    <s v="BELOSTRINO JULIETA P."/>
    <s v="LCR"/>
    <x v="0"/>
    <d v="2022-12-13T00:00:00"/>
    <d v="2022-12-15T00:00:00"/>
    <s v="SL"/>
    <m/>
    <s v="3 SL"/>
    <n v="3"/>
    <m/>
  </r>
  <r>
    <n v="1566"/>
    <x v="38"/>
    <x v="357"/>
    <s v="MARASIGAN BIENVENIDO E."/>
    <s v="GSO"/>
    <x v="0"/>
    <d v="2022-11-28T00:00:00"/>
    <d v="2022-11-28T00:00:00"/>
    <s v="SL"/>
    <m/>
    <s v="1 SL"/>
    <n v="1"/>
    <m/>
  </r>
  <r>
    <n v="1567"/>
    <x v="38"/>
    <x v="365"/>
    <s v="CABANLIT ZOSIMA M."/>
    <s v="MAHOGANY MARKET"/>
    <x v="0"/>
    <d v="2022-12-09T00:00:00"/>
    <d v="2022-12-11T00:00:00"/>
    <s v="SL"/>
    <m/>
    <s v="1 SL"/>
    <n v="1"/>
    <m/>
  </r>
  <r>
    <n v="1568"/>
    <x v="38"/>
    <x v="365"/>
    <s v="DIGNO DANILO  "/>
    <s v="CENRO"/>
    <x v="0"/>
    <d v="2022-12-06T00:00:00"/>
    <d v="2022-12-06T00:00:00"/>
    <s v="SL"/>
    <m/>
    <s v="1 SL"/>
    <n v="1"/>
    <m/>
  </r>
  <r>
    <n v="1569"/>
    <x v="38"/>
    <x v="350"/>
    <s v="AMBION HERSHEY D."/>
    <s v="CHO"/>
    <x v="0"/>
    <d v="2022-12-15T00:00:00"/>
    <d v="2022-12-15T00:00:00"/>
    <s v="VL"/>
    <m/>
    <s v="1 VL"/>
    <n v="1"/>
    <m/>
  </r>
  <r>
    <n v="1569"/>
    <x v="38"/>
    <x v="350"/>
    <s v="AMBION HERSHEY D."/>
    <s v="CHO"/>
    <x v="0"/>
    <d v="2022-12-27T00:00:00"/>
    <d v="2022-12-29T00:00:00"/>
    <s v="VL"/>
    <m/>
    <s v="3 VL"/>
    <n v="3"/>
    <m/>
  </r>
  <r>
    <n v="1570"/>
    <x v="38"/>
    <x v="371"/>
    <s v="PARRA VICTORIA S."/>
    <s v="EEO/ CITY MARKET"/>
    <x v="1"/>
    <d v="2022-12-07T00:00:00"/>
    <d v="2022-12-07T00:00:00"/>
    <s v="SL"/>
    <m/>
    <s v="1 SL"/>
    <n v="1"/>
    <m/>
  </r>
  <r>
    <n v="1571"/>
    <x v="38"/>
    <x v="372"/>
    <s v="FERMA MARIA VICTORIA D."/>
    <s v="CCT"/>
    <x v="1"/>
    <d v="2022-12-16T00:00:00"/>
    <d v="2022-12-16T00:00:00"/>
    <s v="VL"/>
    <s v="SEC 25 EO 292- FORCE LEAVE"/>
    <s v="1 VL"/>
    <n v="1"/>
    <m/>
  </r>
  <r>
    <n v="1571"/>
    <x v="38"/>
    <x v="372"/>
    <s v="FERMA MARIA VICTORIA D."/>
    <s v="CCT"/>
    <x v="1"/>
    <d v="2022-12-21T00:00:00"/>
    <d v="2022-12-21T00:00:00"/>
    <s v="VL"/>
    <s v="SEC 25 EO 292- FORCE LEAVE"/>
    <s v="1 VL"/>
    <n v="1"/>
    <m/>
  </r>
  <r>
    <n v="1571"/>
    <x v="38"/>
    <x v="372"/>
    <s v="FERMA MARIA VICTORIA D."/>
    <s v="CCT"/>
    <x v="1"/>
    <d v="2022-12-23T00:00:00"/>
    <d v="2022-12-23T00:00:00"/>
    <s v="VL"/>
    <s v="SEC 25 EO 292- FORCE LEAVE"/>
    <s v="1 VL"/>
    <n v="1"/>
    <m/>
  </r>
  <r>
    <n v="1571"/>
    <x v="38"/>
    <x v="372"/>
    <s v="FERMA MARIA VICTORIA D."/>
    <s v="CCT"/>
    <x v="1"/>
    <d v="2022-12-28T00:00:00"/>
    <d v="2022-12-29T00:00:00"/>
    <s v="VL"/>
    <s v="SEC 25 EO 292- FORCE LEAVE"/>
    <s v="2 VL"/>
    <n v="2"/>
    <m/>
  </r>
  <r>
    <n v="1572"/>
    <x v="38"/>
    <x v="372"/>
    <s v="FERMA MARIA VICTORIA D."/>
    <s v="CCT"/>
    <x v="1"/>
    <d v="2022-12-07T00:00:00"/>
    <d v="2022-12-07T00:00:00"/>
    <s v="SL"/>
    <m/>
    <s v="1 SL"/>
    <n v="1"/>
    <m/>
  </r>
  <r>
    <n v="1573"/>
    <x v="38"/>
    <x v="354"/>
    <s v="ORTIZ TRINIDAD D."/>
    <s v="GSO"/>
    <x v="1"/>
    <d v="2022-12-05T00:00:00"/>
    <d v="2022-12-05T00:00:00"/>
    <s v="SL"/>
    <m/>
    <s v="1 SL"/>
    <n v="1"/>
    <m/>
  </r>
  <r>
    <n v="1574"/>
    <x v="38"/>
    <x v="353"/>
    <s v="DE VILLA MYRNA D."/>
    <s v="GSO"/>
    <x v="1"/>
    <d v="2022-12-01T00:00:00"/>
    <d v="2022-12-01T00:00:00"/>
    <s v="SL"/>
    <m/>
    <s v="1 SL"/>
    <n v="1"/>
    <m/>
  </r>
  <r>
    <n v="1575"/>
    <x v="38"/>
    <x v="353"/>
    <s v="PERIDO EDWIN A."/>
    <s v="GSO"/>
    <x v="1"/>
    <d v="2022-12-01T00:00:00"/>
    <d v="2022-12-01T00:00:00"/>
    <s v="SL"/>
    <m/>
    <s v="1 SL"/>
    <n v="1"/>
    <m/>
  </r>
  <r>
    <n v="1576"/>
    <x v="38"/>
    <x v="352"/>
    <s v="ORTIZ TRINIDAD D."/>
    <s v="GSO"/>
    <x v="1"/>
    <d v="2022-12-25T00:00:00"/>
    <d v="2022-12-25T00:00:00"/>
    <s v="SL"/>
    <m/>
    <s v="0 SL"/>
    <n v="0"/>
    <m/>
  </r>
  <r>
    <n v="1576"/>
    <x v="38"/>
    <x v="352"/>
    <s v="ORTIZ TRINIDAD D."/>
    <s v="GSO"/>
    <x v="1"/>
    <d v="2022-12-28T00:00:00"/>
    <d v="2022-12-28T00:00:00"/>
    <s v="SL"/>
    <m/>
    <s v="1 SL"/>
    <n v="1"/>
    <m/>
  </r>
  <r>
    <n v="1577"/>
    <x v="38"/>
    <x v="357"/>
    <s v="MALIGAYA NELITA M."/>
    <s v="GSO"/>
    <x v="1"/>
    <d v="2022-12-06T00:00:00"/>
    <d v="2022-12-06T00:00:00"/>
    <s v="VL"/>
    <s v="SEC 25 EO 292- FORCE LEAVE"/>
    <s v="1 VL"/>
    <n v="1"/>
    <m/>
  </r>
  <r>
    <n v="1578"/>
    <x v="38"/>
    <x v="348"/>
    <s v="ORTIZ TRINIDAD D."/>
    <s v="GSO"/>
    <x v="1"/>
    <d v="2022-11-18T00:00:00"/>
    <d v="2022-11-18T00:00:00"/>
    <s v="SL"/>
    <m/>
    <s v="1 SL"/>
    <n v="1"/>
    <m/>
  </r>
  <r>
    <n v="1578"/>
    <x v="38"/>
    <x v="348"/>
    <s v="ORTIZ TRINIDAD D."/>
    <s v="GSO"/>
    <x v="1"/>
    <d v="2022-11-21T00:00:00"/>
    <d v="2022-11-22T00:00:00"/>
    <s v="SL"/>
    <m/>
    <s v="2 SL"/>
    <n v="2"/>
    <m/>
  </r>
  <r>
    <n v="1579"/>
    <x v="38"/>
    <x v="348"/>
    <s v="DE VILLA MYRNA D."/>
    <s v="GSO"/>
    <x v="1"/>
    <d v="2022-11-22T00:00:00"/>
    <d v="2022-11-22T00:00:00"/>
    <s v="SL"/>
    <m/>
    <s v="1 SL"/>
    <n v="1"/>
    <m/>
  </r>
  <r>
    <n v="1580"/>
    <x v="38"/>
    <x v="358"/>
    <s v="ORTIZ TRINIDAD D."/>
    <s v="GSO"/>
    <x v="1"/>
    <d v="2022-12-12T00:00:00"/>
    <d v="2022-12-13T00:00:00"/>
    <s v="SL"/>
    <m/>
    <s v="2 SL"/>
    <n v="2"/>
    <m/>
  </r>
  <r>
    <n v="1581"/>
    <x v="38"/>
    <x v="352"/>
    <s v="PARRA VICTORIA S."/>
    <s v="EEO/ CITY MARKET"/>
    <x v="1"/>
    <d v="2022-11-19T00:00:00"/>
    <d v="2022-11-19T00:00:00"/>
    <s v="SL"/>
    <m/>
    <s v="0 SL"/>
    <n v="0"/>
    <m/>
  </r>
  <r>
    <n v="1581"/>
    <x v="38"/>
    <x v="352"/>
    <s v="PARRA VICTORIA S."/>
    <s v="EEO/ CITY MARKET"/>
    <x v="1"/>
    <d v="2022-11-20T00:00:00"/>
    <d v="2022-11-20T00:00:00"/>
    <s v="SL"/>
    <m/>
    <s v="0 SL"/>
    <n v="0"/>
    <m/>
  </r>
  <r>
    <n v="1582"/>
    <x v="38"/>
    <x v="136"/>
    <s v="AMBAT MARILOU M."/>
    <s v="EEO/ CITY MARKET"/>
    <x v="1"/>
    <d v="2022-11-24T00:00:00"/>
    <d v="2022-11-25T00:00:00"/>
    <s v="VL"/>
    <s v="SEC 25 EO 292- FORCE LEAVE"/>
    <s v="2 VL"/>
    <n v="2"/>
    <m/>
  </r>
  <r>
    <n v="1583"/>
    <x v="38"/>
    <x v="350"/>
    <s v="HERNANDEZ MARIO A."/>
    <s v="MAHOGANY MARKET"/>
    <x v="1"/>
    <d v="2022-11-27T00:00:00"/>
    <d v="2022-11-27T00:00:00"/>
    <s v="SL"/>
    <m/>
    <s v="0 SL"/>
    <n v="0"/>
    <m/>
  </r>
  <r>
    <n v="1584"/>
    <x v="38"/>
    <x v="221"/>
    <s v="ANGCAYA MARLON J."/>
    <s v="EEO/ CITY MARKET"/>
    <x v="1"/>
    <d v="2022-12-23T00:00:00"/>
    <d v="2022-12-29T00:00:00"/>
    <s v="VL"/>
    <s v="SEC 25 EO 292- FORCE LEAVE"/>
    <s v="4 VL"/>
    <n v="4"/>
    <m/>
  </r>
  <r>
    <n v="1585"/>
    <x v="38"/>
    <x v="352"/>
    <s v="PARRA VICTORIA S."/>
    <s v="EEO/ CITY MARKET"/>
    <x v="1"/>
    <d v="2022-11-21T00:00:00"/>
    <d v="2022-11-23T00:00:00"/>
    <s v="OTHER"/>
    <s v="SEC 21 EO 292- SPECIAL PRIVILEGE"/>
    <s v="3 OTHER"/>
    <n v="3"/>
    <m/>
  </r>
  <r>
    <n v="1585"/>
    <x v="38"/>
    <x v="352"/>
    <s v="PARRA VICTORIA S."/>
    <s v="EEO/ CITY MARKET"/>
    <x v="1"/>
    <d v="2022-11-24T00:00:00"/>
    <d v="2022-11-29T00:00:00"/>
    <s v="VL"/>
    <s v="SEC 25 EO 292- FORCE LEAVE"/>
    <s v="4 VL"/>
    <n v="4"/>
    <m/>
  </r>
  <r>
    <n v="1586"/>
    <x v="38"/>
    <x v="366"/>
    <s v="PALADAN VICENTE  "/>
    <s v="CENRO"/>
    <x v="1"/>
    <d v="2022-12-09T00:00:00"/>
    <d v="2022-12-12T00:00:00"/>
    <s v="SL"/>
    <m/>
    <s v="2 SL"/>
    <n v="2"/>
    <m/>
  </r>
  <r>
    <n v="1587"/>
    <x v="38"/>
    <x v="372"/>
    <s v="MACAPUNO FELIX  "/>
    <s v="CENRO"/>
    <x v="1"/>
    <d v="2022-12-06T00:00:00"/>
    <d v="2022-12-07T00:00:00"/>
    <s v="SL"/>
    <m/>
    <s v="2 SL"/>
    <n v="2"/>
    <m/>
  </r>
  <r>
    <n v="1588"/>
    <x v="38"/>
    <x v="370"/>
    <s v="GATPANDAN NENITA M."/>
    <s v="LIBRARY"/>
    <x v="1"/>
    <d v="2022-12-15T00:00:00"/>
    <d v="2022-12-21T00:00:00"/>
    <s v="VL"/>
    <m/>
    <s v="5 VL"/>
    <n v="5"/>
    <m/>
  </r>
  <r>
    <n v="1589"/>
    <x v="38"/>
    <x v="352"/>
    <s v="BAYOT ANABEL D."/>
    <s v="CTO"/>
    <x v="1"/>
    <d v="2022-12-26T00:00:00"/>
    <d v="2022-12-29T00:00:00"/>
    <s v="VL"/>
    <s v="SEC 25 EO 292- FORCE LEAVE"/>
    <s v="3 VL"/>
    <n v="3"/>
    <m/>
  </r>
  <r>
    <n v="1590"/>
    <x v="38"/>
    <x v="350"/>
    <s v="ESPIRITU RONALD M."/>
    <s v="CTO"/>
    <x v="1"/>
    <d v="2022-11-21T00:00:00"/>
    <d v="2022-11-25T00:00:00"/>
    <s v="SL"/>
    <m/>
    <s v="5 SL"/>
    <n v="5"/>
    <m/>
  </r>
  <r>
    <n v="1591"/>
    <x v="38"/>
    <x v="350"/>
    <s v="MABUTI ANA MARIE C."/>
    <s v="CTO"/>
    <x v="1"/>
    <d v="2022-12-02T00:00:00"/>
    <d v="2022-12-02T00:00:00"/>
    <s v="VL"/>
    <m/>
    <s v="1 VL"/>
    <n v="1"/>
    <m/>
  </r>
  <r>
    <n v="1591"/>
    <x v="38"/>
    <x v="350"/>
    <s v="MABUTI ANA MARIE C."/>
    <s v="CTO"/>
    <x v="1"/>
    <d v="2022-12-07T00:00:00"/>
    <d v="2022-12-07T00:00:00"/>
    <s v="VL"/>
    <m/>
    <s v="1 VL"/>
    <n v="1"/>
    <m/>
  </r>
  <r>
    <n v="1592"/>
    <x v="38"/>
    <x v="366"/>
    <s v="MIRANDA NICOLE MAY B."/>
    <s v="CTO"/>
    <x v="1"/>
    <d v="2022-12-12T00:00:00"/>
    <d v="2022-12-12T00:00:00"/>
    <s v="SL"/>
    <m/>
    <s v="1 SL"/>
    <n v="1"/>
    <m/>
  </r>
  <r>
    <n v="1593"/>
    <x v="38"/>
    <x v="365"/>
    <s v="DIMAPILIS ARIEL M."/>
    <s v="CTO"/>
    <x v="1"/>
    <d v="2022-12-26T00:00:00"/>
    <d v="2022-12-29T00:00:00"/>
    <s v="VL"/>
    <m/>
    <s v="3 VL"/>
    <n v="3"/>
    <m/>
  </r>
  <r>
    <n v="1594"/>
    <x v="38"/>
    <x v="373"/>
    <s v="DELA CRUZ EVANGELINE P."/>
    <s v="LANDTAX"/>
    <x v="1"/>
    <d v="2022-12-01T00:00:00"/>
    <d v="2022-12-02T00:00:00"/>
    <s v="VL"/>
    <m/>
    <s v="2 VL"/>
    <n v="2"/>
    <m/>
  </r>
  <r>
    <n v="1594"/>
    <x v="38"/>
    <x v="373"/>
    <s v="DELA CRUZ EVANGELINE P."/>
    <s v="LANDTAX"/>
    <x v="1"/>
    <d v="2022-12-05T00:00:00"/>
    <d v="2022-12-05T00:00:00"/>
    <s v="VL"/>
    <m/>
    <s v="1 VL"/>
    <n v="1"/>
    <m/>
  </r>
  <r>
    <n v="1594"/>
    <x v="38"/>
    <x v="373"/>
    <s v="DELA CRUZ EVANGELINE P."/>
    <s v="LANDTAX"/>
    <x v="1"/>
    <d v="2022-11-24T00:00:00"/>
    <d v="2022-11-24T00:00:00"/>
    <s v="VL"/>
    <m/>
    <s v="1 VL"/>
    <n v="1"/>
    <m/>
  </r>
  <r>
    <n v="1595"/>
    <x v="38"/>
    <x v="349"/>
    <s v="DELA CRUZ EVANGELINE P."/>
    <s v="LANDTAX"/>
    <x v="1"/>
    <d v="2022-11-26T00:00:00"/>
    <d v="2022-11-29T00:00:00"/>
    <s v="SL"/>
    <m/>
    <s v="2 SL"/>
    <n v="2"/>
    <m/>
  </r>
  <r>
    <n v="1596"/>
    <x v="38"/>
    <x v="136"/>
    <s v="MIRANDA NICOLE MAY B."/>
    <s v="CTO"/>
    <x v="1"/>
    <d v="2022-11-25T00:00:00"/>
    <d v="2022-11-25T00:00:00"/>
    <s v="VL"/>
    <m/>
    <s v="1 VL"/>
    <n v="1"/>
    <m/>
  </r>
  <r>
    <n v="1597"/>
    <x v="38"/>
    <x v="172"/>
    <s v="BAUTISTA JANICE M."/>
    <s v="CTO"/>
    <x v="1"/>
    <d v="2022-11-23T00:00:00"/>
    <d v="2022-11-23T00:00:00"/>
    <s v="VL"/>
    <m/>
    <s v="1 VL"/>
    <n v="1"/>
    <m/>
  </r>
  <r>
    <n v="1598"/>
    <x v="38"/>
    <x v="359"/>
    <s v="PERIDO BEVERLY T."/>
    <s v="CTO"/>
    <x v="1"/>
    <d v="2022-12-09T00:00:00"/>
    <d v="2022-12-09T00:00:00"/>
    <s v="VL"/>
    <m/>
    <s v="1 VL"/>
    <n v="1"/>
    <m/>
  </r>
  <r>
    <n v="1599"/>
    <x v="38"/>
    <x v="350"/>
    <s v="DIMAPILIS ELVIRA S."/>
    <s v="CTO"/>
    <x v="1"/>
    <d v="2022-11-25T00:00:00"/>
    <d v="2022-11-25T00:00:00"/>
    <s v="SL"/>
    <m/>
    <s v="1 SL"/>
    <n v="1"/>
    <m/>
  </r>
  <r>
    <n v="1600"/>
    <x v="38"/>
    <x v="370"/>
    <s v="MARTINEZ BELEN B."/>
    <s v="CBO"/>
    <x v="1"/>
    <d v="2022-12-23T00:00:00"/>
    <d v="2022-12-23T00:00:00"/>
    <s v="VL"/>
    <m/>
    <s v="1 VL"/>
    <n v="1"/>
    <m/>
  </r>
  <r>
    <n v="1600"/>
    <x v="38"/>
    <x v="370"/>
    <s v="MARTINEZ BELEN B."/>
    <s v="CBO"/>
    <x v="1"/>
    <d v="2022-12-29T00:00:00"/>
    <d v="2022-12-29T00:00:00"/>
    <s v="VL"/>
    <m/>
    <s v="1 VL"/>
    <n v="1"/>
    <m/>
  </r>
  <r>
    <n v="1601"/>
    <x v="38"/>
    <x v="367"/>
    <s v="ESPIRITU RONALD M."/>
    <s v="CTO"/>
    <x v="1"/>
    <d v="2022-12-09T00:00:00"/>
    <d v="2022-12-09T00:00:00"/>
    <s v="VL"/>
    <m/>
    <s v="1 VL"/>
    <n v="1"/>
    <m/>
  </r>
  <r>
    <n v="1602"/>
    <x v="38"/>
    <x v="359"/>
    <s v="JORGE CAROLINA M."/>
    <s v="CTO"/>
    <x v="1"/>
    <d v="2022-12-26T00:00:00"/>
    <d v="2022-12-28T00:00:00"/>
    <s v="VL"/>
    <m/>
    <s v="2 VL"/>
    <n v="2"/>
    <m/>
  </r>
  <r>
    <n v="1603"/>
    <x v="38"/>
    <x v="354"/>
    <s v="ESCAMILLAS EVELYN M."/>
    <s v="CTO"/>
    <x v="1"/>
    <d v="2022-12-16T00:00:00"/>
    <d v="2022-12-16T00:00:00"/>
    <s v="VL"/>
    <m/>
    <s v="1 VL"/>
    <n v="1"/>
    <m/>
  </r>
  <r>
    <n v="1603"/>
    <x v="38"/>
    <x v="354"/>
    <s v="ESCAMILLAS EVELYN M."/>
    <s v="CTO"/>
    <x v="1"/>
    <d v="2022-12-22T00:00:00"/>
    <d v="2022-12-23T00:00:00"/>
    <s v="VL"/>
    <m/>
    <s v="2 VL"/>
    <n v="2"/>
    <m/>
  </r>
  <r>
    <n v="1604"/>
    <x v="38"/>
    <x v="353"/>
    <s v="ESCAMILLAS EVELYN M."/>
    <s v="CTO"/>
    <x v="1"/>
    <d v="2022-12-09T00:00:00"/>
    <d v="2022-12-09T00:00:00"/>
    <s v="OTHER"/>
    <s v="SEC 21 EO 292- SPECIAL PRIVILEGE"/>
    <s v="1 OTHER"/>
    <n v="1"/>
    <m/>
  </r>
  <r>
    <n v="1605"/>
    <x v="38"/>
    <x v="221"/>
    <s v="DE OCAMPO ALMA A."/>
    <s v="CTO"/>
    <x v="1"/>
    <d v="2022-12-14T00:00:00"/>
    <d v="2022-12-04T00:00:00"/>
    <s v="SL"/>
    <m/>
    <s v="-7 SL"/>
    <n v="-7"/>
    <m/>
  </r>
  <r>
    <n v="1605"/>
    <x v="38"/>
    <x v="221"/>
    <s v="DE OCAMPO ALMA A."/>
    <s v="CTO"/>
    <x v="1"/>
    <d v="2022-12-03T00:00:00"/>
    <d v="2022-12-03T00:00:00"/>
    <s v="SL"/>
    <m/>
    <s v="0 SL"/>
    <n v="0"/>
    <m/>
  </r>
  <r>
    <n v="1606"/>
    <x v="38"/>
    <x v="373"/>
    <s v="AMORA ELISA S."/>
    <s v="CTO"/>
    <x v="1"/>
    <d v="2022-12-16T00:00:00"/>
    <d v="2022-12-16T00:00:00"/>
    <s v="VL"/>
    <m/>
    <s v="1 VL"/>
    <n v="1"/>
    <m/>
  </r>
  <r>
    <n v="1607"/>
    <x v="38"/>
    <x v="373"/>
    <s v="AMORA ELISA S."/>
    <s v="CTO"/>
    <x v="1"/>
    <d v="2022-12-01T00:00:00"/>
    <d v="2022-12-01T00:00:00"/>
    <s v="SL"/>
    <m/>
    <s v="1 SL"/>
    <n v="1"/>
    <m/>
  </r>
  <r>
    <n v="1608"/>
    <x v="38"/>
    <x v="348"/>
    <s v="LANDICHO ROSALINA B."/>
    <s v="EEO/CITY MARKET"/>
    <x v="0"/>
    <d v="2022-12-03T00:00:00"/>
    <d v="2022-12-03T00:00:00"/>
    <s v="VL"/>
    <s v="SEC 25 EO 292- FORCE LEAVE"/>
    <s v="0 VL"/>
    <n v="0"/>
    <m/>
  </r>
  <r>
    <n v="1608"/>
    <x v="38"/>
    <x v="374"/>
    <s v="LANDICHO ROSALINA B."/>
    <s v="EEO/CITY MARKET"/>
    <x v="0"/>
    <d v="2022-12-07T00:00:00"/>
    <d v="2022-12-07T00:00:00"/>
    <s v="VL"/>
    <s v="SEC 25 EO 292- FORCE LEAVE"/>
    <s v="1 VL"/>
    <n v="1"/>
    <m/>
  </r>
  <r>
    <n v="1608"/>
    <x v="38"/>
    <x v="367"/>
    <s v="LANDICHO ROSALINA B."/>
    <s v="EEO/CITY MARKET"/>
    <x v="0"/>
    <d v="2022-12-09T00:00:00"/>
    <d v="2022-12-09T00:00:00"/>
    <s v="VL"/>
    <s v="SEC 25 EO 292- FORCE LEAVE"/>
    <s v="1 VL"/>
    <n v="1"/>
    <m/>
  </r>
  <r>
    <n v="1608"/>
    <x v="38"/>
    <x v="375"/>
    <s v="LANDICHO ROSALINA B."/>
    <s v="EEO/CITY MARKET"/>
    <x v="0"/>
    <d v="2022-12-12T00:00:00"/>
    <d v="2022-12-13T00:00:00"/>
    <s v="VL"/>
    <s v="SEC 25 EO 292- FORCE LEAVE"/>
    <s v="2 VL"/>
    <n v="2"/>
    <m/>
  </r>
  <r>
    <n v="1609"/>
    <x v="38"/>
    <x v="357"/>
    <s v="LANDICHO ROSALINA B."/>
    <s v="EEO/CITY MARKET"/>
    <x v="0"/>
    <d v="2022-11-28T00:00:00"/>
    <d v="2022-11-28T00:00:00"/>
    <s v="SL"/>
    <m/>
    <s v="1 SL"/>
    <n v="1"/>
    <m/>
  </r>
  <r>
    <n v="1610"/>
    <x v="38"/>
    <x v="350"/>
    <s v="DIMAANO LEOVIGILDA A."/>
    <s v="EEO/CITY MARKET"/>
    <x v="0"/>
    <d v="2022-12-08T00:00:00"/>
    <d v="2022-12-08T00:00:00"/>
    <s v="VL"/>
    <s v="SEC 25 EO 292- FORCE LEAVE"/>
    <s v="0 VL"/>
    <n v="0"/>
    <m/>
  </r>
  <r>
    <n v="1610"/>
    <x v="38"/>
    <x v="350"/>
    <s v="DIMAANO LEOVIGILDA A."/>
    <s v="EEO/CITY MARKET"/>
    <x v="0"/>
    <d v="2022-12-20T00:00:00"/>
    <d v="2022-12-20T00:00:00"/>
    <s v="VL"/>
    <s v="SEC 25 EO 292- FORCE LEAVE"/>
    <s v="1 VL"/>
    <n v="1"/>
    <m/>
  </r>
  <r>
    <n v="1611"/>
    <x v="38"/>
    <x v="367"/>
    <s v="DIMAANO LEOVIGILDA A."/>
    <s v="EEO/CITY MARKET"/>
    <x v="0"/>
    <d v="2022-11-24T00:00:00"/>
    <d v="2022-11-24T00:00:00"/>
    <s v="SL"/>
    <m/>
    <s v="1 SL"/>
    <n v="1"/>
    <m/>
  </r>
  <r>
    <n v="1612"/>
    <x v="38"/>
    <x v="365"/>
    <s v="CESICAR JOCHELLE JOAN S."/>
    <s v="TICC/TCCH"/>
    <x v="0"/>
    <d v="2022-12-01T00:00:00"/>
    <d v="2022-12-01T00:00:00"/>
    <s v="SL"/>
    <m/>
    <s v="1 SL"/>
    <n v="1"/>
    <m/>
  </r>
  <r>
    <n v="1612"/>
    <x v="38"/>
    <x v="365"/>
    <s v="CESICAR JOCHELLE JOAN S."/>
    <s v="TICC/TCCH"/>
    <x v="0"/>
    <d v="2022-12-06T00:00:00"/>
    <d v="2022-12-07T00:00:00"/>
    <s v="SL"/>
    <m/>
    <s v="2 SL"/>
    <n v="2"/>
    <m/>
  </r>
  <r>
    <n v="1612"/>
    <x v="38"/>
    <x v="365"/>
    <s v="CESICAR JOCHELLE JOAN S."/>
    <s v="TICC/TCCH"/>
    <x v="0"/>
    <d v="2022-12-09T00:00:00"/>
    <d v="2022-12-09T00:00:00"/>
    <s v="SL"/>
    <m/>
    <s v="1 SL"/>
    <n v="1"/>
    <m/>
  </r>
  <r>
    <n v="1613"/>
    <x v="38"/>
    <x v="359"/>
    <s v="CESICAR JOCHELLE JOAN S."/>
    <s v="TICC/TCCH"/>
    <x v="0"/>
    <d v="2022-11-27T00:00:00"/>
    <d v="2022-11-27T00:00:00"/>
    <s v="SL"/>
    <m/>
    <s v="0 SL"/>
    <n v="0"/>
    <m/>
  </r>
  <r>
    <n v="1614"/>
    <x v="38"/>
    <x v="365"/>
    <s v="VILLANUEVA RICHELLE A."/>
    <s v="TICC"/>
    <x v="0"/>
    <d v="2022-12-09T00:00:00"/>
    <d v="2022-12-09T00:00:00"/>
    <s v="SL"/>
    <m/>
    <s v="1 SL"/>
    <n v="1"/>
    <m/>
  </r>
  <r>
    <n v="1615"/>
    <x v="38"/>
    <x v="376"/>
    <s v="DISEPEDA MACARIA P."/>
    <s v="TICC"/>
    <x v="0"/>
    <d v="2022-12-17T00:00:00"/>
    <d v="2022-12-17T00:00:00"/>
    <s v="SL"/>
    <m/>
    <s v="0 SL"/>
    <n v="0"/>
    <m/>
  </r>
  <r>
    <n v="1615"/>
    <x v="38"/>
    <x v="376"/>
    <s v="DISEPEDA MACARIA P."/>
    <s v="TICC"/>
    <x v="0"/>
    <d v="2022-12-19T00:00:00"/>
    <d v="2022-12-19T00:00:00"/>
    <s v="SL"/>
    <m/>
    <s v="1 SL"/>
    <n v="1"/>
    <m/>
  </r>
  <r>
    <n v="1616"/>
    <x v="38"/>
    <x v="376"/>
    <s v="PANGANIBAN CAROLINA L."/>
    <s v="TICC"/>
    <x v="0"/>
    <d v="2022-12-14T00:00:00"/>
    <d v="2022-12-14T00:00:00"/>
    <s v="SL"/>
    <m/>
    <s v="1 SL"/>
    <n v="1"/>
    <m/>
  </r>
  <r>
    <n v="1617"/>
    <x v="38"/>
    <x v="365"/>
    <s v="DILIDILI AIREEN M."/>
    <s v="TICC"/>
    <x v="0"/>
    <d v="2022-12-19T00:00:00"/>
    <d v="2022-12-20T00:00:00"/>
    <s v="VL"/>
    <m/>
    <s v="2 VL"/>
    <n v="2"/>
    <m/>
  </r>
  <r>
    <n v="1618"/>
    <x v="38"/>
    <x v="221"/>
    <s v="MAGUINAO NIÑA F."/>
    <s v="ONT"/>
    <x v="0"/>
    <d v="2022-11-30T00:00:00"/>
    <d v="2022-12-01T00:00:00"/>
    <s v="SL"/>
    <m/>
    <s v="2 SL"/>
    <n v="2"/>
    <m/>
  </r>
  <r>
    <n v="1618"/>
    <x v="38"/>
    <x v="221"/>
    <s v="MAGUINAO NIÑA F."/>
    <s v="ONT"/>
    <x v="0"/>
    <d v="2022-12-04T00:00:00"/>
    <d v="2022-12-04T00:00:00"/>
    <s v="SL"/>
    <m/>
    <s v="0 SL"/>
    <n v="0"/>
    <m/>
  </r>
  <r>
    <n v="1619"/>
    <x v="38"/>
    <x v="221"/>
    <s v="BERGADO MARILOU B."/>
    <s v="ONT"/>
    <x v="0"/>
    <d v="2022-11-24T00:00:00"/>
    <d v="2022-11-29T00:00:00"/>
    <s v="SL"/>
    <m/>
    <s v="4 SL"/>
    <n v="4"/>
    <m/>
  </r>
  <r>
    <n v="1620"/>
    <x v="38"/>
    <x v="221"/>
    <s v="BERGADO MARILOU B."/>
    <s v="ONT"/>
    <x v="0"/>
    <d v="2022-11-23T00:00:00"/>
    <d v="2022-11-23T00:00:00"/>
    <s v="SL"/>
    <m/>
    <s v="1 SL"/>
    <n v="1"/>
    <m/>
  </r>
  <r>
    <n v="1621"/>
    <x v="38"/>
    <x v="354"/>
    <s v="MENDOZA MARVIC M."/>
    <s v="ONT"/>
    <x v="1"/>
    <d v="2022-12-19T00:00:00"/>
    <d v="2022-12-19T00:00:00"/>
    <s v="VL"/>
    <m/>
    <s v="1 VL"/>
    <n v="1"/>
    <m/>
  </r>
  <r>
    <n v="1622"/>
    <x v="38"/>
    <x v="368"/>
    <s v="FERMA ETHEL GRACE N."/>
    <s v="ONT"/>
    <x v="0"/>
    <d v="2022-11-27T00:00:00"/>
    <d v="2022-11-27T00:00:00"/>
    <s v="SL"/>
    <m/>
    <s v="0 SL"/>
    <n v="0"/>
    <m/>
  </r>
  <r>
    <n v="1623"/>
    <x v="38"/>
    <x v="348"/>
    <s v="DATU SHIRLEY G."/>
    <s v="ONT"/>
    <x v="0"/>
    <d v="2022-12-01T00:00:00"/>
    <d v="2022-12-30T00:00:00"/>
    <s v="VL"/>
    <m/>
    <s v="19 VL"/>
    <n v="19"/>
    <m/>
  </r>
  <r>
    <n v="1624"/>
    <x v="38"/>
    <x v="352"/>
    <s v="JABINES MARIA SHELLY D."/>
    <s v="LIBRARY"/>
    <x v="0"/>
    <d v="2022-12-26T00:00:00"/>
    <d v="2022-12-29T00:00:00"/>
    <s v="VL"/>
    <m/>
    <s v="3 VL"/>
    <n v="3"/>
    <m/>
  </r>
  <r>
    <n v="1625"/>
    <x v="38"/>
    <x v="221"/>
    <s v="VILLANUEVA RICHELLE A."/>
    <s v="TICC"/>
    <x v="0"/>
    <d v="2022-12-12T00:00:00"/>
    <d v="2022-12-13T00:00:00"/>
    <s v="VL"/>
    <m/>
    <s v="2 VL"/>
    <n v="2"/>
    <m/>
  </r>
  <r>
    <n v="1626"/>
    <x v="38"/>
    <x v="221"/>
    <s v="ANGCAYA IRENE V."/>
    <s v="TICC"/>
    <x v="0"/>
    <d v="2022-12-02T00:00:00"/>
    <d v="2022-12-02T00:00:00"/>
    <s v="SL"/>
    <m/>
    <s v="1 SL"/>
    <n v="1"/>
    <m/>
  </r>
  <r>
    <n v="1627"/>
    <x v="38"/>
    <x v="350"/>
    <s v="ANGCAYA IRENE V."/>
    <s v="TICC"/>
    <x v="0"/>
    <d v="2022-12-23T00:00:00"/>
    <d v="2022-12-23T00:00:00"/>
    <s v="VL"/>
    <m/>
    <s v="1 VL"/>
    <n v="1"/>
    <m/>
  </r>
  <r>
    <n v="1627"/>
    <x v="38"/>
    <x v="350"/>
    <s v="ANGCAYA IRENE V."/>
    <s v="TICC"/>
    <x v="0"/>
    <d v="2022-12-27T00:00:00"/>
    <d v="2022-12-27T00:00:00"/>
    <s v="VL"/>
    <m/>
    <s v="1 VL"/>
    <n v="1"/>
    <m/>
  </r>
  <r>
    <n v="1628"/>
    <x v="38"/>
    <x v="372"/>
    <s v="COSA PAOLA GRACE P."/>
    <s v="ASSESSOR"/>
    <x v="0"/>
    <d v="2022-12-07T00:00:00"/>
    <d v="2022-12-07T00:00:00"/>
    <s v="SL"/>
    <m/>
    <s v="1 SL"/>
    <n v="1"/>
    <m/>
  </r>
  <r>
    <n v="1629"/>
    <x v="38"/>
    <x v="350"/>
    <s v="COSA PAOLA GRACE P."/>
    <s v="ASSESSOR"/>
    <x v="0"/>
    <d v="2022-11-23T00:00:00"/>
    <d v="2022-11-23T00:00:00"/>
    <s v="SL"/>
    <m/>
    <s v="1 SL"/>
    <n v="1"/>
    <m/>
  </r>
  <r>
    <n v="1630"/>
    <x v="38"/>
    <x v="350"/>
    <s v="COSA PAOLA GRACE P."/>
    <s v="ASSESSOR"/>
    <x v="0"/>
    <d v="2022-11-25T00:00:00"/>
    <d v="2022-11-25T00:00:00"/>
    <s v="SL"/>
    <m/>
    <s v="1 SL"/>
    <n v="1"/>
    <m/>
  </r>
  <r>
    <n v="1631"/>
    <x v="38"/>
    <x v="357"/>
    <s v="GATPANDAN MICHAEL E."/>
    <s v="GSO"/>
    <x v="0"/>
    <d v="2022-11-28T00:00:00"/>
    <d v="2022-11-28T00:00:00"/>
    <s v="SL"/>
    <m/>
    <s v="1 SL"/>
    <n v="1"/>
    <m/>
  </r>
  <r>
    <n v="1632"/>
    <x v="38"/>
    <x v="364"/>
    <s v="MAMARIL JOSEFINA P."/>
    <s v="TICC"/>
    <x v="0"/>
    <d v="2022-12-23T00:00:00"/>
    <d v="2022-12-23T00:00:00"/>
    <s v="OTHER"/>
    <s v="SEC 21 EO 292- SPECIAL PRIVILEGE"/>
    <s v="1 OTHER"/>
    <n v="1"/>
    <m/>
  </r>
  <r>
    <n v="1633"/>
    <x v="38"/>
    <x v="221"/>
    <s v="GATPANDAN MICHAEL E."/>
    <s v="GSO"/>
    <x v="0"/>
    <d v="2022-12-01T00:00:00"/>
    <d v="2022-12-02T00:00:00"/>
    <s v="SL"/>
    <m/>
    <s v="2 SL"/>
    <n v="2"/>
    <m/>
  </r>
  <r>
    <n v="1634"/>
    <x v="38"/>
    <x v="221"/>
    <s v="ABELA IMELDA C."/>
    <s v="ACCOUNTING"/>
    <x v="0"/>
    <d v="2022-12-01T00:00:00"/>
    <d v="2022-12-02T00:00:00"/>
    <s v="SL"/>
    <m/>
    <s v="2 SL"/>
    <n v="2"/>
    <m/>
  </r>
  <r>
    <n v="1635"/>
    <x v="38"/>
    <x v="221"/>
    <s v="ABELA IMELDA C."/>
    <s v="ACCOUNTING"/>
    <x v="0"/>
    <d v="2022-11-22T00:00:00"/>
    <d v="2022-11-22T00:00:00"/>
    <s v="SL"/>
    <m/>
    <s v="1 SL"/>
    <n v="1"/>
    <m/>
  </r>
  <r>
    <n v="1636"/>
    <x v="38"/>
    <x v="353"/>
    <s v="ROMILLA MARIBEL P."/>
    <s v="ACCOUNTING"/>
    <x v="0"/>
    <d v="2022-12-09T00:00:00"/>
    <d v="2022-12-09T00:00:00"/>
    <s v="VL"/>
    <m/>
    <s v="1 VL"/>
    <n v="1"/>
    <m/>
  </r>
  <r>
    <n v="1636"/>
    <x v="38"/>
    <x v="353"/>
    <s v="ROMILLA MARIBEL P."/>
    <s v="ACCOUNTING"/>
    <x v="0"/>
    <d v="2022-12-19T00:00:00"/>
    <d v="2022-12-19T00:00:00"/>
    <s v="VL"/>
    <m/>
    <s v="1 VL"/>
    <n v="1"/>
    <m/>
  </r>
  <r>
    <n v="1637"/>
    <x v="38"/>
    <x v="374"/>
    <s v="ROMILLA MARIBEL P."/>
    <s v="ACCOUNTING"/>
    <x v="0"/>
    <d v="2022-11-21T00:00:00"/>
    <d v="2022-11-21T00:00:00"/>
    <s v="SL"/>
    <m/>
    <s v="1 SL"/>
    <n v="1"/>
    <m/>
  </r>
  <r>
    <n v="1637"/>
    <x v="38"/>
    <x v="374"/>
    <s v="ROMILLA MARIBEL P."/>
    <s v="ACCOUNTING"/>
    <x v="0"/>
    <d v="2022-11-23T00:00:00"/>
    <d v="2022-11-23T00:00:00"/>
    <s v="SL"/>
    <m/>
    <s v="1 SL"/>
    <n v="1"/>
    <m/>
  </r>
  <r>
    <n v="1638"/>
    <x v="38"/>
    <x v="358"/>
    <s v="DEL MUNDO JONAS B."/>
    <s v="CHO"/>
    <x v="0"/>
    <d v="2022-12-13T00:00:00"/>
    <d v="2022-12-13T00:00:00"/>
    <s v="SL"/>
    <m/>
    <s v="1 SL"/>
    <n v="1"/>
    <m/>
  </r>
  <r>
    <n v="1639"/>
    <x v="38"/>
    <x v="377"/>
    <s v="COSINO RIMWELL  "/>
    <s v="CHO"/>
    <x v="0"/>
    <d v="2022-12-28T00:00:00"/>
    <d v="2022-12-29T00:00:00"/>
    <s v="OTHER"/>
    <s v="SEC 21 EO 292- SPECIAL PRIVILEGE"/>
    <s v="2 OTHER"/>
    <n v="2"/>
    <m/>
  </r>
  <r>
    <n v="1640"/>
    <x v="38"/>
    <x v="377"/>
    <s v="ZAFRA REYNANTE B."/>
    <s v="TICC"/>
    <x v="0"/>
    <d v="2022-12-26T00:00:00"/>
    <d v="2022-12-29T00:00:00"/>
    <s v="VL"/>
    <s v="SEC 25 EO 292- FORCE LEAVE"/>
    <s v="3 VL"/>
    <n v="3"/>
    <m/>
  </r>
  <r>
    <n v="1641"/>
    <x v="38"/>
    <x v="358"/>
    <s v="RODRIGUEZ JOSEPHINE R."/>
    <s v="TICC"/>
    <x v="0"/>
    <d v="2022-12-16T00:00:00"/>
    <d v="2022-12-16T00:00:00"/>
    <s v="OTHER"/>
    <s v="SEC 21 EO 292- SPECIAL PRIVILEGE"/>
    <s v="1 OTHER"/>
    <n v="1"/>
    <m/>
  </r>
  <r>
    <n v="1642"/>
    <x v="38"/>
    <x v="365"/>
    <s v="RODRIGUEZ JOSEPHINE R."/>
    <s v="TICC"/>
    <x v="0"/>
    <d v="2022-12-23T00:00:00"/>
    <d v="2022-12-29T00:00:00"/>
    <s v="VL"/>
    <s v="SEC 25 EO 292- FORCE LEAVE"/>
    <s v="4 VL"/>
    <n v="4"/>
    <m/>
  </r>
  <r>
    <n v="1643"/>
    <x v="38"/>
    <x v="358"/>
    <s v="VARGAS MELINDA M."/>
    <s v="CSWDO"/>
    <x v="0"/>
    <d v="2022-12-13T00:00:00"/>
    <d v="2022-12-13T00:00:00"/>
    <s v="SL"/>
    <m/>
    <s v="1 SL"/>
    <n v="1"/>
    <m/>
  </r>
  <r>
    <n v="1644"/>
    <x v="38"/>
    <x v="372"/>
    <s v="PATERNO MARIA LOURDERS P."/>
    <s v="CCT"/>
    <x v="0"/>
    <d v="2022-12-06T00:00:00"/>
    <d v="2022-12-07T00:00:00"/>
    <s v="SL"/>
    <m/>
    <s v="2 SL"/>
    <n v="2"/>
    <m/>
  </r>
  <r>
    <n v="1645"/>
    <x v="38"/>
    <x v="366"/>
    <s v="MERJILLA JEANETTE B."/>
    <s v="TICC"/>
    <x v="0"/>
    <d v="2022-12-19T00:00:00"/>
    <d v="2022-12-19T00:00:00"/>
    <s v="VL"/>
    <m/>
    <s v="1 VL"/>
    <n v="1"/>
    <m/>
  </r>
  <r>
    <n v="1645"/>
    <x v="38"/>
    <x v="366"/>
    <s v="MERJILLA JEANETTE B."/>
    <s v="TICC"/>
    <x v="0"/>
    <d v="2022-12-28T00:00:00"/>
    <d v="2022-12-28T00:00:00"/>
    <s v="VL"/>
    <m/>
    <s v="1 VL"/>
    <n v="1"/>
    <m/>
  </r>
  <r>
    <n v="1646"/>
    <x v="38"/>
    <x v="350"/>
    <s v="CESICAR JOCHELLE JOAN S."/>
    <s v="TICC/TCCH"/>
    <x v="0"/>
    <d v="2022-12-02T00:00:00"/>
    <d v="2022-12-02T00:00:00"/>
    <s v="VL"/>
    <m/>
    <s v="1 VL"/>
    <n v="1"/>
    <m/>
  </r>
  <r>
    <n v="1647"/>
    <x v="38"/>
    <x v="348"/>
    <s v="CESICAR JOCHELLE JOAN S."/>
    <s v="TICC/TCCH"/>
    <x v="0"/>
    <d v="2022-12-21T00:00:00"/>
    <d v="2022-12-22T00:00:00"/>
    <s v="SL"/>
    <m/>
    <s v="2 SL"/>
    <n v="2"/>
    <m/>
  </r>
  <r>
    <n v="1648"/>
    <x v="38"/>
    <x v="350"/>
    <s v="ZAFRA REYNANTE B."/>
    <s v="TICC"/>
    <x v="0"/>
    <d v="2022-11-24T00:00:00"/>
    <d v="2022-11-25T00:00:00"/>
    <s v="SL"/>
    <m/>
    <s v="2 SL"/>
    <n v="2"/>
    <m/>
  </r>
  <r>
    <n v="1649"/>
    <x v="38"/>
    <x v="365"/>
    <s v="HERNANDEZ RODERICK M."/>
    <s v="EEO/CITY MARKET"/>
    <x v="0"/>
    <d v="2022-12-19T00:00:00"/>
    <d v="2022-12-22T00:00:00"/>
    <s v="VL"/>
    <s v="SEC 25 EO 292- FORCE LEAVE"/>
    <s v="4 VL"/>
    <n v="4"/>
    <m/>
  </r>
  <r>
    <n v="1649"/>
    <x v="38"/>
    <x v="365"/>
    <s v="HERNANDEZ RODERICK M."/>
    <s v="EEO/CITY MARKET"/>
    <x v="0"/>
    <d v="2022-12-26T00:00:00"/>
    <d v="2022-12-27T00:00:00"/>
    <s v="VL"/>
    <s v="SEC 25 EO 292- FORCE LEAVE"/>
    <s v="1 VL"/>
    <n v="1"/>
    <m/>
  </r>
  <r>
    <n v="1650"/>
    <x v="38"/>
    <x v="364"/>
    <s v="LANDICHO ROSALINA B."/>
    <s v="EEO/CITY MARKET"/>
    <x v="0"/>
    <d v="2022-12-23T00:00:00"/>
    <d v="2022-12-31T00:00:00"/>
    <s v="OTHER"/>
    <s v="SOLO PARENT"/>
    <s v="4 OTHER"/>
    <n v="4"/>
    <m/>
  </r>
  <r>
    <n v="1651"/>
    <x v="38"/>
    <x v="366"/>
    <s v="LOGROÑO JONATHAN C."/>
    <s v="EEO/CITY MARKET"/>
    <x v="2"/>
    <d v="2022-12-19T00:00:00"/>
    <d v="2022-12-19T00:00:00"/>
    <s v="VL"/>
    <m/>
    <s v="1 VL"/>
    <n v="1"/>
    <m/>
  </r>
  <r>
    <n v="1652"/>
    <x v="38"/>
    <x v="365"/>
    <s v="BRON FLORENCIO L."/>
    <s v="EEO/CITY MARKET"/>
    <x v="0"/>
    <d v="2022-12-18T00:00:00"/>
    <d v="2022-12-18T00:00:00"/>
    <s v="OTHER"/>
    <s v="SEC 21 EO 292- SPECIAL PRIVILEGE"/>
    <s v="0 OTHER"/>
    <n v="0"/>
    <m/>
  </r>
  <r>
    <n v="1653"/>
    <x v="38"/>
    <x v="358"/>
    <s v="DIMAANO LEOVIGILDA A."/>
    <s v="EEO/CITY MARKET"/>
    <x v="0"/>
    <d v="2022-12-22T00:00:00"/>
    <d v="2022-12-23T00:00:00"/>
    <s v="OTHER"/>
    <s v="SEC 21 EO 292- SPECIAL PRIVILEGE"/>
    <s v="2 OTHER"/>
    <n v="2"/>
    <m/>
  </r>
  <r>
    <n v="1654"/>
    <x v="38"/>
    <x v="358"/>
    <s v="MULINGTAPANG GUILLERMA O."/>
    <s v="GSO"/>
    <x v="0"/>
    <d v="2022-12-28T00:00:00"/>
    <d v="2022-12-29T00:00:00"/>
    <s v="VL"/>
    <s v="SEC 25 EO 292- FORCE LEAVE"/>
    <s v="2 VL"/>
    <n v="2"/>
    <m/>
  </r>
  <r>
    <n v="1655"/>
    <x v="38"/>
    <x v="372"/>
    <s v="PAGLINAWAN JESSIE M."/>
    <s v="CENRO"/>
    <x v="0"/>
    <d v="2022-12-05T00:00:00"/>
    <d v="2022-12-06T00:00:00"/>
    <s v="SL"/>
    <m/>
    <s v="2 SL"/>
    <n v="2"/>
    <m/>
  </r>
  <r>
    <n v="1656"/>
    <x v="38"/>
    <x v="366"/>
    <s v="ESTIEBER ARISTOTLE B."/>
    <s v="CENRO"/>
    <x v="0"/>
    <d v="2022-12-12T00:00:00"/>
    <d v="2022-12-12T00:00:00"/>
    <s v="OTHER"/>
    <s v="SEC 21 EO 292- SPECIAL PRIVILEGE"/>
    <s v="1 OTHER"/>
    <n v="1"/>
    <m/>
  </r>
  <r>
    <n v="1657"/>
    <x v="38"/>
    <x v="357"/>
    <s v="DERLA ARTHUR D."/>
    <s v="CENRO"/>
    <x v="0"/>
    <d v="2022-11-28T00:00:00"/>
    <d v="2022-11-28T00:00:00"/>
    <m/>
    <m/>
    <s v="1 "/>
    <n v="1"/>
    <m/>
  </r>
  <r>
    <n v="1658"/>
    <x v="38"/>
    <x v="352"/>
    <s v="DERLA ARTHUR D."/>
    <s v="CENRO"/>
    <x v="0"/>
    <d v="2022-12-08T00:00:00"/>
    <d v="2022-12-10T00:00:00"/>
    <s v="VL"/>
    <m/>
    <s v="1 VL"/>
    <n v="1"/>
    <m/>
  </r>
  <r>
    <n v="1659"/>
    <x v="38"/>
    <x v="352"/>
    <s v="OBINA APOLINARIO B."/>
    <s v="CENRO"/>
    <x v="0"/>
    <d v="2022-11-29T00:00:00"/>
    <d v="2022-11-30T00:00:00"/>
    <s v="SL"/>
    <m/>
    <s v="2 SL"/>
    <n v="2"/>
    <m/>
  </r>
  <r>
    <n v="1660"/>
    <x v="38"/>
    <x v="104"/>
    <s v="PEREÑA VERGILIO R."/>
    <s v="TICC"/>
    <x v="0"/>
    <d v="2022-10-10T00:00:00"/>
    <d v="2022-10-10T00:00:00"/>
    <s v="SL"/>
    <m/>
    <s v="1 SL"/>
    <n v="1"/>
    <m/>
  </r>
  <r>
    <n v="1661"/>
    <x v="38"/>
    <x v="365"/>
    <s v="GUEVARRA ROLANDO  "/>
    <s v="CENRO"/>
    <x v="0"/>
    <d v="2022-12-10T00:00:00"/>
    <d v="2022-12-10T00:00:00"/>
    <s v="SL"/>
    <m/>
    <s v="0 SL"/>
    <n v="0"/>
    <m/>
  </r>
  <r>
    <n v="1662"/>
    <x v="38"/>
    <x v="358"/>
    <s v="OBINA JAIME"/>
    <s v="CENRO"/>
    <x v="0"/>
    <d v="2022-12-12T00:00:00"/>
    <d v="2022-12-12T00:00:00"/>
    <s v="SL"/>
    <m/>
    <s v="1 SL"/>
    <n v="1"/>
    <m/>
  </r>
  <r>
    <n v="1663"/>
    <x v="38"/>
    <x v="358"/>
    <s v="RODRIGUEZ RUEL  "/>
    <s v="CENRO"/>
    <x v="1"/>
    <d v="2022-12-11T00:00:00"/>
    <d v="2022-12-12T00:00:00"/>
    <s v="SL"/>
    <m/>
    <s v="1 SL"/>
    <n v="1"/>
    <m/>
  </r>
  <r>
    <n v="1664"/>
    <x v="38"/>
    <x v="352"/>
    <s v="LORILLA LOIDA P."/>
    <s v="TCSNHS-ISHS"/>
    <x v="0"/>
    <d v="2022-12-23T00:00:00"/>
    <d v="2022-12-29T00:00:00"/>
    <s v="VL"/>
    <s v="SEC 25 EO 292- FORCE LEAVE"/>
    <s v="4 VL"/>
    <n v="4"/>
    <m/>
  </r>
  <r>
    <n v="1665"/>
    <x v="38"/>
    <x v="366"/>
    <s v="GONZALES CHRISTI NERISSE E."/>
    <s v="CEO"/>
    <x v="0"/>
    <d v="2022-12-19T00:00:00"/>
    <d v="2022-12-19T00:00:00"/>
    <s v="VL"/>
    <s v="SEC 25 EO 292- FORCE LEAVE"/>
    <s v="1 VL"/>
    <n v="1"/>
    <m/>
  </r>
  <r>
    <n v="1666"/>
    <x v="38"/>
    <x v="365"/>
    <s v="MALANAN JENNYLYN R."/>
    <s v="PICNIC GROVE"/>
    <x v="0"/>
    <d v="2022-11-09T00:00:00"/>
    <d v="2022-11-30T00:00:00"/>
    <s v="OTHER"/>
    <s v="SEC 55 REHABILATATION"/>
    <s v="16 OTHER"/>
    <n v="16"/>
    <m/>
  </r>
  <r>
    <n v="1667"/>
    <x v="38"/>
    <x v="378"/>
    <s v="SIM JO RITZELLE C."/>
    <s v="CHO"/>
    <x v="1"/>
    <d v="2022-12-27T00:00:00"/>
    <d v="2022-12-29T00:00:00"/>
    <s v="VL"/>
    <m/>
    <s v="3 VL"/>
    <n v="3"/>
    <m/>
  </r>
  <r>
    <n v="1668"/>
    <x v="38"/>
    <x v="352"/>
    <s v="REMOLLENO MICHELLE U."/>
    <s v="CHO"/>
    <x v="1"/>
    <d v="2022-12-26T00:00:00"/>
    <d v="2022-12-28T00:00:00"/>
    <s v="VL"/>
    <s v="SEC 25 EO 292- FORCE LEAVE"/>
    <s v="2 VL"/>
    <n v="2"/>
    <m/>
  </r>
  <r>
    <n v="1669"/>
    <x v="38"/>
    <x v="221"/>
    <s v="ENRIQUEZ ANABEL O."/>
    <s v="CHO"/>
    <x v="0"/>
    <d v="2022-12-15T00:00:00"/>
    <d v="2022-12-16T00:00:00"/>
    <s v="VL"/>
    <s v="SEC 25 EO 292- FORCE LEAVE"/>
    <s v="2 VL"/>
    <n v="2"/>
    <m/>
  </r>
  <r>
    <n v="1669"/>
    <x v="38"/>
    <x v="221"/>
    <s v="ENRIQUEZ ANABEL O."/>
    <s v="CHO"/>
    <x v="0"/>
    <d v="2022-12-27T00:00:00"/>
    <d v="2022-12-29T00:00:00"/>
    <s v="VL"/>
    <s v="SEC 25 EO 292- FORCE LEAVE"/>
    <s v="3 VL"/>
    <n v="3"/>
    <m/>
  </r>
  <r>
    <n v="1670"/>
    <x v="38"/>
    <x v="221"/>
    <s v="DEMATERA PEDRO B."/>
    <s v="CCR"/>
    <x v="0"/>
    <d v="2022-12-23T00:00:00"/>
    <d v="2022-12-29T00:00:00"/>
    <s v="VL"/>
    <s v="SEC 25 EO 292- FORCE LEAVE"/>
    <s v="4 VL"/>
    <n v="4"/>
    <m/>
  </r>
  <r>
    <n v="1671"/>
    <x v="38"/>
    <x v="221"/>
    <s v="DEMATERA PEDRO B."/>
    <s v="CCR"/>
    <x v="0"/>
    <d v="2022-12-09T00:00:00"/>
    <d v="2022-12-09T00:00:00"/>
    <s v="OTHER"/>
    <s v="SEC 21 EO 292- SPECIAL PRIVILEGE"/>
    <s v="1 OTHER"/>
    <n v="1"/>
    <m/>
  </r>
  <r>
    <n v="1672"/>
    <x v="38"/>
    <x v="373"/>
    <s v="MERCARDO RENGIE M."/>
    <s v="LCR"/>
    <x v="0"/>
    <d v="2022-12-20T00:00:00"/>
    <d v="2022-12-22T00:00:00"/>
    <s v="OTHER"/>
    <s v="SEC 21 EO 292- SPECIAL PRIVILEGE"/>
    <s v="3 OTHER"/>
    <n v="3"/>
    <m/>
  </r>
  <r>
    <n v="1673"/>
    <x v="38"/>
    <x v="373"/>
    <s v="MERCARDO RENGIE M."/>
    <s v="LCR"/>
    <x v="0"/>
    <d v="2022-12-23T00:00:00"/>
    <d v="2022-12-29T00:00:00"/>
    <s v="VL"/>
    <s v="SEC 25 EO 292- FORCE LEAVE"/>
    <s v="4 VL"/>
    <n v="4"/>
    <m/>
  </r>
  <r>
    <n v="1674"/>
    <x v="38"/>
    <x v="353"/>
    <s v="ANGCAYA JENNY ROSE S."/>
    <s v="CTO-LICENSE"/>
    <x v="0"/>
    <d v="2022-12-15T00:00:00"/>
    <d v="2022-12-15T00:00:00"/>
    <s v="VL"/>
    <s v="SEC 25 EO 292- FORCE LEAVE"/>
    <s v="1 VL"/>
    <n v="1"/>
    <m/>
  </r>
  <r>
    <n v="1674"/>
    <x v="38"/>
    <x v="353"/>
    <s v="ANGCAYA JENNY ROSE S."/>
    <s v="CTO-LICENSE"/>
    <x v="0"/>
    <d v="2022-12-21T00:00:00"/>
    <d v="2022-12-21T00:00:00"/>
    <s v="VL"/>
    <s v="SEC 25 EO 292- FORCE LEAVE"/>
    <s v="1 VL"/>
    <n v="1"/>
    <m/>
  </r>
  <r>
    <n v="1674"/>
    <x v="38"/>
    <x v="353"/>
    <s v="ANGCAYA JENNY ROSE S."/>
    <s v="CTO-LICENSE"/>
    <x v="0"/>
    <d v="2022-12-27T00:00:00"/>
    <d v="2022-12-27T00:00:00"/>
    <s v="VL"/>
    <s v="SEC 25 EO 292- FORCE LEAVE"/>
    <s v="1 VL"/>
    <n v="1"/>
    <m/>
  </r>
  <r>
    <n v="1675"/>
    <x v="38"/>
    <x v="369"/>
    <s v="PRIMO GRACE M."/>
    <s v="EEO/CITY MARKET"/>
    <x v="0"/>
    <d v="2022-12-13T00:00:00"/>
    <d v="2022-12-14T00:00:00"/>
    <s v="VL"/>
    <s v="SEC 25 EO 292- FORCE LEAVE"/>
    <s v="2 VL"/>
    <n v="2"/>
    <m/>
  </r>
  <r>
    <n v="1675"/>
    <x v="38"/>
    <x v="369"/>
    <s v="PRIMO GRACE M."/>
    <s v="EEO/CITY MARKET"/>
    <x v="0"/>
    <d v="2022-12-22T00:00:00"/>
    <d v="2022-12-22T00:00:00"/>
    <s v="VL"/>
    <s v="SEC 25 EO 292- FORCE LEAVE"/>
    <s v="1 VL"/>
    <n v="1"/>
    <m/>
  </r>
  <r>
    <n v="1675"/>
    <x v="38"/>
    <x v="369"/>
    <s v="PRIMO GRACE M."/>
    <s v="EEO/CITY MARKET"/>
    <x v="0"/>
    <d v="2022-12-27T00:00:00"/>
    <d v="2022-12-27T00:00:00"/>
    <s v="VL"/>
    <s v="SEC 25 EO 292- FORCE LEAVE"/>
    <s v="1 VL"/>
    <n v="1"/>
    <m/>
  </r>
  <r>
    <n v="1675"/>
    <x v="38"/>
    <x v="369"/>
    <s v="PRIMO GRACE M."/>
    <s v="EEO/CITY MARKET"/>
    <x v="0"/>
    <d v="2022-12-29T00:00:00"/>
    <d v="2022-12-29T00:00:00"/>
    <s v="VL"/>
    <s v="SEC 25 EO 292- FORCE LEAVE"/>
    <s v="1 VL"/>
    <n v="1"/>
    <m/>
  </r>
  <r>
    <n v="1676"/>
    <x v="38"/>
    <x v="353"/>
    <s v="DIMAILIG ARLYN R."/>
    <s v="MAHOGANY MARKET"/>
    <x v="0"/>
    <d v="2022-12-15T00:00:00"/>
    <d v="2022-12-16T00:00:00"/>
    <s v="VL"/>
    <s v="SEC 25 EO 292- FORCE LEAVE"/>
    <s v="2 VL"/>
    <n v="2"/>
    <m/>
  </r>
  <r>
    <n v="1677"/>
    <x v="38"/>
    <x v="353"/>
    <s v="CABANLIT ZOSIMA M."/>
    <s v="MAHOGANY MARKET"/>
    <x v="0"/>
    <d v="2022-12-16T00:00:00"/>
    <d v="2022-12-20T00:00:00"/>
    <s v="VL"/>
    <s v="SEC 25 EO 292- FORCE LEAVE"/>
    <s v="3 VL"/>
    <n v="3"/>
    <m/>
  </r>
  <r>
    <n v="1677"/>
    <x v="38"/>
    <x v="353"/>
    <s v="CABANLIT ZOSIMA M."/>
    <s v="MAHOGANY MARKET"/>
    <x v="0"/>
    <d v="2022-12-23T00:00:00"/>
    <d v="2022-12-27T00:00:00"/>
    <s v="VL"/>
    <s v="SEC 25 EO 292- FORCE LEAVE"/>
    <s v="2 VL"/>
    <n v="2"/>
    <m/>
  </r>
  <r>
    <n v="1678"/>
    <x v="38"/>
    <x v="349"/>
    <s v="GATPANDAN MICHAEL E."/>
    <s v="GSO"/>
    <x v="0"/>
    <d v="2022-11-21T00:00:00"/>
    <d v="2022-11-21T00:00:00"/>
    <s v="SL"/>
    <m/>
    <s v="1 SL"/>
    <n v="1"/>
    <m/>
  </r>
  <r>
    <n v="1679"/>
    <x v="38"/>
    <x v="171"/>
    <s v="MARASIGAN BIENVENIDO E."/>
    <s v="GSO"/>
    <x v="0"/>
    <d v="2022-11-10T00:00:00"/>
    <d v="2022-11-11T00:00:00"/>
    <s v="SL"/>
    <m/>
    <s v="2 SL"/>
    <n v="2"/>
    <m/>
  </r>
  <r>
    <n v="1680"/>
    <x v="38"/>
    <x v="24"/>
    <s v="SUMAGUI FELICITAS M."/>
    <s v="CSWDO"/>
    <x v="0"/>
    <d v="2022-12-22T00:00:00"/>
    <d v="2022-12-22T00:00:00"/>
    <s v="VL"/>
    <s v="SEC 25 EO 292- FORCE LEAVE"/>
    <s v="1 VL"/>
    <n v="1"/>
    <m/>
  </r>
  <r>
    <n v="1681"/>
    <x v="38"/>
    <x v="171"/>
    <s v="GATPANDAN MICHAEL E."/>
    <s v="GSO"/>
    <x v="0"/>
    <d v="2022-11-24T00:00:00"/>
    <d v="2022-11-25T00:00:00"/>
    <s v="VL"/>
    <m/>
    <s v="2 VL"/>
    <n v="2"/>
    <m/>
  </r>
  <r>
    <n v="1682"/>
    <x v="38"/>
    <x v="362"/>
    <s v="PRIMO GRACE M."/>
    <s v="EEO/CITY MARKET"/>
    <x v="0"/>
    <d v="2022-11-22T00:00:00"/>
    <d v="2022-11-22T00:00:00"/>
    <s v="OTHER"/>
    <s v="SEC 21 EO 292- SPECIAL PRIVILEGE"/>
    <s v="1 OTHER"/>
    <n v="1"/>
    <m/>
  </r>
  <r>
    <n v="1683"/>
    <x v="38"/>
    <x v="173"/>
    <s v="OBINA JAIME"/>
    <s v="CENRO"/>
    <x v="0"/>
    <d v="1903-01-30T00:00:00"/>
    <d v="2022-11-30T00:00:00"/>
    <s v="VL"/>
    <s v="SEC 25 EO 292- FORCE LEAVE"/>
    <s v="31261 VL"/>
    <n v="31261"/>
    <m/>
  </r>
  <r>
    <n v="1684"/>
    <x v="38"/>
    <x v="154"/>
    <s v="AMBION MARIETA B."/>
    <s v="CENRO"/>
    <x v="0"/>
    <d v="2022-11-23T00:00:00"/>
    <d v="2022-11-25T00:00:00"/>
    <s v="VL"/>
    <s v="SEC 25 EO 292- FORCE LEAVE"/>
    <s v="3 VL"/>
    <n v="3"/>
    <m/>
  </r>
  <r>
    <n v="1685"/>
    <x v="38"/>
    <x v="172"/>
    <s v="RODENAS ALBERT RAPHAEL  "/>
    <s v="CENRO"/>
    <x v="0"/>
    <d v="2022-11-28T00:00:00"/>
    <d v="2022-11-30T00:00:00"/>
    <s v="VL"/>
    <s v="SEC 25 EO 292- FORCE LEAVE"/>
    <s v="3 VL"/>
    <n v="3"/>
    <m/>
  </r>
  <r>
    <n v="1686"/>
    <x v="38"/>
    <x v="154"/>
    <s v="MULINGTAPANG GUILLERMA O."/>
    <s v="GSO"/>
    <x v="0"/>
    <d v="2022-11-24T00:00:00"/>
    <d v="2022-11-25T00:00:00"/>
    <s v="VL"/>
    <s v="SEC 25 EO 292- FORCE LEAVE"/>
    <s v="2 VL"/>
    <n v="2"/>
    <m/>
  </r>
  <r>
    <n v="1687"/>
    <x v="38"/>
    <x v="166"/>
    <s v="MARDO MELINDA E."/>
    <s v="ADMIN"/>
    <x v="0"/>
    <d v="2022-11-17T00:00:00"/>
    <d v="2022-11-18T00:00:00"/>
    <s v="VL"/>
    <s v="SEC 25 EO 292- FORCE LEAVE"/>
    <s v="2 VL"/>
    <n v="2"/>
    <m/>
  </r>
  <r>
    <n v="1687"/>
    <x v="38"/>
    <x v="166"/>
    <s v="MARDO MELINDA E."/>
    <s v="ADMIN"/>
    <x v="0"/>
    <d v="2022-11-24T00:00:00"/>
    <d v="2022-11-24T00:00:00"/>
    <s v="VL"/>
    <s v="SEC 25 EO 292- FORCE LEAVE"/>
    <s v="1 VL"/>
    <n v="1"/>
    <m/>
  </r>
  <r>
    <n v="1688"/>
    <x v="38"/>
    <x v="352"/>
    <s v="RAMA RAQUEL J."/>
    <s v="INTERNAL"/>
    <x v="0"/>
    <d v="2022-12-09T00:00:00"/>
    <d v="2022-12-09T00:00:00"/>
    <s v="VL"/>
    <s v="SEC 25 EO 292- FORCE LEAVE"/>
    <s v="1 VL"/>
    <n v="1"/>
    <m/>
  </r>
  <r>
    <n v="1688"/>
    <x v="38"/>
    <x v="352"/>
    <s v="RAMA RAQUEL J."/>
    <s v="INTERNAL"/>
    <x v="0"/>
    <d v="2022-12-16T00:00:00"/>
    <d v="2022-12-16T00:00:00"/>
    <s v="VL"/>
    <s v="SEC 25 EO 292- FORCE LEAVE"/>
    <s v="1 VL"/>
    <n v="1"/>
    <m/>
  </r>
  <r>
    <n v="1688"/>
    <x v="38"/>
    <x v="352"/>
    <s v="RAMA RAQUEL J."/>
    <s v="INTERNAL"/>
    <x v="0"/>
    <d v="2022-12-23T00:00:00"/>
    <d v="2022-12-23T00:00:00"/>
    <s v="VL"/>
    <s v="SEC 25 EO 292- FORCE LEAVE"/>
    <s v="1 VL"/>
    <n v="1"/>
    <m/>
  </r>
  <r>
    <n v="1688"/>
    <x v="38"/>
    <x v="352"/>
    <s v="RAMA RAQUEL J."/>
    <s v="INTERNAL"/>
    <x v="0"/>
    <d v="2022-12-28T00:00:00"/>
    <d v="2022-12-29T00:00:00"/>
    <s v="VL"/>
    <s v="SEC 25 EO 292- FORCE LEAVE"/>
    <s v="2 VL"/>
    <n v="2"/>
    <m/>
  </r>
  <r>
    <n v="1689"/>
    <x v="38"/>
    <x v="221"/>
    <s v="SUMAGUI LORENA P."/>
    <s v="BIR"/>
    <x v="0"/>
    <d v="2022-11-28T00:00:00"/>
    <d v="2022-11-29T00:00:00"/>
    <s v="SL"/>
    <m/>
    <s v="2 SL"/>
    <n v="2"/>
    <m/>
  </r>
  <r>
    <n v="1690"/>
    <x v="38"/>
    <x v="221"/>
    <s v="VILLANUEVA MARILYN L."/>
    <s v="TICC"/>
    <x v="0"/>
    <d v="2022-11-30T00:00:00"/>
    <d v="2022-11-30T00:00:00"/>
    <s v="SL"/>
    <m/>
    <s v="1 SL"/>
    <n v="1"/>
    <m/>
  </r>
  <r>
    <n v="1691"/>
    <x v="38"/>
    <x v="365"/>
    <s v="ROQUITE MAIRECAR L."/>
    <s v="CCT"/>
    <x v="0"/>
    <d v="2022-12-26T00:00:00"/>
    <d v="2022-12-29T00:00:00"/>
    <s v="VL"/>
    <s v="SEC 25 EO 292- FORCE LEAVE"/>
    <s v="3 VL"/>
    <n v="3"/>
    <m/>
  </r>
  <r>
    <n v="1692"/>
    <x v="38"/>
    <x v="379"/>
    <s v="OPO CONEY V."/>
    <s v="HOUSING"/>
    <x v="0"/>
    <d v="2022-12-15T00:00:00"/>
    <d v="2022-12-15T00:00:00"/>
    <s v="VL"/>
    <s v="SEC 25 EO 292- FORCE LEAVE"/>
    <s v="1 VL"/>
    <n v="1"/>
    <m/>
  </r>
  <r>
    <n v="1692"/>
    <x v="38"/>
    <x v="379"/>
    <s v="OPO CONEY V."/>
    <s v="HOUSING"/>
    <x v="0"/>
    <d v="2022-12-19T00:00:00"/>
    <d v="2022-12-20T00:00:00"/>
    <s v="VL"/>
    <s v="SEC 25 EO 292- FORCE LEAVE"/>
    <s v="2 VL"/>
    <n v="2"/>
    <m/>
  </r>
  <r>
    <n v="1693"/>
    <x v="38"/>
    <x v="379"/>
    <s v="OPO CONEY V."/>
    <s v="HOUSING"/>
    <x v="0"/>
    <d v="2022-12-28T00:00:00"/>
    <d v="2022-12-29T00:00:00"/>
    <s v="VL"/>
    <s v="SEC 25 EO 292- FORCE LEAVE"/>
    <s v="2 VL"/>
    <n v="2"/>
    <m/>
  </r>
  <r>
    <n v="1694"/>
    <x v="38"/>
    <x v="365"/>
    <s v="PEREA BABEL G."/>
    <s v="HOUSING"/>
    <x v="0"/>
    <d v="2022-12-16T00:00:00"/>
    <d v="2022-12-16T00:00:00"/>
    <s v="VL"/>
    <s v="SEC 25 EO 292- FORCE LEAVE"/>
    <s v="1 VL"/>
    <n v="1"/>
    <m/>
  </r>
  <r>
    <n v="1694"/>
    <x v="38"/>
    <x v="365"/>
    <s v="PEREA BABEL G."/>
    <s v="HOUSING"/>
    <x v="0"/>
    <d v="2022-12-22T00:00:00"/>
    <d v="2022-12-23T00:00:00"/>
    <s v="VL"/>
    <s v="SEC 25 EO 292- FORCE LEAVE"/>
    <s v="2 VL"/>
    <n v="2"/>
    <m/>
  </r>
  <r>
    <n v="1694"/>
    <x v="38"/>
    <x v="365"/>
    <s v="PEREA BABEL G."/>
    <s v="HOUSING"/>
    <x v="0"/>
    <d v="2022-12-26T00:00:00"/>
    <d v="2022-12-27T00:00:00"/>
    <s v="VL"/>
    <s v="SEC 25 EO 292- FORCE LEAVE"/>
    <s v="1 VL"/>
    <n v="1"/>
    <m/>
  </r>
  <r>
    <n v="1695"/>
    <x v="38"/>
    <x v="352"/>
    <s v="GONZALES CHRISTI NERISSE E."/>
    <s v="CEO"/>
    <x v="0"/>
    <d v="2022-12-06T00:00:00"/>
    <d v="2022-12-07T00:00:00"/>
    <s v="VL"/>
    <s v="SEC 25 EO 292- FORCE LEAVE"/>
    <s v="2 VL"/>
    <n v="2"/>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 applyNumberFormats="0" applyBorderFormats="0" applyFontFormats="0" applyPatternFormats="0" applyAlignmentFormats="0" applyWidthHeightFormats="1" dataCaption="Values" missingCaption="----" updatedVersion="8" minRefreshableVersion="3" useAutoFormatting="1" itemPrintTitles="1" createdVersion="8" indent="0" outline="1" outlineData="1" multipleFieldFilters="0">
  <location ref="A3:G9" firstHeaderRow="1" firstDataRow="2" firstDataCol="1"/>
  <pivotFields count="17">
    <pivotField dataField="1" showAll="0"/>
    <pivotField axis="axisRow" showAll="0">
      <items count="15">
        <item x="0"/>
        <item x="1"/>
        <item x="2"/>
        <item x="3"/>
        <item x="4"/>
        <item x="5"/>
        <item x="6"/>
        <item sd="0" x="7"/>
        <item sd="0" x="8"/>
        <item sd="0" x="9"/>
        <item sd="0" x="10"/>
        <item sd="0" x="11"/>
        <item sd="0" x="12"/>
        <item x="13"/>
        <item t="default"/>
      </items>
    </pivotField>
    <pivotField showAll="0">
      <items count="15">
        <item x="0"/>
        <item x="1"/>
        <item x="2"/>
        <item x="3"/>
        <item x="4"/>
        <item x="5"/>
        <item x="6"/>
        <item x="7"/>
        <item x="8"/>
        <item x="9"/>
        <item x="10"/>
        <item x="11"/>
        <item x="12"/>
        <item x="13"/>
        <item t="default"/>
      </items>
    </pivotField>
    <pivotField showAll="0"/>
    <pivotField showAll="0"/>
    <pivotField axis="axisCol" showAll="0">
      <items count="6">
        <item x="4"/>
        <item x="0"/>
        <item x="3"/>
        <item x="2"/>
        <item x="1"/>
        <item t="default"/>
      </items>
    </pivotField>
    <pivotField showAll="0"/>
    <pivotField showAll="0"/>
    <pivotField showAll="0"/>
    <pivotField showAll="0"/>
    <pivotField showAll="0"/>
    <pivotField showAll="0"/>
    <pivotField showAll="0"/>
    <pivotField axis="axisRow" showAll="0">
      <items count="7">
        <item sd="0" x="0"/>
        <item sd="0" x="1"/>
        <item sd="0" x="2"/>
        <item sd="0" x="3"/>
        <item sd="0" x="4"/>
        <item sd="0" x="5"/>
        <item t="default"/>
      </items>
    </pivotField>
    <pivotField axis="axisRow" showAll="0">
      <items count="7">
        <item sd="0" x="0"/>
        <item sd="0" x="1"/>
        <item sd="0" x="2"/>
        <item sd="0" x="3"/>
        <item sd="0" x="4"/>
        <item sd="0" x="5"/>
        <item t="default"/>
      </items>
    </pivotField>
    <pivotField showAll="0">
      <items count="7">
        <item x="0"/>
        <item x="1"/>
        <item x="2"/>
        <item x="3"/>
        <item x="4"/>
        <item x="5"/>
        <item t="default"/>
      </items>
    </pivotField>
    <pivotField showAll="0">
      <items count="7">
        <item sd="0" x="0"/>
        <item sd="0" x="1"/>
        <item sd="0" x="2"/>
        <item sd="0" x="3"/>
        <item sd="0" x="4"/>
        <item x="5"/>
        <item t="default"/>
      </items>
    </pivotField>
  </pivotFields>
  <rowFields count="3">
    <field x="14"/>
    <field x="13"/>
    <field x="1"/>
  </rowFields>
  <rowItems count="5">
    <i>
      <x/>
    </i>
    <i>
      <x v="1"/>
    </i>
    <i>
      <x v="2"/>
    </i>
    <i>
      <x v="4"/>
    </i>
    <i t="grand">
      <x/>
    </i>
  </rowItems>
  <colFields count="1">
    <field x="5"/>
  </colFields>
  <colItems count="6">
    <i>
      <x/>
    </i>
    <i>
      <x v="1"/>
    </i>
    <i>
      <x v="2"/>
    </i>
    <i>
      <x v="3"/>
    </i>
    <i>
      <x v="4"/>
    </i>
    <i t="grand">
      <x/>
    </i>
  </colItems>
  <dataFields count="1">
    <dataField name="Count of CTRL  No" fld="0" subtotal="count" baseField="14" baseItem="2"/>
  </dataFields>
  <formats count="2">
    <format dxfId="56">
      <pivotArea outline="0" collapsedLevelsAreSubtotals="1" fieldPosition="0"/>
    </format>
    <format dxfId="55">
      <pivotArea outline="0" collapsedLevelsAreSubtotals="1" fieldPosition="0"/>
    </format>
  </formats>
  <pivotTableStyleInfo name="Leave Report"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1"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21">
  <location ref="A3:B76" firstHeaderRow="1" firstDataRow="1" firstDataCol="1"/>
  <pivotFields count="8">
    <pivotField showAll="0" defaultSubtotal="0"/>
    <pivotField dataField="1" showAll="0"/>
    <pivotField showAll="0"/>
    <pivotField showAll="0"/>
    <pivotField showAll="0" defaultSubtotal="0"/>
    <pivotField showAll="0"/>
    <pivotField showAll="0"/>
    <pivotField axis="axisRow" showAll="0" sortType="ascending">
      <items count="74">
        <item x="0"/>
        <item x="62"/>
        <item m="1" x="72"/>
        <item x="39"/>
        <item x="1"/>
        <item x="23"/>
        <item x="55"/>
        <item x="11"/>
        <item x="67"/>
        <item x="41"/>
        <item x="29"/>
        <item x="36"/>
        <item x="56"/>
        <item x="8"/>
        <item x="17"/>
        <item x="19"/>
        <item x="59"/>
        <item x="38"/>
        <item x="20"/>
        <item x="50"/>
        <item x="16"/>
        <item x="68"/>
        <item x="34"/>
        <item x="22"/>
        <item x="48"/>
        <item x="44"/>
        <item x="9"/>
        <item x="47"/>
        <item x="66"/>
        <item x="15"/>
        <item x="35"/>
        <item x="70"/>
        <item x="6"/>
        <item x="45"/>
        <item x="53"/>
        <item x="31"/>
        <item x="4"/>
        <item x="65"/>
        <item x="24"/>
        <item x="71"/>
        <item x="25"/>
        <item x="30"/>
        <item x="28"/>
        <item x="7"/>
        <item x="40"/>
        <item x="33"/>
        <item x="5"/>
        <item x="10"/>
        <item x="2"/>
        <item x="12"/>
        <item x="69"/>
        <item x="13"/>
        <item x="3"/>
        <item x="27"/>
        <item x="18"/>
        <item x="52"/>
        <item x="60"/>
        <item x="14"/>
        <item x="51"/>
        <item x="63"/>
        <item x="64"/>
        <item x="42"/>
        <item x="61"/>
        <item x="58"/>
        <item x="32"/>
        <item x="46"/>
        <item x="54"/>
        <item x="37"/>
        <item x="21"/>
        <item x="57"/>
        <item x="26"/>
        <item x="43"/>
        <item x="49"/>
        <item t="default"/>
      </items>
    </pivotField>
  </pivotFields>
  <rowFields count="1">
    <field x="7"/>
  </rowFields>
  <rowItems count="73">
    <i>
      <x/>
    </i>
    <i>
      <x v="1"/>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t="grand">
      <x/>
    </i>
  </rowItems>
  <colItems count="1">
    <i/>
  </colItems>
  <dataFields count="1">
    <dataField name="Count of Employee" fld="1" subtotal="count" baseField="0" baseItem="0"/>
  </dataFields>
  <formats count="9">
    <format dxfId="8">
      <pivotArea dataOnly="0" labelOnly="1" outline="0" axis="axisValues" fieldPosition="0"/>
    </format>
    <format dxfId="7">
      <pivotArea grandRow="1" outline="0" collapsedLevelsAreSubtotals="1" fieldPosition="0"/>
    </format>
    <format dxfId="6">
      <pivotArea grandRow="1" outline="0" collapsedLevelsAreSubtotals="1" fieldPosition="0"/>
    </format>
    <format dxfId="5">
      <pivotArea grandRow="1" outline="0" collapsedLevelsAreSubtotals="1" fieldPosition="0"/>
    </format>
    <format dxfId="4">
      <pivotArea dataOnly="0" labelOnly="1" grandRow="1" outline="0" fieldPosition="0"/>
    </format>
    <format dxfId="3">
      <pivotArea grandRow="1" outline="0" collapsedLevelsAreSubtotals="1" fieldPosition="0"/>
    </format>
    <format dxfId="2">
      <pivotArea dataOnly="0" labelOnly="1" grandRow="1" outline="0" fieldPosition="0"/>
    </format>
    <format dxfId="1">
      <pivotArea collapsedLevelsAreSubtotals="1" fieldPosition="0">
        <references count="1">
          <reference field="7" count="0"/>
        </references>
      </pivotArea>
    </format>
    <format dxfId="0">
      <pivotArea collapsedLevelsAreSubtotals="1" fieldPosition="0">
        <references count="1">
          <reference field="7" count="0"/>
        </references>
      </pivotArea>
    </format>
  </formats>
  <chartFormats count="1">
    <chartFormat chart="20" format="0" series="1">
      <pivotArea type="data" outline="0" fieldPosition="0">
        <references count="1">
          <reference field="4294967294" count="1" selected="0">
            <x v="0"/>
          </reference>
        </references>
      </pivotArea>
    </chartFormat>
  </chartFormats>
  <pivotTableStyleInfo name="Leave Report"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AttendanceRecord" displayName="AttendanceRecord" ref="B5:AR17" totalsRowShown="0">
  <autoFilter ref="B5:AR17" xr:uid="{00000000-0009-0000-0100-000002000000}">
    <filterColumn colId="0" hiddenButton="1"/>
    <filterColumn colId="1" hiddenButton="1">
      <colorFilter dxfId="41"/>
    </filterColumn>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autoFilter>
  <tableColumns count="43">
    <tableColumn id="1" xr3:uid="{00000000-0010-0000-0000-000001000000}" name="Weekday/Month" dataCellStyle="Months"/>
    <tableColumn id="6" xr3:uid="{00000000-0010-0000-0000-000006000000}" name="SUN">
      <calculatedColumnFormula>IFERROR(IF(TEXT(DATE(Calendar_Year,ROW($A1),1),"ddd")=LEFT(C$5,3),DATE(Calendar_Year,ROW($A1),1),""),"")</calculatedColumnFormula>
    </tableColumn>
    <tableColumn id="7" xr3:uid="{00000000-0010-0000-0000-000007000000}" name="MON">
      <calculatedColumnFormula>IFERROR(IF(TEXT(DATE(Calendar_Year,ROW($A1),1),"ddd")=LEFT(D$5,3),DATE(Calendar_Year,ROW($A1),1),IF(C6&gt;=1,C6+1,"")),"")</calculatedColumnFormula>
    </tableColumn>
    <tableColumn id="8" xr3:uid="{00000000-0010-0000-0000-000008000000}" name="TUE">
      <calculatedColumnFormula>IFERROR(IF(TEXT(DATE(Calendar_Year,ROW($A1),1),"ddd")=LEFT(E$5,3),DATE(Calendar_Year,ROW($A1),1),IF(D6&gt;=1,D6+1,"")),"")</calculatedColumnFormula>
    </tableColumn>
    <tableColumn id="9" xr3:uid="{00000000-0010-0000-0000-000009000000}" name="WED">
      <calculatedColumnFormula>IFERROR(IF(TEXT(DATE(Calendar_Year,ROW($A1),1),"ddd")=LEFT(F$5,3),DATE(Calendar_Year,ROW($A1),1),IF(E6&gt;=1,E6+1,"")),"")</calculatedColumnFormula>
    </tableColumn>
    <tableColumn id="10" xr3:uid="{00000000-0010-0000-0000-00000A000000}" name="THU">
      <calculatedColumnFormula>IFERROR(IF(TEXT(DATE(Calendar_Year,ROW($A1),1),"ddd")=LEFT(G$5,3),DATE(Calendar_Year,ROW($A1),1),IF(F6&gt;=1,F6+1,"")),"")</calculatedColumnFormula>
    </tableColumn>
    <tableColumn id="11" xr3:uid="{00000000-0010-0000-0000-00000B000000}" name="FRI">
      <calculatedColumnFormula>IFERROR(IF(TEXT(DATE(Calendar_Year,ROW($A1),1),"ddd")=LEFT(H$5,3),DATE(Calendar_Year,ROW($A1),1),IF(G6&gt;=1,G6+1,"")),"")</calculatedColumnFormula>
    </tableColumn>
    <tableColumn id="12" xr3:uid="{00000000-0010-0000-0000-00000C000000}" name="SAT">
      <calculatedColumnFormula>IFERROR(IF(TEXT(DATE(Calendar_Year,ROW($A1),1),"ddd")=LEFT(I$5,3),DATE(Calendar_Year,ROW($A1),1),IF(H6&gt;=1,H6+1,"")),"")</calculatedColumnFormula>
    </tableColumn>
    <tableColumn id="13" xr3:uid="{00000000-0010-0000-0000-00000D000000}" name="SUN   ">
      <calculatedColumnFormula>IFERROR(IF(I6&gt;=1,I6+1,""),"")</calculatedColumnFormula>
    </tableColumn>
    <tableColumn id="14" xr3:uid="{00000000-0010-0000-0000-00000E000000}" name="MON   ">
      <calculatedColumnFormula>IFERROR(IF(J6&gt;=1,J6+1,""),"")</calculatedColumnFormula>
    </tableColumn>
    <tableColumn id="15" xr3:uid="{00000000-0010-0000-0000-00000F000000}" name="TUE   ">
      <calculatedColumnFormula>IFERROR(IF(K6&gt;=1,K6+1,""),"")</calculatedColumnFormula>
    </tableColumn>
    <tableColumn id="16" xr3:uid="{00000000-0010-0000-0000-000010000000}" name="WED   ">
      <calculatedColumnFormula>IFERROR(IF(L6&gt;=1,L6+1,""),"")</calculatedColumnFormula>
    </tableColumn>
    <tableColumn id="17" xr3:uid="{00000000-0010-0000-0000-000011000000}" name="THU   ">
      <calculatedColumnFormula>IFERROR(IF(M6&gt;=1,M6+1,""),"")</calculatedColumnFormula>
    </tableColumn>
    <tableColumn id="18" xr3:uid="{00000000-0010-0000-0000-000012000000}" name="FRI   ">
      <calculatedColumnFormula>IFERROR(IF(N6&gt;=1,N6+1,""),"")</calculatedColumnFormula>
    </tableColumn>
    <tableColumn id="19" xr3:uid="{00000000-0010-0000-0000-000013000000}" name="SAT   ">
      <calculatedColumnFormula>IFERROR(IF(O6&gt;=1,O6+1,""),"")</calculatedColumnFormula>
    </tableColumn>
    <tableColumn id="20" xr3:uid="{00000000-0010-0000-0000-000014000000}" name="SUN    ">
      <calculatedColumnFormula>IFERROR(IF(P6&gt;=1,P6+1,""),"")</calculatedColumnFormula>
    </tableColumn>
    <tableColumn id="21" xr3:uid="{00000000-0010-0000-0000-000015000000}" name="MON    ">
      <calculatedColumnFormula>IFERROR(IF(Q6&gt;=1,Q6+1,""),"")</calculatedColumnFormula>
    </tableColumn>
    <tableColumn id="22" xr3:uid="{00000000-0010-0000-0000-000016000000}" name="TUE    ">
      <calculatedColumnFormula>IFERROR(IF(R6&gt;=1,R6+1,""),"")</calculatedColumnFormula>
    </tableColumn>
    <tableColumn id="23" xr3:uid="{00000000-0010-0000-0000-000017000000}" name="WED    ">
      <calculatedColumnFormula>IFERROR(IF(S6&gt;=1,S6+1,""),"")</calculatedColumnFormula>
    </tableColumn>
    <tableColumn id="24" xr3:uid="{00000000-0010-0000-0000-000018000000}" name="THU    ">
      <calculatedColumnFormula>IFERROR(IF(T6&gt;=1,T6+1,""),"")</calculatedColumnFormula>
    </tableColumn>
    <tableColumn id="25" xr3:uid="{00000000-0010-0000-0000-000019000000}" name="FRI    ">
      <calculatedColumnFormula>IFERROR(IF(U6&gt;=1,U6+1,""),"")</calculatedColumnFormula>
    </tableColumn>
    <tableColumn id="26" xr3:uid="{00000000-0010-0000-0000-00001A000000}" name="SAT    ">
      <calculatedColumnFormula>IFERROR(IF(V6&gt;=1,V6+1,""),"")</calculatedColumnFormula>
    </tableColumn>
    <tableColumn id="27" xr3:uid="{00000000-0010-0000-0000-00001B000000}" name="SUN     ">
      <calculatedColumnFormula>IFERROR(IF(W6&gt;=1,W6+1,""),"")</calculatedColumnFormula>
    </tableColumn>
    <tableColumn id="28" xr3:uid="{00000000-0010-0000-0000-00001C000000}" name="MON     ">
      <calculatedColumnFormula>IFERROR(IF(X6&gt;=1,X6+1,""),"")</calculatedColumnFormula>
    </tableColumn>
    <tableColumn id="29" xr3:uid="{00000000-0010-0000-0000-00001D000000}" name="TUE     ">
      <calculatedColumnFormula>IFERROR(IF(Y6&gt;=1,Y6+1,""),"")</calculatedColumnFormula>
    </tableColumn>
    <tableColumn id="30" xr3:uid="{00000000-0010-0000-0000-00001E000000}" name="WED     ">
      <calculatedColumnFormula>IFERROR(IF(Z6&gt;=1,Z6+1,""),"")</calculatedColumnFormula>
    </tableColumn>
    <tableColumn id="31" xr3:uid="{00000000-0010-0000-0000-00001F000000}" name="THU  ">
      <calculatedColumnFormula>IFERROR(IF(AA6&gt;=1,AA6+1,""),"")</calculatedColumnFormula>
    </tableColumn>
    <tableColumn id="32" xr3:uid="{00000000-0010-0000-0000-000020000000}" name="FRI     ">
      <calculatedColumnFormula>IFERROR(IF(AB6&gt;=1,AB6+1,""),"")</calculatedColumnFormula>
    </tableColumn>
    <tableColumn id="33" xr3:uid="{00000000-0010-0000-0000-000021000000}" name="SAT     ">
      <calculatedColumnFormula>IFERROR(IF(AC6&gt;=1,AC6+1,""),"")</calculatedColumnFormula>
    </tableColumn>
    <tableColumn id="34" xr3:uid="{00000000-0010-0000-0000-000022000000}" name="SUN ">
      <calculatedColumnFormula>IFERROR(IF(AD6&gt;=1,AD6+1,""),"")</calculatedColumnFormula>
    </tableColumn>
    <tableColumn id="35" xr3:uid="{00000000-0010-0000-0000-000023000000}" name="MON ">
      <calculatedColumnFormula>IFERROR(IF(AE6&gt;=1,AE6+1,""),"")</calculatedColumnFormula>
    </tableColumn>
    <tableColumn id="36" xr3:uid="{00000000-0010-0000-0000-000024000000}" name="TUE ">
      <calculatedColumnFormula>IFERROR(IF(AF6&gt;=1,AF6+1,""),"")</calculatedColumnFormula>
    </tableColumn>
    <tableColumn id="37" xr3:uid="{00000000-0010-0000-0000-000025000000}" name="WED ">
      <calculatedColumnFormula>IFERROR(IF(AG6&gt;=1,AG6+1,""),"")</calculatedColumnFormula>
    </tableColumn>
    <tableColumn id="38" xr3:uid="{00000000-0010-0000-0000-000026000000}" name="THU ">
      <calculatedColumnFormula>IFERROR(IF(AH6&gt;=1,AH6+1,""),"")</calculatedColumnFormula>
    </tableColumn>
    <tableColumn id="39" xr3:uid="{00000000-0010-0000-0000-000027000000}" name="FRI ">
      <calculatedColumnFormula>IFERROR(IF(AI6&gt;=1,AI6+1,""),"")</calculatedColumnFormula>
    </tableColumn>
    <tableColumn id="40" xr3:uid="{00000000-0010-0000-0000-000028000000}" name="SAT ">
      <calculatedColumnFormula>IFERROR(IF(AJ6&gt;=1,AJ6+1,""),"")</calculatedColumnFormula>
    </tableColumn>
    <tableColumn id="41" xr3:uid="{00000000-0010-0000-0000-000029000000}" name="SUN  ">
      <calculatedColumnFormula>IFERROR(IF(AND(AK6&gt;=1,AK6+1&lt;=DATE(Calendar_Year,ROW($A1)+1,0)),AK6+1,""),"")</calculatedColumnFormula>
    </tableColumn>
    <tableColumn id="42" xr3:uid="{00000000-0010-0000-0000-00002A000000}" name="MON  ">
      <calculatedColumnFormula>IFERROR(IF(AND(AL6&gt;=1,AL6+1&lt;=DATE(Calendar_Year,ROW($A1)+1,0)),AL6+1,""),"")</calculatedColumnFormula>
    </tableColumn>
    <tableColumn id="43" xr3:uid="{00000000-0010-0000-0000-00002B000000}" name="TUE  ">
      <calculatedColumnFormula>IFERROR(IF(AND(AM6&gt;=1,AM6+1&lt;=DATE(Calendar_Year,ROW($A1)+1,0)),AM6+1,""),"")</calculatedColumnFormula>
    </tableColumn>
    <tableColumn id="44" xr3:uid="{00000000-0010-0000-0000-00002C000000}" name="WED  ">
      <calculatedColumnFormula>IFERROR(IF(AND(AN6&gt;=1,AN6+1&lt;=DATE(Calendar_Year,ROW($A1)+1,0)),AN6+1,""),"")</calculatedColumnFormula>
    </tableColumn>
    <tableColumn id="45" xr3:uid="{00000000-0010-0000-0000-00002D000000}" name="THU  2">
      <calculatedColumnFormula>IFERROR(IF(AND(AO6&gt;=1,AO6+1&lt;=DATE(Calendar_Year,ROW($A1)+1,0)),AO6+1,""),"")</calculatedColumnFormula>
    </tableColumn>
    <tableColumn id="46" xr3:uid="{00000000-0010-0000-0000-00002E000000}" name="FRI  ">
      <calculatedColumnFormula>IFERROR(IF(AND(AP6&gt;=1,AP6+1&lt;=DATE(Calendar_Year,ROW($A1)+1,0)),AP6+1,""),"")</calculatedColumnFormula>
    </tableColumn>
    <tableColumn id="47" xr3:uid="{00000000-0010-0000-0000-00002F000000}" name="SAT  ">
      <calculatedColumnFormula>IFERROR(IF(AND(AQ6&gt;=1,AQ6+1&lt;=DATE(Calendar_Year,ROW($A1)+1,0)),AQ6+1,""),"")</calculatedColumnFormula>
    </tableColumn>
  </tableColumns>
  <tableStyleInfo name="Attendance Record Table style" showFirstColumn="0" showLastColumn="0" showRowStripes="1" showColumnStripes="0"/>
  <extLst>
    <ext xmlns:x14="http://schemas.microsoft.com/office/spreadsheetml/2009/9/main" uri="{504A1905-F514-4f6f-8877-14C23A59335A}">
      <x14:table altTextSummary="An employee's attendance record is outlined in this table. Column B has the month of each year, the row corresponding to that month shows absence for each day of the month"/>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LeaveTracker" displayName="LeaveTracker" ref="A4:M4683" dataDxfId="40" headerRowCellStyle="Table Headers">
  <autoFilter ref="A4:M4683" xr:uid="{00000000-0009-0000-0100-000001000000}">
    <filterColumn colId="1">
      <filters>
        <dateGroupItem year="2023" month="3" day="7" dateTimeGrouping="day"/>
      </filters>
    </filterColumn>
  </autoFilter>
  <sortState xmlns:xlrd2="http://schemas.microsoft.com/office/spreadsheetml/2017/richdata2" ref="A2757:L2810">
    <sortCondition ref="A4:A3158"/>
  </sortState>
  <tableColumns count="13">
    <tableColumn id="11" xr3:uid="{00000000-0010-0000-0100-00000B000000}" name="CTRL  No" dataDxfId="39"/>
    <tableColumn id="12" xr3:uid="{00000000-0010-0000-0100-00000C000000}" name="Date Encoded" dataDxfId="38"/>
    <tableColumn id="13" xr3:uid="{00000000-0010-0000-0100-00000D000000}" name="Date File" dataDxfId="37"/>
    <tableColumn id="1" xr3:uid="{00000000-0010-0000-0100-000001000000}" name="Employee Name" totalsRowLabel="Total" dataDxfId="36" dataCellStyle="Table details"/>
    <tableColumn id="6" xr3:uid="{00000000-0010-0000-0100-000006000000}" name="Office" dataDxfId="35" dataCellStyle="Table details">
      <calculatedColumnFormula>IF(ISBLANK(LeaveTracker[[#This Row],[Employee Name]]),"-----",VLOOKUP(LeaveTracker[[#This Row],[Employee Name]],Employees[[Employee Name]:[Office]],7))</calculatedColumnFormula>
    </tableColumn>
    <tableColumn id="8" xr3:uid="{00000000-0010-0000-0100-000008000000}" name="Employment Status" dataDxfId="34" dataCellStyle="Table details">
      <calculatedColumnFormula>IF(ISBLANK(LeaveTracker[[#This Row],[Employee Name]]),"-----",VLOOKUP(LeaveTracker[[#This Row],[Employee Name]],Employees[[Employee Name]:[Office]],6))</calculatedColumnFormula>
    </tableColumn>
    <tableColumn id="2" xr3:uid="{00000000-0010-0000-0100-000002000000}" name="Start Date" dataDxfId="33" dataCellStyle="Table Dates"/>
    <tableColumn id="3" xr3:uid="{00000000-0010-0000-0100-000003000000}" name="End Date" dataDxfId="32" dataCellStyle="Table Dates"/>
    <tableColumn id="4" xr3:uid="{00000000-0010-0000-0100-000004000000}" name="Type of Leave" dataDxfId="31" dataCellStyle="Table details"/>
    <tableColumn id="7" xr3:uid="{00000000-0010-0000-0100-000007000000}" name="Specification" dataDxfId="30"/>
    <tableColumn id="10" xr3:uid="{00000000-0010-0000-0100-00000A000000}" name="Days Leave" dataDxfId="29">
      <calculatedColumnFormula>LeaveTracker[[#This Row],[Days]]&amp;" "&amp;LeaveTracker[[#This Row],[Type of Leave]]</calculatedColumnFormula>
    </tableColumn>
    <tableColumn id="5" xr3:uid="{00000000-0010-0000-0100-000005000000}" name="Days" totalsRowFunction="sum" dataDxfId="28" dataCellStyle="Table Days">
      <calculatedColumnFormula>NETWORKDAYS(LeaveTracker[[#This Row],[Start Date]],LeaveTracker[[#This Row],[End Date]],lstHolidays)</calculatedColumnFormula>
    </tableColumn>
    <tableColumn id="9" xr3:uid="{00000000-0010-0000-0100-000009000000}" name="RECEIVED BY:" dataDxfId="27"/>
  </tableColumns>
  <tableStyleInfo name="Attendance Record Table style" showFirstColumn="1" showLastColumn="0" showRowStripes="1" showColumnStripes="0"/>
  <extLst>
    <ext xmlns:x14="http://schemas.microsoft.com/office/spreadsheetml/2009/9/main" uri="{504A1905-F514-4f6f-8877-14C23A59335A}">
      <x14:table altTextSummary="Log employee leave in this table. Add start date, end date, type of leave and number of days"/>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Employees" displayName="Employees" ref="A3:H627" totalsRowShown="0" headerRowCellStyle="Table Headers" dataCellStyle="Table details">
  <autoFilter ref="A3:H627" xr:uid="{00000000-0009-0000-0100-000004000000}">
    <filterColumn colId="1">
      <filters>
        <filter val="FERMA RAYMOND"/>
      </filters>
    </filterColumn>
  </autoFilter>
  <sortState xmlns:xlrd2="http://schemas.microsoft.com/office/spreadsheetml/2017/richdata2" ref="A183:H448">
    <sortCondition descending="1" ref="B3:B627"/>
  </sortState>
  <tableColumns count="8">
    <tableColumn id="5" xr3:uid="{00000000-0010-0000-0200-000005000000}" name="NO" dataDxfId="26" dataCellStyle="Table details">
      <calculatedColumnFormula>A2+1</calculatedColumnFormula>
    </tableColumn>
    <tableColumn id="1" xr3:uid="{00000000-0010-0000-0200-000001000000}" name="Employee Name" dataDxfId="25" dataCellStyle="Table details">
      <calculatedColumnFormula>CONCATENATE(Employees[[#This Row],[Lastname]]," ",Employees[[#This Row],[Firstname]], " ",LEFT(Employees[[#This Row],[Middlename]],1),IF(ISBLANK(Employees[[#This Row],[Middlename]])," ","."))</calculatedColumnFormula>
    </tableColumn>
    <tableColumn id="11" xr3:uid="{00000000-0010-0000-0200-00000B000000}" name="Lastname" dataDxfId="24" dataCellStyle="Table details"/>
    <tableColumn id="10" xr3:uid="{00000000-0010-0000-0200-00000A000000}" name="Firstname" dataDxfId="23" dataCellStyle="Table details"/>
    <tableColumn id="9" xr3:uid="{00000000-0010-0000-0200-000009000000}" name="Middlename" dataDxfId="22" dataCellStyle="Table details"/>
    <tableColumn id="6" xr3:uid="{00000000-0010-0000-0200-000006000000}" name="Position" dataDxfId="21" dataCellStyle="Table details"/>
    <tableColumn id="2" xr3:uid="{00000000-0010-0000-0200-000002000000}" name="Employment Status" dataCellStyle="Table details"/>
    <tableColumn id="8" xr3:uid="{00000000-0010-0000-0200-000008000000}" name="Office" dataDxfId="20" dataCellStyle="Table details"/>
  </tableColumns>
  <tableStyleInfo name="Attendance Record Table style" showFirstColumn="0" showLastColumn="0" showRowStripes="1" showColumnStripes="0"/>
  <extLst>
    <ext xmlns:x14="http://schemas.microsoft.com/office/spreadsheetml/2009/9/main" uri="{504A1905-F514-4f6f-8877-14C23A59335A}">
      <x14:table altTextSummary="List of Employee names"/>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3000000}" name="CompanyHolidays" displayName="CompanyHolidays" ref="B3:C17" totalsRowShown="0" dataDxfId="19" headerRowCellStyle="Table Headers">
  <tableColumns count="2">
    <tableColumn id="1" xr3:uid="{00000000-0010-0000-0300-000001000000}" name="Company Holidays" dataCellStyle="Table Dates"/>
    <tableColumn id="2" xr3:uid="{00000000-0010-0000-0300-000002000000}" name="Description" dataCellStyle="Table details"/>
  </tableColumns>
  <tableStyleInfo name="Attendance Record Table style" showFirstColumn="0" showLastColumn="0" showRowStripes="1" showColumnStripes="0"/>
  <extLst>
    <ext xmlns:x14="http://schemas.microsoft.com/office/spreadsheetml/2009/9/main" uri="{504A1905-F514-4f6f-8877-14C23A59335A}">
      <x14:table altTextSummary="List of company holidays with description"/>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4000000}" name="Table3" displayName="Table3" ref="A5:I454" totalsRowShown="0" headerRowDxfId="18">
  <autoFilter ref="A5:I454" xr:uid="{00000000-0009-0000-0100-000003000000}"/>
  <sortState xmlns:xlrd2="http://schemas.microsoft.com/office/spreadsheetml/2017/richdata2" ref="A4:H407">
    <sortCondition ref="A3:A407"/>
  </sortState>
  <tableColumns count="9">
    <tableColumn id="1" xr3:uid="{00000000-0010-0000-0400-000001000000}" name="NO" dataDxfId="17">
      <calculatedColumnFormula>IF(ISBLANK(B6),"",ROW(A1))</calculatedColumnFormula>
    </tableColumn>
    <tableColumn id="2" xr3:uid="{00000000-0010-0000-0400-000002000000}" name="EMPLOYEE NAME" dataDxfId="16">
      <calculatedColumnFormula>IF(ISBLANK('List of Employees'!B5),"",'List of Employees'!B5)</calculatedColumnFormula>
    </tableColumn>
    <tableColumn id="3" xr3:uid="{00000000-0010-0000-0400-000003000000}" name="OFFICE" dataDxfId="15">
      <calculatedColumnFormula>VLOOKUP(Table3[[#This Row],[EMPLOYEE NAME]],Employees[[Employee Name]:[Office]],6)</calculatedColumnFormula>
    </tableColumn>
    <tableColumn id="4" xr3:uid="{00000000-0010-0000-0400-000004000000}" name="# SICK LEAVE" dataDxfId="14">
      <calculatedColumnFormula>SUMIFS(LeaveTracker[Days],LeaveTracker[Employee Name],valSelEmployee,LeaveTracker[Start Date],"&gt;="&amp;DATE(Calendar_Year,1,1),LeaveTracker[End Date],"&lt;"&amp;DATE(Calendar_Year+1,1,1),LeaveTracker[Type of Leave],'Leave Types'!B4)</calculatedColumnFormula>
    </tableColumn>
    <tableColumn id="5" xr3:uid="{00000000-0010-0000-0400-000005000000}" name="#VACATION" dataDxfId="13"/>
    <tableColumn id="6" xr3:uid="{00000000-0010-0000-0400-000006000000}" name="#MATERNITY" dataDxfId="12"/>
    <tableColumn id="7" xr3:uid="{00000000-0010-0000-0400-000007000000}" name="#PATERNITY" dataDxfId="11"/>
    <tableColumn id="8" xr3:uid="{00000000-0010-0000-0400-000008000000}" name="#OTHERS" dataDxfId="10"/>
    <tableColumn id="9" xr3:uid="{00000000-0010-0000-0400-000009000000}" name="TOTAL DAYS LEAVE" dataDxfId="9">
      <calculatedColumnFormula>SUM(Table3[[#This Row],['# SICK LEAVE]:['#OTHERS]])</calculatedColumnFormula>
    </tableColumn>
  </tableColumns>
  <tableStyleInfo name="Attendance Record Table style"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5000000}" name="LeaveTypes" displayName="LeaveTypes" ref="B3:B9" totalsRowShown="0" headerRowCellStyle="Table Headers" dataCellStyle="Table details">
  <tableColumns count="1">
    <tableColumn id="1" xr3:uid="{00000000-0010-0000-0500-000001000000}" name="List of Leave Types" dataCellStyle="Table details"/>
  </tableColumns>
  <tableStyleInfo name="Attendance Record Table style" showFirstColumn="0" showLastColumn="0" showRowStripes="1" showColumnStripes="0"/>
  <extLst>
    <ext xmlns:x14="http://schemas.microsoft.com/office/spreadsheetml/2009/9/main" uri="{504A1905-F514-4f6f-8877-14C23A59335A}">
      <x14:table altTextSummary="List of types of leave- Sick Leave, Vacation, Bereavement, and Other"/>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6000000}" name="LeaveTypes7" displayName="LeaveTypes7" ref="D3:D25" totalsRowShown="0" headerRowCellStyle="Table Headers" dataCellStyle="Table details">
  <autoFilter ref="D3:D25" xr:uid="{00000000-0009-0000-0100-000006000000}"/>
  <sortState xmlns:xlrd2="http://schemas.microsoft.com/office/spreadsheetml/2017/richdata2" ref="D4:D25">
    <sortCondition descending="1" ref="D3:D25"/>
  </sortState>
  <tableColumns count="1">
    <tableColumn id="1" xr3:uid="{00000000-0010-0000-0600-000001000000}" name="YEAR" dataCellStyle="Table details"/>
  </tableColumns>
  <tableStyleInfo name="Attendance Record Table style" showFirstColumn="0" showLastColumn="0" showRowStripes="1" showColumnStripes="0"/>
  <extLst>
    <ext xmlns:x14="http://schemas.microsoft.com/office/spreadsheetml/2009/9/main" uri="{504A1905-F514-4f6f-8877-14C23A59335A}">
      <x14:table altTextSummary="List of types of leave- Sick Leave, Vacation, Bereavement, and Other"/>
    </ext>
  </extLst>
</table>
</file>

<file path=xl/theme/theme1.xml><?xml version="1.0" encoding="utf-8"?>
<a:theme xmlns:a="http://schemas.openxmlformats.org/drawingml/2006/main" name="Employee Attendance Tracker">
  <a:themeElements>
    <a:clrScheme name="Custom 3">
      <a:dk1>
        <a:sysClr val="windowText" lastClr="000000"/>
      </a:dk1>
      <a:lt1>
        <a:sysClr val="window" lastClr="FFFFFF"/>
      </a:lt1>
      <a:dk2>
        <a:srgbClr val="36384E"/>
      </a:dk2>
      <a:lt2>
        <a:srgbClr val="E6E6E6"/>
      </a:lt2>
      <a:accent1>
        <a:srgbClr val="8BBEDD"/>
      </a:accent1>
      <a:accent2>
        <a:srgbClr val="53B9B4"/>
      </a:accent2>
      <a:accent3>
        <a:srgbClr val="9FD179"/>
      </a:accent3>
      <a:accent4>
        <a:srgbClr val="F6E166"/>
      </a:accent4>
      <a:accent5>
        <a:srgbClr val="F9A755"/>
      </a:accent5>
      <a:accent6>
        <a:srgbClr val="ED7669"/>
      </a:accent6>
      <a:hlink>
        <a:srgbClr val="0000FF"/>
      </a:hlink>
      <a:folHlink>
        <a:srgbClr val="800080"/>
      </a:folHlink>
    </a:clrScheme>
    <a:fontScheme name="67 employee attendance tracker">
      <a:majorFont>
        <a:latin typeface="Bookman Old Style"/>
        <a:ea typeface=""/>
        <a:cs typeface=""/>
      </a:majorFont>
      <a:minorFont>
        <a:latin typeface="Trebuchet M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6" Type="http://schemas.openxmlformats.org/officeDocument/2006/relationships/table" Target="../tables/table5.xml"/><Relationship Id="rId5" Type="http://schemas.openxmlformats.org/officeDocument/2006/relationships/image" Target="../media/image2.emf"/><Relationship Id="rId4" Type="http://schemas.openxmlformats.org/officeDocument/2006/relationships/control" Target="../activeX/activeX1.xml"/></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3:G9"/>
  <sheetViews>
    <sheetView zoomScale="95" zoomScaleNormal="95" workbookViewId="0">
      <selection activeCell="M11" sqref="M11"/>
    </sheetView>
  </sheetViews>
  <sheetFormatPr defaultRowHeight="14.4" x14ac:dyDescent="0.3"/>
  <cols>
    <col min="1" max="1" width="17.44140625" bestFit="1" customWidth="1"/>
    <col min="2" max="2" width="16.33203125" bestFit="1" customWidth="1"/>
    <col min="3" max="3" width="8.109375" bestFit="1" customWidth="1"/>
    <col min="4" max="4" width="8.88671875" bestFit="1" customWidth="1"/>
    <col min="5" max="5" width="8.21875" bestFit="1" customWidth="1"/>
    <col min="6" max="6" width="9.44140625" bestFit="1" customWidth="1"/>
    <col min="7" max="7" width="11.6640625" bestFit="1" customWidth="1"/>
    <col min="8" max="8" width="4.6640625" bestFit="1" customWidth="1"/>
    <col min="9" max="9" width="13.109375" bestFit="1" customWidth="1"/>
    <col min="10" max="10" width="7.33203125" bestFit="1" customWidth="1"/>
    <col min="11" max="11" width="13.33203125" bestFit="1" customWidth="1"/>
    <col min="12" max="12" width="10.88671875" bestFit="1" customWidth="1"/>
    <col min="13" max="13" width="4.109375" bestFit="1" customWidth="1"/>
    <col min="14" max="14" width="14.21875" bestFit="1" customWidth="1"/>
    <col min="15" max="15" width="10.21875" bestFit="1" customWidth="1"/>
    <col min="16" max="17" width="4.109375" bestFit="1" customWidth="1"/>
    <col min="18" max="18" width="13.109375" bestFit="1" customWidth="1"/>
    <col min="19" max="19" width="13.44140625" bestFit="1" customWidth="1"/>
    <col min="20" max="20" width="11.33203125" bestFit="1" customWidth="1"/>
    <col min="21" max="21" width="5.21875" bestFit="1" customWidth="1"/>
    <col min="22" max="22" width="4.6640625" bestFit="1" customWidth="1"/>
    <col min="23" max="23" width="13.109375" bestFit="1" customWidth="1"/>
    <col min="24" max="24" width="7.33203125" bestFit="1" customWidth="1"/>
    <col min="25" max="25" width="14.88671875" bestFit="1" customWidth="1"/>
    <col min="26" max="26" width="11.6640625" bestFit="1" customWidth="1"/>
  </cols>
  <sheetData>
    <row r="3" spans="1:7" x14ac:dyDescent="0.3">
      <c r="A3" s="26" t="s">
        <v>2023</v>
      </c>
      <c r="B3" s="26" t="s">
        <v>2024</v>
      </c>
    </row>
    <row r="4" spans="1:7" x14ac:dyDescent="0.3">
      <c r="A4" s="26" t="s">
        <v>435</v>
      </c>
      <c r="B4" t="s">
        <v>2025</v>
      </c>
      <c r="C4" t="s">
        <v>1295</v>
      </c>
      <c r="D4" t="s">
        <v>2009</v>
      </c>
      <c r="E4" t="s">
        <v>1712</v>
      </c>
      <c r="F4" t="s">
        <v>2008</v>
      </c>
      <c r="G4" t="s">
        <v>436</v>
      </c>
    </row>
    <row r="5" spans="1:7" x14ac:dyDescent="0.3">
      <c r="A5" s="48" t="s">
        <v>2019</v>
      </c>
      <c r="B5" s="62" t="s">
        <v>2026</v>
      </c>
      <c r="C5" s="62" t="s">
        <v>2026</v>
      </c>
      <c r="D5" s="62" t="s">
        <v>2026</v>
      </c>
      <c r="E5" s="62" t="s">
        <v>2026</v>
      </c>
      <c r="F5" s="62" t="s">
        <v>2026</v>
      </c>
      <c r="G5" s="62" t="s">
        <v>2026</v>
      </c>
    </row>
    <row r="6" spans="1:7" x14ac:dyDescent="0.3">
      <c r="A6" s="48" t="s">
        <v>2020</v>
      </c>
      <c r="B6" s="62" t="s">
        <v>2026</v>
      </c>
      <c r="C6" s="62">
        <v>1</v>
      </c>
      <c r="D6" s="62" t="s">
        <v>2026</v>
      </c>
      <c r="E6" s="62" t="s">
        <v>2026</v>
      </c>
      <c r="F6" s="62">
        <v>457</v>
      </c>
      <c r="G6" s="62">
        <v>458</v>
      </c>
    </row>
    <row r="7" spans="1:7" x14ac:dyDescent="0.3">
      <c r="A7" s="48" t="s">
        <v>2021</v>
      </c>
      <c r="B7" s="62" t="s">
        <v>2026</v>
      </c>
      <c r="C7" s="62">
        <v>12</v>
      </c>
      <c r="D7" s="62">
        <v>7</v>
      </c>
      <c r="E7" s="62" t="s">
        <v>2026</v>
      </c>
      <c r="F7" s="62">
        <v>879</v>
      </c>
      <c r="G7" s="62">
        <v>898</v>
      </c>
    </row>
    <row r="8" spans="1:7" x14ac:dyDescent="0.3">
      <c r="A8" s="48" t="s">
        <v>2022</v>
      </c>
      <c r="B8" s="62" t="s">
        <v>2026</v>
      </c>
      <c r="C8" s="62">
        <v>916</v>
      </c>
      <c r="D8" s="62">
        <v>1</v>
      </c>
      <c r="E8" s="62">
        <v>43</v>
      </c>
      <c r="F8" s="62">
        <v>1086</v>
      </c>
      <c r="G8" s="62">
        <v>2046</v>
      </c>
    </row>
    <row r="9" spans="1:7" x14ac:dyDescent="0.3">
      <c r="A9" s="48" t="s">
        <v>436</v>
      </c>
      <c r="B9" s="62" t="s">
        <v>2026</v>
      </c>
      <c r="C9" s="62">
        <v>929</v>
      </c>
      <c r="D9" s="62">
        <v>8</v>
      </c>
      <c r="E9" s="62">
        <v>43</v>
      </c>
      <c r="F9" s="62">
        <v>2422</v>
      </c>
      <c r="G9" s="62">
        <v>3402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theme="3"/>
    <pageSetUpPr fitToPage="1"/>
  </sheetPr>
  <dimension ref="A1:AR22"/>
  <sheetViews>
    <sheetView showGridLines="0" zoomScale="91" zoomScaleNormal="91" workbookViewId="0">
      <selection activeCell="C2" sqref="C2:I2"/>
    </sheetView>
  </sheetViews>
  <sheetFormatPr defaultRowHeight="14.4" x14ac:dyDescent="0.3"/>
  <cols>
    <col min="1" max="1" width="2.6640625" customWidth="1"/>
    <col min="2" max="2" width="20.21875" customWidth="1"/>
    <col min="3" max="4" width="4.6640625" customWidth="1"/>
    <col min="5" max="5" width="4.88671875" customWidth="1"/>
    <col min="6" max="44" width="4.6640625" customWidth="1"/>
    <col min="45" max="45" width="2.6640625" customWidth="1"/>
  </cols>
  <sheetData>
    <row r="1" spans="1:44" ht="39.9" customHeight="1" thickBot="1" x14ac:dyDescent="0.35">
      <c r="B1" s="5" t="s">
        <v>12</v>
      </c>
    </row>
    <row r="2" spans="1:44" ht="21.75" customHeight="1" thickTop="1" thickBot="1" x14ac:dyDescent="0.3">
      <c r="B2" s="13" t="s">
        <v>16</v>
      </c>
      <c r="C2" s="75" t="s">
        <v>1828</v>
      </c>
      <c r="D2" s="75"/>
      <c r="E2" s="75"/>
      <c r="F2" s="75"/>
      <c r="G2" s="75"/>
      <c r="H2" s="75"/>
      <c r="I2" s="75"/>
      <c r="J2" s="46"/>
      <c r="K2" s="47" t="s">
        <v>1071</v>
      </c>
      <c r="L2" s="47"/>
      <c r="M2" s="78" t="str">
        <f>VLOOKUP(valSelEmployee,Employees[[Employee Name]:[Office]],6)</f>
        <v>CASUAL</v>
      </c>
      <c r="N2" s="78"/>
      <c r="O2" s="78"/>
      <c r="P2" s="78"/>
      <c r="Q2" s="78"/>
      <c r="R2" s="78"/>
      <c r="S2" s="78"/>
      <c r="U2" s="4"/>
      <c r="V2" s="4"/>
      <c r="W2" s="4"/>
      <c r="X2" s="4"/>
      <c r="Y2" s="4"/>
      <c r="Z2" s="4"/>
      <c r="AA2" s="4"/>
      <c r="AB2" s="4"/>
    </row>
    <row r="3" spans="1:44" ht="21.9" customHeight="1" thickTop="1" thickBot="1" x14ac:dyDescent="0.3">
      <c r="B3" s="13" t="s">
        <v>17</v>
      </c>
      <c r="C3" s="76">
        <v>2023</v>
      </c>
      <c r="D3" s="76"/>
      <c r="E3" s="76"/>
      <c r="F3" s="76"/>
      <c r="G3" s="76"/>
      <c r="H3" s="76"/>
      <c r="I3" s="76"/>
      <c r="J3" s="11"/>
      <c r="U3" s="4"/>
      <c r="V3" s="4"/>
      <c r="W3" s="4"/>
      <c r="X3" s="4"/>
      <c r="Y3" s="4"/>
      <c r="Z3" s="4"/>
      <c r="AA3" s="4"/>
      <c r="AB3" s="4"/>
    </row>
    <row r="4" spans="1:44" ht="15" customHeight="1" thickTop="1" x14ac:dyDescent="0.3">
      <c r="B4" s="4"/>
      <c r="C4" s="4"/>
      <c r="D4" s="4"/>
      <c r="E4" s="4"/>
      <c r="F4" s="4"/>
      <c r="G4" s="4"/>
      <c r="H4" s="4"/>
      <c r="I4" s="4"/>
      <c r="J4" s="4"/>
      <c r="K4" s="4"/>
      <c r="L4" s="4"/>
      <c r="M4" s="4"/>
      <c r="N4" s="4"/>
      <c r="O4" s="4"/>
      <c r="P4" s="4"/>
      <c r="Q4" s="4"/>
      <c r="R4" s="4"/>
      <c r="S4" s="4"/>
      <c r="T4" s="4"/>
      <c r="U4" s="4"/>
      <c r="V4" s="4"/>
      <c r="W4" s="4"/>
      <c r="X4" s="4"/>
      <c r="Y4" s="4"/>
      <c r="Z4" s="4"/>
      <c r="AA4" s="4"/>
      <c r="AB4" s="4"/>
    </row>
    <row r="5" spans="1:44" x14ac:dyDescent="0.3">
      <c r="B5" t="s">
        <v>19</v>
      </c>
      <c r="C5" t="s">
        <v>23</v>
      </c>
      <c r="D5" t="s">
        <v>24</v>
      </c>
      <c r="E5" t="s">
        <v>25</v>
      </c>
      <c r="F5" t="s">
        <v>26</v>
      </c>
      <c r="G5" t="s">
        <v>27</v>
      </c>
      <c r="H5" t="s">
        <v>28</v>
      </c>
      <c r="I5" t="s">
        <v>29</v>
      </c>
      <c r="J5" t="s">
        <v>39</v>
      </c>
      <c r="K5" t="s">
        <v>41</v>
      </c>
      <c r="L5" t="s">
        <v>40</v>
      </c>
      <c r="M5" t="s">
        <v>42</v>
      </c>
      <c r="N5" t="s">
        <v>43</v>
      </c>
      <c r="O5" t="s">
        <v>44</v>
      </c>
      <c r="P5" t="s">
        <v>45</v>
      </c>
      <c r="Q5" t="s">
        <v>46</v>
      </c>
      <c r="R5" t="s">
        <v>47</v>
      </c>
      <c r="S5" t="s">
        <v>48</v>
      </c>
      <c r="T5" t="s">
        <v>49</v>
      </c>
      <c r="U5" t="s">
        <v>50</v>
      </c>
      <c r="V5" t="s">
        <v>51</v>
      </c>
      <c r="W5" t="s">
        <v>52</v>
      </c>
      <c r="X5" t="s">
        <v>53</v>
      </c>
      <c r="Y5" t="s">
        <v>54</v>
      </c>
      <c r="Z5" t="s">
        <v>55</v>
      </c>
      <c r="AA5" t="s">
        <v>56</v>
      </c>
      <c r="AB5" t="s">
        <v>57</v>
      </c>
      <c r="AC5" t="s">
        <v>58</v>
      </c>
      <c r="AD5" t="s">
        <v>59</v>
      </c>
      <c r="AE5" t="s">
        <v>60</v>
      </c>
      <c r="AF5" t="s">
        <v>61</v>
      </c>
      <c r="AG5" t="s">
        <v>62</v>
      </c>
      <c r="AH5" t="s">
        <v>63</v>
      </c>
      <c r="AI5" t="s">
        <v>64</v>
      </c>
      <c r="AJ5" t="s">
        <v>65</v>
      </c>
      <c r="AK5" t="s">
        <v>66</v>
      </c>
      <c r="AL5" t="s">
        <v>67</v>
      </c>
      <c r="AM5" t="s">
        <v>68</v>
      </c>
      <c r="AN5" t="s">
        <v>69</v>
      </c>
      <c r="AO5" t="s">
        <v>70</v>
      </c>
      <c r="AP5" t="s">
        <v>71</v>
      </c>
      <c r="AQ5" t="s">
        <v>72</v>
      </c>
      <c r="AR5" t="s">
        <v>73</v>
      </c>
    </row>
    <row r="6" spans="1:44" ht="18.75" customHeight="1" x14ac:dyDescent="0.3">
      <c r="B6" s="12" t="s">
        <v>20</v>
      </c>
      <c r="C6" s="15">
        <f t="shared" ref="C6:C17" si="0">IFERROR(IF(TEXT(DATE(Calendar_Year,ROW($A1),1),"ddd")=LEFT(C$5,3),DATE(Calendar_Year,ROW($A1),1),""),"")</f>
        <v>44927</v>
      </c>
      <c r="D6" s="15">
        <f t="shared" ref="D6:I17" si="1">IFERROR(IF(TEXT(DATE(Calendar_Year,ROW($A1),1),"ddd")=LEFT(D$5,3),DATE(Calendar_Year,ROW($A1),1),IF(C6&gt;=1,C6+1,"")),"")</f>
        <v>44928</v>
      </c>
      <c r="E6" s="15">
        <f t="shared" si="1"/>
        <v>44929</v>
      </c>
      <c r="F6" s="15">
        <f t="shared" si="1"/>
        <v>44930</v>
      </c>
      <c r="G6" s="15">
        <f t="shared" si="1"/>
        <v>44931</v>
      </c>
      <c r="H6" s="15">
        <f t="shared" si="1"/>
        <v>44932</v>
      </c>
      <c r="I6" s="15">
        <f t="shared" si="1"/>
        <v>44933</v>
      </c>
      <c r="J6" s="15">
        <f t="shared" ref="J6:J17" si="2">IFERROR(IF(I6&gt;=1,I6+1,""),"")</f>
        <v>44934</v>
      </c>
      <c r="K6" s="15">
        <f t="shared" ref="K6:K17" si="3">IFERROR(IF(J6&gt;=1,J6+1,""),"")</f>
        <v>44935</v>
      </c>
      <c r="L6" s="15">
        <f t="shared" ref="L6:L17" si="4">IFERROR(IF(K6&gt;=1,K6+1,""),"")</f>
        <v>44936</v>
      </c>
      <c r="M6" s="15">
        <f t="shared" ref="M6:M17" si="5">IFERROR(IF(L6&gt;=1,L6+1,""),"")</f>
        <v>44937</v>
      </c>
      <c r="N6" s="15">
        <f t="shared" ref="N6:N17" si="6">IFERROR(IF(M6&gt;=1,M6+1,""),"")</f>
        <v>44938</v>
      </c>
      <c r="O6" s="15">
        <f t="shared" ref="O6:O17" si="7">IFERROR(IF(N6&gt;=1,N6+1,""),"")</f>
        <v>44939</v>
      </c>
      <c r="P6" s="15">
        <f t="shared" ref="P6:P17" si="8">IFERROR(IF(O6&gt;=1,O6+1,""),"")</f>
        <v>44940</v>
      </c>
      <c r="Q6" s="15">
        <f t="shared" ref="Q6:Q17" si="9">IFERROR(IF(P6&gt;=1,P6+1,""),"")</f>
        <v>44941</v>
      </c>
      <c r="R6" s="15">
        <f t="shared" ref="R6:R17" si="10">IFERROR(IF(Q6&gt;=1,Q6+1,""),"")</f>
        <v>44942</v>
      </c>
      <c r="S6" s="15">
        <f t="shared" ref="S6:S17" si="11">IFERROR(IF(R6&gt;=1,R6+1,""),"")</f>
        <v>44943</v>
      </c>
      <c r="T6" s="15">
        <f t="shared" ref="T6:T17" si="12">IFERROR(IF(S6&gt;=1,S6+1,""),"")</f>
        <v>44944</v>
      </c>
      <c r="U6" s="15">
        <f t="shared" ref="U6:U17" si="13">IFERROR(IF(T6&gt;=1,T6+1,""),"")</f>
        <v>44945</v>
      </c>
      <c r="V6" s="15">
        <f t="shared" ref="V6:V17" si="14">IFERROR(IF(U6&gt;=1,U6+1,""),"")</f>
        <v>44946</v>
      </c>
      <c r="W6" s="15">
        <f t="shared" ref="W6:W17" si="15">IFERROR(IF(V6&gt;=1,V6+1,""),"")</f>
        <v>44947</v>
      </c>
      <c r="X6" s="15">
        <f t="shared" ref="X6:X17" si="16">IFERROR(IF(W6&gt;=1,W6+1,""),"")</f>
        <v>44948</v>
      </c>
      <c r="Y6" s="15">
        <f t="shared" ref="Y6:Y17" si="17">IFERROR(IF(X6&gt;=1,X6+1,""),"")</f>
        <v>44949</v>
      </c>
      <c r="Z6" s="15">
        <f t="shared" ref="Z6:Z17" si="18">IFERROR(IF(Y6&gt;=1,Y6+1,""),"")</f>
        <v>44950</v>
      </c>
      <c r="AA6" s="15">
        <f t="shared" ref="AA6:AA17" si="19">IFERROR(IF(Z6&gt;=1,Z6+1,""),"")</f>
        <v>44951</v>
      </c>
      <c r="AB6" s="15">
        <f t="shared" ref="AB6:AB17" si="20">IFERROR(IF(AA6&gt;=1,AA6+1,""),"")</f>
        <v>44952</v>
      </c>
      <c r="AC6" s="15">
        <f t="shared" ref="AC6:AC17" si="21">IFERROR(IF(AB6&gt;=1,AB6+1,""),"")</f>
        <v>44953</v>
      </c>
      <c r="AD6" s="15">
        <f t="shared" ref="AD6:AD17" si="22">IFERROR(IF(AC6&gt;=1,AC6+1,""),"")</f>
        <v>44954</v>
      </c>
      <c r="AE6" s="15">
        <f t="shared" ref="AE6:AE17" si="23">IFERROR(IF(AD6&gt;=1,AD6+1,""),"")</f>
        <v>44955</v>
      </c>
      <c r="AF6" s="15">
        <f t="shared" ref="AF6:AF17" si="24">IFERROR(IF(AE6&gt;=1,AE6+1,""),"")</f>
        <v>44956</v>
      </c>
      <c r="AG6" s="15">
        <f t="shared" ref="AG6:AG17" si="25">IFERROR(IF(AF6&gt;=1,AF6+1,""),"")</f>
        <v>44957</v>
      </c>
      <c r="AH6" s="15">
        <f t="shared" ref="AH6:AH17" si="26">IFERROR(IF(AG6&gt;=1,AG6+1,""),"")</f>
        <v>44958</v>
      </c>
      <c r="AI6" s="15">
        <f t="shared" ref="AI6:AI17" si="27">IFERROR(IF(AH6&gt;=1,AH6+1,""),"")</f>
        <v>44959</v>
      </c>
      <c r="AJ6" s="15">
        <f t="shared" ref="AJ6:AJ17" si="28">IFERROR(IF(AI6&gt;=1,AI6+1,""),"")</f>
        <v>44960</v>
      </c>
      <c r="AK6" s="15">
        <f t="shared" ref="AK6:AK17" si="29">IFERROR(IF(AJ6&gt;=1,AJ6+1,""),"")</f>
        <v>44961</v>
      </c>
      <c r="AL6" s="15" t="str">
        <f t="shared" ref="AL6:AR17" si="30">IFERROR(IF(AND(AK6&gt;=1,AK6+1&lt;=DATE(Calendar_Year,ROW($A1)+1,0)),AK6+1,""),"")</f>
        <v/>
      </c>
      <c r="AM6" s="15" t="str">
        <f t="shared" si="30"/>
        <v/>
      </c>
      <c r="AN6" s="15" t="str">
        <f t="shared" si="30"/>
        <v/>
      </c>
      <c r="AO6" s="15" t="str">
        <f t="shared" si="30"/>
        <v/>
      </c>
      <c r="AP6" s="15" t="str">
        <f t="shared" si="30"/>
        <v/>
      </c>
      <c r="AQ6" s="15" t="str">
        <f t="shared" si="30"/>
        <v/>
      </c>
      <c r="AR6" s="15" t="str">
        <f t="shared" si="30"/>
        <v/>
      </c>
    </row>
    <row r="7" spans="1:44" ht="18.75" customHeight="1" x14ac:dyDescent="0.3">
      <c r="B7" s="12" t="s">
        <v>21</v>
      </c>
      <c r="C7" s="15" t="str">
        <f t="shared" si="0"/>
        <v/>
      </c>
      <c r="D7" s="15" t="str">
        <f t="shared" si="1"/>
        <v/>
      </c>
      <c r="E7" s="15" t="str">
        <f t="shared" si="1"/>
        <v/>
      </c>
      <c r="F7" s="15">
        <f t="shared" si="1"/>
        <v>44958</v>
      </c>
      <c r="G7" s="15">
        <f t="shared" si="1"/>
        <v>44959</v>
      </c>
      <c r="H7" s="15">
        <f t="shared" si="1"/>
        <v>44960</v>
      </c>
      <c r="I7" s="15">
        <f t="shared" si="1"/>
        <v>44961</v>
      </c>
      <c r="J7" s="15">
        <f t="shared" si="2"/>
        <v>44962</v>
      </c>
      <c r="K7" s="15">
        <f t="shared" si="3"/>
        <v>44963</v>
      </c>
      <c r="L7" s="15">
        <f t="shared" si="4"/>
        <v>44964</v>
      </c>
      <c r="M7" s="15">
        <f t="shared" si="5"/>
        <v>44965</v>
      </c>
      <c r="N7" s="15">
        <f t="shared" si="6"/>
        <v>44966</v>
      </c>
      <c r="O7" s="15">
        <f t="shared" si="7"/>
        <v>44967</v>
      </c>
      <c r="P7" s="15">
        <f t="shared" si="8"/>
        <v>44968</v>
      </c>
      <c r="Q7" s="15">
        <f t="shared" si="9"/>
        <v>44969</v>
      </c>
      <c r="R7" s="15">
        <f t="shared" si="10"/>
        <v>44970</v>
      </c>
      <c r="S7" s="15">
        <f t="shared" si="11"/>
        <v>44971</v>
      </c>
      <c r="T7" s="15">
        <f t="shared" si="12"/>
        <v>44972</v>
      </c>
      <c r="U7" s="15">
        <f t="shared" si="13"/>
        <v>44973</v>
      </c>
      <c r="V7" s="15">
        <f t="shared" si="14"/>
        <v>44974</v>
      </c>
      <c r="W7" s="15">
        <f t="shared" si="15"/>
        <v>44975</v>
      </c>
      <c r="X7" s="15">
        <f t="shared" si="16"/>
        <v>44976</v>
      </c>
      <c r="Y7" s="15">
        <f t="shared" si="17"/>
        <v>44977</v>
      </c>
      <c r="Z7" s="15">
        <f t="shared" si="18"/>
        <v>44978</v>
      </c>
      <c r="AA7" s="15">
        <f t="shared" si="19"/>
        <v>44979</v>
      </c>
      <c r="AB7" s="15">
        <f t="shared" si="20"/>
        <v>44980</v>
      </c>
      <c r="AC7" s="15">
        <f t="shared" si="21"/>
        <v>44981</v>
      </c>
      <c r="AD7" s="15">
        <f t="shared" si="22"/>
        <v>44982</v>
      </c>
      <c r="AE7" s="15">
        <f t="shared" si="23"/>
        <v>44983</v>
      </c>
      <c r="AF7" s="15">
        <f t="shared" si="24"/>
        <v>44984</v>
      </c>
      <c r="AG7" s="15">
        <f t="shared" si="25"/>
        <v>44985</v>
      </c>
      <c r="AH7" s="15">
        <f t="shared" si="26"/>
        <v>44986</v>
      </c>
      <c r="AI7" s="15">
        <f t="shared" si="27"/>
        <v>44987</v>
      </c>
      <c r="AJ7" s="15">
        <f t="shared" si="28"/>
        <v>44988</v>
      </c>
      <c r="AK7" s="15">
        <f t="shared" si="29"/>
        <v>44989</v>
      </c>
      <c r="AL7" s="15" t="str">
        <f t="shared" si="30"/>
        <v/>
      </c>
      <c r="AM7" s="15" t="str">
        <f t="shared" si="30"/>
        <v/>
      </c>
      <c r="AN7" s="15" t="str">
        <f t="shared" si="30"/>
        <v/>
      </c>
      <c r="AO7" s="15" t="str">
        <f t="shared" si="30"/>
        <v/>
      </c>
      <c r="AP7" s="15" t="str">
        <f t="shared" si="30"/>
        <v/>
      </c>
      <c r="AQ7" s="15" t="str">
        <f t="shared" si="30"/>
        <v/>
      </c>
      <c r="AR7" s="15" t="str">
        <f t="shared" si="30"/>
        <v/>
      </c>
    </row>
    <row r="8" spans="1:44" ht="18.75" customHeight="1" x14ac:dyDescent="0.3">
      <c r="A8" s="14"/>
      <c r="B8" s="12" t="s">
        <v>22</v>
      </c>
      <c r="C8" s="15" t="str">
        <f t="shared" si="0"/>
        <v/>
      </c>
      <c r="D8" s="15" t="str">
        <f t="shared" si="1"/>
        <v/>
      </c>
      <c r="E8" s="15" t="str">
        <f t="shared" si="1"/>
        <v/>
      </c>
      <c r="F8" s="15">
        <f t="shared" si="1"/>
        <v>44986</v>
      </c>
      <c r="G8" s="15">
        <f t="shared" si="1"/>
        <v>44987</v>
      </c>
      <c r="H8" s="15">
        <f t="shared" si="1"/>
        <v>44988</v>
      </c>
      <c r="I8" s="15">
        <f t="shared" si="1"/>
        <v>44989</v>
      </c>
      <c r="J8" s="15">
        <f t="shared" si="2"/>
        <v>44990</v>
      </c>
      <c r="K8" s="15">
        <f t="shared" si="3"/>
        <v>44991</v>
      </c>
      <c r="L8" s="15">
        <f t="shared" si="4"/>
        <v>44992</v>
      </c>
      <c r="M8" s="15">
        <f t="shared" si="5"/>
        <v>44993</v>
      </c>
      <c r="N8" s="15">
        <f t="shared" si="6"/>
        <v>44994</v>
      </c>
      <c r="O8" s="15">
        <f t="shared" si="7"/>
        <v>44995</v>
      </c>
      <c r="P8" s="15">
        <f t="shared" si="8"/>
        <v>44996</v>
      </c>
      <c r="Q8" s="15">
        <f t="shared" si="9"/>
        <v>44997</v>
      </c>
      <c r="R8" s="15">
        <f t="shared" si="10"/>
        <v>44998</v>
      </c>
      <c r="S8" s="15">
        <f t="shared" si="11"/>
        <v>44999</v>
      </c>
      <c r="T8" s="15">
        <f t="shared" si="12"/>
        <v>45000</v>
      </c>
      <c r="U8" s="15">
        <f t="shared" si="13"/>
        <v>45001</v>
      </c>
      <c r="V8" s="15">
        <f t="shared" si="14"/>
        <v>45002</v>
      </c>
      <c r="W8" s="15">
        <f t="shared" si="15"/>
        <v>45003</v>
      </c>
      <c r="X8" s="15">
        <f t="shared" si="16"/>
        <v>45004</v>
      </c>
      <c r="Y8" s="15">
        <f t="shared" si="17"/>
        <v>45005</v>
      </c>
      <c r="Z8" s="15">
        <f t="shared" si="18"/>
        <v>45006</v>
      </c>
      <c r="AA8" s="15">
        <f t="shared" si="19"/>
        <v>45007</v>
      </c>
      <c r="AB8" s="15">
        <f t="shared" si="20"/>
        <v>45008</v>
      </c>
      <c r="AC8" s="15">
        <f t="shared" si="21"/>
        <v>45009</v>
      </c>
      <c r="AD8" s="15">
        <f t="shared" si="22"/>
        <v>45010</v>
      </c>
      <c r="AE8" s="15">
        <f t="shared" si="23"/>
        <v>45011</v>
      </c>
      <c r="AF8" s="15">
        <f t="shared" si="24"/>
        <v>45012</v>
      </c>
      <c r="AG8" s="15">
        <f t="shared" si="25"/>
        <v>45013</v>
      </c>
      <c r="AH8" s="15">
        <f t="shared" si="26"/>
        <v>45014</v>
      </c>
      <c r="AI8" s="15">
        <f t="shared" si="27"/>
        <v>45015</v>
      </c>
      <c r="AJ8" s="15">
        <f t="shared" si="28"/>
        <v>45016</v>
      </c>
      <c r="AK8" s="15">
        <f t="shared" si="29"/>
        <v>45017</v>
      </c>
      <c r="AL8" s="15" t="str">
        <f t="shared" si="30"/>
        <v/>
      </c>
      <c r="AM8" s="15" t="str">
        <f t="shared" si="30"/>
        <v/>
      </c>
      <c r="AN8" s="15" t="str">
        <f t="shared" si="30"/>
        <v/>
      </c>
      <c r="AO8" s="15" t="str">
        <f t="shared" si="30"/>
        <v/>
      </c>
      <c r="AP8" s="15" t="str">
        <f t="shared" si="30"/>
        <v/>
      </c>
      <c r="AQ8" s="15" t="str">
        <f t="shared" si="30"/>
        <v/>
      </c>
      <c r="AR8" s="15" t="str">
        <f t="shared" si="30"/>
        <v/>
      </c>
    </row>
    <row r="9" spans="1:44" ht="18.75" customHeight="1" x14ac:dyDescent="0.3">
      <c r="B9" s="12" t="s">
        <v>30</v>
      </c>
      <c r="C9" s="15" t="str">
        <f t="shared" si="0"/>
        <v/>
      </c>
      <c r="D9" s="15" t="str">
        <f t="shared" si="1"/>
        <v/>
      </c>
      <c r="E9" s="15" t="str">
        <f t="shared" si="1"/>
        <v/>
      </c>
      <c r="F9" s="15" t="str">
        <f t="shared" si="1"/>
        <v/>
      </c>
      <c r="G9" s="15" t="str">
        <f t="shared" si="1"/>
        <v/>
      </c>
      <c r="H9" s="15" t="str">
        <f t="shared" si="1"/>
        <v/>
      </c>
      <c r="I9" s="15">
        <f t="shared" si="1"/>
        <v>45017</v>
      </c>
      <c r="J9" s="15">
        <f t="shared" si="2"/>
        <v>45018</v>
      </c>
      <c r="K9" s="15">
        <f t="shared" si="3"/>
        <v>45019</v>
      </c>
      <c r="L9" s="15">
        <f t="shared" si="4"/>
        <v>45020</v>
      </c>
      <c r="M9" s="15">
        <f t="shared" si="5"/>
        <v>45021</v>
      </c>
      <c r="N9" s="15">
        <f t="shared" si="6"/>
        <v>45022</v>
      </c>
      <c r="O9" s="15">
        <f t="shared" si="7"/>
        <v>45023</v>
      </c>
      <c r="P9" s="15">
        <f t="shared" si="8"/>
        <v>45024</v>
      </c>
      <c r="Q9" s="15">
        <f t="shared" si="9"/>
        <v>45025</v>
      </c>
      <c r="R9" s="15">
        <f t="shared" si="10"/>
        <v>45026</v>
      </c>
      <c r="S9" s="15">
        <f t="shared" si="11"/>
        <v>45027</v>
      </c>
      <c r="T9" s="15">
        <f t="shared" si="12"/>
        <v>45028</v>
      </c>
      <c r="U9" s="15">
        <f t="shared" si="13"/>
        <v>45029</v>
      </c>
      <c r="V9" s="15">
        <f t="shared" si="14"/>
        <v>45030</v>
      </c>
      <c r="W9" s="15">
        <f t="shared" si="15"/>
        <v>45031</v>
      </c>
      <c r="X9" s="15">
        <f t="shared" si="16"/>
        <v>45032</v>
      </c>
      <c r="Y9" s="15">
        <f t="shared" si="17"/>
        <v>45033</v>
      </c>
      <c r="Z9" s="15">
        <f t="shared" si="18"/>
        <v>45034</v>
      </c>
      <c r="AA9" s="15">
        <f t="shared" si="19"/>
        <v>45035</v>
      </c>
      <c r="AB9" s="15">
        <f t="shared" si="20"/>
        <v>45036</v>
      </c>
      <c r="AC9" s="15">
        <f t="shared" si="21"/>
        <v>45037</v>
      </c>
      <c r="AD9" s="15">
        <f t="shared" si="22"/>
        <v>45038</v>
      </c>
      <c r="AE9" s="15">
        <f t="shared" si="23"/>
        <v>45039</v>
      </c>
      <c r="AF9" s="15">
        <f t="shared" si="24"/>
        <v>45040</v>
      </c>
      <c r="AG9" s="15">
        <f t="shared" si="25"/>
        <v>45041</v>
      </c>
      <c r="AH9" s="15">
        <f t="shared" si="26"/>
        <v>45042</v>
      </c>
      <c r="AI9" s="15">
        <f t="shared" si="27"/>
        <v>45043</v>
      </c>
      <c r="AJ9" s="15">
        <f t="shared" si="28"/>
        <v>45044</v>
      </c>
      <c r="AK9" s="15">
        <f t="shared" si="29"/>
        <v>45045</v>
      </c>
      <c r="AL9" s="15">
        <f t="shared" si="30"/>
        <v>45046</v>
      </c>
      <c r="AM9" s="15" t="str">
        <f t="shared" si="30"/>
        <v/>
      </c>
      <c r="AN9" s="15" t="str">
        <f t="shared" si="30"/>
        <v/>
      </c>
      <c r="AO9" s="15" t="str">
        <f t="shared" si="30"/>
        <v/>
      </c>
      <c r="AP9" s="15" t="str">
        <f t="shared" si="30"/>
        <v/>
      </c>
      <c r="AQ9" s="15" t="str">
        <f t="shared" si="30"/>
        <v/>
      </c>
      <c r="AR9" s="15" t="str">
        <f t="shared" si="30"/>
        <v/>
      </c>
    </row>
    <row r="10" spans="1:44" ht="18.75" customHeight="1" x14ac:dyDescent="0.3">
      <c r="B10" s="12" t="s">
        <v>31</v>
      </c>
      <c r="C10" s="15" t="str">
        <f t="shared" si="0"/>
        <v/>
      </c>
      <c r="D10" s="15">
        <f t="shared" si="1"/>
        <v>45047</v>
      </c>
      <c r="E10" s="15">
        <f t="shared" si="1"/>
        <v>45048</v>
      </c>
      <c r="F10" s="15">
        <f t="shared" si="1"/>
        <v>45049</v>
      </c>
      <c r="G10" s="15">
        <f t="shared" si="1"/>
        <v>45050</v>
      </c>
      <c r="H10" s="15">
        <f t="shared" si="1"/>
        <v>45051</v>
      </c>
      <c r="I10" s="15">
        <f t="shared" si="1"/>
        <v>45052</v>
      </c>
      <c r="J10" s="15">
        <f t="shared" si="2"/>
        <v>45053</v>
      </c>
      <c r="K10" s="15">
        <f t="shared" si="3"/>
        <v>45054</v>
      </c>
      <c r="L10" s="15">
        <f t="shared" si="4"/>
        <v>45055</v>
      </c>
      <c r="M10" s="15">
        <f t="shared" si="5"/>
        <v>45056</v>
      </c>
      <c r="N10" s="15">
        <f t="shared" si="6"/>
        <v>45057</v>
      </c>
      <c r="O10" s="15">
        <f t="shared" si="7"/>
        <v>45058</v>
      </c>
      <c r="P10" s="15">
        <f t="shared" si="8"/>
        <v>45059</v>
      </c>
      <c r="Q10" s="15">
        <f t="shared" si="9"/>
        <v>45060</v>
      </c>
      <c r="R10" s="15">
        <f t="shared" si="10"/>
        <v>45061</v>
      </c>
      <c r="S10" s="15">
        <f t="shared" si="11"/>
        <v>45062</v>
      </c>
      <c r="T10" s="15">
        <f t="shared" si="12"/>
        <v>45063</v>
      </c>
      <c r="U10" s="15">
        <f t="shared" si="13"/>
        <v>45064</v>
      </c>
      <c r="V10" s="15">
        <f t="shared" si="14"/>
        <v>45065</v>
      </c>
      <c r="W10" s="15">
        <f t="shared" si="15"/>
        <v>45066</v>
      </c>
      <c r="X10" s="15">
        <f t="shared" si="16"/>
        <v>45067</v>
      </c>
      <c r="Y10" s="15">
        <f t="shared" si="17"/>
        <v>45068</v>
      </c>
      <c r="Z10" s="15">
        <f t="shared" si="18"/>
        <v>45069</v>
      </c>
      <c r="AA10" s="15">
        <f t="shared" si="19"/>
        <v>45070</v>
      </c>
      <c r="AB10" s="15">
        <f t="shared" si="20"/>
        <v>45071</v>
      </c>
      <c r="AC10" s="15">
        <f t="shared" si="21"/>
        <v>45072</v>
      </c>
      <c r="AD10" s="15">
        <f t="shared" si="22"/>
        <v>45073</v>
      </c>
      <c r="AE10" s="15">
        <f t="shared" si="23"/>
        <v>45074</v>
      </c>
      <c r="AF10" s="15">
        <f t="shared" si="24"/>
        <v>45075</v>
      </c>
      <c r="AG10" s="15">
        <f t="shared" si="25"/>
        <v>45076</v>
      </c>
      <c r="AH10" s="15">
        <f t="shared" si="26"/>
        <v>45077</v>
      </c>
      <c r="AI10" s="15">
        <f t="shared" si="27"/>
        <v>45078</v>
      </c>
      <c r="AJ10" s="15">
        <f t="shared" si="28"/>
        <v>45079</v>
      </c>
      <c r="AK10" s="15">
        <f t="shared" si="29"/>
        <v>45080</v>
      </c>
      <c r="AL10" s="15" t="str">
        <f t="shared" si="30"/>
        <v/>
      </c>
      <c r="AM10" s="15" t="str">
        <f t="shared" si="30"/>
        <v/>
      </c>
      <c r="AN10" s="15" t="str">
        <f t="shared" si="30"/>
        <v/>
      </c>
      <c r="AO10" s="15" t="str">
        <f t="shared" si="30"/>
        <v/>
      </c>
      <c r="AP10" s="15" t="str">
        <f t="shared" si="30"/>
        <v/>
      </c>
      <c r="AQ10" s="15" t="str">
        <f t="shared" si="30"/>
        <v/>
      </c>
      <c r="AR10" s="15" t="str">
        <f t="shared" si="30"/>
        <v/>
      </c>
    </row>
    <row r="11" spans="1:44" ht="18.75" customHeight="1" x14ac:dyDescent="0.3">
      <c r="B11" s="12" t="s">
        <v>32</v>
      </c>
      <c r="C11" s="15" t="str">
        <f t="shared" si="0"/>
        <v/>
      </c>
      <c r="D11" s="15" t="str">
        <f t="shared" si="1"/>
        <v/>
      </c>
      <c r="E11" s="15" t="str">
        <f t="shared" si="1"/>
        <v/>
      </c>
      <c r="F11" s="15" t="str">
        <f t="shared" si="1"/>
        <v/>
      </c>
      <c r="G11" s="15">
        <f t="shared" si="1"/>
        <v>45078</v>
      </c>
      <c r="H11" s="15">
        <f t="shared" si="1"/>
        <v>45079</v>
      </c>
      <c r="I11" s="15">
        <f t="shared" si="1"/>
        <v>45080</v>
      </c>
      <c r="J11" s="15">
        <f t="shared" si="2"/>
        <v>45081</v>
      </c>
      <c r="K11" s="15">
        <f t="shared" si="3"/>
        <v>45082</v>
      </c>
      <c r="L11" s="15">
        <f t="shared" si="4"/>
        <v>45083</v>
      </c>
      <c r="M11" s="15">
        <f t="shared" si="5"/>
        <v>45084</v>
      </c>
      <c r="N11" s="15">
        <f t="shared" si="6"/>
        <v>45085</v>
      </c>
      <c r="O11" s="15">
        <f t="shared" si="7"/>
        <v>45086</v>
      </c>
      <c r="P11" s="15">
        <f t="shared" si="8"/>
        <v>45087</v>
      </c>
      <c r="Q11" s="15">
        <f t="shared" si="9"/>
        <v>45088</v>
      </c>
      <c r="R11" s="15">
        <f t="shared" si="10"/>
        <v>45089</v>
      </c>
      <c r="S11" s="15">
        <f t="shared" si="11"/>
        <v>45090</v>
      </c>
      <c r="T11" s="15">
        <f t="shared" si="12"/>
        <v>45091</v>
      </c>
      <c r="U11" s="15">
        <f t="shared" si="13"/>
        <v>45092</v>
      </c>
      <c r="V11" s="15">
        <f t="shared" si="14"/>
        <v>45093</v>
      </c>
      <c r="W11" s="15">
        <f t="shared" si="15"/>
        <v>45094</v>
      </c>
      <c r="X11" s="15">
        <f t="shared" si="16"/>
        <v>45095</v>
      </c>
      <c r="Y11" s="15">
        <f t="shared" si="17"/>
        <v>45096</v>
      </c>
      <c r="Z11" s="15">
        <f t="shared" si="18"/>
        <v>45097</v>
      </c>
      <c r="AA11" s="15">
        <f t="shared" si="19"/>
        <v>45098</v>
      </c>
      <c r="AB11" s="15">
        <f t="shared" si="20"/>
        <v>45099</v>
      </c>
      <c r="AC11" s="15">
        <f t="shared" si="21"/>
        <v>45100</v>
      </c>
      <c r="AD11" s="15">
        <f t="shared" si="22"/>
        <v>45101</v>
      </c>
      <c r="AE11" s="15">
        <f t="shared" si="23"/>
        <v>45102</v>
      </c>
      <c r="AF11" s="15">
        <f t="shared" si="24"/>
        <v>45103</v>
      </c>
      <c r="AG11" s="15">
        <f t="shared" si="25"/>
        <v>45104</v>
      </c>
      <c r="AH11" s="15">
        <f t="shared" si="26"/>
        <v>45105</v>
      </c>
      <c r="AI11" s="15">
        <f t="shared" si="27"/>
        <v>45106</v>
      </c>
      <c r="AJ11" s="15">
        <f t="shared" si="28"/>
        <v>45107</v>
      </c>
      <c r="AK11" s="15">
        <f t="shared" si="29"/>
        <v>45108</v>
      </c>
      <c r="AL11" s="15" t="str">
        <f t="shared" si="30"/>
        <v/>
      </c>
      <c r="AM11" s="15" t="str">
        <f t="shared" si="30"/>
        <v/>
      </c>
      <c r="AN11" s="15" t="str">
        <f t="shared" si="30"/>
        <v/>
      </c>
      <c r="AO11" s="15" t="str">
        <f t="shared" si="30"/>
        <v/>
      </c>
      <c r="AP11" s="15" t="str">
        <f t="shared" si="30"/>
        <v/>
      </c>
      <c r="AQ11" s="15" t="str">
        <f t="shared" si="30"/>
        <v/>
      </c>
      <c r="AR11" s="15" t="str">
        <f t="shared" si="30"/>
        <v/>
      </c>
    </row>
    <row r="12" spans="1:44" ht="18.75" customHeight="1" x14ac:dyDescent="0.3">
      <c r="B12" s="12" t="s">
        <v>33</v>
      </c>
      <c r="C12" s="15" t="str">
        <f t="shared" si="0"/>
        <v/>
      </c>
      <c r="D12" s="15" t="str">
        <f t="shared" si="1"/>
        <v/>
      </c>
      <c r="E12" s="15" t="str">
        <f t="shared" si="1"/>
        <v/>
      </c>
      <c r="F12" s="15" t="str">
        <f t="shared" si="1"/>
        <v/>
      </c>
      <c r="G12" s="15" t="str">
        <f t="shared" si="1"/>
        <v/>
      </c>
      <c r="H12" s="15" t="str">
        <f t="shared" si="1"/>
        <v/>
      </c>
      <c r="I12" s="15">
        <f t="shared" si="1"/>
        <v>45108</v>
      </c>
      <c r="J12" s="15">
        <f t="shared" si="2"/>
        <v>45109</v>
      </c>
      <c r="K12" s="15">
        <f t="shared" si="3"/>
        <v>45110</v>
      </c>
      <c r="L12" s="15">
        <f t="shared" si="4"/>
        <v>45111</v>
      </c>
      <c r="M12" s="15">
        <f t="shared" si="5"/>
        <v>45112</v>
      </c>
      <c r="N12" s="15">
        <f t="shared" si="6"/>
        <v>45113</v>
      </c>
      <c r="O12" s="15">
        <f t="shared" si="7"/>
        <v>45114</v>
      </c>
      <c r="P12" s="15">
        <f t="shared" si="8"/>
        <v>45115</v>
      </c>
      <c r="Q12" s="15">
        <f t="shared" si="9"/>
        <v>45116</v>
      </c>
      <c r="R12" s="15">
        <f t="shared" si="10"/>
        <v>45117</v>
      </c>
      <c r="S12" s="15">
        <f t="shared" si="11"/>
        <v>45118</v>
      </c>
      <c r="T12" s="15">
        <f t="shared" si="12"/>
        <v>45119</v>
      </c>
      <c r="U12" s="15">
        <f t="shared" si="13"/>
        <v>45120</v>
      </c>
      <c r="V12" s="15">
        <f t="shared" si="14"/>
        <v>45121</v>
      </c>
      <c r="W12" s="15">
        <f t="shared" si="15"/>
        <v>45122</v>
      </c>
      <c r="X12" s="15">
        <f t="shared" si="16"/>
        <v>45123</v>
      </c>
      <c r="Y12" s="15">
        <f t="shared" si="17"/>
        <v>45124</v>
      </c>
      <c r="Z12" s="15">
        <f t="shared" si="18"/>
        <v>45125</v>
      </c>
      <c r="AA12" s="15">
        <f t="shared" si="19"/>
        <v>45126</v>
      </c>
      <c r="AB12" s="15">
        <f t="shared" si="20"/>
        <v>45127</v>
      </c>
      <c r="AC12" s="15">
        <f t="shared" si="21"/>
        <v>45128</v>
      </c>
      <c r="AD12" s="15">
        <f t="shared" si="22"/>
        <v>45129</v>
      </c>
      <c r="AE12" s="15">
        <f t="shared" si="23"/>
        <v>45130</v>
      </c>
      <c r="AF12" s="15">
        <f t="shared" si="24"/>
        <v>45131</v>
      </c>
      <c r="AG12" s="15">
        <f t="shared" si="25"/>
        <v>45132</v>
      </c>
      <c r="AH12" s="15">
        <f t="shared" si="26"/>
        <v>45133</v>
      </c>
      <c r="AI12" s="15">
        <f t="shared" si="27"/>
        <v>45134</v>
      </c>
      <c r="AJ12" s="15">
        <f t="shared" si="28"/>
        <v>45135</v>
      </c>
      <c r="AK12" s="15">
        <f t="shared" si="29"/>
        <v>45136</v>
      </c>
      <c r="AL12" s="15">
        <f t="shared" si="30"/>
        <v>45137</v>
      </c>
      <c r="AM12" s="15">
        <f t="shared" si="30"/>
        <v>45138</v>
      </c>
      <c r="AN12" s="15" t="str">
        <f t="shared" si="30"/>
        <v/>
      </c>
      <c r="AO12" s="15" t="str">
        <f t="shared" si="30"/>
        <v/>
      </c>
      <c r="AP12" s="15" t="str">
        <f t="shared" si="30"/>
        <v/>
      </c>
      <c r="AQ12" s="15" t="str">
        <f t="shared" si="30"/>
        <v/>
      </c>
      <c r="AR12" s="15" t="str">
        <f t="shared" si="30"/>
        <v/>
      </c>
    </row>
    <row r="13" spans="1:44" ht="18.75" customHeight="1" x14ac:dyDescent="0.3">
      <c r="B13" s="12" t="s">
        <v>34</v>
      </c>
      <c r="C13" s="15" t="str">
        <f t="shared" si="0"/>
        <v/>
      </c>
      <c r="D13" s="15" t="str">
        <f t="shared" si="1"/>
        <v/>
      </c>
      <c r="E13" s="15">
        <f t="shared" si="1"/>
        <v>45139</v>
      </c>
      <c r="F13" s="15">
        <f t="shared" si="1"/>
        <v>45140</v>
      </c>
      <c r="G13" s="15">
        <f t="shared" si="1"/>
        <v>45141</v>
      </c>
      <c r="H13" s="15">
        <f t="shared" si="1"/>
        <v>45142</v>
      </c>
      <c r="I13" s="15">
        <f t="shared" si="1"/>
        <v>45143</v>
      </c>
      <c r="J13" s="15">
        <f t="shared" si="2"/>
        <v>45144</v>
      </c>
      <c r="K13" s="15">
        <f t="shared" si="3"/>
        <v>45145</v>
      </c>
      <c r="L13" s="15">
        <f t="shared" si="4"/>
        <v>45146</v>
      </c>
      <c r="M13" s="15">
        <f t="shared" si="5"/>
        <v>45147</v>
      </c>
      <c r="N13" s="15">
        <f t="shared" si="6"/>
        <v>45148</v>
      </c>
      <c r="O13" s="15">
        <f t="shared" si="7"/>
        <v>45149</v>
      </c>
      <c r="P13" s="15">
        <f t="shared" si="8"/>
        <v>45150</v>
      </c>
      <c r="Q13" s="15">
        <f t="shared" si="9"/>
        <v>45151</v>
      </c>
      <c r="R13" s="15">
        <f t="shared" si="10"/>
        <v>45152</v>
      </c>
      <c r="S13" s="15">
        <f t="shared" si="11"/>
        <v>45153</v>
      </c>
      <c r="T13" s="15">
        <f t="shared" si="12"/>
        <v>45154</v>
      </c>
      <c r="U13" s="15">
        <f t="shared" si="13"/>
        <v>45155</v>
      </c>
      <c r="V13" s="15">
        <f t="shared" si="14"/>
        <v>45156</v>
      </c>
      <c r="W13" s="15">
        <f t="shared" si="15"/>
        <v>45157</v>
      </c>
      <c r="X13" s="15">
        <f t="shared" si="16"/>
        <v>45158</v>
      </c>
      <c r="Y13" s="15">
        <f t="shared" si="17"/>
        <v>45159</v>
      </c>
      <c r="Z13" s="15">
        <f t="shared" si="18"/>
        <v>45160</v>
      </c>
      <c r="AA13" s="15">
        <f t="shared" si="19"/>
        <v>45161</v>
      </c>
      <c r="AB13" s="15">
        <f t="shared" si="20"/>
        <v>45162</v>
      </c>
      <c r="AC13" s="15">
        <f t="shared" si="21"/>
        <v>45163</v>
      </c>
      <c r="AD13" s="15">
        <f t="shared" si="22"/>
        <v>45164</v>
      </c>
      <c r="AE13" s="15">
        <f t="shared" si="23"/>
        <v>45165</v>
      </c>
      <c r="AF13" s="15">
        <f t="shared" si="24"/>
        <v>45166</v>
      </c>
      <c r="AG13" s="15">
        <f t="shared" si="25"/>
        <v>45167</v>
      </c>
      <c r="AH13" s="15">
        <f t="shared" si="26"/>
        <v>45168</v>
      </c>
      <c r="AI13" s="15">
        <f t="shared" si="27"/>
        <v>45169</v>
      </c>
      <c r="AJ13" s="15">
        <f t="shared" si="28"/>
        <v>45170</v>
      </c>
      <c r="AK13" s="15">
        <f t="shared" si="29"/>
        <v>45171</v>
      </c>
      <c r="AL13" s="15" t="str">
        <f t="shared" si="30"/>
        <v/>
      </c>
      <c r="AM13" s="15" t="str">
        <f t="shared" si="30"/>
        <v/>
      </c>
      <c r="AN13" s="15" t="str">
        <f t="shared" si="30"/>
        <v/>
      </c>
      <c r="AO13" s="15" t="str">
        <f t="shared" si="30"/>
        <v/>
      </c>
      <c r="AP13" s="15" t="str">
        <f t="shared" si="30"/>
        <v/>
      </c>
      <c r="AQ13" s="15" t="str">
        <f t="shared" si="30"/>
        <v/>
      </c>
      <c r="AR13" s="15" t="str">
        <f t="shared" si="30"/>
        <v/>
      </c>
    </row>
    <row r="14" spans="1:44" ht="18.75" customHeight="1" x14ac:dyDescent="0.3">
      <c r="B14" s="12" t="s">
        <v>35</v>
      </c>
      <c r="C14" s="15" t="str">
        <f t="shared" si="0"/>
        <v/>
      </c>
      <c r="D14" s="15" t="str">
        <f t="shared" si="1"/>
        <v/>
      </c>
      <c r="E14" s="15" t="str">
        <f t="shared" si="1"/>
        <v/>
      </c>
      <c r="F14" s="15" t="str">
        <f t="shared" si="1"/>
        <v/>
      </c>
      <c r="G14" s="15" t="str">
        <f t="shared" si="1"/>
        <v/>
      </c>
      <c r="H14" s="15">
        <f t="shared" si="1"/>
        <v>45170</v>
      </c>
      <c r="I14" s="15">
        <f t="shared" si="1"/>
        <v>45171</v>
      </c>
      <c r="J14" s="15">
        <f t="shared" si="2"/>
        <v>45172</v>
      </c>
      <c r="K14" s="15">
        <f t="shared" si="3"/>
        <v>45173</v>
      </c>
      <c r="L14" s="15">
        <f t="shared" si="4"/>
        <v>45174</v>
      </c>
      <c r="M14" s="15">
        <f t="shared" si="5"/>
        <v>45175</v>
      </c>
      <c r="N14" s="15">
        <f t="shared" si="6"/>
        <v>45176</v>
      </c>
      <c r="O14" s="15">
        <f t="shared" si="7"/>
        <v>45177</v>
      </c>
      <c r="P14" s="15">
        <f t="shared" si="8"/>
        <v>45178</v>
      </c>
      <c r="Q14" s="15">
        <f t="shared" si="9"/>
        <v>45179</v>
      </c>
      <c r="R14" s="15">
        <f t="shared" si="10"/>
        <v>45180</v>
      </c>
      <c r="S14" s="15">
        <f t="shared" si="11"/>
        <v>45181</v>
      </c>
      <c r="T14" s="15">
        <f t="shared" si="12"/>
        <v>45182</v>
      </c>
      <c r="U14" s="15">
        <f t="shared" si="13"/>
        <v>45183</v>
      </c>
      <c r="V14" s="15">
        <f t="shared" si="14"/>
        <v>45184</v>
      </c>
      <c r="W14" s="15">
        <f t="shared" si="15"/>
        <v>45185</v>
      </c>
      <c r="X14" s="15">
        <f t="shared" si="16"/>
        <v>45186</v>
      </c>
      <c r="Y14" s="15">
        <f t="shared" si="17"/>
        <v>45187</v>
      </c>
      <c r="Z14" s="15">
        <f t="shared" si="18"/>
        <v>45188</v>
      </c>
      <c r="AA14" s="15">
        <f t="shared" si="19"/>
        <v>45189</v>
      </c>
      <c r="AB14" s="15">
        <f t="shared" si="20"/>
        <v>45190</v>
      </c>
      <c r="AC14" s="15">
        <f t="shared" si="21"/>
        <v>45191</v>
      </c>
      <c r="AD14" s="15">
        <f t="shared" si="22"/>
        <v>45192</v>
      </c>
      <c r="AE14" s="15">
        <f t="shared" si="23"/>
        <v>45193</v>
      </c>
      <c r="AF14" s="15">
        <f t="shared" si="24"/>
        <v>45194</v>
      </c>
      <c r="AG14" s="15">
        <f t="shared" si="25"/>
        <v>45195</v>
      </c>
      <c r="AH14" s="15">
        <f t="shared" si="26"/>
        <v>45196</v>
      </c>
      <c r="AI14" s="15">
        <f t="shared" si="27"/>
        <v>45197</v>
      </c>
      <c r="AJ14" s="15">
        <f t="shared" si="28"/>
        <v>45198</v>
      </c>
      <c r="AK14" s="15">
        <f t="shared" si="29"/>
        <v>45199</v>
      </c>
      <c r="AL14" s="15" t="str">
        <f t="shared" si="30"/>
        <v/>
      </c>
      <c r="AM14" s="15" t="str">
        <f t="shared" si="30"/>
        <v/>
      </c>
      <c r="AN14" s="15" t="str">
        <f t="shared" si="30"/>
        <v/>
      </c>
      <c r="AO14" s="15" t="str">
        <f t="shared" si="30"/>
        <v/>
      </c>
      <c r="AP14" s="15" t="str">
        <f t="shared" si="30"/>
        <v/>
      </c>
      <c r="AQ14" s="15" t="str">
        <f t="shared" si="30"/>
        <v/>
      </c>
      <c r="AR14" s="15" t="str">
        <f t="shared" si="30"/>
        <v/>
      </c>
    </row>
    <row r="15" spans="1:44" ht="18.75" customHeight="1" x14ac:dyDescent="0.3">
      <c r="B15" s="12" t="s">
        <v>36</v>
      </c>
      <c r="C15" s="15">
        <f t="shared" si="0"/>
        <v>45200</v>
      </c>
      <c r="D15" s="15">
        <f t="shared" si="1"/>
        <v>45201</v>
      </c>
      <c r="E15" s="15">
        <f t="shared" si="1"/>
        <v>45202</v>
      </c>
      <c r="F15" s="15">
        <f t="shared" si="1"/>
        <v>45203</v>
      </c>
      <c r="G15" s="15">
        <f t="shared" si="1"/>
        <v>45204</v>
      </c>
      <c r="H15" s="15">
        <f t="shared" si="1"/>
        <v>45205</v>
      </c>
      <c r="I15" s="15">
        <f t="shared" si="1"/>
        <v>45206</v>
      </c>
      <c r="J15" s="15">
        <f t="shared" si="2"/>
        <v>45207</v>
      </c>
      <c r="K15" s="15">
        <f t="shared" si="3"/>
        <v>45208</v>
      </c>
      <c r="L15" s="15">
        <f t="shared" si="4"/>
        <v>45209</v>
      </c>
      <c r="M15" s="15">
        <f t="shared" si="5"/>
        <v>45210</v>
      </c>
      <c r="N15" s="15">
        <f t="shared" si="6"/>
        <v>45211</v>
      </c>
      <c r="O15" s="15">
        <f t="shared" si="7"/>
        <v>45212</v>
      </c>
      <c r="P15" s="15">
        <f t="shared" si="8"/>
        <v>45213</v>
      </c>
      <c r="Q15" s="15">
        <f t="shared" si="9"/>
        <v>45214</v>
      </c>
      <c r="R15" s="15">
        <f t="shared" si="10"/>
        <v>45215</v>
      </c>
      <c r="S15" s="15">
        <f t="shared" si="11"/>
        <v>45216</v>
      </c>
      <c r="T15" s="15">
        <f t="shared" si="12"/>
        <v>45217</v>
      </c>
      <c r="U15" s="15">
        <f t="shared" si="13"/>
        <v>45218</v>
      </c>
      <c r="V15" s="15">
        <f t="shared" si="14"/>
        <v>45219</v>
      </c>
      <c r="W15" s="15">
        <f t="shared" si="15"/>
        <v>45220</v>
      </c>
      <c r="X15" s="15">
        <f t="shared" si="16"/>
        <v>45221</v>
      </c>
      <c r="Y15" s="15">
        <f t="shared" si="17"/>
        <v>45222</v>
      </c>
      <c r="Z15" s="15">
        <f t="shared" si="18"/>
        <v>45223</v>
      </c>
      <c r="AA15" s="15">
        <f t="shared" si="19"/>
        <v>45224</v>
      </c>
      <c r="AB15" s="15">
        <f t="shared" si="20"/>
        <v>45225</v>
      </c>
      <c r="AC15" s="15">
        <f t="shared" si="21"/>
        <v>45226</v>
      </c>
      <c r="AD15" s="15">
        <f t="shared" si="22"/>
        <v>45227</v>
      </c>
      <c r="AE15" s="15">
        <f t="shared" si="23"/>
        <v>45228</v>
      </c>
      <c r="AF15" s="15">
        <f t="shared" si="24"/>
        <v>45229</v>
      </c>
      <c r="AG15" s="15">
        <f t="shared" si="25"/>
        <v>45230</v>
      </c>
      <c r="AH15" s="15">
        <f t="shared" si="26"/>
        <v>45231</v>
      </c>
      <c r="AI15" s="15">
        <f t="shared" si="27"/>
        <v>45232</v>
      </c>
      <c r="AJ15" s="15">
        <f t="shared" si="28"/>
        <v>45233</v>
      </c>
      <c r="AK15" s="15">
        <f t="shared" si="29"/>
        <v>45234</v>
      </c>
      <c r="AL15" s="15" t="str">
        <f t="shared" si="30"/>
        <v/>
      </c>
      <c r="AM15" s="15" t="str">
        <f t="shared" si="30"/>
        <v/>
      </c>
      <c r="AN15" s="15" t="str">
        <f t="shared" si="30"/>
        <v/>
      </c>
      <c r="AO15" s="15" t="str">
        <f t="shared" si="30"/>
        <v/>
      </c>
      <c r="AP15" s="15" t="str">
        <f t="shared" si="30"/>
        <v/>
      </c>
      <c r="AQ15" s="15" t="str">
        <f t="shared" si="30"/>
        <v/>
      </c>
      <c r="AR15" s="15" t="str">
        <f t="shared" si="30"/>
        <v/>
      </c>
    </row>
    <row r="16" spans="1:44" ht="18.75" customHeight="1" x14ac:dyDescent="0.3">
      <c r="B16" s="12" t="s">
        <v>37</v>
      </c>
      <c r="C16" s="15" t="str">
        <f t="shared" si="0"/>
        <v/>
      </c>
      <c r="D16" s="15" t="str">
        <f t="shared" si="1"/>
        <v/>
      </c>
      <c r="E16" s="15" t="str">
        <f t="shared" si="1"/>
        <v/>
      </c>
      <c r="F16" s="15">
        <f t="shared" si="1"/>
        <v>45231</v>
      </c>
      <c r="G16" s="15">
        <f t="shared" si="1"/>
        <v>45232</v>
      </c>
      <c r="H16" s="15">
        <f t="shared" si="1"/>
        <v>45233</v>
      </c>
      <c r="I16" s="15">
        <f t="shared" si="1"/>
        <v>45234</v>
      </c>
      <c r="J16" s="15">
        <f t="shared" si="2"/>
        <v>45235</v>
      </c>
      <c r="K16" s="15">
        <f t="shared" si="3"/>
        <v>45236</v>
      </c>
      <c r="L16" s="15">
        <f t="shared" si="4"/>
        <v>45237</v>
      </c>
      <c r="M16" s="15">
        <f t="shared" si="5"/>
        <v>45238</v>
      </c>
      <c r="N16" s="15">
        <f t="shared" si="6"/>
        <v>45239</v>
      </c>
      <c r="O16" s="15">
        <f t="shared" si="7"/>
        <v>45240</v>
      </c>
      <c r="P16" s="15">
        <f t="shared" si="8"/>
        <v>45241</v>
      </c>
      <c r="Q16" s="15">
        <f t="shared" si="9"/>
        <v>45242</v>
      </c>
      <c r="R16" s="15">
        <f t="shared" si="10"/>
        <v>45243</v>
      </c>
      <c r="S16" s="15">
        <f t="shared" si="11"/>
        <v>45244</v>
      </c>
      <c r="T16" s="15">
        <f t="shared" si="12"/>
        <v>45245</v>
      </c>
      <c r="U16" s="15">
        <f t="shared" si="13"/>
        <v>45246</v>
      </c>
      <c r="V16" s="15">
        <f t="shared" si="14"/>
        <v>45247</v>
      </c>
      <c r="W16" s="15">
        <f t="shared" si="15"/>
        <v>45248</v>
      </c>
      <c r="X16" s="15">
        <f t="shared" si="16"/>
        <v>45249</v>
      </c>
      <c r="Y16" s="15">
        <f t="shared" si="17"/>
        <v>45250</v>
      </c>
      <c r="Z16" s="15">
        <f t="shared" si="18"/>
        <v>45251</v>
      </c>
      <c r="AA16" s="15">
        <f t="shared" si="19"/>
        <v>45252</v>
      </c>
      <c r="AB16" s="15">
        <f t="shared" si="20"/>
        <v>45253</v>
      </c>
      <c r="AC16" s="15">
        <f t="shared" si="21"/>
        <v>45254</v>
      </c>
      <c r="AD16" s="15">
        <f t="shared" si="22"/>
        <v>45255</v>
      </c>
      <c r="AE16" s="15">
        <f t="shared" si="23"/>
        <v>45256</v>
      </c>
      <c r="AF16" s="15">
        <f t="shared" si="24"/>
        <v>45257</v>
      </c>
      <c r="AG16" s="15">
        <f t="shared" si="25"/>
        <v>45258</v>
      </c>
      <c r="AH16" s="15">
        <f t="shared" si="26"/>
        <v>45259</v>
      </c>
      <c r="AI16" s="15">
        <f t="shared" si="27"/>
        <v>45260</v>
      </c>
      <c r="AJ16" s="15">
        <f t="shared" si="28"/>
        <v>45261</v>
      </c>
      <c r="AK16" s="15">
        <f t="shared" si="29"/>
        <v>45262</v>
      </c>
      <c r="AL16" s="15" t="str">
        <f t="shared" si="30"/>
        <v/>
      </c>
      <c r="AM16" s="15" t="str">
        <f t="shared" si="30"/>
        <v/>
      </c>
      <c r="AN16" s="15" t="str">
        <f t="shared" si="30"/>
        <v/>
      </c>
      <c r="AO16" s="15" t="str">
        <f t="shared" si="30"/>
        <v/>
      </c>
      <c r="AP16" s="15" t="str">
        <f t="shared" si="30"/>
        <v/>
      </c>
      <c r="AQ16" s="15" t="str">
        <f t="shared" si="30"/>
        <v/>
      </c>
      <c r="AR16" s="15" t="str">
        <f t="shared" si="30"/>
        <v/>
      </c>
    </row>
    <row r="17" spans="2:44" ht="18.75" customHeight="1" x14ac:dyDescent="0.3">
      <c r="B17" s="12" t="s">
        <v>38</v>
      </c>
      <c r="C17" s="15" t="str">
        <f t="shared" si="0"/>
        <v/>
      </c>
      <c r="D17" s="15" t="str">
        <f t="shared" si="1"/>
        <v/>
      </c>
      <c r="E17" s="15" t="str">
        <f t="shared" si="1"/>
        <v/>
      </c>
      <c r="F17" s="15" t="str">
        <f t="shared" si="1"/>
        <v/>
      </c>
      <c r="G17" s="15" t="str">
        <f t="shared" si="1"/>
        <v/>
      </c>
      <c r="H17" s="15">
        <f t="shared" si="1"/>
        <v>45261</v>
      </c>
      <c r="I17" s="15">
        <f t="shared" si="1"/>
        <v>45262</v>
      </c>
      <c r="J17" s="15">
        <f t="shared" si="2"/>
        <v>45263</v>
      </c>
      <c r="K17" s="15">
        <f t="shared" si="3"/>
        <v>45264</v>
      </c>
      <c r="L17" s="15">
        <f t="shared" si="4"/>
        <v>45265</v>
      </c>
      <c r="M17" s="15">
        <f t="shared" si="5"/>
        <v>45266</v>
      </c>
      <c r="N17" s="15">
        <f t="shared" si="6"/>
        <v>45267</v>
      </c>
      <c r="O17" s="15">
        <f t="shared" si="7"/>
        <v>45268</v>
      </c>
      <c r="P17" s="15">
        <f t="shared" si="8"/>
        <v>45269</v>
      </c>
      <c r="Q17" s="15">
        <f t="shared" si="9"/>
        <v>45270</v>
      </c>
      <c r="R17" s="15">
        <f t="shared" si="10"/>
        <v>45271</v>
      </c>
      <c r="S17" s="15">
        <f t="shared" si="11"/>
        <v>45272</v>
      </c>
      <c r="T17" s="15">
        <f t="shared" si="12"/>
        <v>45273</v>
      </c>
      <c r="U17" s="15">
        <f t="shared" si="13"/>
        <v>45274</v>
      </c>
      <c r="V17" s="15">
        <f t="shared" si="14"/>
        <v>45275</v>
      </c>
      <c r="W17" s="15">
        <f t="shared" si="15"/>
        <v>45276</v>
      </c>
      <c r="X17" s="15">
        <f t="shared" si="16"/>
        <v>45277</v>
      </c>
      <c r="Y17" s="15">
        <f t="shared" si="17"/>
        <v>45278</v>
      </c>
      <c r="Z17" s="15">
        <f t="shared" si="18"/>
        <v>45279</v>
      </c>
      <c r="AA17" s="15">
        <f t="shared" si="19"/>
        <v>45280</v>
      </c>
      <c r="AB17" s="15">
        <f t="shared" si="20"/>
        <v>45281</v>
      </c>
      <c r="AC17" s="15">
        <f t="shared" si="21"/>
        <v>45282</v>
      </c>
      <c r="AD17" s="15">
        <f t="shared" si="22"/>
        <v>45283</v>
      </c>
      <c r="AE17" s="15">
        <f t="shared" si="23"/>
        <v>45284</v>
      </c>
      <c r="AF17" s="15">
        <f t="shared" si="24"/>
        <v>45285</v>
      </c>
      <c r="AG17" s="15">
        <f t="shared" si="25"/>
        <v>45286</v>
      </c>
      <c r="AH17" s="15">
        <f t="shared" si="26"/>
        <v>45287</v>
      </c>
      <c r="AI17" s="15">
        <f t="shared" si="27"/>
        <v>45288</v>
      </c>
      <c r="AJ17" s="15">
        <f t="shared" si="28"/>
        <v>45289</v>
      </c>
      <c r="AK17" s="15">
        <f t="shared" si="29"/>
        <v>45290</v>
      </c>
      <c r="AL17" s="15">
        <f t="shared" si="30"/>
        <v>45291</v>
      </c>
      <c r="AM17" s="15" t="str">
        <f t="shared" si="30"/>
        <v/>
      </c>
      <c r="AN17" s="15" t="str">
        <f t="shared" si="30"/>
        <v/>
      </c>
      <c r="AO17" s="15" t="str">
        <f t="shared" si="30"/>
        <v/>
      </c>
      <c r="AP17" s="15" t="str">
        <f t="shared" si="30"/>
        <v/>
      </c>
      <c r="AQ17" s="15" t="str">
        <f t="shared" si="30"/>
        <v/>
      </c>
      <c r="AR17" s="15" t="str">
        <f t="shared" si="30"/>
        <v/>
      </c>
    </row>
    <row r="18" spans="2:44" ht="39.9" customHeight="1" x14ac:dyDescent="0.3">
      <c r="B18" s="6" t="s">
        <v>15</v>
      </c>
      <c r="C18" s="1"/>
      <c r="D18" s="1"/>
      <c r="E18" s="1"/>
      <c r="F18" s="1"/>
      <c r="G18" s="2"/>
      <c r="H18" s="2"/>
      <c r="I18" s="2"/>
      <c r="J18" s="2"/>
      <c r="K18" s="2"/>
      <c r="L18" s="2"/>
      <c r="M18" s="2"/>
      <c r="N18" s="2"/>
      <c r="O18" s="2"/>
    </row>
    <row r="19" spans="2:44" ht="27.9" customHeight="1" x14ac:dyDescent="0.3">
      <c r="C19" s="80" t="s">
        <v>4</v>
      </c>
      <c r="D19" s="80"/>
      <c r="E19" s="80"/>
      <c r="F19" s="7"/>
      <c r="H19" s="65" t="s">
        <v>5</v>
      </c>
      <c r="I19" s="65"/>
      <c r="J19" s="65"/>
      <c r="K19" s="65"/>
      <c r="L19" s="7"/>
      <c r="M19" s="16"/>
      <c r="N19" s="72" t="s">
        <v>74</v>
      </c>
      <c r="O19" s="72"/>
      <c r="P19" s="72"/>
      <c r="Q19" s="7"/>
      <c r="S19" s="65" t="s">
        <v>13</v>
      </c>
      <c r="T19" s="65"/>
      <c r="U19" s="65"/>
      <c r="V19" s="7"/>
      <c r="X19" s="65" t="s">
        <v>76</v>
      </c>
      <c r="Y19" s="65"/>
      <c r="Z19" s="65"/>
      <c r="AA19" s="7"/>
      <c r="AC19" s="65" t="s">
        <v>77</v>
      </c>
      <c r="AD19" s="65"/>
      <c r="AE19" s="65"/>
      <c r="AF19" s="7"/>
      <c r="AH19" s="65" t="s">
        <v>1</v>
      </c>
      <c r="AI19" s="65"/>
      <c r="AJ19" s="65"/>
      <c r="AM19" s="65" t="s">
        <v>1027</v>
      </c>
      <c r="AN19" s="65"/>
      <c r="AO19" s="65"/>
    </row>
    <row r="20" spans="2:44" ht="54.9" customHeight="1" x14ac:dyDescent="0.3">
      <c r="B20" s="27"/>
      <c r="C20" s="81">
        <f ca="1">SUMIFS(LeaveTracker[Days],LeaveTracker[Employee Name],valSelEmployee,LeaveTracker[Start Date],"&gt;="&amp;DATE(Calendar_Year,1,1),LeaveTracker[End Date],"&lt;"&amp;DATE(Calendar_Year+1,1,1))</f>
        <v>5</v>
      </c>
      <c r="D20" s="81"/>
      <c r="E20" s="81"/>
      <c r="F20" s="7"/>
      <c r="H20" s="83">
        <f>NETWORKDAYS(DATE(Calendar_Year,1,1),EDATE(DATE(Calendar_Year,1,1),12)-1)</f>
        <v>260</v>
      </c>
      <c r="I20" s="83"/>
      <c r="J20" s="83"/>
      <c r="K20" s="83"/>
      <c r="L20" s="7"/>
      <c r="N20" s="73">
        <f ca="1">SUMIFS(LeaveTracker[Days],LeaveTracker[Employee Name],valSelEmployee,LeaveTracker[Start Date],"&gt;="&amp;DATE(Calendar_Year,1,1),LeaveTracker[End Date],"&lt;"&amp;DATE(Calendar_Year+1,1,1),LeaveTracker[Type of Leave],'Leave Types'!B4)</f>
        <v>3</v>
      </c>
      <c r="O20" s="73"/>
      <c r="P20" s="73"/>
      <c r="Q20" s="7"/>
      <c r="S20" s="74">
        <f ca="1">SUMIFS(LeaveTracker[Days],LeaveTracker[Employee Name],valSelEmployee,LeaveTracker[Start Date],"&gt;="&amp;DATE(Calendar_Year,1,1),LeaveTracker[End Date],"&lt;"&amp;DATE(Calendar_Year+1,1,1),LeaveTracker[Type of Leave],'Leave Types'!B5)</f>
        <v>2</v>
      </c>
      <c r="T20" s="74"/>
      <c r="U20" s="74"/>
      <c r="V20" s="7"/>
      <c r="X20" s="79">
        <f>SUMIFS(LeaveTracker[Days],LeaveTracker[Employee Name],valSelEmployee,LeaveTracker[Start Date],"&gt;="&amp;DATE(Calendar_Year,1,1),LeaveTracker[End Date],"&lt;"&amp;DATE(Calendar_Year+1,1,1),LeaveTracker[Type of Leave],'Leave Types'!B6)</f>
        <v>0</v>
      </c>
      <c r="Y20" s="79"/>
      <c r="Z20" s="79"/>
      <c r="AA20" s="7"/>
      <c r="AC20" s="69">
        <f>SUMIFS(LeaveTracker[Days],LeaveTracker[Employee Name],valSelEmployee,LeaveTracker[Start Date],"&gt;="&amp;DATE(Calendar_Year,1,1),LeaveTracker[End Date],"&lt;"&amp;DATE(Calendar_Year+1,1,1),LeaveTracker[Type of Leave],'Leave Types'!B7)</f>
        <v>0</v>
      </c>
      <c r="AD20" s="69"/>
      <c r="AE20" s="69"/>
      <c r="AF20" s="7"/>
      <c r="AH20" s="77">
        <f>SUMIFS(LeaveTracker[Days],LeaveTracker[Employee Name],valSelEmployee,LeaveTracker[Start Date],"&gt;="&amp;DATE(Calendar_Year,1,1),LeaveTracker[End Date],"&lt;"&amp;DATE(Calendar_Year+1,1,1),LeaveTracker[Type of Leave],'Leave Types'!B8)</f>
        <v>0</v>
      </c>
      <c r="AI20" s="77"/>
      <c r="AJ20" s="77"/>
      <c r="AM20" s="66">
        <f>SUMIFS(LeaveTracker[Days],LeaveTracker[Employee Name],valSelEmployee,LeaveTracker[Start Date],"&gt;="&amp;DATE(Calendar_Year,1,1),LeaveTracker[End Date],"&lt;"&amp;DATE(Calendar_Year+1,1,1),LeaveTracker[Type of Leave],'Leave Types'!B9)</f>
        <v>0</v>
      </c>
      <c r="AN20" s="66"/>
      <c r="AO20" s="66"/>
    </row>
    <row r="21" spans="2:44" ht="21.9" customHeight="1" x14ac:dyDescent="0.3">
      <c r="C21" s="82">
        <f ca="1">SUMIFS(LeaveTracker[Days],LeaveTracker[Employee Name],valSelEmployee,LeaveTracker[Start Date],"&gt;="&amp;DATE(Calendar_Year-1,1,1),LeaveTracker[End Date],"&lt;"&amp;DATE(Calendar_Year,1,1))</f>
        <v>29</v>
      </c>
      <c r="D21" s="82"/>
      <c r="E21" s="82"/>
      <c r="F21" s="7"/>
      <c r="G21" s="3"/>
      <c r="H21" s="67">
        <f>NETWORKDAYS(DATE(Calendar_Year-1,1,1),EDATE(DATE(Calendar_Year-1,1,1),12)-1)</f>
        <v>260</v>
      </c>
      <c r="I21" s="67"/>
      <c r="J21" s="67"/>
      <c r="K21" s="67"/>
      <c r="L21" s="7"/>
      <c r="M21" s="3"/>
      <c r="N21" s="71">
        <f ca="1">SUMIFS(LeaveTracker[Days],LeaveTracker[Employee Name],valSelEmployee,LeaveTracker[Start Date],"&gt;="&amp;DATE(Calendar_Year-1,1,1),LeaveTracker[End Date],"&lt;"&amp;DATE(Calendar_Year,1,1),LeaveTracker[Type of Leave],'Leave Types'!B4)</f>
        <v>20</v>
      </c>
      <c r="O21" s="71"/>
      <c r="P21" s="71"/>
      <c r="Q21" s="7"/>
      <c r="R21" s="3"/>
      <c r="S21" s="67">
        <f ca="1">SUMIFS(LeaveTracker[Days],LeaveTracker[Employee Name],valSelEmployee,LeaveTracker[Start Date],"&gt;="&amp;DATE(Calendar_Year-1,1,1),LeaveTracker[End Date],"&lt;"&amp;DATE(Calendar_Year,1,1),LeaveTracker[Type of Leave],'Leave Types'!B5)</f>
        <v>9</v>
      </c>
      <c r="T21" s="67"/>
      <c r="U21" s="67"/>
      <c r="V21" s="7"/>
      <c r="W21" s="3"/>
      <c r="X21" s="67">
        <f>SUMIFS(LeaveTracker[Days],LeaveTracker[Employee Name],valSelEmployee,LeaveTracker[Start Date],"&gt;="&amp;DATE(Calendar_Year-1,1,1),LeaveTracker[End Date],"&lt;"&amp;DATE(Calendar_Year,1,1),LeaveTracker[Type of Leave],'Leave Types'!B6)</f>
        <v>0</v>
      </c>
      <c r="Y21" s="67"/>
      <c r="Z21" s="67"/>
      <c r="AA21" s="7"/>
      <c r="AB21" s="3"/>
      <c r="AC21" s="67">
        <f>SUMIFS(LeaveTracker[Days],LeaveTracker[Employee Name],valSelEmployee,LeaveTracker[Start Date],"&gt;="&amp;DATE(Calendar_Year-1,1,1),LeaveTracker[End Date],"&lt;"&amp;DATE(Calendar_Year,1,1),LeaveTracker[Type of Leave],'Leave Types'!B7)</f>
        <v>0</v>
      </c>
      <c r="AD21" s="67"/>
      <c r="AE21" s="67"/>
      <c r="AF21" s="7"/>
      <c r="AG21" s="3"/>
      <c r="AH21" s="67">
        <f>SUMIFS(LeaveTracker[Days],LeaveTracker[Employee Name],valSelEmployee,LeaveTracker[Start Date],"&gt;="&amp;DATE(Calendar_Year-1,1,1),LeaveTracker[End Date],"&lt;"&amp;DATE(Calendar_Year,1,1),LeaveTracker[Type of Leave],'Leave Types'!B8)</f>
        <v>0</v>
      </c>
      <c r="AI21" s="67"/>
      <c r="AJ21" s="67"/>
      <c r="AL21" s="3"/>
      <c r="AM21" s="67">
        <f>SUMIFS(LeaveTracker[Days],LeaveTracker[Employee Name],valSelEmployee,LeaveTracker[Start Date],"&gt;="&amp;DATE(Calendar_Year-1,1,1),LeaveTracker[End Date],"&lt;"&amp;DATE(Calendar_Year,1,1),LeaveTracker[Type of Leave],'Leave Types'!B9)</f>
        <v>0</v>
      </c>
      <c r="AN21" s="67"/>
      <c r="AO21" s="67"/>
    </row>
    <row r="22" spans="2:44" ht="21.9" customHeight="1" x14ac:dyDescent="0.3">
      <c r="C22" s="68" t="str">
        <f ca="1">IFERROR(IF(C21&lt;&gt;0,IF(C20&gt;=C21,"UP ", "DOWN ")&amp;TEXT(C20/C21-1,"0%;0%"),"UP 100%"),"")</f>
        <v>DOWN 83%</v>
      </c>
      <c r="D22" s="68"/>
      <c r="E22" s="68"/>
      <c r="F22" s="7"/>
      <c r="G22" s="3"/>
      <c r="H22" s="70" t="str">
        <f>IFERROR(IF(H21&lt;&gt;0,IF(H20&gt;=H21,"UP ", "DOWN ")&amp;TEXT(H20/H21-1,"0%;0%"),"UP 100%"),"")</f>
        <v>UP 0%</v>
      </c>
      <c r="I22" s="70"/>
      <c r="J22" s="70"/>
      <c r="K22" s="70"/>
      <c r="L22" s="7"/>
      <c r="M22" s="3"/>
      <c r="N22" s="68" t="str">
        <f ca="1">IFERROR(IF(N21&lt;&gt;0,IF(N20&gt;=N21,"UP ", "DOWN ")&amp;TEXT(N20/N21-1,"0%;0%"),"UP 100%"),"")</f>
        <v>DOWN 85%</v>
      </c>
      <c r="O22" s="68"/>
      <c r="P22" s="68"/>
      <c r="Q22" s="7"/>
      <c r="R22" s="3"/>
      <c r="S22" s="68" t="str">
        <f ca="1">IFERROR(IF(S21&lt;&gt;0,IF(S20&gt;=S21,"UP ", "DOWN ")&amp;TEXT(S20/S21-1,"0%;0%"),"UP 100%"),"")</f>
        <v>DOWN 78%</v>
      </c>
      <c r="T22" s="68"/>
      <c r="U22" s="68"/>
      <c r="V22" s="7"/>
      <c r="W22" s="3"/>
      <c r="X22" s="68" t="str">
        <f>IFERROR(IF(X21&lt;&gt;0,IF(X20&gt;=X21,"UP ", "DOWN ")&amp;TEXT(X20/X21-1,"0%;0%"),"UP 100%"),"")</f>
        <v>UP 100%</v>
      </c>
      <c r="Y22" s="68"/>
      <c r="Z22" s="68"/>
      <c r="AA22" s="7"/>
      <c r="AB22" s="3"/>
      <c r="AC22" s="68" t="str">
        <f>IFERROR(IF(AC21&lt;&gt;0,IF(AC20&gt;=AC21,"UP ", "DOWN ")&amp;TEXT(AC20/AC21-1,"0%;0%"),"UP 100%"),"")</f>
        <v>UP 100%</v>
      </c>
      <c r="AD22" s="68"/>
      <c r="AE22" s="68"/>
      <c r="AF22" s="7"/>
      <c r="AG22" s="3"/>
      <c r="AH22" s="68" t="str">
        <f>IFERROR(IF(AH21&lt;&gt;0,IF(AH20&gt;=AH21,"UP ", "DOWN ")&amp;TEXT(AH20/AH21-1,"0%;0%"),"UP 100%"),"")</f>
        <v>UP 100%</v>
      </c>
      <c r="AI22" s="68"/>
      <c r="AJ22" s="68"/>
      <c r="AL22" s="3"/>
      <c r="AM22" s="68" t="str">
        <f>IFERROR(IF(AM21&lt;&gt;0,IF(AM20&gt;=AM21,"UP ", "DOWN ")&amp;TEXT(AM20/AM21-1,"0%;0%"),"UP 100%"),"")</f>
        <v>UP 100%</v>
      </c>
      <c r="AN22" s="68"/>
      <c r="AO22" s="68"/>
    </row>
  </sheetData>
  <mergeCells count="35">
    <mergeCell ref="C22:E22"/>
    <mergeCell ref="N22:P22"/>
    <mergeCell ref="S22:U22"/>
    <mergeCell ref="C19:E19"/>
    <mergeCell ref="C20:E20"/>
    <mergeCell ref="C21:E21"/>
    <mergeCell ref="S21:U21"/>
    <mergeCell ref="H19:K19"/>
    <mergeCell ref="H20:K20"/>
    <mergeCell ref="H21:K21"/>
    <mergeCell ref="C2:I2"/>
    <mergeCell ref="C3:I3"/>
    <mergeCell ref="AH19:AJ19"/>
    <mergeCell ref="AH20:AJ20"/>
    <mergeCell ref="AH21:AJ21"/>
    <mergeCell ref="M2:S2"/>
    <mergeCell ref="X19:Z19"/>
    <mergeCell ref="X20:Z20"/>
    <mergeCell ref="X21:Z21"/>
    <mergeCell ref="X22:Z22"/>
    <mergeCell ref="H22:K22"/>
    <mergeCell ref="N21:P21"/>
    <mergeCell ref="N19:P19"/>
    <mergeCell ref="S19:U19"/>
    <mergeCell ref="N20:P20"/>
    <mergeCell ref="S20:U20"/>
    <mergeCell ref="AM19:AO19"/>
    <mergeCell ref="AM20:AO20"/>
    <mergeCell ref="AM21:AO21"/>
    <mergeCell ref="AM22:AO22"/>
    <mergeCell ref="AC21:AE21"/>
    <mergeCell ref="AC22:AE22"/>
    <mergeCell ref="AC19:AE19"/>
    <mergeCell ref="AC20:AE20"/>
    <mergeCell ref="AH22:AJ22"/>
  </mergeCells>
  <conditionalFormatting sqref="C6:AR17">
    <cfRule type="expression" dxfId="54" priority="1">
      <formula>MONTH(C6)&lt;&gt;MONTH($B6)</formula>
    </cfRule>
    <cfRule type="expression" dxfId="53" priority="22">
      <formula>OR(LEFT(C$5,1)="S", COUNTIF(lstHolidays, C6)&gt;0)</formula>
    </cfRule>
  </conditionalFormatting>
  <conditionalFormatting sqref="C22:AE22">
    <cfRule type="beginsWith" dxfId="52" priority="8" operator="beginsWith" text="UP">
      <formula>LEFT(C22,LEN("UP"))="UP"</formula>
    </cfRule>
  </conditionalFormatting>
  <conditionalFormatting sqref="AH22:AJ22">
    <cfRule type="beginsWith" dxfId="51" priority="7" operator="beginsWith" text="UP">
      <formula>LEFT(AH22,LEN("UP"))="UP"</formula>
    </cfRule>
  </conditionalFormatting>
  <conditionalFormatting sqref="AF22:AG22">
    <cfRule type="beginsWith" dxfId="50" priority="5" operator="beginsWith" text="UP">
      <formula>LEFT(AF22,LEN("UP"))="UP"</formula>
    </cfRule>
  </conditionalFormatting>
  <conditionalFormatting sqref="AM22:AO22">
    <cfRule type="beginsWith" dxfId="49" priority="3" operator="beginsWith" text="UP">
      <formula>LEFT(AM22,LEN("UP"))="UP"</formula>
    </cfRule>
  </conditionalFormatting>
  <conditionalFormatting sqref="AL22">
    <cfRule type="beginsWith" dxfId="48" priority="2" operator="beginsWith" text="UP">
      <formula>LEFT(AL22,LEN("UP"))="UP"</formula>
    </cfRule>
  </conditionalFormatting>
  <dataValidations xWindow="134" yWindow="412" count="16">
    <dataValidation allowBlank="1" showInputMessage="1" showErrorMessage="1" prompt="View employee annual attendance in this workbook. Select an employee and year for an overview in this worksheet" sqref="A1" xr:uid="{00000000-0002-0000-0100-000000000000}"/>
    <dataValidation allowBlank="1" showInputMessage="1" showErrorMessage="1" prompt="Select an employee’s name in cell AM2 on the right" sqref="J2" xr:uid="{00000000-0002-0000-0100-000001000000}"/>
    <dataValidation allowBlank="1" showInputMessage="1" showErrorMessage="1" prompt="Enter year in cell AM3 on the right" sqref="J3" xr:uid="{00000000-0002-0000-0100-000002000000}"/>
    <dataValidation allowBlank="1" showInputMessage="1" showErrorMessage="1" prompt="Worksheet title is in this cell" sqref="B1" xr:uid="{00000000-0002-0000-0100-000003000000}"/>
    <dataValidation allowBlank="1" showInputMessage="1" showErrorMessage="1" prompt="Key statistics title is in this cell. Navigate rows 19 through 22 to view totol number of leave days, working days and other leave related statistics" sqref="B18" xr:uid="{00000000-0002-0000-0100-000004000000}"/>
    <dataValidation allowBlank="1" showInputMessage="1" showErrorMessage="1" prompt="Attendance Record table is automatically updated for employee and year selected using entries from Employee Leave Tracker workheet. Months of the year are in this column" sqref="B5" xr:uid="{00000000-0002-0000-0100-000005000000}"/>
    <dataValidation allowBlank="1" showInputMessage="1" showErrorMessage="1" prompt="Select employee from cell at right" sqref="B2" xr:uid="{00000000-0002-0000-0100-000006000000}"/>
    <dataValidation allowBlank="1" showInputMessage="1" showErrorMessage="1" prompt="Enter year in cell at right" sqref="B3" xr:uid="{00000000-0002-0000-0100-000007000000}"/>
    <dataValidation type="list" allowBlank="1" showInputMessage="1" showErrorMessage="1" error="Select employee name from the list. Select CANCEL, and press ALT+DOWN ARROW, and ENTER to select " prompt="Select employee name in this cell. Press ALT+DOWN ARROW to open the drop-down list, then press ENTER to make selection" sqref="C2:I2" xr:uid="{00000000-0002-0000-0100-000008000000}">
      <formula1>lstEmployees</formula1>
    </dataValidation>
    <dataValidation allowBlank="1" showInputMessage="1" showErrorMessage="1" prompt="Enter year in this cell" sqref="C3:I3" xr:uid="{00000000-0002-0000-0100-000009000000}"/>
    <dataValidation allowBlank="1" showInputMessage="1" showErrorMessage="1" prompt="Date for the month at left and weekday in this cell is in this column. Days are only filled in for relevant days of the month. Leave is highlighted according to legend below table" sqref="C5" xr:uid="{00000000-0002-0000-0100-00000A000000}"/>
    <dataValidation allowBlank="1" showInputMessage="1" showErrorMessage="1" prompt="Key statistics headings are automatically calculated in this row starting at right" sqref="B19" xr:uid="{00000000-0002-0000-0100-00000B000000}"/>
    <dataValidation allowBlank="1" showInputMessage="1" showErrorMessage="1" prompt="Key statistics values are automatically calculated in this row starting at right" sqref="B20" xr:uid="{00000000-0002-0000-0100-00000C000000}"/>
    <dataValidation allowBlank="1" showInputMessage="1" showErrorMessage="1" prompt="Key statistics comparison to last year are automatically calculated in this row starting at right" sqref="B21" xr:uid="{00000000-0002-0000-0100-00000D000000}"/>
    <dataValidation allowBlank="1" showInputMessage="1" showErrorMessage="1" prompt="The net change for each key statistic is in this row starting at right" sqref="B22" xr:uid="{00000000-0002-0000-0100-00000E000000}"/>
    <dataValidation allowBlank="1" showInputMessage="1" showErrorMessage="1" prompt="Days of the week for the month in column B and weekday in this heading are in this column. Cell highlights indicate leave" sqref="D5:AR5" xr:uid="{00000000-0002-0000-0100-00000F000000}"/>
  </dataValidations>
  <printOptions horizontalCentered="1"/>
  <pageMargins left="0.25" right="0.25" top="0.75" bottom="0.75" header="0.3" footer="0.3"/>
  <pageSetup scale="60" fitToHeight="0" orientation="landscape"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21" id="{1CDA98E4-639F-4CB4-929F-B0F6A2A1EDF1}">
            <xm:f>COUNTIFS(lstEmpNames,valSelEmployee,lstSdates,"&lt;="&amp;C6,lstEDates,"&gt;="&amp;C6,lstHTypes,'Leave Types'!$B$9)&gt;0</xm:f>
            <x14:dxf>
              <font>
                <b/>
                <i val="0"/>
              </font>
              <fill>
                <patternFill>
                  <bgColor theme="9" tint="-0.24994659260841701"/>
                </patternFill>
              </fill>
            </x14:dxf>
          </x14:cfRule>
          <xm:sqref>C6:AR17</xm:sqref>
        </x14:conditionalFormatting>
        <x14:conditionalFormatting xmlns:xm="http://schemas.microsoft.com/office/excel/2006/main">
          <x14:cfRule type="expression" priority="15" id="{A7C48A0E-C999-4855-99D7-CB190DA06740}">
            <xm:f>COUNTIFS(lstEmpNames,valSelEmployee,lstSdates,"&lt;="&amp;C6,lstEDates,"&gt;="&amp;C6,lstHTypes,'Leave Types'!$B$8)&gt;0</xm:f>
            <x14:dxf>
              <fill>
                <patternFill>
                  <bgColor theme="9" tint="0.39994506668294322"/>
                </patternFill>
              </fill>
            </x14:dxf>
          </x14:cfRule>
          <xm:sqref>C6:AR17</xm:sqref>
        </x14:conditionalFormatting>
        <x14:conditionalFormatting xmlns:xm="http://schemas.microsoft.com/office/excel/2006/main">
          <x14:cfRule type="expression" priority="4" id="{77486DEF-4B90-4A09-A027-C628567EDF4C}">
            <xm:f>COUNTIFS(lstEmpNames,valSelEmployee,lstSdates,"&lt;="&amp;C6,lstEDates,"&gt;="&amp;C6,lstHTypes,'Leave Types'!$B$4)&gt;0</xm:f>
            <x14:dxf>
              <font>
                <color theme="3" tint="-0.24994659260841701"/>
              </font>
              <fill>
                <patternFill>
                  <bgColor theme="4"/>
                </patternFill>
              </fill>
            </x14:dxf>
          </x14:cfRule>
          <xm:sqref>C6:AR17</xm:sqref>
        </x14:conditionalFormatting>
        <x14:conditionalFormatting xmlns:xm="http://schemas.microsoft.com/office/excel/2006/main">
          <x14:cfRule type="expression" priority="12" id="{7BA81481-452F-4533-84C8-E4B1E4D25843}">
            <xm:f>COUNTIFS(lstEmpNames,valSelEmployee,lstSdates,"&lt;="&amp;C6,lstEDates,"&gt;="&amp;C6,lstHTypes,'Leave Types'!$B$5)&gt;0</xm:f>
            <x14:dxf>
              <fill>
                <patternFill>
                  <bgColor theme="8"/>
                </patternFill>
              </fill>
            </x14:dxf>
          </x14:cfRule>
          <x14:cfRule type="expression" priority="13" id="{7DF86B1D-BC96-4C1F-BA74-43CC1527B439}">
            <xm:f>COUNTIFS(lstEmpNames,valSelEmployee,lstSdates,"&lt;="&amp;C6,lstEDates,"&gt;="&amp;C6,lstHTypes,'Leave Types'!$B$6)&gt;0</xm:f>
            <x14:dxf>
              <fill>
                <patternFill>
                  <bgColor theme="6"/>
                </patternFill>
              </fill>
            </x14:dxf>
          </x14:cfRule>
          <x14:cfRule type="expression" priority="14" id="{8D7627D3-E4F4-4E54-8BDC-376A6BB31759}">
            <xm:f>COUNTIFS(lstEmpNames,valSelEmployee,lstSdates,"&lt;="&amp;C6,lstEDates,"&gt;="&amp;C6,lstHTypes,'Leave Types'!$B$7)&gt;0</xm:f>
            <x14:dxf>
              <fill>
                <patternFill>
                  <bgColor theme="7"/>
                </patternFill>
              </fill>
            </x14:dxf>
          </x14:cfRule>
          <xm:sqref>C6:AR17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1">
    <tabColor theme="5" tint="-0.499984740745262"/>
    <pageSetUpPr autoPageBreaks="0" fitToPage="1"/>
  </sheetPr>
  <dimension ref="A1:M4683"/>
  <sheetViews>
    <sheetView showGridLines="0" tabSelected="1" zoomScaleNormal="100" zoomScaleSheetLayoutView="87" zoomScalePageLayoutView="70" workbookViewId="0">
      <pane ySplit="2820" topLeftCell="A4319" activePane="bottomLeft"/>
      <selection activeCell="L4" sqref="L1:L1048576"/>
      <selection pane="bottomLeft" activeCell="J4326" sqref="J4326"/>
    </sheetView>
  </sheetViews>
  <sheetFormatPr defaultRowHeight="30" customHeight="1" x14ac:dyDescent="0.3"/>
  <cols>
    <col min="1" max="1" width="13.6640625" style="27" bestFit="1" customWidth="1"/>
    <col min="2" max="2" width="16.109375" style="27" hidden="1" customWidth="1"/>
    <col min="3" max="3" width="16.109375" style="31" customWidth="1"/>
    <col min="4" max="4" width="20.109375" bestFit="1" customWidth="1"/>
    <col min="5" max="5" width="23.21875" hidden="1" customWidth="1"/>
    <col min="6" max="6" width="26.44140625" hidden="1" customWidth="1"/>
    <col min="7" max="7" width="14.88671875" customWidth="1"/>
    <col min="8" max="8" width="13.77734375" customWidth="1"/>
    <col min="9" max="9" width="17.6640625" style="54" customWidth="1"/>
    <col min="10" max="10" width="17.109375" style="43" customWidth="1"/>
    <col min="11" max="11" width="15.77734375" style="27" customWidth="1"/>
    <col min="12" max="12" width="9.6640625" hidden="1" customWidth="1"/>
    <col min="13" max="13" width="18.77734375" customWidth="1"/>
  </cols>
  <sheetData>
    <row r="1" spans="1:13" ht="39.9" customHeight="1" x14ac:dyDescent="0.3">
      <c r="A1" s="84" t="s">
        <v>542</v>
      </c>
      <c r="B1" s="84"/>
      <c r="C1" s="84"/>
      <c r="D1" s="84"/>
      <c r="E1" s="84"/>
      <c r="F1" s="84"/>
      <c r="G1" s="84"/>
      <c r="H1" s="84"/>
      <c r="I1" s="84"/>
      <c r="J1" s="84"/>
      <c r="K1" s="84"/>
      <c r="L1" s="84"/>
      <c r="M1" s="84"/>
    </row>
    <row r="2" spans="1:13" ht="39.9" customHeight="1" x14ac:dyDescent="0.3">
      <c r="A2" s="85" t="str">
        <f ca="1">"Employee's Leave Tracker " &amp;YEAR(TODAY())</f>
        <v>Employee's Leave Tracker 2023</v>
      </c>
      <c r="B2" s="85"/>
      <c r="C2" s="85"/>
      <c r="D2" s="85"/>
      <c r="E2" s="85"/>
      <c r="F2" s="85"/>
      <c r="G2" s="85"/>
      <c r="H2" s="85"/>
      <c r="I2" s="85"/>
      <c r="J2" s="85"/>
      <c r="K2" s="85"/>
      <c r="L2" s="85"/>
      <c r="M2" s="85"/>
    </row>
    <row r="3" spans="1:13" ht="15" customHeight="1" x14ac:dyDescent="0.3">
      <c r="J3" s="86">
        <f ca="1">TODAY()</f>
        <v>44993</v>
      </c>
      <c r="K3" s="86"/>
      <c r="L3" s="86"/>
      <c r="M3" s="86"/>
    </row>
    <row r="4" spans="1:13" ht="30" customHeight="1" x14ac:dyDescent="0.3">
      <c r="A4" s="45" t="s">
        <v>80</v>
      </c>
      <c r="B4" s="45" t="s">
        <v>92</v>
      </c>
      <c r="C4" s="60" t="s">
        <v>91</v>
      </c>
      <c r="D4" s="9" t="s">
        <v>0</v>
      </c>
      <c r="E4" s="45" t="s">
        <v>1068</v>
      </c>
      <c r="F4" s="45" t="s">
        <v>2007</v>
      </c>
      <c r="G4" s="9" t="s">
        <v>2</v>
      </c>
      <c r="H4" s="9" t="s">
        <v>3</v>
      </c>
      <c r="I4" s="45" t="s">
        <v>14</v>
      </c>
      <c r="J4" s="58" t="s">
        <v>79</v>
      </c>
      <c r="K4" s="45" t="s">
        <v>271</v>
      </c>
      <c r="L4" s="9" t="s">
        <v>7</v>
      </c>
      <c r="M4" s="9" t="s">
        <v>1339</v>
      </c>
    </row>
    <row r="5" spans="1:13" ht="30" hidden="1" customHeight="1" x14ac:dyDescent="0.3">
      <c r="A5" s="51" t="s">
        <v>1736</v>
      </c>
      <c r="B5" s="59">
        <v>44774</v>
      </c>
      <c r="C5" s="59">
        <v>44722</v>
      </c>
      <c r="D5" s="52" t="s">
        <v>1737</v>
      </c>
      <c r="E5" s="51" t="str">
        <f>IF(ISBLANK(LeaveTracker[[#This Row],[Employee Name]]),"-----",VLOOKUP(LeaveTracker[[#This Row],[Employee Name]],Employees[[Employee Name]:[Office]],7))</f>
        <v>LEGAL</v>
      </c>
      <c r="F5" s="51" t="str">
        <f>IF(ISBLANK(LeaveTracker[[#This Row],[Employee Name]]),"-----",VLOOKUP(LeaveTracker[[#This Row],[Employee Name]],Employees[[Employee Name]:[Office]],6))</f>
        <v>CASUAL</v>
      </c>
      <c r="G5" s="50">
        <v>44725</v>
      </c>
      <c r="H5" s="50">
        <v>44725</v>
      </c>
      <c r="I5" s="55" t="s">
        <v>82</v>
      </c>
      <c r="J5" s="53"/>
      <c r="K5" s="51" t="str">
        <f ca="1">LeaveTracker[[#This Row],[Days]]&amp;" "&amp;LeaveTracker[[#This Row],[Type of Leave]]</f>
        <v>1 VL</v>
      </c>
      <c r="L5" s="9">
        <f ca="1">NETWORKDAYS(LeaveTracker[[#This Row],[Start Date]],LeaveTracker[[#This Row],[End Date]],lstHolidays)</f>
        <v>1</v>
      </c>
      <c r="M5" s="9"/>
    </row>
    <row r="6" spans="1:13" ht="30" hidden="1" customHeight="1" x14ac:dyDescent="0.3">
      <c r="A6" s="51" t="s">
        <v>1736</v>
      </c>
      <c r="B6" s="59">
        <v>44774</v>
      </c>
      <c r="C6" s="59">
        <v>44722</v>
      </c>
      <c r="D6" s="52" t="s">
        <v>1737</v>
      </c>
      <c r="E6" s="51" t="str">
        <f>IF(ISBLANK(LeaveTracker[[#This Row],[Employee Name]]),"-----",VLOOKUP(LeaveTracker[[#This Row],[Employee Name]],Employees[[Employee Name]:[Office]],7))</f>
        <v>LEGAL</v>
      </c>
      <c r="F6" s="51" t="str">
        <f>IF(ISBLANK(LeaveTracker[[#This Row],[Employee Name]]),"-----",VLOOKUP(LeaveTracker[[#This Row],[Employee Name]],Employees[[Employee Name]:[Office]],6))</f>
        <v>CASUAL</v>
      </c>
      <c r="G6" s="50">
        <v>44727</v>
      </c>
      <c r="H6" s="50">
        <v>44727</v>
      </c>
      <c r="I6" s="55" t="s">
        <v>82</v>
      </c>
      <c r="J6" s="53"/>
      <c r="K6" s="51" t="str">
        <f ca="1">LeaveTracker[[#This Row],[Days]]&amp;" "&amp;LeaveTracker[[#This Row],[Type of Leave]]</f>
        <v>1 VL</v>
      </c>
      <c r="L6" s="9">
        <f ca="1">NETWORKDAYS(LeaveTracker[[#This Row],[Start Date]],LeaveTracker[[#This Row],[End Date]],lstHolidays)</f>
        <v>1</v>
      </c>
      <c r="M6" s="9"/>
    </row>
    <row r="7" spans="1:13" ht="30" hidden="1" customHeight="1" x14ac:dyDescent="0.3">
      <c r="A7" s="51" t="s">
        <v>1738</v>
      </c>
      <c r="B7" s="59">
        <v>44774</v>
      </c>
      <c r="C7" s="59">
        <v>44732</v>
      </c>
      <c r="D7" s="52" t="s">
        <v>1737</v>
      </c>
      <c r="E7" s="51" t="str">
        <f>IF(ISBLANK(LeaveTracker[[#This Row],[Employee Name]]),"-----",VLOOKUP(LeaveTracker[[#This Row],[Employee Name]],Employees[[Employee Name]:[Office]],7))</f>
        <v>LEGAL</v>
      </c>
      <c r="F7" s="51" t="str">
        <f>IF(ISBLANK(LeaveTracker[[#This Row],[Employee Name]]),"-----",VLOOKUP(LeaveTracker[[#This Row],[Employee Name]],Employees[[Employee Name]:[Office]],6))</f>
        <v>CASUAL</v>
      </c>
      <c r="G7" s="50">
        <v>44734</v>
      </c>
      <c r="H7" s="50">
        <v>44735</v>
      </c>
      <c r="I7" s="55" t="s">
        <v>300</v>
      </c>
      <c r="J7" s="53" t="s">
        <v>1739</v>
      </c>
      <c r="K7" s="51" t="str">
        <f ca="1">LeaveTracker[[#This Row],[Days]]&amp;" "&amp;LeaveTracker[[#This Row],[Type of Leave]]</f>
        <v>2 OTHER</v>
      </c>
      <c r="L7" s="9">
        <f ca="1">NETWORKDAYS(LeaveTracker[[#This Row],[Start Date]],LeaveTracker[[#This Row],[End Date]],lstHolidays)</f>
        <v>2</v>
      </c>
      <c r="M7" s="9"/>
    </row>
    <row r="8" spans="1:13" ht="30" hidden="1" customHeight="1" x14ac:dyDescent="0.3">
      <c r="A8" s="51" t="s">
        <v>1740</v>
      </c>
      <c r="B8" s="59">
        <v>44774</v>
      </c>
      <c r="C8" s="59">
        <v>44705</v>
      </c>
      <c r="D8" s="53" t="s">
        <v>1737</v>
      </c>
      <c r="E8" s="51" t="str">
        <f>IF(ISBLANK(LeaveTracker[[#This Row],[Employee Name]]),"-----",VLOOKUP(LeaveTracker[[#This Row],[Employee Name]],Employees[[Employee Name]:[Office]],7))</f>
        <v>LEGAL</v>
      </c>
      <c r="F8" s="51" t="str">
        <f>IF(ISBLANK(LeaveTracker[[#This Row],[Employee Name]]),"-----",VLOOKUP(LeaveTracker[[#This Row],[Employee Name]],Employees[[Employee Name]:[Office]],6))</f>
        <v>CASUAL</v>
      </c>
      <c r="G8" s="50">
        <v>44706</v>
      </c>
      <c r="H8" s="50">
        <v>44706</v>
      </c>
      <c r="I8" s="55" t="s">
        <v>300</v>
      </c>
      <c r="J8" s="53" t="s">
        <v>1739</v>
      </c>
      <c r="K8" s="51" t="str">
        <f ca="1">LeaveTracker[[#This Row],[Days]]&amp;" "&amp;LeaveTracker[[#This Row],[Type of Leave]]</f>
        <v>1 OTHER</v>
      </c>
      <c r="L8" s="9">
        <f ca="1">NETWORKDAYS(LeaveTracker[[#This Row],[Start Date]],LeaveTracker[[#This Row],[End Date]],lstHolidays)</f>
        <v>1</v>
      </c>
      <c r="M8" s="9"/>
    </row>
    <row r="9" spans="1:13" ht="30" hidden="1" customHeight="1" x14ac:dyDescent="0.3">
      <c r="A9" s="51" t="s">
        <v>1741</v>
      </c>
      <c r="B9" s="59">
        <v>44774</v>
      </c>
      <c r="C9" s="59">
        <v>44756</v>
      </c>
      <c r="D9" s="53" t="s">
        <v>1742</v>
      </c>
      <c r="E9" s="51" t="str">
        <f>IF(ISBLANK(LeaveTracker[[#This Row],[Employee Name]]),"-----",VLOOKUP(LeaveTracker[[#This Row],[Employee Name]],Employees[[Employee Name]:[Office]],7))</f>
        <v>TCIS</v>
      </c>
      <c r="F9" s="51" t="str">
        <f>IF(ISBLANK(LeaveTracker[[#This Row],[Employee Name]]),"-----",VLOOKUP(LeaveTracker[[#This Row],[Employee Name]],Employees[[Employee Name]:[Office]],6))</f>
        <v>CASUAL</v>
      </c>
      <c r="G9" s="50">
        <v>44755</v>
      </c>
      <c r="H9" s="50">
        <v>44755</v>
      </c>
      <c r="I9" s="55" t="s">
        <v>81</v>
      </c>
      <c r="J9" s="53"/>
      <c r="K9" s="51" t="str">
        <f ca="1">LeaveTracker[[#This Row],[Days]]&amp;" "&amp;LeaveTracker[[#This Row],[Type of Leave]]</f>
        <v>1 SL</v>
      </c>
      <c r="L9" s="9">
        <f ca="1">NETWORKDAYS(LeaveTracker[[#This Row],[Start Date]],LeaveTracker[[#This Row],[End Date]],lstHolidays)</f>
        <v>1</v>
      </c>
      <c r="M9" s="9"/>
    </row>
    <row r="10" spans="1:13" ht="30" hidden="1" customHeight="1" x14ac:dyDescent="0.3">
      <c r="A10" s="51" t="s">
        <v>1743</v>
      </c>
      <c r="B10" s="59">
        <v>44774</v>
      </c>
      <c r="C10" s="59">
        <v>44746</v>
      </c>
      <c r="D10" s="53" t="s">
        <v>1742</v>
      </c>
      <c r="E10" s="51" t="str">
        <f>IF(ISBLANK(LeaveTracker[[#This Row],[Employee Name]]),"-----",VLOOKUP(LeaveTracker[[#This Row],[Employee Name]],Employees[[Employee Name]:[Office]],7))</f>
        <v>TCIS</v>
      </c>
      <c r="F10" s="51" t="str">
        <f>IF(ISBLANK(LeaveTracker[[#This Row],[Employee Name]]),"-----",VLOOKUP(LeaveTracker[[#This Row],[Employee Name]],Employees[[Employee Name]:[Office]],6))</f>
        <v>CASUAL</v>
      </c>
      <c r="G10" s="50">
        <v>44741</v>
      </c>
      <c r="H10" s="50">
        <v>44742</v>
      </c>
      <c r="I10" s="55" t="s">
        <v>81</v>
      </c>
      <c r="J10" s="53"/>
      <c r="K10" s="51" t="str">
        <f ca="1">LeaveTracker[[#This Row],[Days]]&amp;" "&amp;LeaveTracker[[#This Row],[Type of Leave]]</f>
        <v>2 SL</v>
      </c>
      <c r="L10" s="9">
        <f ca="1">NETWORKDAYS(LeaveTracker[[#This Row],[Start Date]],LeaveTracker[[#This Row],[End Date]],lstHolidays)</f>
        <v>2</v>
      </c>
      <c r="M10" s="9"/>
    </row>
    <row r="11" spans="1:13" ht="30" hidden="1" customHeight="1" x14ac:dyDescent="0.3">
      <c r="A11" s="51" t="s">
        <v>1743</v>
      </c>
      <c r="B11" s="59">
        <v>44774</v>
      </c>
      <c r="C11" s="59">
        <v>44746</v>
      </c>
      <c r="D11" s="53" t="s">
        <v>1742</v>
      </c>
      <c r="E11" s="51" t="str">
        <f>IF(ISBLANK(LeaveTracker[[#This Row],[Employee Name]]),"-----",VLOOKUP(LeaveTracker[[#This Row],[Employee Name]],Employees[[Employee Name]:[Office]],7))</f>
        <v>TCIS</v>
      </c>
      <c r="F11" s="51" t="str">
        <f>IF(ISBLANK(LeaveTracker[[#This Row],[Employee Name]]),"-----",VLOOKUP(LeaveTracker[[#This Row],[Employee Name]],Employees[[Employee Name]:[Office]],6))</f>
        <v>CASUAL</v>
      </c>
      <c r="G11" s="50">
        <v>44743</v>
      </c>
      <c r="H11" s="50">
        <v>44743</v>
      </c>
      <c r="I11" s="55" t="s">
        <v>81</v>
      </c>
      <c r="J11" s="53"/>
      <c r="K11" s="51" t="str">
        <f ca="1">LeaveTracker[[#This Row],[Days]]&amp;" "&amp;LeaveTracker[[#This Row],[Type of Leave]]</f>
        <v>1 SL</v>
      </c>
      <c r="L11" s="9">
        <f ca="1">NETWORKDAYS(LeaveTracker[[#This Row],[Start Date]],LeaveTracker[[#This Row],[End Date]],lstHolidays)</f>
        <v>1</v>
      </c>
      <c r="M11" s="9"/>
    </row>
    <row r="12" spans="1:13" ht="30" hidden="1" customHeight="1" x14ac:dyDescent="0.3">
      <c r="A12" s="51" t="s">
        <v>1744</v>
      </c>
      <c r="B12" s="59">
        <v>44774</v>
      </c>
      <c r="C12" s="59">
        <v>44728</v>
      </c>
      <c r="D12" s="53" t="s">
        <v>1742</v>
      </c>
      <c r="E12" s="51" t="str">
        <f>IF(ISBLANK(LeaveTracker[[#This Row],[Employee Name]]),"-----",VLOOKUP(LeaveTracker[[#This Row],[Employee Name]],Employees[[Employee Name]:[Office]],7))</f>
        <v>TCIS</v>
      </c>
      <c r="F12" s="51" t="str">
        <f>IF(ISBLANK(LeaveTracker[[#This Row],[Employee Name]]),"-----",VLOOKUP(LeaveTracker[[#This Row],[Employee Name]],Employees[[Employee Name]:[Office]],6))</f>
        <v>CASUAL</v>
      </c>
      <c r="G12" s="50">
        <v>44726</v>
      </c>
      <c r="H12" s="50">
        <v>44727</v>
      </c>
      <c r="I12" s="55" t="s">
        <v>81</v>
      </c>
      <c r="J12" s="53"/>
      <c r="K12" s="51" t="str">
        <f ca="1">LeaveTracker[[#This Row],[Days]]&amp;" "&amp;LeaveTracker[[#This Row],[Type of Leave]]</f>
        <v>2 SL</v>
      </c>
      <c r="L12" s="9">
        <f ca="1">NETWORKDAYS(LeaveTracker[[#This Row],[Start Date]],LeaveTracker[[#This Row],[End Date]],lstHolidays)</f>
        <v>2</v>
      </c>
      <c r="M12" s="9"/>
    </row>
    <row r="13" spans="1:13" ht="30" hidden="1" customHeight="1" x14ac:dyDescent="0.3">
      <c r="A13" s="51" t="s">
        <v>1745</v>
      </c>
      <c r="B13" s="59">
        <v>44774</v>
      </c>
      <c r="C13" s="59">
        <v>44708</v>
      </c>
      <c r="D13" s="53" t="s">
        <v>1742</v>
      </c>
      <c r="E13" s="51" t="str">
        <f>IF(ISBLANK(LeaveTracker[[#This Row],[Employee Name]]),"-----",VLOOKUP(LeaveTracker[[#This Row],[Employee Name]],Employees[[Employee Name]:[Office]],7))</f>
        <v>TCIS</v>
      </c>
      <c r="F13" s="51" t="str">
        <f>IF(ISBLANK(LeaveTracker[[#This Row],[Employee Name]]),"-----",VLOOKUP(LeaveTracker[[#This Row],[Employee Name]],Employees[[Employee Name]:[Office]],6))</f>
        <v>CASUAL</v>
      </c>
      <c r="G13" s="50">
        <v>44707</v>
      </c>
      <c r="H13" s="50">
        <v>44707</v>
      </c>
      <c r="I13" s="55" t="s">
        <v>81</v>
      </c>
      <c r="J13" s="53"/>
      <c r="K13" s="51" t="str">
        <f ca="1">LeaveTracker[[#This Row],[Days]]&amp;" "&amp;LeaveTracker[[#This Row],[Type of Leave]]</f>
        <v>1 SL</v>
      </c>
      <c r="L13" s="9">
        <f ca="1">NETWORKDAYS(LeaveTracker[[#This Row],[Start Date]],LeaveTracker[[#This Row],[End Date]],lstHolidays)</f>
        <v>1</v>
      </c>
      <c r="M13" s="9"/>
    </row>
    <row r="14" spans="1:13" ht="30" hidden="1" customHeight="1" x14ac:dyDescent="0.3">
      <c r="A14" s="51" t="s">
        <v>1746</v>
      </c>
      <c r="B14" s="59">
        <v>44774</v>
      </c>
      <c r="C14" s="59">
        <v>44713</v>
      </c>
      <c r="D14" s="53" t="s">
        <v>1747</v>
      </c>
      <c r="E14" s="51" t="str">
        <f>IF(ISBLANK(LeaveTracker[[#This Row],[Employee Name]]),"-----",VLOOKUP(LeaveTracker[[#This Row],[Employee Name]],Employees[[Employee Name]:[Office]],7))</f>
        <v>TCNHS-ISHS</v>
      </c>
      <c r="F14" s="51" t="str">
        <f>IF(ISBLANK(LeaveTracker[[#This Row],[Employee Name]]),"-----",VLOOKUP(LeaveTracker[[#This Row],[Employee Name]],Employees[[Employee Name]:[Office]],6))</f>
        <v>CASUAL</v>
      </c>
      <c r="G14" s="50">
        <v>44712</v>
      </c>
      <c r="H14" s="50">
        <v>44712</v>
      </c>
      <c r="I14" s="55" t="s">
        <v>81</v>
      </c>
      <c r="J14" s="53"/>
      <c r="K14" s="51" t="str">
        <f ca="1">LeaveTracker[[#This Row],[Days]]&amp;" "&amp;LeaveTracker[[#This Row],[Type of Leave]]</f>
        <v>1 SL</v>
      </c>
      <c r="L14" s="9">
        <f ca="1">NETWORKDAYS(LeaveTracker[[#This Row],[Start Date]],LeaveTracker[[#This Row],[End Date]],lstHolidays)</f>
        <v>1</v>
      </c>
      <c r="M14" s="9"/>
    </row>
    <row r="15" spans="1:13" ht="30" hidden="1" customHeight="1" x14ac:dyDescent="0.3">
      <c r="A15" s="51" t="s">
        <v>1748</v>
      </c>
      <c r="B15" s="59">
        <v>44774</v>
      </c>
      <c r="C15" s="59">
        <v>44757</v>
      </c>
      <c r="D15" s="53" t="s">
        <v>1749</v>
      </c>
      <c r="E15" s="51" t="str">
        <f>IF(ISBLANK(LeaveTracker[[#This Row],[Employee Name]]),"-----",VLOOKUP(LeaveTracker[[#This Row],[Employee Name]],Employees[[Employee Name]:[Office]],7))</f>
        <v>ASSESSOR</v>
      </c>
      <c r="F15" s="51" t="str">
        <f>IF(ISBLANK(LeaveTracker[[#This Row],[Employee Name]]),"-----",VLOOKUP(LeaveTracker[[#This Row],[Employee Name]],Employees[[Employee Name]:[Office]],6))</f>
        <v>CASUAL</v>
      </c>
      <c r="G15" s="50">
        <v>44756</v>
      </c>
      <c r="H15" s="50">
        <v>44756</v>
      </c>
      <c r="I15" s="55" t="s">
        <v>81</v>
      </c>
      <c r="J15" s="53"/>
      <c r="K15" s="51" t="str">
        <f ca="1">LeaveTracker[[#This Row],[Days]]&amp;" "&amp;LeaveTracker[[#This Row],[Type of Leave]]</f>
        <v>1 SL</v>
      </c>
      <c r="L15" s="9">
        <f ca="1">NETWORKDAYS(LeaveTracker[[#This Row],[Start Date]],LeaveTracker[[#This Row],[End Date]],lstHolidays)</f>
        <v>1</v>
      </c>
      <c r="M15" s="9"/>
    </row>
    <row r="16" spans="1:13" ht="30" hidden="1" customHeight="1" x14ac:dyDescent="0.3">
      <c r="A16" s="51" t="s">
        <v>1750</v>
      </c>
      <c r="B16" s="59">
        <v>44774</v>
      </c>
      <c r="C16" s="59">
        <v>44734</v>
      </c>
      <c r="D16" s="53" t="s">
        <v>1749</v>
      </c>
      <c r="E16" s="51" t="str">
        <f>IF(ISBLANK(LeaveTracker[[#This Row],[Employee Name]]),"-----",VLOOKUP(LeaveTracker[[#This Row],[Employee Name]],Employees[[Employee Name]:[Office]],7))</f>
        <v>ASSESSOR</v>
      </c>
      <c r="F16" s="51" t="str">
        <f>IF(ISBLANK(LeaveTracker[[#This Row],[Employee Name]]),"-----",VLOOKUP(LeaveTracker[[#This Row],[Employee Name]],Employees[[Employee Name]:[Office]],6))</f>
        <v>CASUAL</v>
      </c>
      <c r="G16" s="50">
        <v>44732</v>
      </c>
      <c r="H16" s="50">
        <v>44732</v>
      </c>
      <c r="I16" s="55" t="s">
        <v>300</v>
      </c>
      <c r="J16" s="53"/>
      <c r="K16" s="51" t="str">
        <f ca="1">LeaveTracker[[#This Row],[Days]]&amp;" "&amp;LeaveTracker[[#This Row],[Type of Leave]]</f>
        <v>1 OTHER</v>
      </c>
      <c r="L16" s="9">
        <f ca="1">NETWORKDAYS(LeaveTracker[[#This Row],[Start Date]],LeaveTracker[[#This Row],[End Date]],lstHolidays)</f>
        <v>1</v>
      </c>
      <c r="M16" s="9"/>
    </row>
    <row r="17" spans="1:13" ht="30" hidden="1" customHeight="1" x14ac:dyDescent="0.3">
      <c r="A17" s="51" t="s">
        <v>1751</v>
      </c>
      <c r="B17" s="59">
        <v>44774</v>
      </c>
      <c r="C17" s="59">
        <v>44764</v>
      </c>
      <c r="D17" s="53" t="s">
        <v>1752</v>
      </c>
      <c r="E17" s="51" t="str">
        <f>IF(ISBLANK(LeaveTracker[[#This Row],[Employee Name]]),"-----",VLOOKUP(LeaveTracker[[#This Row],[Employee Name]],Employees[[Employee Name]:[Office]],7))</f>
        <v>LCR</v>
      </c>
      <c r="F17" s="51" t="str">
        <f>IF(ISBLANK(LeaveTracker[[#This Row],[Employee Name]]),"-----",VLOOKUP(LeaveTracker[[#This Row],[Employee Name]],Employees[[Employee Name]:[Office]],6))</f>
        <v>CASUAL</v>
      </c>
      <c r="G17" s="50">
        <v>44761</v>
      </c>
      <c r="H17" s="50">
        <v>44763</v>
      </c>
      <c r="I17" s="55" t="s">
        <v>81</v>
      </c>
      <c r="J17" s="53"/>
      <c r="K17" s="51" t="str">
        <f ca="1">LeaveTracker[[#This Row],[Days]]&amp;" "&amp;LeaveTracker[[#This Row],[Type of Leave]]</f>
        <v>3 SL</v>
      </c>
      <c r="L17" s="9">
        <f ca="1">NETWORKDAYS(LeaveTracker[[#This Row],[Start Date]],LeaveTracker[[#This Row],[End Date]],lstHolidays)</f>
        <v>3</v>
      </c>
      <c r="M17" s="9"/>
    </row>
    <row r="18" spans="1:13" ht="30" hidden="1" customHeight="1" x14ac:dyDescent="0.3">
      <c r="A18" s="51" t="s">
        <v>1753</v>
      </c>
      <c r="B18" s="59">
        <v>44774</v>
      </c>
      <c r="C18" s="59">
        <v>44756</v>
      </c>
      <c r="D18" s="53" t="s">
        <v>1752</v>
      </c>
      <c r="E18" s="51" t="str">
        <f>IF(ISBLANK(LeaveTracker[[#This Row],[Employee Name]]),"-----",VLOOKUP(LeaveTracker[[#This Row],[Employee Name]],Employees[[Employee Name]:[Office]],7))</f>
        <v>LCR</v>
      </c>
      <c r="F18" s="51" t="str">
        <f>IF(ISBLANK(LeaveTracker[[#This Row],[Employee Name]]),"-----",VLOOKUP(LeaveTracker[[#This Row],[Employee Name]],Employees[[Employee Name]:[Office]],6))</f>
        <v>CASUAL</v>
      </c>
      <c r="G18" s="50">
        <v>44755</v>
      </c>
      <c r="H18" s="50">
        <v>44755</v>
      </c>
      <c r="I18" s="55" t="s">
        <v>81</v>
      </c>
      <c r="J18" s="53"/>
      <c r="K18" s="51" t="str">
        <f ca="1">LeaveTracker[[#This Row],[Days]]&amp;" "&amp;LeaveTracker[[#This Row],[Type of Leave]]</f>
        <v>1 SL</v>
      </c>
      <c r="L18" s="9">
        <f ca="1">NETWORKDAYS(LeaveTracker[[#This Row],[Start Date]],LeaveTracker[[#This Row],[End Date]],lstHolidays)</f>
        <v>1</v>
      </c>
      <c r="M18" s="9"/>
    </row>
    <row r="19" spans="1:13" ht="30" hidden="1" customHeight="1" x14ac:dyDescent="0.3">
      <c r="A19" s="51" t="s">
        <v>1754</v>
      </c>
      <c r="B19" s="59">
        <v>44774</v>
      </c>
      <c r="C19" s="59">
        <v>44691</v>
      </c>
      <c r="D19" s="53" t="s">
        <v>1755</v>
      </c>
      <c r="E19" s="51" t="str">
        <f>IF(ISBLANK(LeaveTracker[[#This Row],[Employee Name]]),"-----",VLOOKUP(LeaveTracker[[#This Row],[Employee Name]],Employees[[Employee Name]:[Office]],7))</f>
        <v>ONT</v>
      </c>
      <c r="F19" s="51" t="str">
        <f>IF(ISBLANK(LeaveTracker[[#This Row],[Employee Name]]),"-----",VLOOKUP(LeaveTracker[[#This Row],[Employee Name]],Employees[[Employee Name]:[Office]],6))</f>
        <v>CASUAL</v>
      </c>
      <c r="G19" s="50">
        <v>44699</v>
      </c>
      <c r="H19" s="50">
        <v>44701</v>
      </c>
      <c r="I19" s="55" t="s">
        <v>82</v>
      </c>
      <c r="J19" s="53"/>
      <c r="K19" s="51" t="str">
        <f ca="1">LeaveTracker[[#This Row],[Days]]&amp;" "&amp;LeaveTracker[[#This Row],[Type of Leave]]</f>
        <v>3 VL</v>
      </c>
      <c r="L19" s="9">
        <f ca="1">NETWORKDAYS(LeaveTracker[[#This Row],[Start Date]],LeaveTracker[[#This Row],[End Date]],lstHolidays)</f>
        <v>3</v>
      </c>
      <c r="M19" s="9"/>
    </row>
    <row r="20" spans="1:13" ht="30" hidden="1" customHeight="1" x14ac:dyDescent="0.3">
      <c r="A20" s="51" t="s">
        <v>1756</v>
      </c>
      <c r="B20" s="59">
        <v>44774</v>
      </c>
      <c r="C20" s="59">
        <v>44697</v>
      </c>
      <c r="D20" s="53" t="s">
        <v>1757</v>
      </c>
      <c r="E20" s="51">
        <f>IF(ISBLANK(LeaveTracker[[#This Row],[Employee Name]]),"-----",VLOOKUP(LeaveTracker[[#This Row],[Employee Name]],Employees[[Employee Name]:[Office]],7))</f>
        <v>0</v>
      </c>
      <c r="F20" s="51" t="str">
        <f>IF(ISBLANK(LeaveTracker[[#This Row],[Employee Name]]),"-----",VLOOKUP(LeaveTracker[[#This Row],[Employee Name]],Employees[[Employee Name]:[Office]],6))</f>
        <v>CASUAL</v>
      </c>
      <c r="G20" s="50">
        <v>44692</v>
      </c>
      <c r="H20" s="50">
        <v>44694</v>
      </c>
      <c r="I20" s="55" t="s">
        <v>81</v>
      </c>
      <c r="J20" s="53"/>
      <c r="K20" s="51" t="str">
        <f ca="1">LeaveTracker[[#This Row],[Days]]&amp;" "&amp;LeaveTracker[[#This Row],[Type of Leave]]</f>
        <v>3 SL</v>
      </c>
      <c r="L20" s="9">
        <f ca="1">NETWORKDAYS(LeaveTracker[[#This Row],[Start Date]],LeaveTracker[[#This Row],[End Date]],lstHolidays)</f>
        <v>3</v>
      </c>
      <c r="M20" s="9"/>
    </row>
    <row r="21" spans="1:13" ht="30" hidden="1" customHeight="1" x14ac:dyDescent="0.3">
      <c r="A21" s="51" t="s">
        <v>1758</v>
      </c>
      <c r="B21" s="59">
        <v>44774</v>
      </c>
      <c r="C21" s="59">
        <v>44706</v>
      </c>
      <c r="D21" s="53" t="s">
        <v>1067</v>
      </c>
      <c r="E21" s="51" t="str">
        <f>IF(ISBLANK(LeaveTracker[[#This Row],[Employee Name]]),"-----",VLOOKUP(LeaveTracker[[#This Row],[Employee Name]],Employees[[Employee Name]:[Office]],7))</f>
        <v>COA</v>
      </c>
      <c r="F21" s="51" t="str">
        <f>IF(ISBLANK(LeaveTracker[[#This Row],[Employee Name]]),"-----",VLOOKUP(LeaveTracker[[#This Row],[Employee Name]],Employees[[Employee Name]:[Office]],6))</f>
        <v>REGULAR</v>
      </c>
      <c r="G21" s="50">
        <v>44713</v>
      </c>
      <c r="H21" s="50">
        <v>44713</v>
      </c>
      <c r="I21" s="55" t="s">
        <v>82</v>
      </c>
      <c r="J21" s="53"/>
      <c r="K21" s="51" t="str">
        <f ca="1">LeaveTracker[[#This Row],[Days]]&amp;" "&amp;LeaveTracker[[#This Row],[Type of Leave]]</f>
        <v>1 VL</v>
      </c>
      <c r="L21" s="9">
        <f ca="1">NETWORKDAYS(LeaveTracker[[#This Row],[Start Date]],LeaveTracker[[#This Row],[End Date]],lstHolidays)</f>
        <v>1</v>
      </c>
      <c r="M21" s="9"/>
    </row>
    <row r="22" spans="1:13" ht="30" hidden="1" customHeight="1" x14ac:dyDescent="0.3">
      <c r="A22" s="51" t="s">
        <v>1758</v>
      </c>
      <c r="B22" s="59">
        <v>44774</v>
      </c>
      <c r="C22" s="59">
        <v>44706</v>
      </c>
      <c r="D22" s="53" t="s">
        <v>1067</v>
      </c>
      <c r="E22" s="51" t="str">
        <f>IF(ISBLANK(LeaveTracker[[#This Row],[Employee Name]]),"-----",VLOOKUP(LeaveTracker[[#This Row],[Employee Name]],Employees[[Employee Name]:[Office]],7))</f>
        <v>COA</v>
      </c>
      <c r="F22" s="51" t="str">
        <f>IF(ISBLANK(LeaveTracker[[#This Row],[Employee Name]]),"-----",VLOOKUP(LeaveTracker[[#This Row],[Employee Name]],Employees[[Employee Name]:[Office]],6))</f>
        <v>REGULAR</v>
      </c>
      <c r="G22" s="50">
        <v>44746</v>
      </c>
      <c r="H22" s="50">
        <v>44750</v>
      </c>
      <c r="I22" s="55" t="s">
        <v>82</v>
      </c>
      <c r="J22" s="53"/>
      <c r="K22" s="51" t="str">
        <f ca="1">LeaveTracker[[#This Row],[Days]]&amp;" "&amp;LeaveTracker[[#This Row],[Type of Leave]]</f>
        <v>5 VL</v>
      </c>
      <c r="L22" s="9">
        <f ca="1">NETWORKDAYS(LeaveTracker[[#This Row],[Start Date]],LeaveTracker[[#This Row],[End Date]],lstHolidays)</f>
        <v>5</v>
      </c>
      <c r="M22" s="9"/>
    </row>
    <row r="23" spans="1:13" ht="30" hidden="1" customHeight="1" x14ac:dyDescent="0.3">
      <c r="A23" s="51" t="s">
        <v>1758</v>
      </c>
      <c r="B23" s="59">
        <v>44774</v>
      </c>
      <c r="C23" s="59">
        <v>44706</v>
      </c>
      <c r="D23" s="53" t="s">
        <v>1067</v>
      </c>
      <c r="E23" s="51" t="str">
        <f>IF(ISBLANK(LeaveTracker[[#This Row],[Employee Name]]),"-----",VLOOKUP(LeaveTracker[[#This Row],[Employee Name]],Employees[[Employee Name]:[Office]],7))</f>
        <v>COA</v>
      </c>
      <c r="F23" s="51" t="str">
        <f>IF(ISBLANK(LeaveTracker[[#This Row],[Employee Name]]),"-----",VLOOKUP(LeaveTracker[[#This Row],[Employee Name]],Employees[[Employee Name]:[Office]],6))</f>
        <v>REGULAR</v>
      </c>
      <c r="G23" s="50">
        <v>44753</v>
      </c>
      <c r="H23" s="50">
        <v>44757</v>
      </c>
      <c r="I23" s="55" t="s">
        <v>82</v>
      </c>
      <c r="J23" s="53"/>
      <c r="K23" s="51" t="str">
        <f ca="1">LeaveTracker[[#This Row],[Days]]&amp;" "&amp;LeaveTracker[[#This Row],[Type of Leave]]</f>
        <v>5 VL</v>
      </c>
      <c r="L23" s="9">
        <f ca="1">NETWORKDAYS(LeaveTracker[[#This Row],[Start Date]],LeaveTracker[[#This Row],[End Date]],lstHolidays)</f>
        <v>5</v>
      </c>
      <c r="M23" s="9"/>
    </row>
    <row r="24" spans="1:13" ht="30" hidden="1" customHeight="1" x14ac:dyDescent="0.3">
      <c r="A24" s="51" t="s">
        <v>1758</v>
      </c>
      <c r="B24" s="59">
        <v>44774</v>
      </c>
      <c r="C24" s="59">
        <v>44706</v>
      </c>
      <c r="D24" s="53" t="s">
        <v>1067</v>
      </c>
      <c r="E24" s="51" t="str">
        <f>IF(ISBLANK(LeaveTracker[[#This Row],[Employee Name]]),"-----",VLOOKUP(LeaveTracker[[#This Row],[Employee Name]],Employees[[Employee Name]:[Office]],7))</f>
        <v>COA</v>
      </c>
      <c r="F24" s="51" t="str">
        <f>IF(ISBLANK(LeaveTracker[[#This Row],[Employee Name]]),"-----",VLOOKUP(LeaveTracker[[#This Row],[Employee Name]],Employees[[Employee Name]:[Office]],6))</f>
        <v>REGULAR</v>
      </c>
      <c r="G24" s="50">
        <v>44760</v>
      </c>
      <c r="H24" s="50">
        <v>44764</v>
      </c>
      <c r="I24" s="55" t="s">
        <v>82</v>
      </c>
      <c r="J24" s="53"/>
      <c r="K24" s="51" t="str">
        <f ca="1">LeaveTracker[[#This Row],[Days]]&amp;" "&amp;LeaveTracker[[#This Row],[Type of Leave]]</f>
        <v>5 VL</v>
      </c>
      <c r="L24" s="9">
        <f ca="1">NETWORKDAYS(LeaveTracker[[#This Row],[Start Date]],LeaveTracker[[#This Row],[End Date]],lstHolidays)</f>
        <v>5</v>
      </c>
      <c r="M24" s="9"/>
    </row>
    <row r="25" spans="1:13" ht="30" hidden="1" customHeight="1" x14ac:dyDescent="0.3">
      <c r="A25" s="51" t="s">
        <v>1758</v>
      </c>
      <c r="B25" s="59">
        <v>44774</v>
      </c>
      <c r="C25" s="59">
        <v>44706</v>
      </c>
      <c r="D25" s="53" t="s">
        <v>1067</v>
      </c>
      <c r="E25" s="51" t="str">
        <f>IF(ISBLANK(LeaveTracker[[#This Row],[Employee Name]]),"-----",VLOOKUP(LeaveTracker[[#This Row],[Employee Name]],Employees[[Employee Name]:[Office]],7))</f>
        <v>COA</v>
      </c>
      <c r="F25" s="51" t="str">
        <f>IF(ISBLANK(LeaveTracker[[#This Row],[Employee Name]]),"-----",VLOOKUP(LeaveTracker[[#This Row],[Employee Name]],Employees[[Employee Name]:[Office]],6))</f>
        <v>REGULAR</v>
      </c>
      <c r="G25" s="50">
        <v>44767</v>
      </c>
      <c r="H25" s="50">
        <v>44771</v>
      </c>
      <c r="I25" s="55" t="s">
        <v>82</v>
      </c>
      <c r="J25" s="53"/>
      <c r="K25" s="51" t="str">
        <f ca="1">LeaveTracker[[#This Row],[Days]]&amp;" "&amp;LeaveTracker[[#This Row],[Type of Leave]]</f>
        <v>5 VL</v>
      </c>
      <c r="L25" s="9">
        <f ca="1">NETWORKDAYS(LeaveTracker[[#This Row],[Start Date]],LeaveTracker[[#This Row],[End Date]],lstHolidays)</f>
        <v>5</v>
      </c>
      <c r="M25" s="9"/>
    </row>
    <row r="26" spans="1:13" ht="30" hidden="1" customHeight="1" x14ac:dyDescent="0.3">
      <c r="A26" s="51" t="s">
        <v>1759</v>
      </c>
      <c r="B26" s="59">
        <v>44774</v>
      </c>
      <c r="C26" s="59">
        <v>44706</v>
      </c>
      <c r="D26" s="53" t="s">
        <v>1067</v>
      </c>
      <c r="E26" s="51" t="str">
        <f>IF(ISBLANK(LeaveTracker[[#This Row],[Employee Name]]),"-----",VLOOKUP(LeaveTracker[[#This Row],[Employee Name]],Employees[[Employee Name]:[Office]],7))</f>
        <v>COA</v>
      </c>
      <c r="F26" s="51" t="str">
        <f>IF(ISBLANK(LeaveTracker[[#This Row],[Employee Name]]),"-----",VLOOKUP(LeaveTracker[[#This Row],[Employee Name]],Employees[[Employee Name]:[Office]],6))</f>
        <v>REGULAR</v>
      </c>
      <c r="G26" s="50">
        <v>44713</v>
      </c>
      <c r="H26" s="50">
        <v>44715</v>
      </c>
      <c r="I26" s="55" t="s">
        <v>82</v>
      </c>
      <c r="J26" s="53"/>
      <c r="K26" s="51" t="str">
        <f ca="1">LeaveTracker[[#This Row],[Days]]&amp;" "&amp;LeaveTracker[[#This Row],[Type of Leave]]</f>
        <v>3 VL</v>
      </c>
      <c r="L26" s="9">
        <f ca="1">NETWORKDAYS(LeaveTracker[[#This Row],[Start Date]],LeaveTracker[[#This Row],[End Date]],lstHolidays)</f>
        <v>3</v>
      </c>
      <c r="M26" s="9"/>
    </row>
    <row r="27" spans="1:13" ht="30" hidden="1" customHeight="1" x14ac:dyDescent="0.3">
      <c r="A27" s="51" t="s">
        <v>1759</v>
      </c>
      <c r="B27" s="59">
        <v>44774</v>
      </c>
      <c r="C27" s="59">
        <v>44706</v>
      </c>
      <c r="D27" s="53" t="s">
        <v>1067</v>
      </c>
      <c r="E27" s="51" t="str">
        <f>IF(ISBLANK(LeaveTracker[[#This Row],[Employee Name]]),"-----",VLOOKUP(LeaveTracker[[#This Row],[Employee Name]],Employees[[Employee Name]:[Office]],7))</f>
        <v>COA</v>
      </c>
      <c r="F27" s="51" t="str">
        <f>IF(ISBLANK(LeaveTracker[[#This Row],[Employee Name]]),"-----",VLOOKUP(LeaveTracker[[#This Row],[Employee Name]],Employees[[Employee Name]:[Office]],6))</f>
        <v>REGULAR</v>
      </c>
      <c r="G27" s="50">
        <v>44718</v>
      </c>
      <c r="H27" s="50">
        <v>44722</v>
      </c>
      <c r="I27" s="55" t="s">
        <v>82</v>
      </c>
      <c r="J27" s="53"/>
      <c r="K27" s="51" t="str">
        <f ca="1">LeaveTracker[[#This Row],[Days]]&amp;" "&amp;LeaveTracker[[#This Row],[Type of Leave]]</f>
        <v>5 VL</v>
      </c>
      <c r="L27" s="9">
        <f ca="1">NETWORKDAYS(LeaveTracker[[#This Row],[Start Date]],LeaveTracker[[#This Row],[End Date]],lstHolidays)</f>
        <v>5</v>
      </c>
      <c r="M27" s="9"/>
    </row>
    <row r="28" spans="1:13" ht="30" hidden="1" customHeight="1" x14ac:dyDescent="0.3">
      <c r="A28" s="51" t="s">
        <v>1759</v>
      </c>
      <c r="B28" s="59">
        <v>44774</v>
      </c>
      <c r="C28" s="59">
        <v>44706</v>
      </c>
      <c r="D28" s="53" t="s">
        <v>1067</v>
      </c>
      <c r="E28" s="51" t="str">
        <f>IF(ISBLANK(LeaveTracker[[#This Row],[Employee Name]]),"-----",VLOOKUP(LeaveTracker[[#This Row],[Employee Name]],Employees[[Employee Name]:[Office]],7))</f>
        <v>COA</v>
      </c>
      <c r="F28" s="51" t="str">
        <f>IF(ISBLANK(LeaveTracker[[#This Row],[Employee Name]]),"-----",VLOOKUP(LeaveTracker[[#This Row],[Employee Name]],Employees[[Employee Name]:[Office]],6))</f>
        <v>REGULAR</v>
      </c>
      <c r="G28" s="50">
        <v>44725</v>
      </c>
      <c r="H28" s="50">
        <v>44729</v>
      </c>
      <c r="I28" s="55" t="s">
        <v>82</v>
      </c>
      <c r="J28" s="53"/>
      <c r="K28" s="51" t="str">
        <f ca="1">LeaveTracker[[#This Row],[Days]]&amp;" "&amp;LeaveTracker[[#This Row],[Type of Leave]]</f>
        <v>5 VL</v>
      </c>
      <c r="L28" s="9">
        <f ca="1">NETWORKDAYS(LeaveTracker[[#This Row],[Start Date]],LeaveTracker[[#This Row],[End Date]],lstHolidays)</f>
        <v>5</v>
      </c>
      <c r="M28" s="9"/>
    </row>
    <row r="29" spans="1:13" ht="30" hidden="1" customHeight="1" x14ac:dyDescent="0.3">
      <c r="A29" s="51" t="s">
        <v>1759</v>
      </c>
      <c r="B29" s="59">
        <v>44774</v>
      </c>
      <c r="C29" s="59">
        <v>44706</v>
      </c>
      <c r="D29" s="53" t="s">
        <v>1067</v>
      </c>
      <c r="E29" s="51" t="str">
        <f>IF(ISBLANK(LeaveTracker[[#This Row],[Employee Name]]),"-----",VLOOKUP(LeaveTracker[[#This Row],[Employee Name]],Employees[[Employee Name]:[Office]],7))</f>
        <v>COA</v>
      </c>
      <c r="F29" s="51" t="str">
        <f>IF(ISBLANK(LeaveTracker[[#This Row],[Employee Name]]),"-----",VLOOKUP(LeaveTracker[[#This Row],[Employee Name]],Employees[[Employee Name]:[Office]],6))</f>
        <v>REGULAR</v>
      </c>
      <c r="G29" s="50">
        <v>44732</v>
      </c>
      <c r="H29" s="50">
        <v>44736</v>
      </c>
      <c r="I29" s="55" t="s">
        <v>82</v>
      </c>
      <c r="J29" s="53"/>
      <c r="K29" s="51" t="str">
        <f ca="1">LeaveTracker[[#This Row],[Days]]&amp;" "&amp;LeaveTracker[[#This Row],[Type of Leave]]</f>
        <v>5 VL</v>
      </c>
      <c r="L29" s="9">
        <f ca="1">NETWORKDAYS(LeaveTracker[[#This Row],[Start Date]],LeaveTracker[[#This Row],[End Date]],lstHolidays)</f>
        <v>5</v>
      </c>
      <c r="M29" s="9"/>
    </row>
    <row r="30" spans="1:13" ht="30" hidden="1" customHeight="1" x14ac:dyDescent="0.3">
      <c r="A30" s="51" t="s">
        <v>1759</v>
      </c>
      <c r="B30" s="59">
        <v>44774</v>
      </c>
      <c r="C30" s="59">
        <v>44706</v>
      </c>
      <c r="D30" s="53" t="s">
        <v>1067</v>
      </c>
      <c r="E30" s="51" t="str">
        <f>IF(ISBLANK(LeaveTracker[[#This Row],[Employee Name]]),"-----",VLOOKUP(LeaveTracker[[#This Row],[Employee Name]],Employees[[Employee Name]:[Office]],7))</f>
        <v>COA</v>
      </c>
      <c r="F30" s="51" t="str">
        <f>IF(ISBLANK(LeaveTracker[[#This Row],[Employee Name]]),"-----",VLOOKUP(LeaveTracker[[#This Row],[Employee Name]],Employees[[Employee Name]:[Office]],6))</f>
        <v>REGULAR</v>
      </c>
      <c r="G30" s="50">
        <v>44739</v>
      </c>
      <c r="H30" s="50">
        <v>44742</v>
      </c>
      <c r="I30" s="55" t="s">
        <v>82</v>
      </c>
      <c r="J30" s="53"/>
      <c r="K30" s="51" t="str">
        <f ca="1">LeaveTracker[[#This Row],[Days]]&amp;" "&amp;LeaveTracker[[#This Row],[Type of Leave]]</f>
        <v>4 VL</v>
      </c>
      <c r="L30" s="9">
        <f ca="1">NETWORKDAYS(LeaveTracker[[#This Row],[Start Date]],LeaveTracker[[#This Row],[End Date]],lstHolidays)</f>
        <v>4</v>
      </c>
      <c r="M30" s="9"/>
    </row>
    <row r="31" spans="1:13" ht="30" hidden="1" customHeight="1" x14ac:dyDescent="0.3">
      <c r="A31" s="51" t="s">
        <v>1760</v>
      </c>
      <c r="B31" s="59">
        <v>44774</v>
      </c>
      <c r="C31" s="59">
        <v>44706</v>
      </c>
      <c r="D31" s="53" t="s">
        <v>1761</v>
      </c>
      <c r="E31" s="51" t="str">
        <f>IF(ISBLANK(LeaveTracker[[#This Row],[Employee Name]]),"-----",VLOOKUP(LeaveTracker[[#This Row],[Employee Name]],Employees[[Employee Name]:[Office]],7))</f>
        <v>ACCOUNTING</v>
      </c>
      <c r="F31" s="51" t="str">
        <f>IF(ISBLANK(LeaveTracker[[#This Row],[Employee Name]]),"-----",VLOOKUP(LeaveTracker[[#This Row],[Employee Name]],Employees[[Employee Name]:[Office]],6))</f>
        <v>CASUAL</v>
      </c>
      <c r="G31" s="50">
        <v>44680</v>
      </c>
      <c r="H31" s="50">
        <v>44680</v>
      </c>
      <c r="I31" s="55" t="s">
        <v>81</v>
      </c>
      <c r="J31" s="53"/>
      <c r="K31" s="51" t="str">
        <f ca="1">LeaveTracker[[#This Row],[Days]]&amp;" "&amp;LeaveTracker[[#This Row],[Type of Leave]]</f>
        <v>1 SL</v>
      </c>
      <c r="L31" s="9">
        <f ca="1">NETWORKDAYS(LeaveTracker[[#This Row],[Start Date]],LeaveTracker[[#This Row],[End Date]],lstHolidays)</f>
        <v>1</v>
      </c>
      <c r="M31" s="9"/>
    </row>
    <row r="32" spans="1:13" ht="30" hidden="1" customHeight="1" x14ac:dyDescent="0.3">
      <c r="A32" s="51" t="s">
        <v>1762</v>
      </c>
      <c r="B32" s="59">
        <v>44774</v>
      </c>
      <c r="C32" s="59">
        <v>44767</v>
      </c>
      <c r="D32" s="53" t="s">
        <v>1761</v>
      </c>
      <c r="E32" s="51" t="str">
        <f>IF(ISBLANK(LeaveTracker[[#This Row],[Employee Name]]),"-----",VLOOKUP(LeaveTracker[[#This Row],[Employee Name]],Employees[[Employee Name]:[Office]],7))</f>
        <v>ACCOUNTING</v>
      </c>
      <c r="F32" s="51" t="str">
        <f>IF(ISBLANK(LeaveTracker[[#This Row],[Employee Name]]),"-----",VLOOKUP(LeaveTracker[[#This Row],[Employee Name]],Employees[[Employee Name]:[Office]],6))</f>
        <v>CASUAL</v>
      </c>
      <c r="G32" s="50">
        <v>44764</v>
      </c>
      <c r="H32" s="50">
        <v>44764</v>
      </c>
      <c r="I32" s="55" t="s">
        <v>81</v>
      </c>
      <c r="J32" s="53"/>
      <c r="K32" s="51" t="str">
        <f ca="1">LeaveTracker[[#This Row],[Days]]&amp;" "&amp;LeaveTracker[[#This Row],[Type of Leave]]</f>
        <v>1 SL</v>
      </c>
      <c r="L32" s="9">
        <f ca="1">NETWORKDAYS(LeaveTracker[[#This Row],[Start Date]],LeaveTracker[[#This Row],[End Date]],lstHolidays)</f>
        <v>1</v>
      </c>
      <c r="M32" s="9"/>
    </row>
    <row r="33" spans="1:13" ht="30" hidden="1" customHeight="1" x14ac:dyDescent="0.3">
      <c r="A33" s="51" t="s">
        <v>1763</v>
      </c>
      <c r="B33" s="59">
        <v>44774</v>
      </c>
      <c r="C33" s="59">
        <v>44715</v>
      </c>
      <c r="D33" s="53" t="s">
        <v>1761</v>
      </c>
      <c r="E33" s="51" t="str">
        <f>IF(ISBLANK(LeaveTracker[[#This Row],[Employee Name]]),"-----",VLOOKUP(LeaveTracker[[#This Row],[Employee Name]],Employees[[Employee Name]:[Office]],7))</f>
        <v>ACCOUNTING</v>
      </c>
      <c r="F33" s="51" t="str">
        <f>IF(ISBLANK(LeaveTracker[[#This Row],[Employee Name]]),"-----",VLOOKUP(LeaveTracker[[#This Row],[Employee Name]],Employees[[Employee Name]:[Office]],6))</f>
        <v>CASUAL</v>
      </c>
      <c r="G33" s="50">
        <v>44738</v>
      </c>
      <c r="H33" s="50">
        <v>44738</v>
      </c>
      <c r="I33" s="55" t="s">
        <v>81</v>
      </c>
      <c r="J33" s="53"/>
      <c r="K33" s="51" t="str">
        <f ca="1">LeaveTracker[[#This Row],[Days]]&amp;" "&amp;LeaveTracker[[#This Row],[Type of Leave]]</f>
        <v>0 SL</v>
      </c>
      <c r="L33" s="9">
        <f ca="1">NETWORKDAYS(LeaveTracker[[#This Row],[Start Date]],LeaveTracker[[#This Row],[End Date]],lstHolidays)</f>
        <v>0</v>
      </c>
      <c r="M33" s="9"/>
    </row>
    <row r="34" spans="1:13" ht="30" hidden="1" customHeight="1" x14ac:dyDescent="0.3">
      <c r="A34" s="51" t="s">
        <v>1764</v>
      </c>
      <c r="B34" s="59">
        <v>44774</v>
      </c>
      <c r="C34" s="59">
        <v>44719</v>
      </c>
      <c r="D34" s="53" t="s">
        <v>1761</v>
      </c>
      <c r="E34" s="51" t="str">
        <f>IF(ISBLANK(LeaveTracker[[#This Row],[Employee Name]]),"-----",VLOOKUP(LeaveTracker[[#This Row],[Employee Name]],Employees[[Employee Name]:[Office]],7))</f>
        <v>ACCOUNTING</v>
      </c>
      <c r="F34" s="51" t="str">
        <f>IF(ISBLANK(LeaveTracker[[#This Row],[Employee Name]]),"-----",VLOOKUP(LeaveTracker[[#This Row],[Employee Name]],Employees[[Employee Name]:[Office]],6))</f>
        <v>CASUAL</v>
      </c>
      <c r="G34" s="50">
        <v>44722</v>
      </c>
      <c r="H34" s="50">
        <v>44722</v>
      </c>
      <c r="I34" s="55" t="s">
        <v>300</v>
      </c>
      <c r="J34" s="53"/>
      <c r="K34" s="51" t="str">
        <f ca="1">LeaveTracker[[#This Row],[Days]]&amp;" "&amp;LeaveTracker[[#This Row],[Type of Leave]]</f>
        <v>1 OTHER</v>
      </c>
      <c r="L34" s="9">
        <f ca="1">NETWORKDAYS(LeaveTracker[[#This Row],[Start Date]],LeaveTracker[[#This Row],[End Date]],lstHolidays)</f>
        <v>1</v>
      </c>
      <c r="M34" s="9"/>
    </row>
    <row r="35" spans="1:13" ht="30" hidden="1" customHeight="1" x14ac:dyDescent="0.3">
      <c r="A35" s="51">
        <v>456</v>
      </c>
      <c r="B35" s="59">
        <v>44778</v>
      </c>
      <c r="C35" s="59">
        <v>44767</v>
      </c>
      <c r="D35" s="53" t="s">
        <v>1765</v>
      </c>
      <c r="E35" s="51" t="str">
        <f>IF(ISBLANK(LeaveTracker[[#This Row],[Employee Name]]),"-----",VLOOKUP(LeaveTracker[[#This Row],[Employee Name]],Employees[[Employee Name]:[Office]],7))</f>
        <v>MAHOGANY MARKET</v>
      </c>
      <c r="F35" s="51" t="str">
        <f>IF(ISBLANK(LeaveTracker[[#This Row],[Employee Name]]),"-----",VLOOKUP(LeaveTracker[[#This Row],[Employee Name]],Employees[[Employee Name]:[Office]],6))</f>
        <v>CASUAL</v>
      </c>
      <c r="G35" s="50">
        <v>44775</v>
      </c>
      <c r="H35" s="50">
        <v>44775</v>
      </c>
      <c r="I35" s="55" t="s">
        <v>300</v>
      </c>
      <c r="J35" s="53" t="s">
        <v>158</v>
      </c>
      <c r="K35" s="51" t="str">
        <f ca="1">LeaveTracker[[#This Row],[Days]]&amp;" "&amp;LeaveTracker[[#This Row],[Type of Leave]]</f>
        <v>1 OTHER</v>
      </c>
      <c r="L35" s="9">
        <f ca="1">NETWORKDAYS(LeaveTracker[[#This Row],[Start Date]],LeaveTracker[[#This Row],[End Date]],lstHolidays)</f>
        <v>1</v>
      </c>
      <c r="M35" s="9"/>
    </row>
    <row r="36" spans="1:13" ht="30" hidden="1" customHeight="1" x14ac:dyDescent="0.3">
      <c r="A36" s="51">
        <v>457</v>
      </c>
      <c r="B36" s="59">
        <v>44778</v>
      </c>
      <c r="C36" s="59">
        <v>44767</v>
      </c>
      <c r="D36" s="53" t="s">
        <v>1765</v>
      </c>
      <c r="E36" s="51" t="str">
        <f>IF(ISBLANK(LeaveTracker[[#This Row],[Employee Name]]),"-----",VLOOKUP(LeaveTracker[[#This Row],[Employee Name]],Employees[[Employee Name]:[Office]],7))</f>
        <v>MAHOGANY MARKET</v>
      </c>
      <c r="F36" s="51" t="str">
        <f>IF(ISBLANK(LeaveTracker[[#This Row],[Employee Name]]),"-----",VLOOKUP(LeaveTracker[[#This Row],[Employee Name]],Employees[[Employee Name]:[Office]],6))</f>
        <v>CASUAL</v>
      </c>
      <c r="G36" s="50">
        <v>44764</v>
      </c>
      <c r="H36" s="50">
        <v>44764</v>
      </c>
      <c r="I36" s="55" t="s">
        <v>81</v>
      </c>
      <c r="J36" s="53"/>
      <c r="K36" s="51" t="str">
        <f ca="1">LeaveTracker[[#This Row],[Days]]&amp;" "&amp;LeaveTracker[[#This Row],[Type of Leave]]</f>
        <v>1 SL</v>
      </c>
      <c r="L36" s="9">
        <f ca="1">NETWORKDAYS(LeaveTracker[[#This Row],[Start Date]],LeaveTracker[[#This Row],[End Date]],lstHolidays)</f>
        <v>1</v>
      </c>
      <c r="M36" s="9"/>
    </row>
    <row r="37" spans="1:13" ht="30" hidden="1" customHeight="1" x14ac:dyDescent="0.3">
      <c r="A37" s="51">
        <v>458</v>
      </c>
      <c r="B37" s="59">
        <v>44778</v>
      </c>
      <c r="C37" s="59">
        <v>44704</v>
      </c>
      <c r="D37" s="53" t="s">
        <v>1766</v>
      </c>
      <c r="E37" s="51" t="str">
        <f>IF(ISBLANK(LeaveTracker[[#This Row],[Employee Name]]),"-----",VLOOKUP(LeaveTracker[[#This Row],[Employee Name]],Employees[[Employee Name]:[Office]],7))</f>
        <v>AGRICULTURE OFFICE</v>
      </c>
      <c r="F37" s="51" t="str">
        <f>IF(ISBLANK(LeaveTracker[[#This Row],[Employee Name]]),"-----",VLOOKUP(LeaveTracker[[#This Row],[Employee Name]],Employees[[Employee Name]:[Office]],6))</f>
        <v>CASUAL</v>
      </c>
      <c r="G37" s="50">
        <v>44711</v>
      </c>
      <c r="H37" s="50">
        <v>44712</v>
      </c>
      <c r="I37" s="55" t="s">
        <v>300</v>
      </c>
      <c r="J37" s="53" t="s">
        <v>307</v>
      </c>
      <c r="K37" s="51" t="str">
        <f ca="1">LeaveTracker[[#This Row],[Days]]&amp;" "&amp;LeaveTracker[[#This Row],[Type of Leave]]</f>
        <v>2 OTHER</v>
      </c>
      <c r="L37" s="9">
        <f ca="1">NETWORKDAYS(LeaveTracker[[#This Row],[Start Date]],LeaveTracker[[#This Row],[End Date]],lstHolidays)</f>
        <v>2</v>
      </c>
      <c r="M37" s="9"/>
    </row>
    <row r="38" spans="1:13" ht="30" hidden="1" customHeight="1" x14ac:dyDescent="0.3">
      <c r="A38" s="51">
        <v>459</v>
      </c>
      <c r="B38" s="59">
        <v>44778</v>
      </c>
      <c r="C38" s="59">
        <v>44593</v>
      </c>
      <c r="D38" s="53" t="s">
        <v>1767</v>
      </c>
      <c r="E38" s="51" t="str">
        <f>IF(ISBLANK(LeaveTracker[[#This Row],[Employee Name]]),"-----",VLOOKUP(LeaveTracker[[#This Row],[Employee Name]],Employees[[Employee Name]:[Office]],7))</f>
        <v>ONT</v>
      </c>
      <c r="F38" s="51" t="str">
        <f>IF(ISBLANK(LeaveTracker[[#This Row],[Employee Name]]),"-----",VLOOKUP(LeaveTracker[[#This Row],[Employee Name]],Employees[[Employee Name]:[Office]],6))</f>
        <v>CASUAL</v>
      </c>
      <c r="G38" s="50">
        <v>44593</v>
      </c>
      <c r="H38" s="50">
        <v>44607</v>
      </c>
      <c r="I38" s="55" t="s">
        <v>81</v>
      </c>
      <c r="J38" s="53"/>
      <c r="K38" s="51" t="str">
        <f ca="1">LeaveTracker[[#This Row],[Days]]&amp;" "&amp;LeaveTracker[[#This Row],[Type of Leave]]</f>
        <v>11 SL</v>
      </c>
      <c r="L38" s="9">
        <f ca="1">NETWORKDAYS(LeaveTracker[[#This Row],[Start Date]],LeaveTracker[[#This Row],[End Date]],lstHolidays)</f>
        <v>11</v>
      </c>
      <c r="M38" s="9"/>
    </row>
    <row r="39" spans="1:13" ht="30" hidden="1" customHeight="1" x14ac:dyDescent="0.3">
      <c r="A39" s="51">
        <v>460</v>
      </c>
      <c r="B39" s="59">
        <v>44778</v>
      </c>
      <c r="C39" s="59">
        <v>44760</v>
      </c>
      <c r="D39" s="53" t="s">
        <v>1767</v>
      </c>
      <c r="E39" s="51" t="str">
        <f>IF(ISBLANK(LeaveTracker[[#This Row],[Employee Name]]),"-----",VLOOKUP(LeaveTracker[[#This Row],[Employee Name]],Employees[[Employee Name]:[Office]],7))</f>
        <v>ONT</v>
      </c>
      <c r="F39" s="51" t="str">
        <f>IF(ISBLANK(LeaveTracker[[#This Row],[Employee Name]]),"-----",VLOOKUP(LeaveTracker[[#This Row],[Employee Name]],Employees[[Employee Name]:[Office]],6))</f>
        <v>CASUAL</v>
      </c>
      <c r="G39" s="50">
        <v>44750</v>
      </c>
      <c r="H39" s="50">
        <v>44773</v>
      </c>
      <c r="I39" s="55" t="s">
        <v>81</v>
      </c>
      <c r="J39" s="53"/>
      <c r="K39" s="51" t="str">
        <f ca="1">LeaveTracker[[#This Row],[Days]]&amp;" "&amp;LeaveTracker[[#This Row],[Type of Leave]]</f>
        <v>16 SL</v>
      </c>
      <c r="L39" s="9">
        <f ca="1">NETWORKDAYS(LeaveTracker[[#This Row],[Start Date]],LeaveTracker[[#This Row],[End Date]],lstHolidays)</f>
        <v>16</v>
      </c>
      <c r="M39" s="9"/>
    </row>
    <row r="40" spans="1:13" ht="30" hidden="1" customHeight="1" x14ac:dyDescent="0.3">
      <c r="A40" s="51">
        <v>461</v>
      </c>
      <c r="B40" s="59">
        <v>44778</v>
      </c>
      <c r="C40" s="59">
        <v>44771</v>
      </c>
      <c r="D40" s="53" t="s">
        <v>1768</v>
      </c>
      <c r="E40" s="51" t="str">
        <f>IF(ISBLANK(LeaveTracker[[#This Row],[Employee Name]]),"-----",VLOOKUP(LeaveTracker[[#This Row],[Employee Name]],Employees[[Employee Name]:[Office]],7))</f>
        <v>BPLO</v>
      </c>
      <c r="F40" s="51" t="str">
        <f>IF(ISBLANK(LeaveTracker[[#This Row],[Employee Name]]),"-----",VLOOKUP(LeaveTracker[[#This Row],[Employee Name]],Employees[[Employee Name]:[Office]],6))</f>
        <v>CASUAL</v>
      </c>
      <c r="G40" s="50">
        <v>44769</v>
      </c>
      <c r="H40" s="50">
        <v>44770</v>
      </c>
      <c r="I40" s="55" t="s">
        <v>81</v>
      </c>
      <c r="J40" s="53"/>
      <c r="K40" s="51" t="str">
        <f ca="1">LeaveTracker[[#This Row],[Days]]&amp;" "&amp;LeaveTracker[[#This Row],[Type of Leave]]</f>
        <v>2 SL</v>
      </c>
      <c r="L40" s="9">
        <f ca="1">NETWORKDAYS(LeaveTracker[[#This Row],[Start Date]],LeaveTracker[[#This Row],[End Date]],lstHolidays)</f>
        <v>2</v>
      </c>
      <c r="M40" s="9"/>
    </row>
    <row r="41" spans="1:13" ht="30" hidden="1" customHeight="1" x14ac:dyDescent="0.3">
      <c r="A41" s="51">
        <v>462</v>
      </c>
      <c r="B41" s="59">
        <v>44778</v>
      </c>
      <c r="C41" s="59">
        <v>44762</v>
      </c>
      <c r="D41" s="53" t="s">
        <v>1769</v>
      </c>
      <c r="E41" s="51" t="str">
        <f>IF(ISBLANK(LeaveTracker[[#This Row],[Employee Name]]),"-----",VLOOKUP(LeaveTracker[[#This Row],[Employee Name]],Employees[[Employee Name]:[Office]],7))</f>
        <v>CSWDO</v>
      </c>
      <c r="F41" s="51" t="str">
        <f>IF(ISBLANK(LeaveTracker[[#This Row],[Employee Name]]),"-----",VLOOKUP(LeaveTracker[[#This Row],[Employee Name]],Employees[[Employee Name]:[Office]],6))</f>
        <v>CASUAL</v>
      </c>
      <c r="G41" s="50">
        <v>44760</v>
      </c>
      <c r="H41" s="50">
        <v>44761</v>
      </c>
      <c r="I41" s="55" t="s">
        <v>81</v>
      </c>
      <c r="J41" s="53"/>
      <c r="K41" s="51" t="str">
        <f ca="1">LeaveTracker[[#This Row],[Days]]&amp;" "&amp;LeaveTracker[[#This Row],[Type of Leave]]</f>
        <v>2 SL</v>
      </c>
      <c r="L41" s="9">
        <f ca="1">NETWORKDAYS(LeaveTracker[[#This Row],[Start Date]],LeaveTracker[[#This Row],[End Date]],lstHolidays)</f>
        <v>2</v>
      </c>
      <c r="M41" s="9"/>
    </row>
    <row r="42" spans="1:13" ht="30" hidden="1" customHeight="1" x14ac:dyDescent="0.3">
      <c r="A42" s="51">
        <v>463</v>
      </c>
      <c r="B42" s="59">
        <v>44778</v>
      </c>
      <c r="C42" s="59">
        <v>44718</v>
      </c>
      <c r="D42" s="53" t="s">
        <v>1769</v>
      </c>
      <c r="E42" s="51" t="str">
        <f>IF(ISBLANK(LeaveTracker[[#This Row],[Employee Name]]),"-----",VLOOKUP(LeaveTracker[[#This Row],[Employee Name]],Employees[[Employee Name]:[Office]],7))</f>
        <v>CSWDO</v>
      </c>
      <c r="F42" s="51" t="str">
        <f>IF(ISBLANK(LeaveTracker[[#This Row],[Employee Name]]),"-----",VLOOKUP(LeaveTracker[[#This Row],[Employee Name]],Employees[[Employee Name]:[Office]],6))</f>
        <v>CASUAL</v>
      </c>
      <c r="G42" s="50">
        <v>44755</v>
      </c>
      <c r="H42" s="50">
        <v>44755</v>
      </c>
      <c r="I42" s="55" t="s">
        <v>82</v>
      </c>
      <c r="J42" s="53"/>
      <c r="K42" s="51" t="str">
        <f ca="1">LeaveTracker[[#This Row],[Days]]&amp;" "&amp;LeaveTracker[[#This Row],[Type of Leave]]</f>
        <v>1 VL</v>
      </c>
      <c r="L42" s="9">
        <f ca="1">NETWORKDAYS(LeaveTracker[[#This Row],[Start Date]],LeaveTracker[[#This Row],[End Date]],lstHolidays)</f>
        <v>1</v>
      </c>
      <c r="M42" s="9"/>
    </row>
    <row r="43" spans="1:13" ht="30" hidden="1" customHeight="1" x14ac:dyDescent="0.3">
      <c r="A43" s="51">
        <v>464</v>
      </c>
      <c r="B43" s="59">
        <v>44778</v>
      </c>
      <c r="C43" s="59">
        <v>44712</v>
      </c>
      <c r="D43" s="53" t="s">
        <v>1769</v>
      </c>
      <c r="E43" s="51" t="str">
        <f>IF(ISBLANK(LeaveTracker[[#This Row],[Employee Name]]),"-----",VLOOKUP(LeaveTracker[[#This Row],[Employee Name]],Employees[[Employee Name]:[Office]],7))</f>
        <v>CSWDO</v>
      </c>
      <c r="F43" s="51" t="str">
        <f>IF(ISBLANK(LeaveTracker[[#This Row],[Employee Name]]),"-----",VLOOKUP(LeaveTracker[[#This Row],[Employee Name]],Employees[[Employee Name]:[Office]],6))</f>
        <v>CASUAL</v>
      </c>
      <c r="G43" s="50">
        <v>44708</v>
      </c>
      <c r="H43" s="50">
        <v>44708</v>
      </c>
      <c r="I43" s="55" t="s">
        <v>81</v>
      </c>
      <c r="J43" s="53"/>
      <c r="K43" s="51" t="str">
        <f ca="1">LeaveTracker[[#This Row],[Days]]&amp;" "&amp;LeaveTracker[[#This Row],[Type of Leave]]</f>
        <v>1 SL</v>
      </c>
      <c r="L43" s="9">
        <f ca="1">NETWORKDAYS(LeaveTracker[[#This Row],[Start Date]],LeaveTracker[[#This Row],[End Date]],lstHolidays)</f>
        <v>1</v>
      </c>
      <c r="M43" s="9"/>
    </row>
    <row r="44" spans="1:13" ht="30" hidden="1" customHeight="1" x14ac:dyDescent="0.3">
      <c r="A44" s="51">
        <v>465</v>
      </c>
      <c r="B44" s="59">
        <v>44778</v>
      </c>
      <c r="C44" s="59">
        <v>44577</v>
      </c>
      <c r="D44" s="53" t="s">
        <v>1767</v>
      </c>
      <c r="E44" s="51" t="str">
        <f>IF(ISBLANK(LeaveTracker[[#This Row],[Employee Name]]),"-----",VLOOKUP(LeaveTracker[[#This Row],[Employee Name]],Employees[[Employee Name]:[Office]],7))</f>
        <v>ONT</v>
      </c>
      <c r="F44" s="51" t="str">
        <f>IF(ISBLANK(LeaveTracker[[#This Row],[Employee Name]]),"-----",VLOOKUP(LeaveTracker[[#This Row],[Employee Name]],Employees[[Employee Name]:[Office]],6))</f>
        <v>CASUAL</v>
      </c>
      <c r="G44" s="50">
        <v>44577</v>
      </c>
      <c r="H44" s="50">
        <v>44592</v>
      </c>
      <c r="I44" s="55" t="s">
        <v>81</v>
      </c>
      <c r="J44" s="53"/>
      <c r="K44" s="51" t="str">
        <f ca="1">LeaveTracker[[#This Row],[Days]]&amp;" "&amp;LeaveTracker[[#This Row],[Type of Leave]]</f>
        <v>11 SL</v>
      </c>
      <c r="L44" s="9">
        <f ca="1">NETWORKDAYS(LeaveTracker[[#This Row],[Start Date]],LeaveTracker[[#This Row],[End Date]],lstHolidays)</f>
        <v>11</v>
      </c>
      <c r="M44" s="9"/>
    </row>
    <row r="45" spans="1:13" ht="30" hidden="1" customHeight="1" x14ac:dyDescent="0.3">
      <c r="A45" s="51">
        <v>466</v>
      </c>
      <c r="B45" s="59">
        <v>44778</v>
      </c>
      <c r="C45" s="59">
        <v>44720</v>
      </c>
      <c r="D45" s="53" t="s">
        <v>1767</v>
      </c>
      <c r="E45" s="51" t="str">
        <f>IF(ISBLANK(LeaveTracker[[#This Row],[Employee Name]]),"-----",VLOOKUP(LeaveTracker[[#This Row],[Employee Name]],Employees[[Employee Name]:[Office]],7))</f>
        <v>ONT</v>
      </c>
      <c r="F45" s="51" t="str">
        <f>IF(ISBLANK(LeaveTracker[[#This Row],[Employee Name]]),"-----",VLOOKUP(LeaveTracker[[#This Row],[Employee Name]],Employees[[Employee Name]:[Office]],6))</f>
        <v>CASUAL</v>
      </c>
      <c r="G45" s="50">
        <v>44713</v>
      </c>
      <c r="H45" s="50">
        <v>44714</v>
      </c>
      <c r="I45" s="55" t="s">
        <v>81</v>
      </c>
      <c r="J45" s="53"/>
      <c r="K45" s="51" t="str">
        <f ca="1">LeaveTracker[[#This Row],[Days]]&amp;" "&amp;LeaveTracker[[#This Row],[Type of Leave]]</f>
        <v>2 SL</v>
      </c>
      <c r="L45" s="9">
        <f ca="1">NETWORKDAYS(LeaveTracker[[#This Row],[Start Date]],LeaveTracker[[#This Row],[End Date]],lstHolidays)</f>
        <v>2</v>
      </c>
      <c r="M45" s="9"/>
    </row>
    <row r="46" spans="1:13" ht="30" hidden="1" customHeight="1" x14ac:dyDescent="0.3">
      <c r="A46" s="51">
        <v>467</v>
      </c>
      <c r="B46" s="59">
        <v>44778</v>
      </c>
      <c r="C46" s="59">
        <v>44720</v>
      </c>
      <c r="D46" s="53" t="s">
        <v>1767</v>
      </c>
      <c r="E46" s="51" t="str">
        <f>IF(ISBLANK(LeaveTracker[[#This Row],[Employee Name]]),"-----",VLOOKUP(LeaveTracker[[#This Row],[Employee Name]],Employees[[Employee Name]:[Office]],7))</f>
        <v>ONT</v>
      </c>
      <c r="F46" s="51" t="str">
        <f>IF(ISBLANK(LeaveTracker[[#This Row],[Employee Name]]),"-----",VLOOKUP(LeaveTracker[[#This Row],[Employee Name]],Employees[[Employee Name]:[Office]],6))</f>
        <v>CASUAL</v>
      </c>
      <c r="G46" s="50">
        <v>44706</v>
      </c>
      <c r="H46" s="50">
        <v>44711</v>
      </c>
      <c r="I46" s="55" t="s">
        <v>81</v>
      </c>
      <c r="J46" s="53"/>
      <c r="K46" s="51" t="str">
        <f ca="1">LeaveTracker[[#This Row],[Days]]&amp;" "&amp;LeaveTracker[[#This Row],[Type of Leave]]</f>
        <v>4 SL</v>
      </c>
      <c r="L46" s="9">
        <f ca="1">NETWORKDAYS(LeaveTracker[[#This Row],[Start Date]],LeaveTracker[[#This Row],[End Date]],lstHolidays)</f>
        <v>4</v>
      </c>
      <c r="M46" s="9"/>
    </row>
    <row r="47" spans="1:13" ht="30" hidden="1" customHeight="1" x14ac:dyDescent="0.3">
      <c r="A47" s="51">
        <v>468</v>
      </c>
      <c r="B47" s="59">
        <v>44778</v>
      </c>
      <c r="C47" s="59">
        <v>44629</v>
      </c>
      <c r="D47" s="53" t="s">
        <v>1765</v>
      </c>
      <c r="E47" s="51" t="str">
        <f>IF(ISBLANK(LeaveTracker[[#This Row],[Employee Name]]),"-----",VLOOKUP(LeaveTracker[[#This Row],[Employee Name]],Employees[[Employee Name]:[Office]],7))</f>
        <v>MAHOGANY MARKET</v>
      </c>
      <c r="F47" s="51" t="str">
        <f>IF(ISBLANK(LeaveTracker[[#This Row],[Employee Name]]),"-----",VLOOKUP(LeaveTracker[[#This Row],[Employee Name]],Employees[[Employee Name]:[Office]],6))</f>
        <v>CASUAL</v>
      </c>
      <c r="G47" s="50">
        <v>44638</v>
      </c>
      <c r="H47" s="50">
        <v>44638</v>
      </c>
      <c r="I47" s="55" t="s">
        <v>300</v>
      </c>
      <c r="J47" s="53" t="s">
        <v>307</v>
      </c>
      <c r="K47" s="51" t="str">
        <f ca="1">LeaveTracker[[#This Row],[Days]]&amp;" "&amp;LeaveTracker[[#This Row],[Type of Leave]]</f>
        <v>1 OTHER</v>
      </c>
      <c r="L47" s="9">
        <f ca="1">NETWORKDAYS(LeaveTracker[[#This Row],[Start Date]],LeaveTracker[[#This Row],[End Date]],lstHolidays)</f>
        <v>1</v>
      </c>
      <c r="M47" s="9"/>
    </row>
    <row r="48" spans="1:13" ht="30" hidden="1" customHeight="1" x14ac:dyDescent="0.3">
      <c r="A48" s="51">
        <v>469</v>
      </c>
      <c r="B48" s="59">
        <v>44778</v>
      </c>
      <c r="C48" s="59">
        <v>44677</v>
      </c>
      <c r="D48" s="53" t="s">
        <v>1770</v>
      </c>
      <c r="E48" s="51" t="str">
        <f>IF(ISBLANK(LeaveTracker[[#This Row],[Employee Name]]),"-----",VLOOKUP(LeaveTracker[[#This Row],[Employee Name]],Employees[[Employee Name]:[Office]],7))</f>
        <v>TCIS</v>
      </c>
      <c r="F48" s="51" t="str">
        <f>IF(ISBLANK(LeaveTracker[[#This Row],[Employee Name]]),"-----",VLOOKUP(LeaveTracker[[#This Row],[Employee Name]],Employees[[Employee Name]:[Office]],6))</f>
        <v>CASUAL</v>
      </c>
      <c r="G48" s="50">
        <v>44679</v>
      </c>
      <c r="H48" s="50">
        <v>44679</v>
      </c>
      <c r="I48" s="55" t="s">
        <v>300</v>
      </c>
      <c r="J48" s="53" t="s">
        <v>1771</v>
      </c>
      <c r="K48" s="51" t="str">
        <f ca="1">LeaveTracker[[#This Row],[Days]]&amp;" "&amp;LeaveTracker[[#This Row],[Type of Leave]]</f>
        <v>1 OTHER</v>
      </c>
      <c r="L48" s="9">
        <f ca="1">NETWORKDAYS(LeaveTracker[[#This Row],[Start Date]],LeaveTracker[[#This Row],[End Date]],lstHolidays)</f>
        <v>1</v>
      </c>
      <c r="M48" s="9"/>
    </row>
    <row r="49" spans="1:13" ht="30" hidden="1" customHeight="1" x14ac:dyDescent="0.3">
      <c r="A49" s="51">
        <v>470</v>
      </c>
      <c r="B49" s="59">
        <v>44778</v>
      </c>
      <c r="C49" s="59">
        <v>44642</v>
      </c>
      <c r="D49" s="53" t="s">
        <v>1772</v>
      </c>
      <c r="E49" s="51" t="str">
        <f>IF(ISBLANK(LeaveTracker[[#This Row],[Employee Name]]),"-----",VLOOKUP(LeaveTracker[[#This Row],[Employee Name]],Employees[[Employee Name]:[Office]],7))</f>
        <v>SP/VMO</v>
      </c>
      <c r="F49" s="51" t="str">
        <f>IF(ISBLANK(LeaveTracker[[#This Row],[Employee Name]]),"-----",VLOOKUP(LeaveTracker[[#This Row],[Employee Name]],Employees[[Employee Name]:[Office]],6))</f>
        <v>REGULAR</v>
      </c>
      <c r="G49" s="50">
        <v>44655</v>
      </c>
      <c r="H49" s="50">
        <v>44659</v>
      </c>
      <c r="I49" s="55" t="s">
        <v>82</v>
      </c>
      <c r="J49" s="53"/>
      <c r="K49" s="51" t="str">
        <f ca="1">LeaveTracker[[#This Row],[Days]]&amp;" "&amp;LeaveTracker[[#This Row],[Type of Leave]]</f>
        <v>5 VL</v>
      </c>
      <c r="L49" s="9">
        <f ca="1">NETWORKDAYS(LeaveTracker[[#This Row],[Start Date]],LeaveTracker[[#This Row],[End Date]],lstHolidays)</f>
        <v>5</v>
      </c>
      <c r="M49" s="9"/>
    </row>
    <row r="50" spans="1:13" ht="30" hidden="1" customHeight="1" x14ac:dyDescent="0.3">
      <c r="A50" s="51">
        <v>471</v>
      </c>
      <c r="B50" s="59">
        <v>44778</v>
      </c>
      <c r="C50" s="59">
        <v>44754</v>
      </c>
      <c r="D50" s="53" t="s">
        <v>1773</v>
      </c>
      <c r="E50" s="51" t="str">
        <f>IF(ISBLANK(LeaveTracker[[#This Row],[Employee Name]]),"-----",VLOOKUP(LeaveTracker[[#This Row],[Employee Name]],Employees[[Employee Name]:[Office]],7))</f>
        <v>EEO/CITY MARKET</v>
      </c>
      <c r="F50" s="51" t="str">
        <f>IF(ISBLANK(LeaveTracker[[#This Row],[Employee Name]]),"-----",VLOOKUP(LeaveTracker[[#This Row],[Employee Name]],Employees[[Employee Name]:[Office]],6))</f>
        <v>CASUAL</v>
      </c>
      <c r="G50" s="50">
        <v>44761</v>
      </c>
      <c r="H50" s="50">
        <v>44761</v>
      </c>
      <c r="I50" s="55" t="s">
        <v>82</v>
      </c>
      <c r="J50" s="53"/>
      <c r="K50" s="51" t="str">
        <f ca="1">LeaveTracker[[#This Row],[Days]]&amp;" "&amp;LeaveTracker[[#This Row],[Type of Leave]]</f>
        <v>1 VL</v>
      </c>
      <c r="L50" s="9">
        <f ca="1">NETWORKDAYS(LeaveTracker[[#This Row],[Start Date]],LeaveTracker[[#This Row],[End Date]],lstHolidays)</f>
        <v>1</v>
      </c>
      <c r="M50" s="9"/>
    </row>
    <row r="51" spans="1:13" ht="30" hidden="1" customHeight="1" x14ac:dyDescent="0.3">
      <c r="A51" s="51">
        <v>471</v>
      </c>
      <c r="B51" s="59">
        <v>44778</v>
      </c>
      <c r="C51" s="59">
        <v>44755</v>
      </c>
      <c r="D51" s="53" t="s">
        <v>1773</v>
      </c>
      <c r="E51" s="51" t="str">
        <f>IF(ISBLANK(LeaveTracker[[#This Row],[Employee Name]]),"-----",VLOOKUP(LeaveTracker[[#This Row],[Employee Name]],Employees[[Employee Name]:[Office]],7))</f>
        <v>EEO/CITY MARKET</v>
      </c>
      <c r="F51" s="51" t="str">
        <f>IF(ISBLANK(LeaveTracker[[#This Row],[Employee Name]]),"-----",VLOOKUP(LeaveTracker[[#This Row],[Employee Name]],Employees[[Employee Name]:[Office]],6))</f>
        <v>CASUAL</v>
      </c>
      <c r="G51" s="50">
        <v>44763</v>
      </c>
      <c r="H51" s="50">
        <v>44764</v>
      </c>
      <c r="I51" s="55" t="s">
        <v>82</v>
      </c>
      <c r="J51" s="53"/>
      <c r="K51" s="51" t="str">
        <f ca="1">LeaveTracker[[#This Row],[Days]]&amp;" "&amp;LeaveTracker[[#This Row],[Type of Leave]]</f>
        <v>2 VL</v>
      </c>
      <c r="L51" s="9">
        <f ca="1">NETWORKDAYS(LeaveTracker[[#This Row],[Start Date]],LeaveTracker[[#This Row],[End Date]],lstHolidays)</f>
        <v>2</v>
      </c>
      <c r="M51" s="9"/>
    </row>
    <row r="52" spans="1:13" ht="30" hidden="1" customHeight="1" x14ac:dyDescent="0.3">
      <c r="A52" s="51">
        <v>472</v>
      </c>
      <c r="B52" s="59">
        <v>44778</v>
      </c>
      <c r="C52" s="59">
        <v>44691</v>
      </c>
      <c r="D52" s="53" t="s">
        <v>1773</v>
      </c>
      <c r="E52" s="51" t="str">
        <f>IF(ISBLANK(LeaveTracker[[#This Row],[Employee Name]]),"-----",VLOOKUP(LeaveTracker[[#This Row],[Employee Name]],Employees[[Employee Name]:[Office]],7))</f>
        <v>EEO/CITY MARKET</v>
      </c>
      <c r="F52" s="51" t="str">
        <f>IF(ISBLANK(LeaveTracker[[#This Row],[Employee Name]]),"-----",VLOOKUP(LeaveTracker[[#This Row],[Employee Name]],Employees[[Employee Name]:[Office]],6))</f>
        <v>CASUAL</v>
      </c>
      <c r="G52" s="50">
        <v>44705</v>
      </c>
      <c r="H52" s="50">
        <v>44705</v>
      </c>
      <c r="I52" s="55" t="s">
        <v>82</v>
      </c>
      <c r="J52" s="53"/>
      <c r="K52" s="51" t="str">
        <f ca="1">LeaveTracker[[#This Row],[Days]]&amp;" "&amp;LeaveTracker[[#This Row],[Type of Leave]]</f>
        <v>1 VL</v>
      </c>
      <c r="L52" s="9">
        <f ca="1">NETWORKDAYS(LeaveTracker[[#This Row],[Start Date]],LeaveTracker[[#This Row],[End Date]],lstHolidays)</f>
        <v>1</v>
      </c>
      <c r="M52" s="9"/>
    </row>
    <row r="53" spans="1:13" ht="30" hidden="1" customHeight="1" x14ac:dyDescent="0.3">
      <c r="A53" s="51">
        <v>473</v>
      </c>
      <c r="B53" s="59">
        <v>44778</v>
      </c>
      <c r="C53" s="59">
        <v>44691</v>
      </c>
      <c r="D53" s="53" t="s">
        <v>1773</v>
      </c>
      <c r="E53" s="51" t="str">
        <f>IF(ISBLANK(LeaveTracker[[#This Row],[Employee Name]]),"-----",VLOOKUP(LeaveTracker[[#This Row],[Employee Name]],Employees[[Employee Name]:[Office]],7))</f>
        <v>EEO/CITY MARKET</v>
      </c>
      <c r="F53" s="51" t="str">
        <f>IF(ISBLANK(LeaveTracker[[#This Row],[Employee Name]]),"-----",VLOOKUP(LeaveTracker[[#This Row],[Employee Name]],Employees[[Employee Name]:[Office]],6))</f>
        <v>CASUAL</v>
      </c>
      <c r="G53" s="50">
        <v>44686</v>
      </c>
      <c r="H53" s="50">
        <v>44688</v>
      </c>
      <c r="I53" s="55" t="s">
        <v>81</v>
      </c>
      <c r="J53" s="53"/>
      <c r="K53" s="51" t="str">
        <f ca="1">LeaveTracker[[#This Row],[Days]]&amp;" "&amp;LeaveTracker[[#This Row],[Type of Leave]]</f>
        <v>2 SL</v>
      </c>
      <c r="L53" s="9">
        <f ca="1">NETWORKDAYS(LeaveTracker[[#This Row],[Start Date]],LeaveTracker[[#This Row],[End Date]],lstHolidays)</f>
        <v>2</v>
      </c>
      <c r="M53" s="9"/>
    </row>
    <row r="54" spans="1:13" ht="30" hidden="1" customHeight="1" x14ac:dyDescent="0.3">
      <c r="A54" s="51">
        <v>474</v>
      </c>
      <c r="B54" s="59">
        <v>44778</v>
      </c>
      <c r="C54" s="59">
        <v>44755</v>
      </c>
      <c r="D54" s="53" t="s">
        <v>1774</v>
      </c>
      <c r="E54" s="51" t="str">
        <f>IF(ISBLANK(LeaveTracker[[#This Row],[Employee Name]]),"-----",VLOOKUP(LeaveTracker[[#This Row],[Employee Name]],Employees[[Employee Name]:[Office]],7))</f>
        <v>SP</v>
      </c>
      <c r="F54" s="51" t="str">
        <f>IF(ISBLANK(LeaveTracker[[#This Row],[Employee Name]]),"-----",VLOOKUP(LeaveTracker[[#This Row],[Employee Name]],Employees[[Employee Name]:[Office]],6))</f>
        <v>CASUAL</v>
      </c>
      <c r="G54" s="50">
        <v>44754</v>
      </c>
      <c r="H54" s="50">
        <v>44754</v>
      </c>
      <c r="I54" s="55" t="s">
        <v>81</v>
      </c>
      <c r="J54" s="53"/>
      <c r="K54" s="51" t="str">
        <f ca="1">LeaveTracker[[#This Row],[Days]]&amp;" "&amp;LeaveTracker[[#This Row],[Type of Leave]]</f>
        <v>1 SL</v>
      </c>
      <c r="L54" s="9">
        <f ca="1">NETWORKDAYS(LeaveTracker[[#This Row],[Start Date]],LeaveTracker[[#This Row],[End Date]],lstHolidays)</f>
        <v>1</v>
      </c>
      <c r="M54" s="9"/>
    </row>
    <row r="55" spans="1:13" ht="30" hidden="1" customHeight="1" x14ac:dyDescent="0.3">
      <c r="A55" s="51">
        <v>475</v>
      </c>
      <c r="B55" s="59">
        <v>44778</v>
      </c>
      <c r="C55" s="59">
        <v>44719</v>
      </c>
      <c r="D55" s="53" t="s">
        <v>1775</v>
      </c>
      <c r="E55" s="51" t="str">
        <f>IF(ISBLANK(LeaveTracker[[#This Row],[Employee Name]]),"-----",VLOOKUP(LeaveTracker[[#This Row],[Employee Name]],Employees[[Employee Name]:[Office]],7))</f>
        <v>TCIS</v>
      </c>
      <c r="F55" s="51" t="str">
        <f>IF(ISBLANK(LeaveTracker[[#This Row],[Employee Name]]),"-----",VLOOKUP(LeaveTracker[[#This Row],[Employee Name]],Employees[[Employee Name]:[Office]],6))</f>
        <v>JOBCON</v>
      </c>
      <c r="G55" s="50">
        <v>44718</v>
      </c>
      <c r="H55" s="50">
        <v>44718</v>
      </c>
      <c r="I55" s="55" t="s">
        <v>81</v>
      </c>
      <c r="J55" s="53"/>
      <c r="K55" s="51" t="str">
        <f ca="1">LeaveTracker[[#This Row],[Days]]&amp;" "&amp;LeaveTracker[[#This Row],[Type of Leave]]</f>
        <v>1 SL</v>
      </c>
      <c r="L55" s="9">
        <f ca="1">NETWORKDAYS(LeaveTracker[[#This Row],[Start Date]],LeaveTracker[[#This Row],[End Date]],lstHolidays)</f>
        <v>1</v>
      </c>
      <c r="M55" s="9"/>
    </row>
    <row r="56" spans="1:13" ht="30" hidden="1" customHeight="1" x14ac:dyDescent="0.3">
      <c r="A56" s="51">
        <v>476</v>
      </c>
      <c r="B56" s="59">
        <v>44778</v>
      </c>
      <c r="C56" s="59">
        <v>44725</v>
      </c>
      <c r="D56" s="53" t="s">
        <v>1775</v>
      </c>
      <c r="E56" s="51" t="str">
        <f>IF(ISBLANK(LeaveTracker[[#This Row],[Employee Name]]),"-----",VLOOKUP(LeaveTracker[[#This Row],[Employee Name]],Employees[[Employee Name]:[Office]],7))</f>
        <v>TCIS</v>
      </c>
      <c r="F56" s="51" t="str">
        <f>IF(ISBLANK(LeaveTracker[[#This Row],[Employee Name]]),"-----",VLOOKUP(LeaveTracker[[#This Row],[Employee Name]],Employees[[Employee Name]:[Office]],6))</f>
        <v>JOBCON</v>
      </c>
      <c r="G56" s="50">
        <v>44726</v>
      </c>
      <c r="H56" s="50">
        <v>44726</v>
      </c>
      <c r="I56" s="55" t="s">
        <v>81</v>
      </c>
      <c r="J56" s="53"/>
      <c r="K56" s="51" t="str">
        <f ca="1">LeaveTracker[[#This Row],[Days]]&amp;" "&amp;LeaveTracker[[#This Row],[Type of Leave]]</f>
        <v>1 SL</v>
      </c>
      <c r="L56" s="9">
        <f ca="1">NETWORKDAYS(LeaveTracker[[#This Row],[Start Date]],LeaveTracker[[#This Row],[End Date]],lstHolidays)</f>
        <v>1</v>
      </c>
      <c r="M56" s="9"/>
    </row>
    <row r="57" spans="1:13" ht="30" hidden="1" customHeight="1" x14ac:dyDescent="0.3">
      <c r="A57" s="51">
        <v>477</v>
      </c>
      <c r="B57" s="59">
        <v>44778</v>
      </c>
      <c r="C57" s="59">
        <v>44719</v>
      </c>
      <c r="D57" s="53" t="s">
        <v>1775</v>
      </c>
      <c r="E57" s="51" t="str">
        <f>IF(ISBLANK(LeaveTracker[[#This Row],[Employee Name]]),"-----",VLOOKUP(LeaveTracker[[#This Row],[Employee Name]],Employees[[Employee Name]:[Office]],7))</f>
        <v>TCIS</v>
      </c>
      <c r="F57" s="51" t="str">
        <f>IF(ISBLANK(LeaveTracker[[#This Row],[Employee Name]]),"-----",VLOOKUP(LeaveTracker[[#This Row],[Employee Name]],Employees[[Employee Name]:[Office]],6))</f>
        <v>JOBCON</v>
      </c>
      <c r="G57" s="50">
        <v>44713</v>
      </c>
      <c r="H57" s="50">
        <v>44715</v>
      </c>
      <c r="I57" s="55" t="s">
        <v>81</v>
      </c>
      <c r="J57" s="53"/>
      <c r="K57" s="51" t="str">
        <f ca="1">LeaveTracker[[#This Row],[Days]]&amp;" "&amp;LeaveTracker[[#This Row],[Type of Leave]]</f>
        <v>3 SL</v>
      </c>
      <c r="L57" s="9">
        <f ca="1">NETWORKDAYS(LeaveTracker[[#This Row],[Start Date]],LeaveTracker[[#This Row],[End Date]],lstHolidays)</f>
        <v>3</v>
      </c>
      <c r="M57" s="9"/>
    </row>
    <row r="58" spans="1:13" ht="30" hidden="1" customHeight="1" x14ac:dyDescent="0.3">
      <c r="A58" s="51">
        <v>478</v>
      </c>
      <c r="B58" s="59">
        <v>44778</v>
      </c>
      <c r="C58" s="59">
        <v>44739</v>
      </c>
      <c r="D58" s="53" t="s">
        <v>1776</v>
      </c>
      <c r="E58" s="51" t="str">
        <f>IF(ISBLANK(LeaveTracker[[#This Row],[Employee Name]]),"-----",VLOOKUP(LeaveTracker[[#This Row],[Employee Name]],Employees[[Employee Name]:[Office]],7))</f>
        <v>GSO</v>
      </c>
      <c r="F58" s="51" t="str">
        <f>IF(ISBLANK(LeaveTracker[[#This Row],[Employee Name]]),"-----",VLOOKUP(LeaveTracker[[#This Row],[Employee Name]],Employees[[Employee Name]:[Office]],6))</f>
        <v>CASUAL</v>
      </c>
      <c r="G58" s="50">
        <v>44736</v>
      </c>
      <c r="H58" s="50">
        <v>44736</v>
      </c>
      <c r="I58" s="55" t="s">
        <v>81</v>
      </c>
      <c r="J58" s="53"/>
      <c r="K58" s="51" t="str">
        <f ca="1">LeaveTracker[[#This Row],[Days]]&amp;" "&amp;LeaveTracker[[#This Row],[Type of Leave]]</f>
        <v>1 SL</v>
      </c>
      <c r="L58" s="9">
        <f ca="1">NETWORKDAYS(LeaveTracker[[#This Row],[Start Date]],LeaveTracker[[#This Row],[End Date]],lstHolidays)</f>
        <v>1</v>
      </c>
      <c r="M58" s="9"/>
    </row>
    <row r="59" spans="1:13" ht="30" hidden="1" customHeight="1" x14ac:dyDescent="0.3">
      <c r="A59" s="51">
        <v>479</v>
      </c>
      <c r="B59" s="59">
        <v>44778</v>
      </c>
      <c r="C59" s="59">
        <v>44728</v>
      </c>
      <c r="D59" s="53" t="s">
        <v>1777</v>
      </c>
      <c r="E59" s="51" t="str">
        <f>IF(ISBLANK(LeaveTracker[[#This Row],[Employee Name]]),"-----",VLOOKUP(LeaveTracker[[#This Row],[Employee Name]],Employees[[Employee Name]:[Office]],7))</f>
        <v>CEO</v>
      </c>
      <c r="F59" s="51" t="str">
        <f>IF(ISBLANK(LeaveTracker[[#This Row],[Employee Name]]),"-----",VLOOKUP(LeaveTracker[[#This Row],[Employee Name]],Employees[[Employee Name]:[Office]],6))</f>
        <v>CASUAL</v>
      </c>
      <c r="G59" s="50">
        <v>44728</v>
      </c>
      <c r="H59" s="50">
        <v>44728</v>
      </c>
      <c r="I59" s="55" t="s">
        <v>81</v>
      </c>
      <c r="J59" s="53"/>
      <c r="K59" s="51" t="str">
        <f ca="1">LeaveTracker[[#This Row],[Days]]&amp;" "&amp;LeaveTracker[[#This Row],[Type of Leave]]</f>
        <v>1 SL</v>
      </c>
      <c r="L59" s="9">
        <f ca="1">NETWORKDAYS(LeaveTracker[[#This Row],[Start Date]],LeaveTracker[[#This Row],[End Date]],lstHolidays)</f>
        <v>1</v>
      </c>
      <c r="M59" s="9"/>
    </row>
    <row r="60" spans="1:13" ht="30" hidden="1" customHeight="1" x14ac:dyDescent="0.3">
      <c r="A60" s="51">
        <v>480</v>
      </c>
      <c r="B60" s="59">
        <v>44778</v>
      </c>
      <c r="C60" s="59">
        <v>44680</v>
      </c>
      <c r="D60" s="53" t="s">
        <v>1777</v>
      </c>
      <c r="E60" s="51" t="str">
        <f>IF(ISBLANK(LeaveTracker[[#This Row],[Employee Name]]),"-----",VLOOKUP(LeaveTracker[[#This Row],[Employee Name]],Employees[[Employee Name]:[Office]],7))</f>
        <v>CEO</v>
      </c>
      <c r="F60" s="51" t="str">
        <f>IF(ISBLANK(LeaveTracker[[#This Row],[Employee Name]]),"-----",VLOOKUP(LeaveTracker[[#This Row],[Employee Name]],Employees[[Employee Name]:[Office]],6))</f>
        <v>CASUAL</v>
      </c>
      <c r="G60" s="50">
        <v>44678</v>
      </c>
      <c r="H60" s="50">
        <v>44679</v>
      </c>
      <c r="I60" s="55" t="s">
        <v>81</v>
      </c>
      <c r="J60" s="53"/>
      <c r="K60" s="51" t="str">
        <f ca="1">LeaveTracker[[#This Row],[Days]]&amp;" "&amp;LeaveTracker[[#This Row],[Type of Leave]]</f>
        <v>2 SL</v>
      </c>
      <c r="L60" s="9">
        <f ca="1">NETWORKDAYS(LeaveTracker[[#This Row],[Start Date]],LeaveTracker[[#This Row],[End Date]],lstHolidays)</f>
        <v>2</v>
      </c>
      <c r="M60" s="9"/>
    </row>
    <row r="61" spans="1:13" ht="30" hidden="1" customHeight="1" x14ac:dyDescent="0.3">
      <c r="A61" s="51">
        <v>481</v>
      </c>
      <c r="B61" s="59">
        <v>44778</v>
      </c>
      <c r="C61" s="59">
        <v>44763</v>
      </c>
      <c r="D61" s="53" t="s">
        <v>1778</v>
      </c>
      <c r="E61" s="51" t="str">
        <f>IF(ISBLANK(LeaveTracker[[#This Row],[Employee Name]]),"-----",VLOOKUP(LeaveTracker[[#This Row],[Employee Name]],Employees[[Employee Name]:[Office]],7))</f>
        <v>CHARACTER</v>
      </c>
      <c r="F61" s="51" t="str">
        <f>IF(ISBLANK(LeaveTracker[[#This Row],[Employee Name]]),"-----",VLOOKUP(LeaveTracker[[#This Row],[Employee Name]],Employees[[Employee Name]:[Office]],6))</f>
        <v>CASUAL</v>
      </c>
      <c r="G61" s="50">
        <v>44762</v>
      </c>
      <c r="H61" s="50">
        <v>44762</v>
      </c>
      <c r="I61" s="55" t="s">
        <v>81</v>
      </c>
      <c r="J61" s="53"/>
      <c r="K61" s="51" t="str">
        <f ca="1">LeaveTracker[[#This Row],[Days]]&amp;" "&amp;LeaveTracker[[#This Row],[Type of Leave]]</f>
        <v>1 SL</v>
      </c>
      <c r="L61" s="9">
        <f ca="1">NETWORKDAYS(LeaveTracker[[#This Row],[Start Date]],LeaveTracker[[#This Row],[End Date]],lstHolidays)</f>
        <v>1</v>
      </c>
      <c r="M61" s="9"/>
    </row>
    <row r="62" spans="1:13" ht="30" hidden="1" customHeight="1" x14ac:dyDescent="0.3">
      <c r="A62" s="51">
        <v>482</v>
      </c>
      <c r="B62" s="59">
        <v>44778</v>
      </c>
      <c r="C62" s="59">
        <v>44754</v>
      </c>
      <c r="D62" s="53" t="s">
        <v>1779</v>
      </c>
      <c r="E62" s="51" t="str">
        <f>IF(ISBLANK(LeaveTracker[[#This Row],[Employee Name]]),"-----",VLOOKUP(LeaveTracker[[#This Row],[Employee Name]],Employees[[Employee Name]:[Office]],7))</f>
        <v>DEPED</v>
      </c>
      <c r="F62" s="51" t="str">
        <f>IF(ISBLANK(LeaveTracker[[#This Row],[Employee Name]]),"-----",VLOOKUP(LeaveTracker[[#This Row],[Employee Name]],Employees[[Employee Name]:[Office]],6))</f>
        <v>CASUAL</v>
      </c>
      <c r="G62" s="50">
        <v>44753</v>
      </c>
      <c r="H62" s="50">
        <v>44753</v>
      </c>
      <c r="I62" s="55" t="s">
        <v>300</v>
      </c>
      <c r="J62" s="53" t="s">
        <v>307</v>
      </c>
      <c r="K62" s="51" t="str">
        <f ca="1">LeaveTracker[[#This Row],[Days]]&amp;" "&amp;LeaveTracker[[#This Row],[Type of Leave]]</f>
        <v>1 OTHER</v>
      </c>
      <c r="L62" s="9">
        <f ca="1">NETWORKDAYS(LeaveTracker[[#This Row],[Start Date]],LeaveTracker[[#This Row],[End Date]],lstHolidays)</f>
        <v>1</v>
      </c>
      <c r="M62" s="9"/>
    </row>
    <row r="63" spans="1:13" ht="30" hidden="1" customHeight="1" x14ac:dyDescent="0.3">
      <c r="A63" s="51">
        <v>482</v>
      </c>
      <c r="B63" s="59">
        <v>44778</v>
      </c>
      <c r="C63" s="59">
        <v>44755</v>
      </c>
      <c r="D63" s="53" t="s">
        <v>1779</v>
      </c>
      <c r="E63" s="51" t="str">
        <f>IF(ISBLANK(LeaveTracker[[#This Row],[Employee Name]]),"-----",VLOOKUP(LeaveTracker[[#This Row],[Employee Name]],Employees[[Employee Name]:[Office]],7))</f>
        <v>DEPED</v>
      </c>
      <c r="F63" s="51" t="str">
        <f>IF(ISBLANK(LeaveTracker[[#This Row],[Employee Name]]),"-----",VLOOKUP(LeaveTracker[[#This Row],[Employee Name]],Employees[[Employee Name]:[Office]],6))</f>
        <v>CASUAL</v>
      </c>
      <c r="G63" s="50">
        <v>44760</v>
      </c>
      <c r="H63" s="50">
        <v>44761</v>
      </c>
      <c r="I63" s="55" t="s">
        <v>300</v>
      </c>
      <c r="J63" s="53" t="s">
        <v>307</v>
      </c>
      <c r="K63" s="51" t="str">
        <f ca="1">LeaveTracker[[#This Row],[Days]]&amp;" "&amp;LeaveTracker[[#This Row],[Type of Leave]]</f>
        <v>2 OTHER</v>
      </c>
      <c r="L63" s="9">
        <f ca="1">NETWORKDAYS(LeaveTracker[[#This Row],[Start Date]],LeaveTracker[[#This Row],[End Date]],lstHolidays)</f>
        <v>2</v>
      </c>
      <c r="M63" s="9"/>
    </row>
    <row r="64" spans="1:13" ht="30" hidden="1" customHeight="1" x14ac:dyDescent="0.3">
      <c r="A64" s="51">
        <v>482</v>
      </c>
      <c r="B64" s="59">
        <v>44778</v>
      </c>
      <c r="C64" s="59">
        <v>44756</v>
      </c>
      <c r="D64" s="53" t="s">
        <v>1779</v>
      </c>
      <c r="E64" s="51" t="str">
        <f>IF(ISBLANK(LeaveTracker[[#This Row],[Employee Name]]),"-----",VLOOKUP(LeaveTracker[[#This Row],[Employee Name]],Employees[[Employee Name]:[Office]],7))</f>
        <v>DEPED</v>
      </c>
      <c r="F64" s="51" t="str">
        <f>IF(ISBLANK(LeaveTracker[[#This Row],[Employee Name]]),"-----",VLOOKUP(LeaveTracker[[#This Row],[Employee Name]],Employees[[Employee Name]:[Office]],6))</f>
        <v>CASUAL</v>
      </c>
      <c r="G64" s="50">
        <v>44763</v>
      </c>
      <c r="H64" s="50">
        <v>44764</v>
      </c>
      <c r="I64" s="55" t="s">
        <v>300</v>
      </c>
      <c r="J64" s="53" t="s">
        <v>307</v>
      </c>
      <c r="K64" s="51" t="str">
        <f ca="1">LeaveTracker[[#This Row],[Days]]&amp;" "&amp;LeaveTracker[[#This Row],[Type of Leave]]</f>
        <v>2 OTHER</v>
      </c>
      <c r="L64" s="9">
        <f ca="1">NETWORKDAYS(LeaveTracker[[#This Row],[Start Date]],LeaveTracker[[#This Row],[End Date]],lstHolidays)</f>
        <v>2</v>
      </c>
      <c r="M64" s="9"/>
    </row>
    <row r="65" spans="1:13" ht="30" hidden="1" customHeight="1" x14ac:dyDescent="0.3">
      <c r="A65" s="51">
        <v>483</v>
      </c>
      <c r="B65" s="59">
        <v>44778</v>
      </c>
      <c r="C65" s="59">
        <v>44754</v>
      </c>
      <c r="D65" s="53" t="s">
        <v>1779</v>
      </c>
      <c r="E65" s="51" t="str">
        <f>IF(ISBLANK(LeaveTracker[[#This Row],[Employee Name]]),"-----",VLOOKUP(LeaveTracker[[#This Row],[Employee Name]],Employees[[Employee Name]:[Office]],7))</f>
        <v>DEPED</v>
      </c>
      <c r="F65" s="51" t="str">
        <f>IF(ISBLANK(LeaveTracker[[#This Row],[Employee Name]]),"-----",VLOOKUP(LeaveTracker[[#This Row],[Employee Name]],Employees[[Employee Name]:[Office]],6))</f>
        <v>CASUAL</v>
      </c>
      <c r="G65" s="50">
        <v>44762</v>
      </c>
      <c r="H65" s="50">
        <v>44762</v>
      </c>
      <c r="I65" s="55" t="s">
        <v>300</v>
      </c>
      <c r="J65" s="53" t="s">
        <v>158</v>
      </c>
      <c r="K65" s="51" t="str">
        <f ca="1">LeaveTracker[[#This Row],[Days]]&amp;" "&amp;LeaveTracker[[#This Row],[Type of Leave]]</f>
        <v>1 OTHER</v>
      </c>
      <c r="L65" s="9">
        <f ca="1">NETWORKDAYS(LeaveTracker[[#This Row],[Start Date]],LeaveTracker[[#This Row],[End Date]],lstHolidays)</f>
        <v>1</v>
      </c>
      <c r="M65" s="9"/>
    </row>
    <row r="66" spans="1:13" ht="30" hidden="1" customHeight="1" x14ac:dyDescent="0.3">
      <c r="A66" s="51">
        <v>484</v>
      </c>
      <c r="B66" s="59">
        <v>44778</v>
      </c>
      <c r="C66" s="59">
        <v>44774</v>
      </c>
      <c r="D66" s="53" t="s">
        <v>1780</v>
      </c>
      <c r="E66" s="51" t="str">
        <f>IF(ISBLANK(LeaveTracker[[#This Row],[Employee Name]]),"-----",VLOOKUP(LeaveTracker[[#This Row],[Employee Name]],Employees[[Employee Name]:[Office]],7))</f>
        <v>LIBRARY</v>
      </c>
      <c r="F66" s="51" t="str">
        <f>IF(ISBLANK(LeaveTracker[[#This Row],[Employee Name]]),"-----",VLOOKUP(LeaveTracker[[#This Row],[Employee Name]],Employees[[Employee Name]:[Office]],6))</f>
        <v>CASUAL</v>
      </c>
      <c r="G66" s="50">
        <v>44789</v>
      </c>
      <c r="H66" s="50">
        <v>44789</v>
      </c>
      <c r="I66" s="55" t="s">
        <v>300</v>
      </c>
      <c r="J66" s="53" t="s">
        <v>158</v>
      </c>
      <c r="K66" s="51" t="str">
        <f ca="1">LeaveTracker[[#This Row],[Days]]&amp;" "&amp;LeaveTracker[[#This Row],[Type of Leave]]</f>
        <v>1 OTHER</v>
      </c>
      <c r="L66" s="9">
        <f ca="1">NETWORKDAYS(LeaveTracker[[#This Row],[Start Date]],LeaveTracker[[#This Row],[End Date]],lstHolidays)</f>
        <v>1</v>
      </c>
      <c r="M66" s="9"/>
    </row>
    <row r="67" spans="1:13" ht="30" hidden="1" customHeight="1" x14ac:dyDescent="0.3">
      <c r="A67" s="51">
        <v>485</v>
      </c>
      <c r="B67" s="59">
        <v>44778</v>
      </c>
      <c r="C67" s="59">
        <v>44774</v>
      </c>
      <c r="D67" s="53" t="s">
        <v>1780</v>
      </c>
      <c r="E67" s="51" t="str">
        <f>IF(ISBLANK(LeaveTracker[[#This Row],[Employee Name]]),"-----",VLOOKUP(LeaveTracker[[#This Row],[Employee Name]],Employees[[Employee Name]:[Office]],7))</f>
        <v>LIBRARY</v>
      </c>
      <c r="F67" s="51" t="str">
        <f>IF(ISBLANK(LeaveTracker[[#This Row],[Employee Name]]),"-----",VLOOKUP(LeaveTracker[[#This Row],[Employee Name]],Employees[[Employee Name]:[Office]],6))</f>
        <v>CASUAL</v>
      </c>
      <c r="G67" s="50">
        <v>44792</v>
      </c>
      <c r="H67" s="50">
        <v>44792</v>
      </c>
      <c r="I67" s="55" t="s">
        <v>82</v>
      </c>
      <c r="J67" s="53"/>
      <c r="K67" s="51" t="str">
        <f ca="1">LeaveTracker[[#This Row],[Days]]&amp;" "&amp;LeaveTracker[[#This Row],[Type of Leave]]</f>
        <v>1 VL</v>
      </c>
      <c r="L67" s="9">
        <f ca="1">NETWORKDAYS(LeaveTracker[[#This Row],[Start Date]],LeaveTracker[[#This Row],[End Date]],lstHolidays)</f>
        <v>1</v>
      </c>
      <c r="M67" s="9"/>
    </row>
    <row r="68" spans="1:13" ht="30" hidden="1" customHeight="1" x14ac:dyDescent="0.3">
      <c r="A68" s="51">
        <v>486</v>
      </c>
      <c r="B68" s="59">
        <v>44778</v>
      </c>
      <c r="C68" s="59">
        <v>44750</v>
      </c>
      <c r="D68" s="53" t="s">
        <v>1780</v>
      </c>
      <c r="E68" s="51" t="str">
        <f>IF(ISBLANK(LeaveTracker[[#This Row],[Employee Name]]),"-----",VLOOKUP(LeaveTracker[[#This Row],[Employee Name]],Employees[[Employee Name]:[Office]],7))</f>
        <v>LIBRARY</v>
      </c>
      <c r="F68" s="51" t="str">
        <f>IF(ISBLANK(LeaveTracker[[#This Row],[Employee Name]]),"-----",VLOOKUP(LeaveTracker[[#This Row],[Employee Name]],Employees[[Employee Name]:[Office]],6))</f>
        <v>CASUAL</v>
      </c>
      <c r="G68" s="50">
        <v>44749</v>
      </c>
      <c r="H68" s="50">
        <v>44749</v>
      </c>
      <c r="I68" s="55" t="s">
        <v>300</v>
      </c>
      <c r="J68" s="53" t="s">
        <v>1781</v>
      </c>
      <c r="K68" s="51" t="str">
        <f ca="1">LeaveTracker[[#This Row],[Days]]&amp;" "&amp;LeaveTracker[[#This Row],[Type of Leave]]</f>
        <v>1 OTHER</v>
      </c>
      <c r="L68" s="9">
        <f ca="1">NETWORKDAYS(LeaveTracker[[#This Row],[Start Date]],LeaveTracker[[#This Row],[End Date]],lstHolidays)</f>
        <v>1</v>
      </c>
      <c r="M68" s="9"/>
    </row>
    <row r="69" spans="1:13" ht="30" hidden="1" customHeight="1" x14ac:dyDescent="0.3">
      <c r="A69" s="51">
        <v>487</v>
      </c>
      <c r="B69" s="59">
        <v>44778</v>
      </c>
      <c r="C69" s="59">
        <v>44692</v>
      </c>
      <c r="D69" s="53" t="s">
        <v>1780</v>
      </c>
      <c r="E69" s="51" t="str">
        <f>IF(ISBLANK(LeaveTracker[[#This Row],[Employee Name]]),"-----",VLOOKUP(LeaveTracker[[#This Row],[Employee Name]],Employees[[Employee Name]:[Office]],7))</f>
        <v>LIBRARY</v>
      </c>
      <c r="F69" s="51" t="str">
        <f>IF(ISBLANK(LeaveTracker[[#This Row],[Employee Name]]),"-----",VLOOKUP(LeaveTracker[[#This Row],[Employee Name]],Employees[[Employee Name]:[Office]],6))</f>
        <v>CASUAL</v>
      </c>
      <c r="G69" s="50">
        <v>44699</v>
      </c>
      <c r="H69" s="50">
        <v>44701</v>
      </c>
      <c r="I69" s="55" t="s">
        <v>82</v>
      </c>
      <c r="J69" s="53"/>
      <c r="K69" s="51" t="str">
        <f ca="1">LeaveTracker[[#This Row],[Days]]&amp;" "&amp;LeaveTracker[[#This Row],[Type of Leave]]</f>
        <v>3 VL</v>
      </c>
      <c r="L69" s="9">
        <f ca="1">NETWORKDAYS(LeaveTracker[[#This Row],[Start Date]],LeaveTracker[[#This Row],[End Date]],lstHolidays)</f>
        <v>3</v>
      </c>
      <c r="M69" s="9"/>
    </row>
    <row r="70" spans="1:13" ht="30" hidden="1" customHeight="1" x14ac:dyDescent="0.3">
      <c r="A70" s="51">
        <v>488</v>
      </c>
      <c r="B70" s="59">
        <v>44778</v>
      </c>
      <c r="C70" s="59">
        <v>44704</v>
      </c>
      <c r="D70" s="53" t="s">
        <v>1782</v>
      </c>
      <c r="E70" s="51" t="str">
        <f>IF(ISBLANK(LeaveTracker[[#This Row],[Employee Name]]),"-----",VLOOKUP(LeaveTracker[[#This Row],[Employee Name]],Employees[[Employee Name]:[Office]],7))</f>
        <v>EEO/CITY MARKET</v>
      </c>
      <c r="F70" s="51" t="str">
        <f>IF(ISBLANK(LeaveTracker[[#This Row],[Employee Name]]),"-----",VLOOKUP(LeaveTracker[[#This Row],[Employee Name]],Employees[[Employee Name]:[Office]],6))</f>
        <v>CASUAL</v>
      </c>
      <c r="G70" s="50">
        <v>44698</v>
      </c>
      <c r="H70" s="50">
        <v>44698</v>
      </c>
      <c r="I70" s="55" t="s">
        <v>81</v>
      </c>
      <c r="J70" s="53"/>
      <c r="K70" s="51" t="str">
        <f ca="1">LeaveTracker[[#This Row],[Days]]&amp;" "&amp;LeaveTracker[[#This Row],[Type of Leave]]</f>
        <v>1 SL</v>
      </c>
      <c r="L70" s="9">
        <f ca="1">NETWORKDAYS(LeaveTracker[[#This Row],[Start Date]],LeaveTracker[[#This Row],[End Date]],lstHolidays)</f>
        <v>1</v>
      </c>
      <c r="M70" s="9"/>
    </row>
    <row r="71" spans="1:13" ht="30" hidden="1" customHeight="1" x14ac:dyDescent="0.3">
      <c r="A71" s="51">
        <v>488</v>
      </c>
      <c r="B71" s="59">
        <v>44778</v>
      </c>
      <c r="C71" s="59">
        <v>44704</v>
      </c>
      <c r="D71" s="53" t="s">
        <v>1782</v>
      </c>
      <c r="E71" s="51" t="str">
        <f>IF(ISBLANK(LeaveTracker[[#This Row],[Employee Name]]),"-----",VLOOKUP(LeaveTracker[[#This Row],[Employee Name]],Employees[[Employee Name]:[Office]],7))</f>
        <v>EEO/CITY MARKET</v>
      </c>
      <c r="F71" s="51" t="str">
        <f>IF(ISBLANK(LeaveTracker[[#This Row],[Employee Name]]),"-----",VLOOKUP(LeaveTracker[[#This Row],[Employee Name]],Employees[[Employee Name]:[Office]],6))</f>
        <v>CASUAL</v>
      </c>
      <c r="G71" s="50">
        <v>44700</v>
      </c>
      <c r="H71" s="50">
        <v>44700</v>
      </c>
      <c r="I71" s="55" t="s">
        <v>81</v>
      </c>
      <c r="J71" s="53"/>
      <c r="K71" s="51" t="str">
        <f ca="1">LeaveTracker[[#This Row],[Days]]&amp;" "&amp;LeaveTracker[[#This Row],[Type of Leave]]</f>
        <v>1 SL</v>
      </c>
      <c r="L71" s="9">
        <f ca="1">NETWORKDAYS(LeaveTracker[[#This Row],[Start Date]],LeaveTracker[[#This Row],[End Date]],lstHolidays)</f>
        <v>1</v>
      </c>
      <c r="M71" s="9"/>
    </row>
    <row r="72" spans="1:13" ht="30" hidden="1" customHeight="1" x14ac:dyDescent="0.3">
      <c r="A72" s="51">
        <v>488</v>
      </c>
      <c r="B72" s="59">
        <v>44778</v>
      </c>
      <c r="C72" s="59">
        <v>44704</v>
      </c>
      <c r="D72" s="53" t="s">
        <v>1782</v>
      </c>
      <c r="E72" s="51" t="str">
        <f>IF(ISBLANK(LeaveTracker[[#This Row],[Employee Name]]),"-----",VLOOKUP(LeaveTracker[[#This Row],[Employee Name]],Employees[[Employee Name]:[Office]],7))</f>
        <v>EEO/CITY MARKET</v>
      </c>
      <c r="F72" s="51" t="str">
        <f>IF(ISBLANK(LeaveTracker[[#This Row],[Employee Name]]),"-----",VLOOKUP(LeaveTracker[[#This Row],[Employee Name]],Employees[[Employee Name]:[Office]],6))</f>
        <v>CASUAL</v>
      </c>
      <c r="G72" s="50">
        <v>44702</v>
      </c>
      <c r="H72" s="50">
        <v>44702</v>
      </c>
      <c r="I72" s="55" t="s">
        <v>81</v>
      </c>
      <c r="J72" s="53"/>
      <c r="K72" s="51" t="str">
        <f ca="1">LeaveTracker[[#This Row],[Days]]&amp;" "&amp;LeaveTracker[[#This Row],[Type of Leave]]</f>
        <v>0 SL</v>
      </c>
      <c r="L72" s="9">
        <f ca="1">NETWORKDAYS(LeaveTracker[[#This Row],[Start Date]],LeaveTracker[[#This Row],[End Date]],lstHolidays)</f>
        <v>0</v>
      </c>
      <c r="M72" s="9"/>
    </row>
    <row r="73" spans="1:13" ht="30" hidden="1" customHeight="1" x14ac:dyDescent="0.3">
      <c r="A73" s="51">
        <v>489</v>
      </c>
      <c r="B73" s="59">
        <v>44778</v>
      </c>
      <c r="C73" s="59">
        <v>44683</v>
      </c>
      <c r="D73" s="53" t="s">
        <v>1782</v>
      </c>
      <c r="E73" s="51" t="str">
        <f>IF(ISBLANK(LeaveTracker[[#This Row],[Employee Name]]),"-----",VLOOKUP(LeaveTracker[[#This Row],[Employee Name]],Employees[[Employee Name]:[Office]],7))</f>
        <v>EEO/CITY MARKET</v>
      </c>
      <c r="F73" s="51" t="str">
        <f>IF(ISBLANK(LeaveTracker[[#This Row],[Employee Name]]),"-----",VLOOKUP(LeaveTracker[[#This Row],[Employee Name]],Employees[[Employee Name]:[Office]],6))</f>
        <v>CASUAL</v>
      </c>
      <c r="G73" s="50">
        <v>44672</v>
      </c>
      <c r="H73" s="50">
        <v>44673</v>
      </c>
      <c r="I73" s="55" t="s">
        <v>81</v>
      </c>
      <c r="J73" s="53"/>
      <c r="K73" s="51" t="str">
        <f ca="1">LeaveTracker[[#This Row],[Days]]&amp;" "&amp;LeaveTracker[[#This Row],[Type of Leave]]</f>
        <v>2 SL</v>
      </c>
      <c r="L73" s="9">
        <f ca="1">NETWORKDAYS(LeaveTracker[[#This Row],[Start Date]],LeaveTracker[[#This Row],[End Date]],lstHolidays)</f>
        <v>2</v>
      </c>
      <c r="M73" s="9"/>
    </row>
    <row r="74" spans="1:13" ht="30" hidden="1" customHeight="1" x14ac:dyDescent="0.3">
      <c r="A74" s="51">
        <v>489</v>
      </c>
      <c r="B74" s="59">
        <v>44778</v>
      </c>
      <c r="C74" s="59">
        <v>44683</v>
      </c>
      <c r="D74" s="53" t="s">
        <v>1782</v>
      </c>
      <c r="E74" s="51" t="str">
        <f>IF(ISBLANK(LeaveTracker[[#This Row],[Employee Name]]),"-----",VLOOKUP(LeaveTracker[[#This Row],[Employee Name]],Employees[[Employee Name]:[Office]],7))</f>
        <v>EEO/CITY MARKET</v>
      </c>
      <c r="F74" s="51" t="str">
        <f>IF(ISBLANK(LeaveTracker[[#This Row],[Employee Name]]),"-----",VLOOKUP(LeaveTracker[[#This Row],[Employee Name]],Employees[[Employee Name]:[Office]],6))</f>
        <v>CASUAL</v>
      </c>
      <c r="G74" s="50">
        <v>44676</v>
      </c>
      <c r="H74" s="50">
        <v>44679</v>
      </c>
      <c r="I74" s="55" t="s">
        <v>81</v>
      </c>
      <c r="J74" s="53"/>
      <c r="K74" s="51" t="str">
        <f ca="1">LeaveTracker[[#This Row],[Days]]&amp;" "&amp;LeaveTracker[[#This Row],[Type of Leave]]</f>
        <v>4 SL</v>
      </c>
      <c r="L74" s="9">
        <f ca="1">NETWORKDAYS(LeaveTracker[[#This Row],[Start Date]],LeaveTracker[[#This Row],[End Date]],lstHolidays)</f>
        <v>4</v>
      </c>
      <c r="M74" s="9"/>
    </row>
    <row r="75" spans="1:13" ht="30" hidden="1" customHeight="1" x14ac:dyDescent="0.3">
      <c r="A75" s="51">
        <v>489</v>
      </c>
      <c r="B75" s="59">
        <v>44778</v>
      </c>
      <c r="C75" s="59">
        <v>44683</v>
      </c>
      <c r="D75" s="53" t="s">
        <v>1782</v>
      </c>
      <c r="E75" s="51" t="str">
        <f>IF(ISBLANK(LeaveTracker[[#This Row],[Employee Name]]),"-----",VLOOKUP(LeaveTracker[[#This Row],[Employee Name]],Employees[[Employee Name]:[Office]],7))</f>
        <v>EEO/CITY MARKET</v>
      </c>
      <c r="F75" s="51" t="str">
        <f>IF(ISBLANK(LeaveTracker[[#This Row],[Employee Name]]),"-----",VLOOKUP(LeaveTracker[[#This Row],[Employee Name]],Employees[[Employee Name]:[Office]],6))</f>
        <v>CASUAL</v>
      </c>
      <c r="G75" s="50">
        <v>44681</v>
      </c>
      <c r="H75" s="50">
        <v>44681</v>
      </c>
      <c r="I75" s="55" t="s">
        <v>81</v>
      </c>
      <c r="J75" s="53"/>
      <c r="K75" s="51" t="str">
        <f ca="1">LeaveTracker[[#This Row],[Days]]&amp;" "&amp;LeaveTracker[[#This Row],[Type of Leave]]</f>
        <v>0 SL</v>
      </c>
      <c r="L75" s="9">
        <f ca="1">NETWORKDAYS(LeaveTracker[[#This Row],[Start Date]],LeaveTracker[[#This Row],[End Date]],lstHolidays)</f>
        <v>0</v>
      </c>
      <c r="M75" s="9"/>
    </row>
    <row r="76" spans="1:13" ht="30" hidden="1" customHeight="1" x14ac:dyDescent="0.3">
      <c r="A76" s="51">
        <v>490</v>
      </c>
      <c r="B76" s="59">
        <v>44778</v>
      </c>
      <c r="C76" s="59">
        <v>44755</v>
      </c>
      <c r="D76" s="53" t="s">
        <v>1782</v>
      </c>
      <c r="E76" s="51" t="str">
        <f>IF(ISBLANK(LeaveTracker[[#This Row],[Employee Name]]),"-----",VLOOKUP(LeaveTracker[[#This Row],[Employee Name]],Employees[[Employee Name]:[Office]],7))</f>
        <v>EEO/CITY MARKET</v>
      </c>
      <c r="F76" s="51" t="str">
        <f>IF(ISBLANK(LeaveTracker[[#This Row],[Employee Name]]),"-----",VLOOKUP(LeaveTracker[[#This Row],[Employee Name]],Employees[[Employee Name]:[Office]],6))</f>
        <v>CASUAL</v>
      </c>
      <c r="G76" s="50">
        <v>44746</v>
      </c>
      <c r="H76" s="50">
        <v>44749</v>
      </c>
      <c r="I76" s="55" t="s">
        <v>81</v>
      </c>
      <c r="J76" s="53"/>
      <c r="K76" s="51" t="str">
        <f ca="1">LeaveTracker[[#This Row],[Days]]&amp;" "&amp;LeaveTracker[[#This Row],[Type of Leave]]</f>
        <v>4 SL</v>
      </c>
      <c r="L76" s="9">
        <f ca="1">NETWORKDAYS(LeaveTracker[[#This Row],[Start Date]],LeaveTracker[[#This Row],[End Date]],lstHolidays)</f>
        <v>4</v>
      </c>
      <c r="M76" s="9"/>
    </row>
    <row r="77" spans="1:13" ht="30" hidden="1" customHeight="1" x14ac:dyDescent="0.3">
      <c r="A77" s="51">
        <v>490</v>
      </c>
      <c r="B77" s="59">
        <v>44778</v>
      </c>
      <c r="C77" s="59">
        <v>44755</v>
      </c>
      <c r="D77" s="53" t="s">
        <v>1782</v>
      </c>
      <c r="E77" s="51" t="str">
        <f>IF(ISBLANK(LeaveTracker[[#This Row],[Employee Name]]),"-----",VLOOKUP(LeaveTracker[[#This Row],[Employee Name]],Employees[[Employee Name]:[Office]],7))</f>
        <v>EEO/CITY MARKET</v>
      </c>
      <c r="F77" s="51" t="str">
        <f>IF(ISBLANK(LeaveTracker[[#This Row],[Employee Name]]),"-----",VLOOKUP(LeaveTracker[[#This Row],[Employee Name]],Employees[[Employee Name]:[Office]],6))</f>
        <v>CASUAL</v>
      </c>
      <c r="G77" s="50">
        <v>44751</v>
      </c>
      <c r="H77" s="50">
        <v>44751</v>
      </c>
      <c r="I77" s="55" t="s">
        <v>81</v>
      </c>
      <c r="J77" s="53"/>
      <c r="K77" s="51" t="str">
        <f ca="1">LeaveTracker[[#This Row],[Days]]&amp;" "&amp;LeaveTracker[[#This Row],[Type of Leave]]</f>
        <v>0 SL</v>
      </c>
      <c r="L77" s="9">
        <f ca="1">NETWORKDAYS(LeaveTracker[[#This Row],[Start Date]],LeaveTracker[[#This Row],[End Date]],lstHolidays)</f>
        <v>0</v>
      </c>
      <c r="M77" s="9"/>
    </row>
    <row r="78" spans="1:13" ht="30" hidden="1" customHeight="1" x14ac:dyDescent="0.3">
      <c r="A78" s="51">
        <v>490</v>
      </c>
      <c r="B78" s="59">
        <v>44778</v>
      </c>
      <c r="C78" s="59">
        <v>44755</v>
      </c>
      <c r="D78" s="53" t="s">
        <v>1782</v>
      </c>
      <c r="E78" s="51" t="str">
        <f>IF(ISBLANK(LeaveTracker[[#This Row],[Employee Name]]),"-----",VLOOKUP(LeaveTracker[[#This Row],[Employee Name]],Employees[[Employee Name]:[Office]],7))</f>
        <v>EEO/CITY MARKET</v>
      </c>
      <c r="F78" s="51" t="str">
        <f>IF(ISBLANK(LeaveTracker[[#This Row],[Employee Name]]),"-----",VLOOKUP(LeaveTracker[[#This Row],[Employee Name]],Employees[[Employee Name]:[Office]],6))</f>
        <v>CASUAL</v>
      </c>
      <c r="G78" s="50">
        <v>44753</v>
      </c>
      <c r="H78" s="50">
        <v>44753</v>
      </c>
      <c r="I78" s="55" t="s">
        <v>81</v>
      </c>
      <c r="J78" s="53"/>
      <c r="K78" s="51" t="str">
        <f ca="1">LeaveTracker[[#This Row],[Days]]&amp;" "&amp;LeaveTracker[[#This Row],[Type of Leave]]</f>
        <v>1 SL</v>
      </c>
      <c r="L78" s="9">
        <f ca="1">NETWORKDAYS(LeaveTracker[[#This Row],[Start Date]],LeaveTracker[[#This Row],[End Date]],lstHolidays)</f>
        <v>1</v>
      </c>
      <c r="M78" s="9"/>
    </row>
    <row r="79" spans="1:13" ht="30" hidden="1" customHeight="1" x14ac:dyDescent="0.3">
      <c r="A79" s="51">
        <v>491</v>
      </c>
      <c r="B79" s="59">
        <v>44778</v>
      </c>
      <c r="C79" s="59">
        <v>44754</v>
      </c>
      <c r="D79" s="53" t="s">
        <v>1783</v>
      </c>
      <c r="E79" s="51" t="str">
        <f>IF(ISBLANK(LeaveTracker[[#This Row],[Employee Name]]),"-----",VLOOKUP(LeaveTracker[[#This Row],[Employee Name]],Employees[[Employee Name]:[Office]],7))</f>
        <v>GSO</v>
      </c>
      <c r="F79" s="51" t="str">
        <f>IF(ISBLANK(LeaveTracker[[#This Row],[Employee Name]]),"-----",VLOOKUP(LeaveTracker[[#This Row],[Employee Name]],Employees[[Employee Name]:[Office]],6))</f>
        <v>CASUAL</v>
      </c>
      <c r="G79" s="50">
        <v>44753</v>
      </c>
      <c r="H79" s="50">
        <v>44753</v>
      </c>
      <c r="I79" s="55" t="s">
        <v>81</v>
      </c>
      <c r="J79" s="53"/>
      <c r="K79" s="51" t="str">
        <f ca="1">LeaveTracker[[#This Row],[Days]]&amp;" "&amp;LeaveTracker[[#This Row],[Type of Leave]]</f>
        <v>1 SL</v>
      </c>
      <c r="L79" s="9">
        <f ca="1">NETWORKDAYS(LeaveTracker[[#This Row],[Start Date]],LeaveTracker[[#This Row],[End Date]],lstHolidays)</f>
        <v>1</v>
      </c>
      <c r="M79" s="9"/>
    </row>
    <row r="80" spans="1:13" ht="30" hidden="1" customHeight="1" x14ac:dyDescent="0.3">
      <c r="A80" s="51">
        <v>492</v>
      </c>
      <c r="B80" s="59">
        <v>44778</v>
      </c>
      <c r="C80" s="59">
        <v>44757</v>
      </c>
      <c r="D80" s="53" t="s">
        <v>1777</v>
      </c>
      <c r="E80" s="51" t="str">
        <f>IF(ISBLANK(LeaveTracker[[#This Row],[Employee Name]]),"-----",VLOOKUP(LeaveTracker[[#This Row],[Employee Name]],Employees[[Employee Name]:[Office]],7))</f>
        <v>CEO</v>
      </c>
      <c r="F80" s="51" t="str">
        <f>IF(ISBLANK(LeaveTracker[[#This Row],[Employee Name]]),"-----",VLOOKUP(LeaveTracker[[#This Row],[Employee Name]],Employees[[Employee Name]:[Office]],6))</f>
        <v>CASUAL</v>
      </c>
      <c r="G80" s="50">
        <v>44756</v>
      </c>
      <c r="H80" s="50">
        <v>44756</v>
      </c>
      <c r="I80" s="55" t="s">
        <v>81</v>
      </c>
      <c r="J80" s="53"/>
      <c r="K80" s="51" t="str">
        <f ca="1">LeaveTracker[[#This Row],[Days]]&amp;" "&amp;LeaveTracker[[#This Row],[Type of Leave]]</f>
        <v>1 SL</v>
      </c>
      <c r="L80" s="9">
        <f ca="1">NETWORKDAYS(LeaveTracker[[#This Row],[Start Date]],LeaveTracker[[#This Row],[End Date]],lstHolidays)</f>
        <v>1</v>
      </c>
      <c r="M80" s="9"/>
    </row>
    <row r="81" spans="1:13" ht="30" hidden="1" customHeight="1" x14ac:dyDescent="0.3">
      <c r="A81" s="51">
        <v>493</v>
      </c>
      <c r="B81" s="59">
        <v>44778</v>
      </c>
      <c r="C81" s="59">
        <v>44760</v>
      </c>
      <c r="D81" s="53" t="s">
        <v>1778</v>
      </c>
      <c r="E81" s="51" t="str">
        <f>IF(ISBLANK(LeaveTracker[[#This Row],[Employee Name]]),"-----",VLOOKUP(LeaveTracker[[#This Row],[Employee Name]],Employees[[Employee Name]:[Office]],7))</f>
        <v>CHARACTER</v>
      </c>
      <c r="F81" s="51" t="str">
        <f>IF(ISBLANK(LeaveTracker[[#This Row],[Employee Name]]),"-----",VLOOKUP(LeaveTracker[[#This Row],[Employee Name]],Employees[[Employee Name]:[Office]],6))</f>
        <v>CASUAL</v>
      </c>
      <c r="G81" s="50">
        <v>44757</v>
      </c>
      <c r="H81" s="50">
        <v>44757</v>
      </c>
      <c r="I81" s="55" t="s">
        <v>81</v>
      </c>
      <c r="J81" s="53"/>
      <c r="K81" s="51" t="str">
        <f ca="1">LeaveTracker[[#This Row],[Days]]&amp;" "&amp;LeaveTracker[[#This Row],[Type of Leave]]</f>
        <v>1 SL</v>
      </c>
      <c r="L81" s="9">
        <f ca="1">NETWORKDAYS(LeaveTracker[[#This Row],[Start Date]],LeaveTracker[[#This Row],[End Date]],lstHolidays)</f>
        <v>1</v>
      </c>
      <c r="M81" s="9"/>
    </row>
    <row r="82" spans="1:13" ht="30" hidden="1" customHeight="1" x14ac:dyDescent="0.3">
      <c r="A82" s="51">
        <v>494</v>
      </c>
      <c r="B82" s="59">
        <v>44778</v>
      </c>
      <c r="C82" s="59">
        <v>44661</v>
      </c>
      <c r="D82" s="53" t="s">
        <v>1778</v>
      </c>
      <c r="E82" s="51" t="str">
        <f>IF(ISBLANK(LeaveTracker[[#This Row],[Employee Name]]),"-----",VLOOKUP(LeaveTracker[[#This Row],[Employee Name]],Employees[[Employee Name]:[Office]],7))</f>
        <v>CHARACTER</v>
      </c>
      <c r="F82" s="51" t="str">
        <f>IF(ISBLANK(LeaveTracker[[#This Row],[Employee Name]]),"-----",VLOOKUP(LeaveTracker[[#This Row],[Employee Name]],Employees[[Employee Name]:[Office]],6))</f>
        <v>CASUAL</v>
      </c>
      <c r="G82" s="50">
        <v>44664</v>
      </c>
      <c r="H82" s="50">
        <v>44664</v>
      </c>
      <c r="I82" s="55" t="s">
        <v>300</v>
      </c>
      <c r="J82" s="53" t="s">
        <v>1784</v>
      </c>
      <c r="K82" s="51" t="str">
        <f ca="1">LeaveTracker[[#This Row],[Days]]&amp;" "&amp;LeaveTracker[[#This Row],[Type of Leave]]</f>
        <v>1 OTHER</v>
      </c>
      <c r="L82" s="9">
        <f ca="1">NETWORKDAYS(LeaveTracker[[#This Row],[Start Date]],LeaveTracker[[#This Row],[End Date]],lstHolidays)</f>
        <v>1</v>
      </c>
      <c r="M82" s="9"/>
    </row>
    <row r="83" spans="1:13" ht="30" hidden="1" customHeight="1" x14ac:dyDescent="0.3">
      <c r="A83" s="51">
        <v>495</v>
      </c>
      <c r="B83" s="59">
        <v>44778</v>
      </c>
      <c r="C83" s="59">
        <v>44676</v>
      </c>
      <c r="D83" s="53" t="s">
        <v>1783</v>
      </c>
      <c r="E83" s="51" t="str">
        <f>IF(ISBLANK(LeaveTracker[[#This Row],[Employee Name]]),"-----",VLOOKUP(LeaveTracker[[#This Row],[Employee Name]],Employees[[Employee Name]:[Office]],7))</f>
        <v>GSO</v>
      </c>
      <c r="F83" s="51" t="str">
        <f>IF(ISBLANK(LeaveTracker[[#This Row],[Employee Name]]),"-----",VLOOKUP(LeaveTracker[[#This Row],[Employee Name]],Employees[[Employee Name]:[Office]],6))</f>
        <v>CASUAL</v>
      </c>
      <c r="G83" s="50">
        <v>44673</v>
      </c>
      <c r="H83" s="50">
        <v>44673</v>
      </c>
      <c r="I83" s="55" t="s">
        <v>300</v>
      </c>
      <c r="J83" s="53" t="s">
        <v>647</v>
      </c>
      <c r="K83" s="51" t="str">
        <f ca="1">LeaveTracker[[#This Row],[Days]]&amp;" "&amp;LeaveTracker[[#This Row],[Type of Leave]]</f>
        <v>1 OTHER</v>
      </c>
      <c r="L83" s="9">
        <f ca="1">NETWORKDAYS(LeaveTracker[[#This Row],[Start Date]],LeaveTracker[[#This Row],[End Date]],lstHolidays)</f>
        <v>1</v>
      </c>
      <c r="M83" s="9"/>
    </row>
    <row r="84" spans="1:13" ht="30" hidden="1" customHeight="1" x14ac:dyDescent="0.3">
      <c r="A84" s="51">
        <v>496</v>
      </c>
      <c r="B84" s="59">
        <v>44778</v>
      </c>
      <c r="C84" s="59">
        <v>44655</v>
      </c>
      <c r="D84" s="53" t="s">
        <v>1783</v>
      </c>
      <c r="E84" s="51" t="str">
        <f>IF(ISBLANK(LeaveTracker[[#This Row],[Employee Name]]),"-----",VLOOKUP(LeaveTracker[[#This Row],[Employee Name]],Employees[[Employee Name]:[Office]],7))</f>
        <v>GSO</v>
      </c>
      <c r="F84" s="51" t="str">
        <f>IF(ISBLANK(LeaveTracker[[#This Row],[Employee Name]]),"-----",VLOOKUP(LeaveTracker[[#This Row],[Employee Name]],Employees[[Employee Name]:[Office]],6))</f>
        <v>CASUAL</v>
      </c>
      <c r="G84" s="50">
        <v>44652</v>
      </c>
      <c r="H84" s="50">
        <v>44652</v>
      </c>
      <c r="I84" s="55" t="s">
        <v>300</v>
      </c>
      <c r="J84" s="53" t="s">
        <v>647</v>
      </c>
      <c r="K84" s="51" t="str">
        <f ca="1">LeaveTracker[[#This Row],[Days]]&amp;" "&amp;LeaveTracker[[#This Row],[Type of Leave]]</f>
        <v>1 OTHER</v>
      </c>
      <c r="L84" s="9">
        <f ca="1">NETWORKDAYS(LeaveTracker[[#This Row],[Start Date]],LeaveTracker[[#This Row],[End Date]],lstHolidays)</f>
        <v>1</v>
      </c>
      <c r="M84" s="9"/>
    </row>
    <row r="85" spans="1:13" ht="30" hidden="1" customHeight="1" x14ac:dyDescent="0.3">
      <c r="A85" s="51">
        <v>497</v>
      </c>
      <c r="B85" s="59">
        <v>44778</v>
      </c>
      <c r="C85" s="59">
        <v>44662</v>
      </c>
      <c r="D85" s="53" t="s">
        <v>1785</v>
      </c>
      <c r="E85" s="51" t="str">
        <f>IF(ISBLANK(LeaveTracker[[#This Row],[Employee Name]]),"-----",VLOOKUP(LeaveTracker[[#This Row],[Employee Name]],Employees[[Employee Name]:[Office]],7))</f>
        <v>CENRO</v>
      </c>
      <c r="F85" s="51" t="str">
        <f>IF(ISBLANK(LeaveTracker[[#This Row],[Employee Name]]),"-----",VLOOKUP(LeaveTracker[[#This Row],[Employee Name]],Employees[[Employee Name]:[Office]],6))</f>
        <v>CASUAL</v>
      </c>
      <c r="G85" s="50">
        <v>44666</v>
      </c>
      <c r="H85" s="50">
        <v>44667</v>
      </c>
      <c r="I85" s="55" t="s">
        <v>81</v>
      </c>
      <c r="J85" s="53"/>
      <c r="K85" s="51" t="str">
        <f ca="1">LeaveTracker[[#This Row],[Days]]&amp;" "&amp;LeaveTracker[[#This Row],[Type of Leave]]</f>
        <v>1 SL</v>
      </c>
      <c r="L85" s="9">
        <f ca="1">NETWORKDAYS(LeaveTracker[[#This Row],[Start Date]],LeaveTracker[[#This Row],[End Date]],lstHolidays)</f>
        <v>1</v>
      </c>
      <c r="M85" s="9"/>
    </row>
    <row r="86" spans="1:13" ht="30" hidden="1" customHeight="1" x14ac:dyDescent="0.3">
      <c r="A86" s="51">
        <v>498</v>
      </c>
      <c r="B86" s="59">
        <v>44778</v>
      </c>
      <c r="C86" s="59">
        <v>44714</v>
      </c>
      <c r="D86" s="53" t="s">
        <v>1786</v>
      </c>
      <c r="E86" s="51" t="str">
        <f>IF(ISBLANK(LeaveTracker[[#This Row],[Employee Name]]),"-----",VLOOKUP(LeaveTracker[[#This Row],[Employee Name]],Employees[[Employee Name]:[Office]],7))</f>
        <v>ONT</v>
      </c>
      <c r="F86" s="51" t="str">
        <f>IF(ISBLANK(LeaveTracker[[#This Row],[Employee Name]]),"-----",VLOOKUP(LeaveTracker[[#This Row],[Employee Name]],Employees[[Employee Name]:[Office]],6))</f>
        <v>CASUAL</v>
      </c>
      <c r="G86" s="50">
        <v>44710</v>
      </c>
      <c r="H86" s="50">
        <v>44710</v>
      </c>
      <c r="I86" s="55" t="s">
        <v>81</v>
      </c>
      <c r="J86" s="53"/>
      <c r="K86" s="51" t="str">
        <f ca="1">LeaveTracker[[#This Row],[Days]]&amp;" "&amp;LeaveTracker[[#This Row],[Type of Leave]]</f>
        <v>0 SL</v>
      </c>
      <c r="L86" s="9">
        <f ca="1">NETWORKDAYS(LeaveTracker[[#This Row],[Start Date]],LeaveTracker[[#This Row],[End Date]],lstHolidays)</f>
        <v>0</v>
      </c>
      <c r="M86" s="9"/>
    </row>
    <row r="87" spans="1:13" ht="30" hidden="1" customHeight="1" x14ac:dyDescent="0.3">
      <c r="A87" s="51">
        <v>499</v>
      </c>
      <c r="B87" s="59">
        <v>44778</v>
      </c>
      <c r="C87" s="59">
        <v>44694</v>
      </c>
      <c r="D87" s="53" t="s">
        <v>1787</v>
      </c>
      <c r="E87" s="51" t="str">
        <f>IF(ISBLANK(LeaveTracker[[#This Row],[Employee Name]]),"-----",VLOOKUP(LeaveTracker[[#This Row],[Employee Name]],Employees[[Employee Name]:[Office]],7))</f>
        <v>ONT</v>
      </c>
      <c r="F87" s="51" t="str">
        <f>IF(ISBLANK(LeaveTracker[[#This Row],[Employee Name]]),"-----",VLOOKUP(LeaveTracker[[#This Row],[Employee Name]],Employees[[Employee Name]:[Office]],6))</f>
        <v>CASUAL</v>
      </c>
      <c r="G87" s="50">
        <v>44707</v>
      </c>
      <c r="H87" s="50">
        <v>44708</v>
      </c>
      <c r="I87" s="55" t="s">
        <v>82</v>
      </c>
      <c r="J87" s="53"/>
      <c r="K87" s="51" t="str">
        <f ca="1">LeaveTracker[[#This Row],[Days]]&amp;" "&amp;LeaveTracker[[#This Row],[Type of Leave]]</f>
        <v>2 VL</v>
      </c>
      <c r="L87" s="9">
        <f ca="1">NETWORKDAYS(LeaveTracker[[#This Row],[Start Date]],LeaveTracker[[#This Row],[End Date]],lstHolidays)</f>
        <v>2</v>
      </c>
      <c r="M87" s="9"/>
    </row>
    <row r="88" spans="1:13" ht="30" hidden="1" customHeight="1" x14ac:dyDescent="0.3">
      <c r="A88" s="51">
        <v>500</v>
      </c>
      <c r="B88" s="59">
        <v>44778</v>
      </c>
      <c r="C88" s="59">
        <v>44753</v>
      </c>
      <c r="D88" s="53" t="s">
        <v>1788</v>
      </c>
      <c r="E88" s="51" t="str">
        <f>IF(ISBLANK(LeaveTracker[[#This Row],[Employee Name]]),"-----",VLOOKUP(LeaveTracker[[#This Row],[Employee Name]],Employees[[Employee Name]:[Office]],7))</f>
        <v>GSO</v>
      </c>
      <c r="F88" s="51" t="str">
        <f>IF(ISBLANK(LeaveTracker[[#This Row],[Employee Name]]),"-----",VLOOKUP(LeaveTracker[[#This Row],[Employee Name]],Employees[[Employee Name]:[Office]],6))</f>
        <v>CASUAL</v>
      </c>
      <c r="G88" s="50">
        <v>44750</v>
      </c>
      <c r="H88" s="50">
        <v>44750</v>
      </c>
      <c r="I88" s="55" t="s">
        <v>81</v>
      </c>
      <c r="J88" s="53"/>
      <c r="K88" s="51" t="str">
        <f ca="1">LeaveTracker[[#This Row],[Days]]&amp;" "&amp;LeaveTracker[[#This Row],[Type of Leave]]</f>
        <v>1 SL</v>
      </c>
      <c r="L88" s="9">
        <f ca="1">NETWORKDAYS(LeaveTracker[[#This Row],[Start Date]],LeaveTracker[[#This Row],[End Date]],lstHolidays)</f>
        <v>1</v>
      </c>
      <c r="M88" s="9"/>
    </row>
    <row r="89" spans="1:13" ht="30" hidden="1" customHeight="1" x14ac:dyDescent="0.3">
      <c r="A89" s="51">
        <v>501</v>
      </c>
      <c r="B89" s="59">
        <v>44778</v>
      </c>
      <c r="C89" s="59">
        <v>44712</v>
      </c>
      <c r="D89" s="53" t="s">
        <v>1788</v>
      </c>
      <c r="E89" s="51" t="str">
        <f>IF(ISBLANK(LeaveTracker[[#This Row],[Employee Name]]),"-----",VLOOKUP(LeaveTracker[[#This Row],[Employee Name]],Employees[[Employee Name]:[Office]],7))</f>
        <v>GSO</v>
      </c>
      <c r="F89" s="51" t="str">
        <f>IF(ISBLANK(LeaveTracker[[#This Row],[Employee Name]]),"-----",VLOOKUP(LeaveTracker[[#This Row],[Employee Name]],Employees[[Employee Name]:[Office]],6))</f>
        <v>CASUAL</v>
      </c>
      <c r="G89" s="50">
        <v>44718</v>
      </c>
      <c r="H89" s="50">
        <v>44720</v>
      </c>
      <c r="I89" s="55" t="s">
        <v>82</v>
      </c>
      <c r="J89" s="53"/>
      <c r="K89" s="51" t="str">
        <f ca="1">LeaveTracker[[#This Row],[Days]]&amp;" "&amp;LeaveTracker[[#This Row],[Type of Leave]]</f>
        <v>3 VL</v>
      </c>
      <c r="L89" s="9">
        <f ca="1">NETWORKDAYS(LeaveTracker[[#This Row],[Start Date]],LeaveTracker[[#This Row],[End Date]],lstHolidays)</f>
        <v>3</v>
      </c>
      <c r="M89" s="9"/>
    </row>
    <row r="90" spans="1:13" ht="30" hidden="1" customHeight="1" x14ac:dyDescent="0.3">
      <c r="A90" s="51">
        <v>502</v>
      </c>
      <c r="B90" s="59">
        <v>44778</v>
      </c>
      <c r="C90" s="59">
        <v>44700</v>
      </c>
      <c r="D90" s="53" t="s">
        <v>1788</v>
      </c>
      <c r="E90" s="51" t="str">
        <f>IF(ISBLANK(LeaveTracker[[#This Row],[Employee Name]]),"-----",VLOOKUP(LeaveTracker[[#This Row],[Employee Name]],Employees[[Employee Name]:[Office]],7))</f>
        <v>GSO</v>
      </c>
      <c r="F90" s="51" t="str">
        <f>IF(ISBLANK(LeaveTracker[[#This Row],[Employee Name]]),"-----",VLOOKUP(LeaveTracker[[#This Row],[Employee Name]],Employees[[Employee Name]:[Office]],6))</f>
        <v>CASUAL</v>
      </c>
      <c r="G90" s="50">
        <v>44699</v>
      </c>
      <c r="H90" s="50">
        <v>44699</v>
      </c>
      <c r="I90" s="55" t="s">
        <v>300</v>
      </c>
      <c r="J90" s="53" t="s">
        <v>647</v>
      </c>
      <c r="K90" s="51" t="str">
        <f ca="1">LeaveTracker[[#This Row],[Days]]&amp;" "&amp;LeaveTracker[[#This Row],[Type of Leave]]</f>
        <v>1 OTHER</v>
      </c>
      <c r="L90" s="9">
        <f ca="1">NETWORKDAYS(LeaveTracker[[#This Row],[Start Date]],LeaveTracker[[#This Row],[End Date]],lstHolidays)</f>
        <v>1</v>
      </c>
      <c r="M90" s="9"/>
    </row>
    <row r="91" spans="1:13" ht="30" hidden="1" customHeight="1" x14ac:dyDescent="0.3">
      <c r="A91" s="51">
        <v>503</v>
      </c>
      <c r="B91" s="59">
        <v>44778</v>
      </c>
      <c r="C91" s="59">
        <v>44698</v>
      </c>
      <c r="D91" s="53" t="s">
        <v>1788</v>
      </c>
      <c r="E91" s="51" t="str">
        <f>IF(ISBLANK(LeaveTracker[[#This Row],[Employee Name]]),"-----",VLOOKUP(LeaveTracker[[#This Row],[Employee Name]],Employees[[Employee Name]:[Office]],7))</f>
        <v>GSO</v>
      </c>
      <c r="F91" s="51" t="str">
        <f>IF(ISBLANK(LeaveTracker[[#This Row],[Employee Name]]),"-----",VLOOKUP(LeaveTracker[[#This Row],[Employee Name]],Employees[[Employee Name]:[Office]],6))</f>
        <v>CASUAL</v>
      </c>
      <c r="G91" s="50">
        <v>44697</v>
      </c>
      <c r="H91" s="50">
        <v>44697</v>
      </c>
      <c r="I91" s="55" t="s">
        <v>81</v>
      </c>
      <c r="J91" s="53"/>
      <c r="K91" s="51" t="str">
        <f ca="1">LeaveTracker[[#This Row],[Days]]&amp;" "&amp;LeaveTracker[[#This Row],[Type of Leave]]</f>
        <v>1 SL</v>
      </c>
      <c r="L91" s="9">
        <f ca="1">NETWORKDAYS(LeaveTracker[[#This Row],[Start Date]],LeaveTracker[[#This Row],[End Date]],lstHolidays)</f>
        <v>1</v>
      </c>
      <c r="M91" s="9"/>
    </row>
    <row r="92" spans="1:13" ht="30" hidden="1" customHeight="1" x14ac:dyDescent="0.3">
      <c r="A92" s="51">
        <v>504</v>
      </c>
      <c r="B92" s="59">
        <v>44778</v>
      </c>
      <c r="C92" s="59">
        <v>44719</v>
      </c>
      <c r="D92" s="53" t="s">
        <v>1789</v>
      </c>
      <c r="E92" s="51" t="str">
        <f>IF(ISBLANK(LeaveTracker[[#This Row],[Employee Name]]),"-----",VLOOKUP(LeaveTracker[[#This Row],[Employee Name]],Employees[[Employee Name]:[Office]],7))</f>
        <v>EEO/CITY MARKET</v>
      </c>
      <c r="F92" s="51" t="str">
        <f>IF(ISBLANK(LeaveTracker[[#This Row],[Employee Name]]),"-----",VLOOKUP(LeaveTracker[[#This Row],[Employee Name]],Employees[[Employee Name]:[Office]],6))</f>
        <v>CASUAL</v>
      </c>
      <c r="G92" s="50">
        <v>44714</v>
      </c>
      <c r="H92" s="50">
        <v>44716</v>
      </c>
      <c r="I92" s="55" t="s">
        <v>81</v>
      </c>
      <c r="J92" s="53"/>
      <c r="K92" s="51" t="str">
        <f ca="1">LeaveTracker[[#This Row],[Days]]&amp;" "&amp;LeaveTracker[[#This Row],[Type of Leave]]</f>
        <v>2 SL</v>
      </c>
      <c r="L92" s="9">
        <f ca="1">NETWORKDAYS(LeaveTracker[[#This Row],[Start Date]],LeaveTracker[[#This Row],[End Date]],lstHolidays)</f>
        <v>2</v>
      </c>
      <c r="M92" s="9"/>
    </row>
    <row r="93" spans="1:13" ht="30" hidden="1" customHeight="1" x14ac:dyDescent="0.3">
      <c r="A93" s="51">
        <v>505</v>
      </c>
      <c r="B93" s="59">
        <v>44778</v>
      </c>
      <c r="C93" s="59">
        <v>44753</v>
      </c>
      <c r="D93" s="53" t="s">
        <v>1790</v>
      </c>
      <c r="E93" s="51" t="str">
        <f>IF(ISBLANK(LeaveTracker[[#This Row],[Employee Name]]),"-----",VLOOKUP(LeaveTracker[[#This Row],[Employee Name]],Employees[[Employee Name]:[Office]],7))</f>
        <v>CHO</v>
      </c>
      <c r="F93" s="51" t="str">
        <f>IF(ISBLANK(LeaveTracker[[#This Row],[Employee Name]]),"-----",VLOOKUP(LeaveTracker[[#This Row],[Employee Name]],Employees[[Employee Name]:[Office]],6))</f>
        <v>CASUAL</v>
      </c>
      <c r="G93" s="50">
        <v>44748</v>
      </c>
      <c r="H93" s="50">
        <v>44750</v>
      </c>
      <c r="I93" s="55" t="s">
        <v>81</v>
      </c>
      <c r="J93" s="53"/>
      <c r="K93" s="51" t="str">
        <f ca="1">LeaveTracker[[#This Row],[Days]]&amp;" "&amp;LeaveTracker[[#This Row],[Type of Leave]]</f>
        <v>3 SL</v>
      </c>
      <c r="L93" s="9">
        <f ca="1">NETWORKDAYS(LeaveTracker[[#This Row],[Start Date]],LeaveTracker[[#This Row],[End Date]],lstHolidays)</f>
        <v>3</v>
      </c>
      <c r="M93" s="9"/>
    </row>
    <row r="94" spans="1:13" ht="30" hidden="1" customHeight="1" x14ac:dyDescent="0.3">
      <c r="A94" s="51">
        <v>506</v>
      </c>
      <c r="B94" s="59">
        <v>44778</v>
      </c>
      <c r="C94" s="59">
        <v>44753</v>
      </c>
      <c r="D94" s="53" t="s">
        <v>1791</v>
      </c>
      <c r="E94" s="51" t="str">
        <f>IF(ISBLANK(LeaveTracker[[#This Row],[Employee Name]]),"-----",VLOOKUP(LeaveTracker[[#This Row],[Employee Name]],Employees[[Employee Name]:[Office]],7))</f>
        <v>SP/VMO</v>
      </c>
      <c r="F94" s="51" t="str">
        <f>IF(ISBLANK(LeaveTracker[[#This Row],[Employee Name]]),"-----",VLOOKUP(LeaveTracker[[#This Row],[Employee Name]],Employees[[Employee Name]:[Office]],6))</f>
        <v>CASUAL</v>
      </c>
      <c r="G94" s="50"/>
      <c r="H94" s="50"/>
      <c r="I94" s="55" t="s">
        <v>300</v>
      </c>
      <c r="J94" s="53" t="s">
        <v>694</v>
      </c>
      <c r="K94" s="51" t="str">
        <f ca="1">LeaveTracker[[#This Row],[Days]]&amp;" "&amp;LeaveTracker[[#This Row],[Type of Leave]]</f>
        <v>0 OTHER</v>
      </c>
      <c r="L94" s="9">
        <f ca="1">NETWORKDAYS(LeaveTracker[[#This Row],[Start Date]],LeaveTracker[[#This Row],[End Date]],lstHolidays)</f>
        <v>0</v>
      </c>
      <c r="M94" s="9"/>
    </row>
    <row r="95" spans="1:13" ht="30" hidden="1" customHeight="1" x14ac:dyDescent="0.3">
      <c r="A95" s="51">
        <v>507</v>
      </c>
      <c r="B95" s="59">
        <v>44778</v>
      </c>
      <c r="C95" s="59">
        <v>44775</v>
      </c>
      <c r="D95" s="53" t="s">
        <v>1792</v>
      </c>
      <c r="E95" s="51" t="str">
        <f>IF(ISBLANK(LeaveTracker[[#This Row],[Employee Name]]),"-----",VLOOKUP(LeaveTracker[[#This Row],[Employee Name]],Employees[[Employee Name]:[Office]],7))</f>
        <v>GSO</v>
      </c>
      <c r="F95" s="51" t="str">
        <f>IF(ISBLANK(LeaveTracker[[#This Row],[Employee Name]]),"-----",VLOOKUP(LeaveTracker[[#This Row],[Employee Name]],Employees[[Employee Name]:[Office]],6))</f>
        <v>CASUAL</v>
      </c>
      <c r="G95" s="50">
        <v>44781</v>
      </c>
      <c r="H95" s="50">
        <v>44924</v>
      </c>
      <c r="I95" s="55" t="s">
        <v>82</v>
      </c>
      <c r="J95" s="53" t="s">
        <v>1026</v>
      </c>
      <c r="K95" s="51" t="str">
        <f ca="1">LeaveTracker[[#This Row],[Days]]&amp;" "&amp;LeaveTracker[[#This Row],[Type of Leave]]</f>
        <v>100 VL</v>
      </c>
      <c r="L95" s="9">
        <f ca="1">NETWORKDAYS(LeaveTracker[[#This Row],[Start Date]],LeaveTracker[[#This Row],[End Date]],lstHolidays)</f>
        <v>100</v>
      </c>
      <c r="M95" s="9"/>
    </row>
    <row r="96" spans="1:13" ht="30" hidden="1" customHeight="1" x14ac:dyDescent="0.3">
      <c r="A96" s="51">
        <v>508</v>
      </c>
      <c r="B96" s="59">
        <v>44778</v>
      </c>
      <c r="C96" s="59">
        <v>44739</v>
      </c>
      <c r="D96" s="53" t="s">
        <v>1793</v>
      </c>
      <c r="E96" s="51" t="str">
        <f>IF(ISBLANK(LeaveTracker[[#This Row],[Employee Name]]),"-----",VLOOKUP(LeaveTracker[[#This Row],[Employee Name]],Employees[[Employee Name]:[Office]],7))</f>
        <v>MAHOGANY MARKET</v>
      </c>
      <c r="F96" s="51" t="str">
        <f>IF(ISBLANK(LeaveTracker[[#This Row],[Employee Name]]),"-----",VLOOKUP(LeaveTracker[[#This Row],[Employee Name]],Employees[[Employee Name]:[Office]],6))</f>
        <v>REGULAR</v>
      </c>
      <c r="G96" s="50">
        <v>44734</v>
      </c>
      <c r="H96" s="50">
        <v>44735</v>
      </c>
      <c r="I96" s="55" t="s">
        <v>81</v>
      </c>
      <c r="J96" s="53"/>
      <c r="K96" s="51" t="str">
        <f ca="1">LeaveTracker[[#This Row],[Days]]&amp;" "&amp;LeaveTracker[[#This Row],[Type of Leave]]</f>
        <v>2 SL</v>
      </c>
      <c r="L96" s="9">
        <f ca="1">NETWORKDAYS(LeaveTracker[[#This Row],[Start Date]],LeaveTracker[[#This Row],[End Date]],lstHolidays)</f>
        <v>2</v>
      </c>
      <c r="M96" s="9"/>
    </row>
    <row r="97" spans="1:13" ht="30" hidden="1" customHeight="1" x14ac:dyDescent="0.3">
      <c r="A97" s="51">
        <v>509</v>
      </c>
      <c r="B97" s="59">
        <v>44778</v>
      </c>
      <c r="C97" s="59">
        <v>44735</v>
      </c>
      <c r="D97" s="53" t="s">
        <v>1766</v>
      </c>
      <c r="E97" s="51" t="str">
        <f>IF(ISBLANK(LeaveTracker[[#This Row],[Employee Name]]),"-----",VLOOKUP(LeaveTracker[[#This Row],[Employee Name]],Employees[[Employee Name]:[Office]],7))</f>
        <v>AGRICULTURE OFFICE</v>
      </c>
      <c r="F97" s="51" t="str">
        <f>IF(ISBLANK(LeaveTracker[[#This Row],[Employee Name]]),"-----",VLOOKUP(LeaveTracker[[#This Row],[Employee Name]],Employees[[Employee Name]:[Office]],6))</f>
        <v>CASUAL</v>
      </c>
      <c r="G97" s="50">
        <v>44742</v>
      </c>
      <c r="H97" s="50">
        <v>44742</v>
      </c>
      <c r="I97" s="55" t="s">
        <v>300</v>
      </c>
      <c r="J97" s="53" t="s">
        <v>307</v>
      </c>
      <c r="K97" s="51" t="str">
        <f ca="1">LeaveTracker[[#This Row],[Days]]&amp;" "&amp;LeaveTracker[[#This Row],[Type of Leave]]</f>
        <v>1 OTHER</v>
      </c>
      <c r="L97" s="9">
        <f ca="1">NETWORKDAYS(LeaveTracker[[#This Row],[Start Date]],LeaveTracker[[#This Row],[End Date]],lstHolidays)</f>
        <v>1</v>
      </c>
      <c r="M97" s="9"/>
    </row>
    <row r="98" spans="1:13" ht="30" hidden="1" customHeight="1" x14ac:dyDescent="0.3">
      <c r="A98" s="51">
        <v>509</v>
      </c>
      <c r="B98" s="59">
        <v>44778</v>
      </c>
      <c r="C98" s="59">
        <v>44735</v>
      </c>
      <c r="D98" s="53" t="s">
        <v>1766</v>
      </c>
      <c r="E98" s="51" t="str">
        <f>IF(ISBLANK(LeaveTracker[[#This Row],[Employee Name]]),"-----",VLOOKUP(LeaveTracker[[#This Row],[Employee Name]],Employees[[Employee Name]:[Office]],7))</f>
        <v>AGRICULTURE OFFICE</v>
      </c>
      <c r="F98" s="51" t="str">
        <f>IF(ISBLANK(LeaveTracker[[#This Row],[Employee Name]]),"-----",VLOOKUP(LeaveTracker[[#This Row],[Employee Name]],Employees[[Employee Name]:[Office]],6))</f>
        <v>CASUAL</v>
      </c>
      <c r="G98" s="50">
        <v>44743</v>
      </c>
      <c r="H98" s="50">
        <v>44743</v>
      </c>
      <c r="I98" s="55" t="s">
        <v>300</v>
      </c>
      <c r="J98" s="53" t="s">
        <v>307</v>
      </c>
      <c r="K98" s="51" t="str">
        <f ca="1">LeaveTracker[[#This Row],[Days]]&amp;" "&amp;LeaveTracker[[#This Row],[Type of Leave]]</f>
        <v>1 OTHER</v>
      </c>
      <c r="L98" s="9">
        <f ca="1">NETWORKDAYS(LeaveTracker[[#This Row],[Start Date]],LeaveTracker[[#This Row],[End Date]],lstHolidays)</f>
        <v>1</v>
      </c>
      <c r="M98" s="9"/>
    </row>
    <row r="99" spans="1:13" ht="30" hidden="1" customHeight="1" x14ac:dyDescent="0.3">
      <c r="A99" s="51">
        <v>509</v>
      </c>
      <c r="B99" s="59">
        <v>44778</v>
      </c>
      <c r="C99" s="59">
        <v>44735</v>
      </c>
      <c r="D99" s="53" t="s">
        <v>1766</v>
      </c>
      <c r="E99" s="51" t="str">
        <f>IF(ISBLANK(LeaveTracker[[#This Row],[Employee Name]]),"-----",VLOOKUP(LeaveTracker[[#This Row],[Employee Name]],Employees[[Employee Name]:[Office]],7))</f>
        <v>AGRICULTURE OFFICE</v>
      </c>
      <c r="F99" s="51" t="str">
        <f>IF(ISBLANK(LeaveTracker[[#This Row],[Employee Name]]),"-----",VLOOKUP(LeaveTracker[[#This Row],[Employee Name]],Employees[[Employee Name]:[Office]],6))</f>
        <v>CASUAL</v>
      </c>
      <c r="G99" s="50">
        <v>44748</v>
      </c>
      <c r="H99" s="50">
        <v>44748</v>
      </c>
      <c r="I99" s="55" t="s">
        <v>300</v>
      </c>
      <c r="J99" s="53" t="s">
        <v>307</v>
      </c>
      <c r="K99" s="51" t="str">
        <f ca="1">LeaveTracker[[#This Row],[Days]]&amp;" "&amp;LeaveTracker[[#This Row],[Type of Leave]]</f>
        <v>1 OTHER</v>
      </c>
      <c r="L99" s="9">
        <f ca="1">NETWORKDAYS(LeaveTracker[[#This Row],[Start Date]],LeaveTracker[[#This Row],[End Date]],lstHolidays)</f>
        <v>1</v>
      </c>
      <c r="M99" s="9"/>
    </row>
    <row r="100" spans="1:13" ht="30" hidden="1" customHeight="1" x14ac:dyDescent="0.3">
      <c r="A100" s="51">
        <v>510</v>
      </c>
      <c r="B100" s="59">
        <v>44778</v>
      </c>
      <c r="C100" s="59">
        <v>44774</v>
      </c>
      <c r="D100" s="53" t="s">
        <v>1780</v>
      </c>
      <c r="E100" s="51" t="str">
        <f>IF(ISBLANK(LeaveTracker[[#This Row],[Employee Name]]),"-----",VLOOKUP(LeaveTracker[[#This Row],[Employee Name]],Employees[[Employee Name]:[Office]],7))</f>
        <v>LIBRARY</v>
      </c>
      <c r="F100" s="51" t="str">
        <f>IF(ISBLANK(LeaveTracker[[#This Row],[Employee Name]]),"-----",VLOOKUP(LeaveTracker[[#This Row],[Employee Name]],Employees[[Employee Name]:[Office]],6))</f>
        <v>CASUAL</v>
      </c>
      <c r="G100" s="50">
        <v>44770</v>
      </c>
      <c r="H100" s="50">
        <v>44770</v>
      </c>
      <c r="I100" s="55" t="s">
        <v>300</v>
      </c>
      <c r="J100" s="53" t="s">
        <v>1794</v>
      </c>
      <c r="K100" s="51" t="str">
        <f ca="1">LeaveTracker[[#This Row],[Days]]&amp;" "&amp;LeaveTracker[[#This Row],[Type of Leave]]</f>
        <v>1 OTHER</v>
      </c>
      <c r="L100" s="9">
        <f ca="1">NETWORKDAYS(LeaveTracker[[#This Row],[Start Date]],LeaveTracker[[#This Row],[End Date]],lstHolidays)</f>
        <v>1</v>
      </c>
      <c r="M100" s="9"/>
    </row>
    <row r="101" spans="1:13" ht="30" hidden="1" customHeight="1" x14ac:dyDescent="0.3">
      <c r="A101" s="51">
        <v>511</v>
      </c>
      <c r="B101" s="59">
        <v>44790</v>
      </c>
      <c r="C101" s="59">
        <v>44760</v>
      </c>
      <c r="D101" s="53" t="s">
        <v>1795</v>
      </c>
      <c r="E101" s="51" t="str">
        <f>IF(ISBLANK(LeaveTracker[[#This Row],[Employee Name]]),"-----",VLOOKUP(LeaveTracker[[#This Row],[Employee Name]],Employees[[Employee Name]:[Office]],7))</f>
        <v>MAHOGANY MARKET</v>
      </c>
      <c r="F101" s="51" t="str">
        <f>IF(ISBLANK(LeaveTracker[[#This Row],[Employee Name]]),"-----",VLOOKUP(LeaveTracker[[#This Row],[Employee Name]],Employees[[Employee Name]:[Office]],6))</f>
        <v>CASUAL</v>
      </c>
      <c r="G101" s="50">
        <v>44755</v>
      </c>
      <c r="H101" s="50">
        <v>44757</v>
      </c>
      <c r="I101" s="55" t="s">
        <v>81</v>
      </c>
      <c r="J101" s="53"/>
      <c r="K101" s="51" t="str">
        <f ca="1">LeaveTracker[[#This Row],[Days]]&amp;" "&amp;LeaveTracker[[#This Row],[Type of Leave]]</f>
        <v>3 SL</v>
      </c>
      <c r="L101" s="9">
        <f ca="1">NETWORKDAYS(LeaveTracker[[#This Row],[Start Date]],LeaveTracker[[#This Row],[End Date]],lstHolidays)</f>
        <v>3</v>
      </c>
      <c r="M101" s="9"/>
    </row>
    <row r="102" spans="1:13" ht="30" hidden="1" customHeight="1" x14ac:dyDescent="0.3">
      <c r="A102" s="51">
        <v>512</v>
      </c>
      <c r="B102" s="59">
        <v>44790</v>
      </c>
      <c r="C102" s="59">
        <v>44760</v>
      </c>
      <c r="D102" s="53" t="s">
        <v>1796</v>
      </c>
      <c r="E102" s="51" t="str">
        <f>IF(ISBLANK(LeaveTracker[[#This Row],[Employee Name]]),"-----",VLOOKUP(LeaveTracker[[#This Row],[Employee Name]],Employees[[Employee Name]:[Office]],7))</f>
        <v>PICNIC GROVE</v>
      </c>
      <c r="F102" s="51" t="str">
        <f>IF(ISBLANK(LeaveTracker[[#This Row],[Employee Name]]),"-----",VLOOKUP(LeaveTracker[[#This Row],[Employee Name]],Employees[[Employee Name]:[Office]],6))</f>
        <v>CASUAL</v>
      </c>
      <c r="G102" s="50">
        <v>44767</v>
      </c>
      <c r="H102" s="50">
        <v>44767</v>
      </c>
      <c r="I102" s="55" t="s">
        <v>300</v>
      </c>
      <c r="J102" s="53" t="s">
        <v>1739</v>
      </c>
      <c r="K102" s="51" t="str">
        <f ca="1">LeaveTracker[[#This Row],[Days]]&amp;" "&amp;LeaveTracker[[#This Row],[Type of Leave]]</f>
        <v>1 OTHER</v>
      </c>
      <c r="L102" s="9">
        <f ca="1">NETWORKDAYS(LeaveTracker[[#This Row],[Start Date]],LeaveTracker[[#This Row],[End Date]],lstHolidays)</f>
        <v>1</v>
      </c>
      <c r="M102" s="9"/>
    </row>
    <row r="103" spans="1:13" ht="30" hidden="1" customHeight="1" x14ac:dyDescent="0.3">
      <c r="A103" s="51">
        <v>512</v>
      </c>
      <c r="B103" s="59">
        <v>44790</v>
      </c>
      <c r="C103" s="59">
        <v>44760</v>
      </c>
      <c r="D103" s="53" t="s">
        <v>1796</v>
      </c>
      <c r="E103" s="51" t="str">
        <f>IF(ISBLANK(LeaveTracker[[#This Row],[Employee Name]]),"-----",VLOOKUP(LeaveTracker[[#This Row],[Employee Name]],Employees[[Employee Name]:[Office]],7))</f>
        <v>PICNIC GROVE</v>
      </c>
      <c r="F103" s="51" t="str">
        <f>IF(ISBLANK(LeaveTracker[[#This Row],[Employee Name]]),"-----",VLOOKUP(LeaveTracker[[#This Row],[Employee Name]],Employees[[Employee Name]:[Office]],6))</f>
        <v>CASUAL</v>
      </c>
      <c r="G103" s="50">
        <v>44769</v>
      </c>
      <c r="H103" s="50">
        <v>44769</v>
      </c>
      <c r="I103" s="55" t="s">
        <v>300</v>
      </c>
      <c r="J103" s="53" t="s">
        <v>1739</v>
      </c>
      <c r="K103" s="51" t="str">
        <f ca="1">LeaveTracker[[#This Row],[Days]]&amp;" "&amp;LeaveTracker[[#This Row],[Type of Leave]]</f>
        <v>1 OTHER</v>
      </c>
      <c r="L103" s="9">
        <f ca="1">NETWORKDAYS(LeaveTracker[[#This Row],[Start Date]],LeaveTracker[[#This Row],[End Date]],lstHolidays)</f>
        <v>1</v>
      </c>
      <c r="M103" s="9"/>
    </row>
    <row r="104" spans="1:13" ht="30" hidden="1" customHeight="1" x14ac:dyDescent="0.3">
      <c r="A104" s="51">
        <v>512</v>
      </c>
      <c r="B104" s="59">
        <v>44790</v>
      </c>
      <c r="C104" s="59">
        <v>44760</v>
      </c>
      <c r="D104" s="53" t="s">
        <v>1796</v>
      </c>
      <c r="E104" s="51" t="str">
        <f>IF(ISBLANK(LeaveTracker[[#This Row],[Employee Name]]),"-----",VLOOKUP(LeaveTracker[[#This Row],[Employee Name]],Employees[[Employee Name]:[Office]],7))</f>
        <v>PICNIC GROVE</v>
      </c>
      <c r="F104" s="51" t="str">
        <f>IF(ISBLANK(LeaveTracker[[#This Row],[Employee Name]]),"-----",VLOOKUP(LeaveTracker[[#This Row],[Employee Name]],Employees[[Employee Name]:[Office]],6))</f>
        <v>CASUAL</v>
      </c>
      <c r="G104" s="50">
        <v>44771</v>
      </c>
      <c r="H104" s="50">
        <v>44771</v>
      </c>
      <c r="I104" s="55" t="s">
        <v>300</v>
      </c>
      <c r="J104" s="53" t="s">
        <v>1739</v>
      </c>
      <c r="K104" s="51" t="str">
        <f ca="1">LeaveTracker[[#This Row],[Days]]&amp;" "&amp;LeaveTracker[[#This Row],[Type of Leave]]</f>
        <v>1 OTHER</v>
      </c>
      <c r="L104" s="9">
        <f ca="1">NETWORKDAYS(LeaveTracker[[#This Row],[Start Date]],LeaveTracker[[#This Row],[End Date]],lstHolidays)</f>
        <v>1</v>
      </c>
      <c r="M104" s="9"/>
    </row>
    <row r="105" spans="1:13" ht="30" hidden="1" customHeight="1" x14ac:dyDescent="0.3">
      <c r="A105" s="51">
        <v>513</v>
      </c>
      <c r="B105" s="59">
        <v>44790</v>
      </c>
      <c r="C105" s="59">
        <v>44762</v>
      </c>
      <c r="D105" s="53" t="s">
        <v>1797</v>
      </c>
      <c r="E105" s="51" t="str">
        <f>IF(ISBLANK(LeaveTracker[[#This Row],[Employee Name]]),"-----",VLOOKUP(LeaveTracker[[#This Row],[Employee Name]],Employees[[Employee Name]:[Office]],7))</f>
        <v>PICNIC GROVE</v>
      </c>
      <c r="F105" s="51" t="str">
        <f>IF(ISBLANK(LeaveTracker[[#This Row],[Employee Name]]),"-----",VLOOKUP(LeaveTracker[[#This Row],[Employee Name]],Employees[[Employee Name]:[Office]],6))</f>
        <v>CASUAL</v>
      </c>
      <c r="G105" s="50">
        <v>44683</v>
      </c>
      <c r="H105" s="50">
        <v>44757</v>
      </c>
      <c r="I105" s="55" t="s">
        <v>81</v>
      </c>
      <c r="J105" s="53"/>
      <c r="K105" s="51" t="str">
        <f ca="1">LeaveTracker[[#This Row],[Days]]&amp;" "&amp;LeaveTracker[[#This Row],[Type of Leave]]</f>
        <v>55 SL</v>
      </c>
      <c r="L105" s="9">
        <f ca="1">NETWORKDAYS(LeaveTracker[[#This Row],[Start Date]],LeaveTracker[[#This Row],[End Date]],lstHolidays)</f>
        <v>55</v>
      </c>
      <c r="M105" s="9"/>
    </row>
    <row r="106" spans="1:13" ht="30" hidden="1" customHeight="1" x14ac:dyDescent="0.3">
      <c r="A106" s="51">
        <v>514</v>
      </c>
      <c r="B106" s="59">
        <v>44790</v>
      </c>
      <c r="C106" s="59">
        <v>44665</v>
      </c>
      <c r="D106" s="53" t="s">
        <v>1798</v>
      </c>
      <c r="E106" s="51" t="str">
        <f>IF(ISBLANK(LeaveTracker[[#This Row],[Employee Name]]),"-----",VLOOKUP(LeaveTracker[[#This Row],[Employee Name]],Employees[[Employee Name]:[Office]],7))</f>
        <v>PICNIC GROVE</v>
      </c>
      <c r="F106" s="51" t="str">
        <f>IF(ISBLANK(LeaveTracker[[#This Row],[Employee Name]]),"-----",VLOOKUP(LeaveTracker[[#This Row],[Employee Name]],Employees[[Employee Name]:[Office]],6))</f>
        <v>CASUAL</v>
      </c>
      <c r="G106" s="50">
        <v>44665</v>
      </c>
      <c r="H106" s="50">
        <v>44756</v>
      </c>
      <c r="I106" s="55" t="s">
        <v>76</v>
      </c>
      <c r="J106" s="53"/>
      <c r="K106" s="51" t="str">
        <f ca="1">LeaveTracker[[#This Row],[Days]]&amp;" "&amp;LeaveTracker[[#This Row],[Type of Leave]]</f>
        <v>66 Maternity</v>
      </c>
      <c r="L106" s="9">
        <f ca="1">NETWORKDAYS(LeaveTracker[[#This Row],[Start Date]],LeaveTracker[[#This Row],[End Date]],lstHolidays)</f>
        <v>66</v>
      </c>
      <c r="M106" s="9"/>
    </row>
    <row r="107" spans="1:13" ht="30" hidden="1" customHeight="1" x14ac:dyDescent="0.3">
      <c r="A107" s="51">
        <v>515</v>
      </c>
      <c r="B107" s="59">
        <v>44790</v>
      </c>
      <c r="C107" s="59">
        <v>44751</v>
      </c>
      <c r="D107" s="53" t="s">
        <v>1799</v>
      </c>
      <c r="E107" s="51" t="str">
        <f>IF(ISBLANK(LeaveTracker[[#This Row],[Employee Name]]),"-----",VLOOKUP(LeaveTracker[[#This Row],[Employee Name]],Employees[[Employee Name]:[Office]],7))</f>
        <v>PICNIC GROVE</v>
      </c>
      <c r="F107" s="51" t="str">
        <f>IF(ISBLANK(LeaveTracker[[#This Row],[Employee Name]]),"-----",VLOOKUP(LeaveTracker[[#This Row],[Employee Name]],Employees[[Employee Name]:[Office]],6))</f>
        <v>CASUAL</v>
      </c>
      <c r="G107" s="50">
        <v>44743</v>
      </c>
      <c r="H107" s="50">
        <v>44748</v>
      </c>
      <c r="I107" s="55" t="s">
        <v>300</v>
      </c>
      <c r="J107" s="53" t="s">
        <v>301</v>
      </c>
      <c r="K107" s="51" t="str">
        <f ca="1">LeaveTracker[[#This Row],[Days]]&amp;" "&amp;LeaveTracker[[#This Row],[Type of Leave]]</f>
        <v>4 OTHER</v>
      </c>
      <c r="L107" s="9">
        <f ca="1">NETWORKDAYS(LeaveTracker[[#This Row],[Start Date]],LeaveTracker[[#This Row],[End Date]],lstHolidays)</f>
        <v>4</v>
      </c>
      <c r="M107" s="9"/>
    </row>
    <row r="108" spans="1:13" ht="30" hidden="1" customHeight="1" x14ac:dyDescent="0.3">
      <c r="A108" s="51">
        <v>516</v>
      </c>
      <c r="B108" s="59">
        <v>44790</v>
      </c>
      <c r="C108" s="59">
        <v>44713</v>
      </c>
      <c r="D108" s="53" t="s">
        <v>1800</v>
      </c>
      <c r="E108" s="51" t="str">
        <f>IF(ISBLANK(LeaveTracker[[#This Row],[Employee Name]]),"-----",VLOOKUP(LeaveTracker[[#This Row],[Employee Name]],Employees[[Employee Name]:[Office]],7))</f>
        <v>PICNIC GROVE</v>
      </c>
      <c r="F108" s="51" t="str">
        <f>IF(ISBLANK(LeaveTracker[[#This Row],[Employee Name]]),"-----",VLOOKUP(LeaveTracker[[#This Row],[Employee Name]],Employees[[Employee Name]:[Office]],6))</f>
        <v>CASUAL</v>
      </c>
      <c r="G108" s="50">
        <v>44718</v>
      </c>
      <c r="H108" s="50">
        <v>44763</v>
      </c>
      <c r="I108" s="55" t="s">
        <v>82</v>
      </c>
      <c r="J108" s="53"/>
      <c r="K108" s="51" t="str">
        <f ca="1">LeaveTracker[[#This Row],[Days]]&amp;" "&amp;LeaveTracker[[#This Row],[Type of Leave]]</f>
        <v>34 VL</v>
      </c>
      <c r="L108" s="9">
        <f ca="1">NETWORKDAYS(LeaveTracker[[#This Row],[Start Date]],LeaveTracker[[#This Row],[End Date]],lstHolidays)</f>
        <v>34</v>
      </c>
      <c r="M108" s="9"/>
    </row>
    <row r="109" spans="1:13" ht="30" hidden="1" customHeight="1" x14ac:dyDescent="0.3">
      <c r="A109" s="51">
        <v>517</v>
      </c>
      <c r="B109" s="59">
        <v>44790</v>
      </c>
      <c r="C109" s="59">
        <v>44716</v>
      </c>
      <c r="D109" s="53" t="s">
        <v>1800</v>
      </c>
      <c r="E109" s="51" t="str">
        <f>IF(ISBLANK(LeaveTracker[[#This Row],[Employee Name]]),"-----",VLOOKUP(LeaveTracker[[#This Row],[Employee Name]],Employees[[Employee Name]:[Office]],7))</f>
        <v>PICNIC GROVE</v>
      </c>
      <c r="F109" s="51" t="str">
        <f>IF(ISBLANK(LeaveTracker[[#This Row],[Employee Name]]),"-----",VLOOKUP(LeaveTracker[[#This Row],[Employee Name]],Employees[[Employee Name]:[Office]],6))</f>
        <v>CASUAL</v>
      </c>
      <c r="G109" s="50">
        <v>44713</v>
      </c>
      <c r="H109" s="50">
        <v>44715</v>
      </c>
      <c r="I109" s="55" t="s">
        <v>81</v>
      </c>
      <c r="J109" s="53"/>
      <c r="K109" s="51" t="str">
        <f ca="1">LeaveTracker[[#This Row],[Days]]&amp;" "&amp;LeaveTracker[[#This Row],[Type of Leave]]</f>
        <v>3 SL</v>
      </c>
      <c r="L109" s="9">
        <f ca="1">NETWORKDAYS(LeaveTracker[[#This Row],[Start Date]],LeaveTracker[[#This Row],[End Date]],lstHolidays)</f>
        <v>3</v>
      </c>
      <c r="M109" s="9"/>
    </row>
    <row r="110" spans="1:13" ht="30" hidden="1" customHeight="1" x14ac:dyDescent="0.3">
      <c r="A110" s="51">
        <v>518</v>
      </c>
      <c r="B110" s="59">
        <v>44790</v>
      </c>
      <c r="C110" s="59">
        <v>44712</v>
      </c>
      <c r="D110" s="53" t="s">
        <v>1801</v>
      </c>
      <c r="E110" s="51" t="str">
        <f>IF(ISBLANK(LeaveTracker[[#This Row],[Employee Name]]),"-----",VLOOKUP(LeaveTracker[[#This Row],[Employee Name]],Employees[[Employee Name]:[Office]],7))</f>
        <v>EEO/CITY MARKET</v>
      </c>
      <c r="F110" s="51" t="str">
        <f>IF(ISBLANK(LeaveTracker[[#This Row],[Employee Name]]),"-----",VLOOKUP(LeaveTracker[[#This Row],[Employee Name]],Employees[[Employee Name]:[Office]],6))</f>
        <v>CASUAL</v>
      </c>
      <c r="G110" s="50">
        <v>44714</v>
      </c>
      <c r="H110" s="50">
        <v>44714</v>
      </c>
      <c r="I110" s="55" t="s">
        <v>300</v>
      </c>
      <c r="J110" s="53" t="s">
        <v>647</v>
      </c>
      <c r="K110" s="51" t="str">
        <f ca="1">LeaveTracker[[#This Row],[Days]]&amp;" "&amp;LeaveTracker[[#This Row],[Type of Leave]]</f>
        <v>1 OTHER</v>
      </c>
      <c r="L110" s="9">
        <f ca="1">NETWORKDAYS(LeaveTracker[[#This Row],[Start Date]],LeaveTracker[[#This Row],[End Date]],lstHolidays)</f>
        <v>1</v>
      </c>
      <c r="M110" s="9"/>
    </row>
    <row r="111" spans="1:13" ht="30" hidden="1" customHeight="1" x14ac:dyDescent="0.3">
      <c r="A111" s="51">
        <v>519</v>
      </c>
      <c r="B111" s="59">
        <v>44790</v>
      </c>
      <c r="C111" s="59">
        <v>44734</v>
      </c>
      <c r="D111" s="53" t="s">
        <v>1802</v>
      </c>
      <c r="E111" s="51" t="str">
        <f>IF(ISBLANK(LeaveTracker[[#This Row],[Employee Name]]),"-----",VLOOKUP(LeaveTracker[[#This Row],[Employee Name]],Employees[[Employee Name]:[Office]],7))</f>
        <v>PICNIC GROVE</v>
      </c>
      <c r="F111" s="51" t="str">
        <f>IF(ISBLANK(LeaveTracker[[#This Row],[Employee Name]]),"-----",VLOOKUP(LeaveTracker[[#This Row],[Employee Name]],Employees[[Employee Name]:[Office]],6))</f>
        <v>CASUAL</v>
      </c>
      <c r="G111" s="50">
        <v>44731</v>
      </c>
      <c r="H111" s="50">
        <v>44732</v>
      </c>
      <c r="I111" s="55" t="s">
        <v>81</v>
      </c>
      <c r="J111" s="53"/>
      <c r="K111" s="51" t="str">
        <f ca="1">LeaveTracker[[#This Row],[Days]]&amp;" "&amp;LeaveTracker[[#This Row],[Type of Leave]]</f>
        <v>1 SL</v>
      </c>
      <c r="L111" s="9">
        <f ca="1">NETWORKDAYS(LeaveTracker[[#This Row],[Start Date]],LeaveTracker[[#This Row],[End Date]],lstHolidays)</f>
        <v>1</v>
      </c>
      <c r="M111" s="9"/>
    </row>
    <row r="112" spans="1:13" ht="30" hidden="1" customHeight="1" x14ac:dyDescent="0.3">
      <c r="A112" s="51">
        <v>520</v>
      </c>
      <c r="B112" s="59">
        <v>44790</v>
      </c>
      <c r="C112" s="59">
        <v>44712</v>
      </c>
      <c r="D112" s="53" t="s">
        <v>1803</v>
      </c>
      <c r="E112" s="51" t="str">
        <f>IF(ISBLANK(LeaveTracker[[#This Row],[Employee Name]]),"-----",VLOOKUP(LeaveTracker[[#This Row],[Employee Name]],Employees[[Employee Name]:[Office]],7))</f>
        <v>PICNIC GROVE</v>
      </c>
      <c r="F112" s="51" t="str">
        <f>IF(ISBLANK(LeaveTracker[[#This Row],[Employee Name]]),"-----",VLOOKUP(LeaveTracker[[#This Row],[Employee Name]],Employees[[Employee Name]:[Office]],6))</f>
        <v>CASUAL</v>
      </c>
      <c r="G112" s="50"/>
      <c r="H112" s="50"/>
      <c r="I112" s="55" t="s">
        <v>300</v>
      </c>
      <c r="J112" s="53" t="s">
        <v>694</v>
      </c>
      <c r="K112" s="51" t="str">
        <f ca="1">LeaveTracker[[#This Row],[Days]]&amp;" "&amp;LeaveTracker[[#This Row],[Type of Leave]]</f>
        <v>0 OTHER</v>
      </c>
      <c r="L112" s="9">
        <f ca="1">NETWORKDAYS(LeaveTracker[[#This Row],[Start Date]],LeaveTracker[[#This Row],[End Date]],lstHolidays)</f>
        <v>0</v>
      </c>
      <c r="M112" s="9"/>
    </row>
    <row r="113" spans="1:13" ht="30" hidden="1" customHeight="1" x14ac:dyDescent="0.3">
      <c r="A113" s="51">
        <v>521</v>
      </c>
      <c r="B113" s="59">
        <v>44790</v>
      </c>
      <c r="C113" s="59">
        <v>44671</v>
      </c>
      <c r="D113" s="53" t="s">
        <v>1804</v>
      </c>
      <c r="E113" s="51" t="str">
        <f>IF(ISBLANK(LeaveTracker[[#This Row],[Employee Name]]),"-----",VLOOKUP(LeaveTracker[[#This Row],[Employee Name]],Employees[[Employee Name]:[Office]],7))</f>
        <v>PICNIC GROVE</v>
      </c>
      <c r="F113" s="51" t="str">
        <f>IF(ISBLANK(LeaveTracker[[#This Row],[Employee Name]]),"-----",VLOOKUP(LeaveTracker[[#This Row],[Employee Name]],Employees[[Employee Name]:[Office]],6))</f>
        <v>CASUAL</v>
      </c>
      <c r="G113" s="50">
        <v>44669</v>
      </c>
      <c r="H113" s="50">
        <v>44673</v>
      </c>
      <c r="I113" s="55" t="s">
        <v>81</v>
      </c>
      <c r="J113" s="53"/>
      <c r="K113" s="51" t="str">
        <f ca="1">LeaveTracker[[#This Row],[Days]]&amp;" "&amp;LeaveTracker[[#This Row],[Type of Leave]]</f>
        <v>5 SL</v>
      </c>
      <c r="L113" s="9">
        <f ca="1">NETWORKDAYS(LeaveTracker[[#This Row],[Start Date]],LeaveTracker[[#This Row],[End Date]],lstHolidays)</f>
        <v>5</v>
      </c>
      <c r="M113" s="9"/>
    </row>
    <row r="114" spans="1:13" ht="30" hidden="1" customHeight="1" x14ac:dyDescent="0.3">
      <c r="A114" s="51">
        <v>522</v>
      </c>
      <c r="B114" s="59">
        <v>44790</v>
      </c>
      <c r="C114" s="59">
        <v>44709</v>
      </c>
      <c r="D114" s="53" t="s">
        <v>1804</v>
      </c>
      <c r="E114" s="51" t="str">
        <f>IF(ISBLANK(LeaveTracker[[#This Row],[Employee Name]]),"-----",VLOOKUP(LeaveTracker[[#This Row],[Employee Name]],Employees[[Employee Name]:[Office]],7))</f>
        <v>PICNIC GROVE</v>
      </c>
      <c r="F114" s="51" t="str">
        <f>IF(ISBLANK(LeaveTracker[[#This Row],[Employee Name]]),"-----",VLOOKUP(LeaveTracker[[#This Row],[Employee Name]],Employees[[Employee Name]:[Office]],6))</f>
        <v>CASUAL</v>
      </c>
      <c r="G114" s="50">
        <v>44699</v>
      </c>
      <c r="H114" s="50">
        <v>44699</v>
      </c>
      <c r="I114" s="55" t="s">
        <v>81</v>
      </c>
      <c r="J114" s="53"/>
      <c r="K114" s="51" t="str">
        <f ca="1">LeaveTracker[[#This Row],[Days]]&amp;" "&amp;LeaveTracker[[#This Row],[Type of Leave]]</f>
        <v>1 SL</v>
      </c>
      <c r="L114" s="9">
        <f ca="1">NETWORKDAYS(LeaveTracker[[#This Row],[Start Date]],LeaveTracker[[#This Row],[End Date]],lstHolidays)</f>
        <v>1</v>
      </c>
      <c r="M114" s="9"/>
    </row>
    <row r="115" spans="1:13" ht="30" hidden="1" customHeight="1" x14ac:dyDescent="0.3">
      <c r="A115" s="51">
        <v>523</v>
      </c>
      <c r="B115" s="59">
        <v>44790</v>
      </c>
      <c r="C115" s="59">
        <v>44683</v>
      </c>
      <c r="D115" s="53" t="s">
        <v>1804</v>
      </c>
      <c r="E115" s="51" t="str">
        <f>IF(ISBLANK(LeaveTracker[[#This Row],[Employee Name]]),"-----",VLOOKUP(LeaveTracker[[#This Row],[Employee Name]],Employees[[Employee Name]:[Office]],7))</f>
        <v>PICNIC GROVE</v>
      </c>
      <c r="F115" s="51" t="str">
        <f>IF(ISBLANK(LeaveTracker[[#This Row],[Employee Name]]),"-----",VLOOKUP(LeaveTracker[[#This Row],[Employee Name]],Employees[[Employee Name]:[Office]],6))</f>
        <v>CASUAL</v>
      </c>
      <c r="G115" s="50">
        <v>44676</v>
      </c>
      <c r="H115" s="50">
        <v>44680</v>
      </c>
      <c r="I115" s="55" t="s">
        <v>81</v>
      </c>
      <c r="J115" s="53"/>
      <c r="K115" s="51" t="str">
        <f ca="1">LeaveTracker[[#This Row],[Days]]&amp;" "&amp;LeaveTracker[[#This Row],[Type of Leave]]</f>
        <v>5 SL</v>
      </c>
      <c r="L115" s="9">
        <f ca="1">NETWORKDAYS(LeaveTracker[[#This Row],[Start Date]],LeaveTracker[[#This Row],[End Date]],lstHolidays)</f>
        <v>5</v>
      </c>
      <c r="M115" s="9"/>
    </row>
    <row r="116" spans="1:13" ht="30" hidden="1" customHeight="1" x14ac:dyDescent="0.3">
      <c r="A116" s="51">
        <v>524</v>
      </c>
      <c r="B116" s="59">
        <v>44790</v>
      </c>
      <c r="C116" s="59">
        <v>44725</v>
      </c>
      <c r="D116" s="53" t="s">
        <v>1805</v>
      </c>
      <c r="E116" s="51" t="str">
        <f>IF(ISBLANK(LeaveTracker[[#This Row],[Employee Name]]),"-----",VLOOKUP(LeaveTracker[[#This Row],[Employee Name]],Employees[[Employee Name]:[Office]],7))</f>
        <v>ONT</v>
      </c>
      <c r="F116" s="51" t="str">
        <f>IF(ISBLANK(LeaveTracker[[#This Row],[Employee Name]]),"-----",VLOOKUP(LeaveTracker[[#This Row],[Employee Name]],Employees[[Employee Name]:[Office]],6))</f>
        <v>CASUAL</v>
      </c>
      <c r="G116" s="50">
        <v>44742</v>
      </c>
      <c r="H116" s="50">
        <v>44742</v>
      </c>
      <c r="I116" s="55" t="s">
        <v>300</v>
      </c>
      <c r="J116" s="53" t="s">
        <v>1739</v>
      </c>
      <c r="K116" s="51" t="str">
        <f ca="1">LeaveTracker[[#This Row],[Days]]&amp;" "&amp;LeaveTracker[[#This Row],[Type of Leave]]</f>
        <v>1 OTHER</v>
      </c>
      <c r="L116" s="9">
        <f ca="1">NETWORKDAYS(LeaveTracker[[#This Row],[Start Date]],LeaveTracker[[#This Row],[End Date]],lstHolidays)</f>
        <v>1</v>
      </c>
      <c r="M116" s="9"/>
    </row>
    <row r="117" spans="1:13" ht="30" hidden="1" customHeight="1" x14ac:dyDescent="0.3">
      <c r="A117" s="51">
        <v>524</v>
      </c>
      <c r="B117" s="59">
        <v>44790</v>
      </c>
      <c r="C117" s="59">
        <v>44725</v>
      </c>
      <c r="D117" s="53" t="s">
        <v>1805</v>
      </c>
      <c r="E117" s="51" t="str">
        <f>IF(ISBLANK(LeaveTracker[[#This Row],[Employee Name]]),"-----",VLOOKUP(LeaveTracker[[#This Row],[Employee Name]],Employees[[Employee Name]:[Office]],7))</f>
        <v>ONT</v>
      </c>
      <c r="F117" s="51" t="str">
        <f>IF(ISBLANK(LeaveTracker[[#This Row],[Employee Name]]),"-----",VLOOKUP(LeaveTracker[[#This Row],[Employee Name]],Employees[[Employee Name]:[Office]],6))</f>
        <v>CASUAL</v>
      </c>
      <c r="G117" s="50">
        <v>44743</v>
      </c>
      <c r="H117" s="50">
        <v>44743</v>
      </c>
      <c r="I117" s="55" t="s">
        <v>300</v>
      </c>
      <c r="J117" s="53" t="s">
        <v>1739</v>
      </c>
      <c r="K117" s="51" t="str">
        <f ca="1">LeaveTracker[[#This Row],[Days]]&amp;" "&amp;LeaveTracker[[#This Row],[Type of Leave]]</f>
        <v>1 OTHER</v>
      </c>
      <c r="L117" s="9">
        <f ca="1">NETWORKDAYS(LeaveTracker[[#This Row],[Start Date]],LeaveTracker[[#This Row],[End Date]],lstHolidays)</f>
        <v>1</v>
      </c>
      <c r="M117" s="9"/>
    </row>
    <row r="118" spans="1:13" ht="30" hidden="1" customHeight="1" x14ac:dyDescent="0.3">
      <c r="A118" s="51">
        <v>525</v>
      </c>
      <c r="B118" s="59">
        <v>44790</v>
      </c>
      <c r="C118" s="59">
        <v>44688</v>
      </c>
      <c r="D118" s="53" t="s">
        <v>1805</v>
      </c>
      <c r="E118" s="51" t="str">
        <f>IF(ISBLANK(LeaveTracker[[#This Row],[Employee Name]]),"-----",VLOOKUP(LeaveTracker[[#This Row],[Employee Name]],Employees[[Employee Name]:[Office]],7))</f>
        <v>ONT</v>
      </c>
      <c r="F118" s="51" t="str">
        <f>IF(ISBLANK(LeaveTracker[[#This Row],[Employee Name]]),"-----",VLOOKUP(LeaveTracker[[#This Row],[Employee Name]],Employees[[Employee Name]:[Office]],6))</f>
        <v>CASUAL</v>
      </c>
      <c r="G118" s="50">
        <v>44699</v>
      </c>
      <c r="H118" s="50">
        <v>44701</v>
      </c>
      <c r="I118" s="55" t="s">
        <v>300</v>
      </c>
      <c r="J118" s="53" t="s">
        <v>1739</v>
      </c>
      <c r="K118" s="51" t="str">
        <f ca="1">LeaveTracker[[#This Row],[Days]]&amp;" "&amp;LeaveTracker[[#This Row],[Type of Leave]]</f>
        <v>3 OTHER</v>
      </c>
      <c r="L118" s="9">
        <f ca="1">NETWORKDAYS(LeaveTracker[[#This Row],[Start Date]],LeaveTracker[[#This Row],[End Date]],lstHolidays)</f>
        <v>3</v>
      </c>
      <c r="M118" s="9"/>
    </row>
    <row r="119" spans="1:13" ht="30" hidden="1" customHeight="1" x14ac:dyDescent="0.3">
      <c r="A119" s="51">
        <v>526</v>
      </c>
      <c r="B119" s="59">
        <v>44790</v>
      </c>
      <c r="C119" s="59">
        <v>44732</v>
      </c>
      <c r="D119" s="53" t="s">
        <v>1806</v>
      </c>
      <c r="E119" s="51" t="str">
        <f>IF(ISBLANK(LeaveTracker[[#This Row],[Employee Name]]),"-----",VLOOKUP(LeaveTracker[[#This Row],[Employee Name]],Employees[[Employee Name]:[Office]],7))</f>
        <v>CTO-LICENSE</v>
      </c>
      <c r="F119" s="51" t="str">
        <f>IF(ISBLANK(LeaveTracker[[#This Row],[Employee Name]]),"-----",VLOOKUP(LeaveTracker[[#This Row],[Employee Name]],Employees[[Employee Name]:[Office]],6))</f>
        <v>CASUAL</v>
      </c>
      <c r="G119" s="50">
        <v>44729</v>
      </c>
      <c r="H119" s="50">
        <v>44729</v>
      </c>
      <c r="I119" s="55" t="s">
        <v>82</v>
      </c>
      <c r="J119" s="53"/>
      <c r="K119" s="51" t="str">
        <f ca="1">LeaveTracker[[#This Row],[Days]]&amp;" "&amp;LeaveTracker[[#This Row],[Type of Leave]]</f>
        <v>1 VL</v>
      </c>
      <c r="L119" s="9">
        <f ca="1">NETWORKDAYS(LeaveTracker[[#This Row],[Start Date]],LeaveTracker[[#This Row],[End Date]],lstHolidays)</f>
        <v>1</v>
      </c>
      <c r="M119" s="9"/>
    </row>
    <row r="120" spans="1:13" ht="30" hidden="1" customHeight="1" x14ac:dyDescent="0.3">
      <c r="A120" s="51">
        <v>527</v>
      </c>
      <c r="B120" s="59">
        <v>44790</v>
      </c>
      <c r="C120" s="59">
        <v>44719</v>
      </c>
      <c r="D120" s="53" t="s">
        <v>1806</v>
      </c>
      <c r="E120" s="51" t="str">
        <f>IF(ISBLANK(LeaveTracker[[#This Row],[Employee Name]]),"-----",VLOOKUP(LeaveTracker[[#This Row],[Employee Name]],Employees[[Employee Name]:[Office]],7))</f>
        <v>CTO-LICENSE</v>
      </c>
      <c r="F120" s="51" t="str">
        <f>IF(ISBLANK(LeaveTracker[[#This Row],[Employee Name]]),"-----",VLOOKUP(LeaveTracker[[#This Row],[Employee Name]],Employees[[Employee Name]:[Office]],6))</f>
        <v>CASUAL</v>
      </c>
      <c r="G120" s="50">
        <v>44718</v>
      </c>
      <c r="H120" s="50">
        <v>44718</v>
      </c>
      <c r="I120" s="55" t="s">
        <v>82</v>
      </c>
      <c r="J120" s="53"/>
      <c r="K120" s="51" t="str">
        <f ca="1">LeaveTracker[[#This Row],[Days]]&amp;" "&amp;LeaveTracker[[#This Row],[Type of Leave]]</f>
        <v>1 VL</v>
      </c>
      <c r="L120" s="9">
        <f ca="1">NETWORKDAYS(LeaveTracker[[#This Row],[Start Date]],LeaveTracker[[#This Row],[End Date]],lstHolidays)</f>
        <v>1</v>
      </c>
      <c r="M120" s="9"/>
    </row>
    <row r="121" spans="1:13" ht="30" hidden="1" customHeight="1" x14ac:dyDescent="0.3">
      <c r="A121" s="51">
        <v>528</v>
      </c>
      <c r="B121" s="59">
        <v>44790</v>
      </c>
      <c r="C121" s="59">
        <v>44718</v>
      </c>
      <c r="D121" s="53" t="s">
        <v>1807</v>
      </c>
      <c r="E121" s="51" t="str">
        <f>IF(ISBLANK(LeaveTracker[[#This Row],[Employee Name]]),"-----",VLOOKUP(LeaveTracker[[#This Row],[Employee Name]],Employees[[Employee Name]:[Office]],7))</f>
        <v>CENRO</v>
      </c>
      <c r="F121" s="51" t="str">
        <f>IF(ISBLANK(LeaveTracker[[#This Row],[Employee Name]]),"-----",VLOOKUP(LeaveTracker[[#This Row],[Employee Name]],Employees[[Employee Name]:[Office]],6))</f>
        <v>CASUAL</v>
      </c>
      <c r="G121" s="50">
        <v>44749</v>
      </c>
      <c r="H121" s="50">
        <v>44750</v>
      </c>
      <c r="I121" s="55" t="s">
        <v>300</v>
      </c>
      <c r="J121" s="53" t="s">
        <v>1808</v>
      </c>
      <c r="K121" s="51" t="str">
        <f ca="1">LeaveTracker[[#This Row],[Days]]&amp;" "&amp;LeaveTracker[[#This Row],[Type of Leave]]</f>
        <v>2 OTHER</v>
      </c>
      <c r="L121" s="9">
        <f ca="1">NETWORKDAYS(LeaveTracker[[#This Row],[Start Date]],LeaveTracker[[#This Row],[End Date]],lstHolidays)</f>
        <v>2</v>
      </c>
      <c r="M121" s="9"/>
    </row>
    <row r="122" spans="1:13" ht="30" hidden="1" customHeight="1" x14ac:dyDescent="0.3">
      <c r="A122" s="51">
        <v>529</v>
      </c>
      <c r="B122" s="59">
        <v>44790</v>
      </c>
      <c r="C122" s="59">
        <v>44741</v>
      </c>
      <c r="D122" s="53" t="s">
        <v>1809</v>
      </c>
      <c r="E122" s="51" t="str">
        <f>IF(ISBLANK(LeaveTracker[[#This Row],[Employee Name]]),"-----",VLOOKUP(LeaveTracker[[#This Row],[Employee Name]],Employees[[Employee Name]:[Office]],7))</f>
        <v>GSO</v>
      </c>
      <c r="F122" s="51" t="str">
        <f>IF(ISBLANK(LeaveTracker[[#This Row],[Employee Name]]),"-----",VLOOKUP(LeaveTracker[[#This Row],[Employee Name]],Employees[[Employee Name]:[Office]],6))</f>
        <v>CASUAL</v>
      </c>
      <c r="G122" s="50">
        <v>44740</v>
      </c>
      <c r="H122" s="50">
        <v>44740</v>
      </c>
      <c r="I122" s="55" t="s">
        <v>81</v>
      </c>
      <c r="J122" s="53"/>
      <c r="K122" s="51" t="str">
        <f ca="1">LeaveTracker[[#This Row],[Days]]&amp;" "&amp;LeaveTracker[[#This Row],[Type of Leave]]</f>
        <v>1 SL</v>
      </c>
      <c r="L122" s="9">
        <f ca="1">NETWORKDAYS(LeaveTracker[[#This Row],[Start Date]],LeaveTracker[[#This Row],[End Date]],lstHolidays)</f>
        <v>1</v>
      </c>
      <c r="M122" s="9"/>
    </row>
    <row r="123" spans="1:13" ht="30" hidden="1" customHeight="1" x14ac:dyDescent="0.3">
      <c r="A123" s="51">
        <v>530</v>
      </c>
      <c r="B123" s="59">
        <v>44790</v>
      </c>
      <c r="C123" s="59">
        <v>44732</v>
      </c>
      <c r="D123" s="53" t="s">
        <v>1810</v>
      </c>
      <c r="E123" s="51" t="str">
        <f>IF(ISBLANK(LeaveTracker[[#This Row],[Employee Name]]),"-----",VLOOKUP(LeaveTracker[[#This Row],[Employee Name]],Employees[[Employee Name]:[Office]],7))</f>
        <v>CTO</v>
      </c>
      <c r="F123" s="51" t="str">
        <f>IF(ISBLANK(LeaveTracker[[#This Row],[Employee Name]]),"-----",VLOOKUP(LeaveTracker[[#This Row],[Employee Name]],Employees[[Employee Name]:[Office]],6))</f>
        <v>REGULAR</v>
      </c>
      <c r="G123" s="50">
        <v>44732</v>
      </c>
      <c r="H123" s="50">
        <v>44736</v>
      </c>
      <c r="I123" s="55" t="s">
        <v>81</v>
      </c>
      <c r="J123" s="53"/>
      <c r="K123" s="51" t="str">
        <f ca="1">LeaveTracker[[#This Row],[Days]]&amp;" "&amp;LeaveTracker[[#This Row],[Type of Leave]]</f>
        <v>5 SL</v>
      </c>
      <c r="L123" s="9">
        <f ca="1">NETWORKDAYS(LeaveTracker[[#This Row],[Start Date]],LeaveTracker[[#This Row],[End Date]],lstHolidays)</f>
        <v>5</v>
      </c>
      <c r="M123" s="9"/>
    </row>
    <row r="124" spans="1:13" ht="30" hidden="1" customHeight="1" x14ac:dyDescent="0.3">
      <c r="A124" s="51">
        <v>530</v>
      </c>
      <c r="B124" s="59">
        <v>44790</v>
      </c>
      <c r="C124" s="59">
        <v>44732</v>
      </c>
      <c r="D124" s="53" t="s">
        <v>1810</v>
      </c>
      <c r="E124" s="51" t="str">
        <f>IF(ISBLANK(LeaveTracker[[#This Row],[Employee Name]]),"-----",VLOOKUP(LeaveTracker[[#This Row],[Employee Name]],Employees[[Employee Name]:[Office]],7))</f>
        <v>CTO</v>
      </c>
      <c r="F124" s="51" t="str">
        <f>IF(ISBLANK(LeaveTracker[[#This Row],[Employee Name]]),"-----",VLOOKUP(LeaveTracker[[#This Row],[Employee Name]],Employees[[Employee Name]:[Office]],6))</f>
        <v>REGULAR</v>
      </c>
      <c r="G124" s="50">
        <v>44739</v>
      </c>
      <c r="H124" s="50">
        <v>44742</v>
      </c>
      <c r="I124" s="55" t="s">
        <v>81</v>
      </c>
      <c r="J124" s="53"/>
      <c r="K124" s="51" t="str">
        <f ca="1">LeaveTracker[[#This Row],[Days]]&amp;" "&amp;LeaveTracker[[#This Row],[Type of Leave]]</f>
        <v>4 SL</v>
      </c>
      <c r="L124" s="9">
        <f ca="1">NETWORKDAYS(LeaveTracker[[#This Row],[Start Date]],LeaveTracker[[#This Row],[End Date]],lstHolidays)</f>
        <v>4</v>
      </c>
      <c r="M124" s="9"/>
    </row>
    <row r="125" spans="1:13" ht="30" hidden="1" customHeight="1" x14ac:dyDescent="0.3">
      <c r="A125" s="51">
        <v>530</v>
      </c>
      <c r="B125" s="59">
        <v>44790</v>
      </c>
      <c r="C125" s="59">
        <v>44732</v>
      </c>
      <c r="D125" s="53" t="s">
        <v>1810</v>
      </c>
      <c r="E125" s="51" t="str">
        <f>IF(ISBLANK(LeaveTracker[[#This Row],[Employee Name]]),"-----",VLOOKUP(LeaveTracker[[#This Row],[Employee Name]],Employees[[Employee Name]:[Office]],7))</f>
        <v>CTO</v>
      </c>
      <c r="F125" s="51" t="str">
        <f>IF(ISBLANK(LeaveTracker[[#This Row],[Employee Name]]),"-----",VLOOKUP(LeaveTracker[[#This Row],[Employee Name]],Employees[[Employee Name]:[Office]],6))</f>
        <v>REGULAR</v>
      </c>
      <c r="G125" s="50">
        <v>44743</v>
      </c>
      <c r="H125" s="50">
        <v>44749</v>
      </c>
      <c r="I125" s="55" t="s">
        <v>81</v>
      </c>
      <c r="J125" s="53"/>
      <c r="K125" s="51" t="str">
        <f ca="1">LeaveTracker[[#This Row],[Days]]&amp;" "&amp;LeaveTracker[[#This Row],[Type of Leave]]</f>
        <v>5 SL</v>
      </c>
      <c r="L125" s="9">
        <f ca="1">NETWORKDAYS(LeaveTracker[[#This Row],[Start Date]],LeaveTracker[[#This Row],[End Date]],lstHolidays)</f>
        <v>5</v>
      </c>
      <c r="M125" s="9"/>
    </row>
    <row r="126" spans="1:13" ht="30" hidden="1" customHeight="1" x14ac:dyDescent="0.3">
      <c r="A126" s="51">
        <v>531</v>
      </c>
      <c r="B126" s="59">
        <v>44790</v>
      </c>
      <c r="C126" s="59">
        <v>44732</v>
      </c>
      <c r="D126" s="53" t="s">
        <v>1810</v>
      </c>
      <c r="E126" s="51" t="str">
        <f>IF(ISBLANK(LeaveTracker[[#This Row],[Employee Name]]),"-----",VLOOKUP(LeaveTracker[[#This Row],[Employee Name]],Employees[[Employee Name]:[Office]],7))</f>
        <v>CTO</v>
      </c>
      <c r="F126" s="51" t="str">
        <f>IF(ISBLANK(LeaveTracker[[#This Row],[Employee Name]]),"-----",VLOOKUP(LeaveTracker[[#This Row],[Employee Name]],Employees[[Employee Name]:[Office]],6))</f>
        <v>REGULAR</v>
      </c>
      <c r="G126" s="50">
        <v>44723</v>
      </c>
      <c r="H126" s="50">
        <v>44723</v>
      </c>
      <c r="I126" s="55" t="s">
        <v>81</v>
      </c>
      <c r="J126" s="53"/>
      <c r="K126" s="51" t="str">
        <f ca="1">LeaveTracker[[#This Row],[Days]]&amp;" "&amp;LeaveTracker[[#This Row],[Type of Leave]]</f>
        <v>0 SL</v>
      </c>
      <c r="L126" s="9">
        <f ca="1">NETWORKDAYS(LeaveTracker[[#This Row],[Start Date]],LeaveTracker[[#This Row],[End Date]],lstHolidays)</f>
        <v>0</v>
      </c>
      <c r="M126" s="9"/>
    </row>
    <row r="127" spans="1:13" ht="30" hidden="1" customHeight="1" x14ac:dyDescent="0.3">
      <c r="A127" s="51">
        <v>531</v>
      </c>
      <c r="B127" s="59">
        <v>44790</v>
      </c>
      <c r="C127" s="59">
        <v>44732</v>
      </c>
      <c r="D127" s="53" t="s">
        <v>1810</v>
      </c>
      <c r="E127" s="51" t="str">
        <f>IF(ISBLANK(LeaveTracker[[#This Row],[Employee Name]]),"-----",VLOOKUP(LeaveTracker[[#This Row],[Employee Name]],Employees[[Employee Name]:[Office]],7))</f>
        <v>CTO</v>
      </c>
      <c r="F127" s="51" t="str">
        <f>IF(ISBLANK(LeaveTracker[[#This Row],[Employee Name]]),"-----",VLOOKUP(LeaveTracker[[#This Row],[Employee Name]],Employees[[Employee Name]:[Office]],6))</f>
        <v>REGULAR</v>
      </c>
      <c r="G127" s="50">
        <v>44725</v>
      </c>
      <c r="H127" s="50">
        <v>44730</v>
      </c>
      <c r="I127" s="55"/>
      <c r="J127" s="53"/>
      <c r="K127" s="51" t="str">
        <f ca="1">LeaveTracker[[#This Row],[Days]]&amp;" "&amp;LeaveTracker[[#This Row],[Type of Leave]]</f>
        <v xml:space="preserve">5 </v>
      </c>
      <c r="L127" s="9">
        <f ca="1">NETWORKDAYS(LeaveTracker[[#This Row],[Start Date]],LeaveTracker[[#This Row],[End Date]],lstHolidays)</f>
        <v>5</v>
      </c>
      <c r="M127" s="9"/>
    </row>
    <row r="128" spans="1:13" ht="30" hidden="1" customHeight="1" x14ac:dyDescent="0.3">
      <c r="A128" s="51">
        <v>532</v>
      </c>
      <c r="B128" s="59">
        <v>44790</v>
      </c>
      <c r="C128" s="59">
        <v>44753</v>
      </c>
      <c r="D128" s="53" t="s">
        <v>1811</v>
      </c>
      <c r="E128" s="51" t="str">
        <f>IF(ISBLANK(LeaveTracker[[#This Row],[Employee Name]]),"-----",VLOOKUP(LeaveTracker[[#This Row],[Employee Name]],Employees[[Employee Name]:[Office]],7))</f>
        <v>CENRO</v>
      </c>
      <c r="F128" s="51" t="str">
        <f>IF(ISBLANK(LeaveTracker[[#This Row],[Employee Name]]),"-----",VLOOKUP(LeaveTracker[[#This Row],[Employee Name]],Employees[[Employee Name]:[Office]],6))</f>
        <v>CASUAL</v>
      </c>
      <c r="G128" s="50">
        <v>44750</v>
      </c>
      <c r="H128" s="50">
        <v>44751</v>
      </c>
      <c r="I128" s="55" t="s">
        <v>81</v>
      </c>
      <c r="J128" s="53"/>
      <c r="K128" s="51" t="str">
        <f ca="1">LeaveTracker[[#This Row],[Days]]&amp;" "&amp;LeaveTracker[[#This Row],[Type of Leave]]</f>
        <v>1 SL</v>
      </c>
      <c r="L128" s="9">
        <f ca="1">NETWORKDAYS(LeaveTracker[[#This Row],[Start Date]],LeaveTracker[[#This Row],[End Date]],lstHolidays)</f>
        <v>1</v>
      </c>
      <c r="M128" s="9"/>
    </row>
    <row r="129" spans="1:13" ht="30" hidden="1" customHeight="1" x14ac:dyDescent="0.3">
      <c r="A129" s="51">
        <v>533</v>
      </c>
      <c r="B129" s="59">
        <v>44790</v>
      </c>
      <c r="C129" s="59">
        <v>44753</v>
      </c>
      <c r="D129" s="53" t="s">
        <v>1812</v>
      </c>
      <c r="E129" s="51" t="str">
        <f>IF(ISBLANK(LeaveTracker[[#This Row],[Employee Name]]),"-----",VLOOKUP(LeaveTracker[[#This Row],[Employee Name]],Employees[[Employee Name]:[Office]],7))</f>
        <v>CENRO</v>
      </c>
      <c r="F129" s="51" t="str">
        <f>IF(ISBLANK(LeaveTracker[[#This Row],[Employee Name]]),"-----",VLOOKUP(LeaveTracker[[#This Row],[Employee Name]],Employees[[Employee Name]:[Office]],6))</f>
        <v>CASUAL</v>
      </c>
      <c r="G129" s="50">
        <v>44760</v>
      </c>
      <c r="H129" s="50">
        <v>44765</v>
      </c>
      <c r="I129" s="55" t="s">
        <v>81</v>
      </c>
      <c r="J129" s="53"/>
      <c r="K129" s="51" t="str">
        <f ca="1">LeaveTracker[[#This Row],[Days]]&amp;" "&amp;LeaveTracker[[#This Row],[Type of Leave]]</f>
        <v>5 SL</v>
      </c>
      <c r="L129" s="9">
        <f ca="1">NETWORKDAYS(LeaveTracker[[#This Row],[Start Date]],LeaveTracker[[#This Row],[End Date]],lstHolidays)</f>
        <v>5</v>
      </c>
      <c r="M129" s="9"/>
    </row>
    <row r="130" spans="1:13" ht="30" hidden="1" customHeight="1" x14ac:dyDescent="0.3">
      <c r="A130" s="51">
        <v>533</v>
      </c>
      <c r="B130" s="59">
        <v>44790</v>
      </c>
      <c r="C130" s="59">
        <v>44753</v>
      </c>
      <c r="D130" s="53" t="s">
        <v>1812</v>
      </c>
      <c r="E130" s="51" t="str">
        <f>IF(ISBLANK(LeaveTracker[[#This Row],[Employee Name]]),"-----",VLOOKUP(LeaveTracker[[#This Row],[Employee Name]],Employees[[Employee Name]:[Office]],7))</f>
        <v>CENRO</v>
      </c>
      <c r="F130" s="51" t="str">
        <f>IF(ISBLANK(LeaveTracker[[#This Row],[Employee Name]]),"-----",VLOOKUP(LeaveTracker[[#This Row],[Employee Name]],Employees[[Employee Name]:[Office]],6))</f>
        <v>CASUAL</v>
      </c>
      <c r="G130" s="50">
        <v>44767</v>
      </c>
      <c r="H130" s="50">
        <v>44772</v>
      </c>
      <c r="I130" s="55" t="s">
        <v>81</v>
      </c>
      <c r="J130" s="53"/>
      <c r="K130" s="51" t="str">
        <f ca="1">LeaveTracker[[#This Row],[Days]]&amp;" "&amp;LeaveTracker[[#This Row],[Type of Leave]]</f>
        <v>5 SL</v>
      </c>
      <c r="L130" s="9">
        <f ca="1">NETWORKDAYS(LeaveTracker[[#This Row],[Start Date]],LeaveTracker[[#This Row],[End Date]],lstHolidays)</f>
        <v>5</v>
      </c>
      <c r="M130" s="9"/>
    </row>
    <row r="131" spans="1:13" ht="30" hidden="1" customHeight="1" x14ac:dyDescent="0.3">
      <c r="A131" s="51">
        <v>533</v>
      </c>
      <c r="B131" s="59">
        <v>44790</v>
      </c>
      <c r="C131" s="59">
        <v>44753</v>
      </c>
      <c r="D131" s="53" t="s">
        <v>1812</v>
      </c>
      <c r="E131" s="51" t="str">
        <f>IF(ISBLANK(LeaveTracker[[#This Row],[Employee Name]]),"-----",VLOOKUP(LeaveTracker[[#This Row],[Employee Name]],Employees[[Employee Name]:[Office]],7))</f>
        <v>CENRO</v>
      </c>
      <c r="F131" s="51" t="str">
        <f>IF(ISBLANK(LeaveTracker[[#This Row],[Employee Name]]),"-----",VLOOKUP(LeaveTracker[[#This Row],[Employee Name]],Employees[[Employee Name]:[Office]],6))</f>
        <v>CASUAL</v>
      </c>
      <c r="G131" s="50">
        <v>44774</v>
      </c>
      <c r="H131" s="50">
        <v>44775</v>
      </c>
      <c r="I131" s="55"/>
      <c r="J131" s="53"/>
      <c r="K131" s="51" t="str">
        <f ca="1">LeaveTracker[[#This Row],[Days]]&amp;" "&amp;LeaveTracker[[#This Row],[Type of Leave]]</f>
        <v xml:space="preserve">2 </v>
      </c>
      <c r="L131" s="9">
        <f ca="1">NETWORKDAYS(LeaveTracker[[#This Row],[Start Date]],LeaveTracker[[#This Row],[End Date]],lstHolidays)</f>
        <v>2</v>
      </c>
      <c r="M131" s="9"/>
    </row>
    <row r="132" spans="1:13" ht="30" hidden="1" customHeight="1" x14ac:dyDescent="0.3">
      <c r="A132" s="51">
        <v>534</v>
      </c>
      <c r="B132" s="59">
        <v>44790</v>
      </c>
      <c r="C132" s="59">
        <v>44720</v>
      </c>
      <c r="D132" s="53" t="s">
        <v>1813</v>
      </c>
      <c r="E132" s="51" t="str">
        <f>IF(ISBLANK(LeaveTracker[[#This Row],[Employee Name]]),"-----",VLOOKUP(LeaveTracker[[#This Row],[Employee Name]],Employees[[Employee Name]:[Office]],7))</f>
        <v>CENRO</v>
      </c>
      <c r="F132" s="51" t="str">
        <f>IF(ISBLANK(LeaveTracker[[#This Row],[Employee Name]]),"-----",VLOOKUP(LeaveTracker[[#This Row],[Employee Name]],Employees[[Employee Name]:[Office]],6))</f>
        <v>CASUAL</v>
      </c>
      <c r="G132" s="50">
        <v>44718</v>
      </c>
      <c r="H132" s="50">
        <v>44718</v>
      </c>
      <c r="I132" s="55" t="s">
        <v>81</v>
      </c>
      <c r="J132" s="53"/>
      <c r="K132" s="51" t="str">
        <f ca="1">LeaveTracker[[#This Row],[Days]]&amp;" "&amp;LeaveTracker[[#This Row],[Type of Leave]]</f>
        <v>1 SL</v>
      </c>
      <c r="L132" s="9">
        <f ca="1">NETWORKDAYS(LeaveTracker[[#This Row],[Start Date]],LeaveTracker[[#This Row],[End Date]],lstHolidays)</f>
        <v>1</v>
      </c>
      <c r="M132" s="9"/>
    </row>
    <row r="133" spans="1:13" ht="30" hidden="1" customHeight="1" x14ac:dyDescent="0.3">
      <c r="A133" s="51">
        <v>535</v>
      </c>
      <c r="B133" s="59">
        <v>44790</v>
      </c>
      <c r="C133" s="59">
        <v>44757</v>
      </c>
      <c r="D133" s="53" t="s">
        <v>1814</v>
      </c>
      <c r="E133" s="51" t="str">
        <f>IF(ISBLANK(LeaveTracker[[#This Row],[Employee Name]]),"-----",VLOOKUP(LeaveTracker[[#This Row],[Employee Name]],Employees[[Employee Name]:[Office]],7))</f>
        <v>CTO</v>
      </c>
      <c r="F133" s="51" t="str">
        <f>IF(ISBLANK(LeaveTracker[[#This Row],[Employee Name]]),"-----",VLOOKUP(LeaveTracker[[#This Row],[Employee Name]],Employees[[Employee Name]:[Office]],6))</f>
        <v>REGULAR</v>
      </c>
      <c r="G133" s="50">
        <v>44755</v>
      </c>
      <c r="H133" s="50">
        <v>44756</v>
      </c>
      <c r="I133" s="55" t="s">
        <v>81</v>
      </c>
      <c r="J133" s="53"/>
      <c r="K133" s="51" t="str">
        <f ca="1">LeaveTracker[[#This Row],[Days]]&amp;" "&amp;LeaveTracker[[#This Row],[Type of Leave]]</f>
        <v>2 SL</v>
      </c>
      <c r="L133" s="9">
        <f ca="1">NETWORKDAYS(LeaveTracker[[#This Row],[Start Date]],LeaveTracker[[#This Row],[End Date]],lstHolidays)</f>
        <v>2</v>
      </c>
      <c r="M133" s="9"/>
    </row>
    <row r="134" spans="1:13" ht="30" hidden="1" customHeight="1" x14ac:dyDescent="0.3">
      <c r="A134" s="51">
        <v>535</v>
      </c>
      <c r="B134" s="59">
        <v>44790</v>
      </c>
      <c r="C134" s="59">
        <v>44757</v>
      </c>
      <c r="D134" s="53" t="s">
        <v>1814</v>
      </c>
      <c r="E134" s="51" t="str">
        <f>IF(ISBLANK(LeaveTracker[[#This Row],[Employee Name]]),"-----",VLOOKUP(LeaveTracker[[#This Row],[Employee Name]],Employees[[Employee Name]:[Office]],7))</f>
        <v>CTO</v>
      </c>
      <c r="F134" s="51" t="str">
        <f>IF(ISBLANK(LeaveTracker[[#This Row],[Employee Name]]),"-----",VLOOKUP(LeaveTracker[[#This Row],[Employee Name]],Employees[[Employee Name]:[Office]],6))</f>
        <v>REGULAR</v>
      </c>
      <c r="G134" s="50">
        <v>44758</v>
      </c>
      <c r="H134" s="50">
        <v>44763</v>
      </c>
      <c r="I134" s="55" t="s">
        <v>81</v>
      </c>
      <c r="J134" s="53"/>
      <c r="K134" s="51" t="str">
        <f ca="1">LeaveTracker[[#This Row],[Days]]&amp;" "&amp;LeaveTracker[[#This Row],[Type of Leave]]</f>
        <v>4 SL</v>
      </c>
      <c r="L134" s="9">
        <f ca="1">NETWORKDAYS(LeaveTracker[[#This Row],[Start Date]],LeaveTracker[[#This Row],[End Date]],lstHolidays)</f>
        <v>4</v>
      </c>
      <c r="M134" s="9"/>
    </row>
    <row r="135" spans="1:13" ht="30" hidden="1" customHeight="1" x14ac:dyDescent="0.3">
      <c r="A135" s="51">
        <v>535</v>
      </c>
      <c r="B135" s="59">
        <v>44790</v>
      </c>
      <c r="C135" s="59">
        <v>44757</v>
      </c>
      <c r="D135" s="53" t="s">
        <v>1814</v>
      </c>
      <c r="E135" s="51" t="str">
        <f>IF(ISBLANK(LeaveTracker[[#This Row],[Employee Name]]),"-----",VLOOKUP(LeaveTracker[[#This Row],[Employee Name]],Employees[[Employee Name]:[Office]],7))</f>
        <v>CTO</v>
      </c>
      <c r="F135" s="51" t="str">
        <f>IF(ISBLANK(LeaveTracker[[#This Row],[Employee Name]]),"-----",VLOOKUP(LeaveTracker[[#This Row],[Employee Name]],Employees[[Employee Name]:[Office]],6))</f>
        <v>REGULAR</v>
      </c>
      <c r="G135" s="50">
        <v>44765</v>
      </c>
      <c r="H135" s="50">
        <v>44766</v>
      </c>
      <c r="I135" s="55" t="s">
        <v>81</v>
      </c>
      <c r="J135" s="53"/>
      <c r="K135" s="51" t="str">
        <f ca="1">LeaveTracker[[#This Row],[Days]]&amp;" "&amp;LeaveTracker[[#This Row],[Type of Leave]]</f>
        <v>0 SL</v>
      </c>
      <c r="L135" s="9">
        <f ca="1">NETWORKDAYS(LeaveTracker[[#This Row],[Start Date]],LeaveTracker[[#This Row],[End Date]],lstHolidays)</f>
        <v>0</v>
      </c>
      <c r="M135" s="9"/>
    </row>
    <row r="136" spans="1:13" ht="30" hidden="1" customHeight="1" x14ac:dyDescent="0.3">
      <c r="A136" s="51">
        <v>536</v>
      </c>
      <c r="B136" s="59">
        <v>44790</v>
      </c>
      <c r="C136" s="59">
        <v>44760</v>
      </c>
      <c r="D136" s="53" t="s">
        <v>1815</v>
      </c>
      <c r="E136" s="51" t="str">
        <f>IF(ISBLANK(LeaveTracker[[#This Row],[Employee Name]]),"-----",VLOOKUP(LeaveTracker[[#This Row],[Employee Name]],Employees[[Employee Name]:[Office]],7))</f>
        <v>CENRO</v>
      </c>
      <c r="F136" s="51" t="str">
        <f>IF(ISBLANK(LeaveTracker[[#This Row],[Employee Name]]),"-----",VLOOKUP(LeaveTracker[[#This Row],[Employee Name]],Employees[[Employee Name]:[Office]],6))</f>
        <v>CASUAL</v>
      </c>
      <c r="G136" s="50">
        <v>44756</v>
      </c>
      <c r="H136" s="50">
        <v>44757</v>
      </c>
      <c r="I136" s="55" t="s">
        <v>81</v>
      </c>
      <c r="J136" s="53"/>
      <c r="K136" s="51" t="str">
        <f ca="1">LeaveTracker[[#This Row],[Days]]&amp;" "&amp;LeaveTracker[[#This Row],[Type of Leave]]</f>
        <v>2 SL</v>
      </c>
      <c r="L136" s="9">
        <f ca="1">NETWORKDAYS(LeaveTracker[[#This Row],[Start Date]],LeaveTracker[[#This Row],[End Date]],lstHolidays)</f>
        <v>2</v>
      </c>
      <c r="M136" s="9"/>
    </row>
    <row r="137" spans="1:13" ht="30" hidden="1" customHeight="1" x14ac:dyDescent="0.3">
      <c r="A137" s="51">
        <v>537</v>
      </c>
      <c r="B137" s="59">
        <v>44790</v>
      </c>
      <c r="C137" s="59">
        <v>44753</v>
      </c>
      <c r="D137" s="53" t="s">
        <v>1816</v>
      </c>
      <c r="E137" s="51" t="str">
        <f>IF(ISBLANK(LeaveTracker[[#This Row],[Employee Name]]),"-----",VLOOKUP(LeaveTracker[[#This Row],[Employee Name]],Employees[[Employee Name]:[Office]],7))</f>
        <v>CENRO</v>
      </c>
      <c r="F137" s="51" t="str">
        <f>IF(ISBLANK(LeaveTracker[[#This Row],[Employee Name]]),"-----",VLOOKUP(LeaveTracker[[#This Row],[Employee Name]],Employees[[Employee Name]:[Office]],6))</f>
        <v>CASUAL</v>
      </c>
      <c r="G137" s="50">
        <v>44749</v>
      </c>
      <c r="H137" s="50">
        <v>44751</v>
      </c>
      <c r="I137" s="55" t="s">
        <v>81</v>
      </c>
      <c r="J137" s="53"/>
      <c r="K137" s="51" t="str">
        <f ca="1">LeaveTracker[[#This Row],[Days]]&amp;" "&amp;LeaveTracker[[#This Row],[Type of Leave]]</f>
        <v>2 SL</v>
      </c>
      <c r="L137" s="9">
        <f ca="1">NETWORKDAYS(LeaveTracker[[#This Row],[Start Date]],LeaveTracker[[#This Row],[End Date]],lstHolidays)</f>
        <v>2</v>
      </c>
      <c r="M137" s="9"/>
    </row>
    <row r="138" spans="1:13" ht="30" hidden="1" customHeight="1" x14ac:dyDescent="0.3">
      <c r="A138" s="51">
        <v>538</v>
      </c>
      <c r="B138" s="59">
        <v>44790</v>
      </c>
      <c r="C138" s="59">
        <v>44732</v>
      </c>
      <c r="D138" s="53" t="s">
        <v>1817</v>
      </c>
      <c r="E138" s="51" t="str">
        <f>IF(ISBLANK(LeaveTracker[[#This Row],[Employee Name]]),"-----",VLOOKUP(LeaveTracker[[#This Row],[Employee Name]],Employees[[Employee Name]:[Office]],7))</f>
        <v>CENRO</v>
      </c>
      <c r="F138" s="51" t="str">
        <f>IF(ISBLANK(LeaveTracker[[#This Row],[Employee Name]]),"-----",VLOOKUP(LeaveTracker[[#This Row],[Employee Name]],Employees[[Employee Name]:[Office]],6))</f>
        <v>CASUAL</v>
      </c>
      <c r="G138" s="50">
        <v>44740</v>
      </c>
      <c r="H138" s="50">
        <v>44742</v>
      </c>
      <c r="I138" s="55" t="s">
        <v>81</v>
      </c>
      <c r="J138" s="53"/>
      <c r="K138" s="51" t="str">
        <f ca="1">LeaveTracker[[#This Row],[Days]]&amp;" "&amp;LeaveTracker[[#This Row],[Type of Leave]]</f>
        <v>3 SL</v>
      </c>
      <c r="L138" s="9">
        <f ca="1">NETWORKDAYS(LeaveTracker[[#This Row],[Start Date]],LeaveTracker[[#This Row],[End Date]],lstHolidays)</f>
        <v>3</v>
      </c>
      <c r="M138" s="9"/>
    </row>
    <row r="139" spans="1:13" ht="30" hidden="1" customHeight="1" x14ac:dyDescent="0.3">
      <c r="A139" s="51">
        <v>539</v>
      </c>
      <c r="B139" s="59">
        <v>44790</v>
      </c>
      <c r="C139" s="59">
        <v>44733</v>
      </c>
      <c r="D139" s="53" t="s">
        <v>1818</v>
      </c>
      <c r="E139" s="51" t="str">
        <f>IF(ISBLANK(LeaveTracker[[#This Row],[Employee Name]]),"-----",VLOOKUP(LeaveTracker[[#This Row],[Employee Name]],Employees[[Employee Name]:[Office]],7))</f>
        <v>CENRO</v>
      </c>
      <c r="F139" s="51" t="str">
        <f>IF(ISBLANK(LeaveTracker[[#This Row],[Employee Name]]),"-----",VLOOKUP(LeaveTracker[[#This Row],[Employee Name]],Employees[[Employee Name]:[Office]],6))</f>
        <v>CASUAL</v>
      </c>
      <c r="G139" s="50">
        <v>44734</v>
      </c>
      <c r="H139" s="50">
        <v>44734</v>
      </c>
      <c r="I139" s="55" t="s">
        <v>300</v>
      </c>
      <c r="J139" s="53" t="s">
        <v>1808</v>
      </c>
      <c r="K139" s="51" t="str">
        <f ca="1">LeaveTracker[[#This Row],[Days]]&amp;" "&amp;LeaveTracker[[#This Row],[Type of Leave]]</f>
        <v>1 OTHER</v>
      </c>
      <c r="L139" s="9">
        <f ca="1">NETWORKDAYS(LeaveTracker[[#This Row],[Start Date]],LeaveTracker[[#This Row],[End Date]],lstHolidays)</f>
        <v>1</v>
      </c>
      <c r="M139" s="9"/>
    </row>
    <row r="140" spans="1:13" ht="30" hidden="1" customHeight="1" x14ac:dyDescent="0.3">
      <c r="A140" s="51">
        <v>540</v>
      </c>
      <c r="B140" s="59">
        <v>44790</v>
      </c>
      <c r="C140" s="59">
        <v>44727</v>
      </c>
      <c r="D140" s="53" t="s">
        <v>1819</v>
      </c>
      <c r="E140" s="51" t="str">
        <f>IF(ISBLANK(LeaveTracker[[#This Row],[Employee Name]]),"-----",VLOOKUP(LeaveTracker[[#This Row],[Employee Name]],Employees[[Employee Name]:[Office]],7))</f>
        <v>CENRO</v>
      </c>
      <c r="F140" s="51" t="str">
        <f>IF(ISBLANK(LeaveTracker[[#This Row],[Employee Name]]),"-----",VLOOKUP(LeaveTracker[[#This Row],[Employee Name]],Employees[[Employee Name]:[Office]],6))</f>
        <v>CASUAL</v>
      </c>
      <c r="G140" s="50">
        <v>44712</v>
      </c>
      <c r="H140" s="50">
        <v>44717</v>
      </c>
      <c r="I140" s="55" t="s">
        <v>81</v>
      </c>
      <c r="J140" s="53"/>
      <c r="K140" s="51" t="str">
        <f ca="1">LeaveTracker[[#This Row],[Days]]&amp;" "&amp;LeaveTracker[[#This Row],[Type of Leave]]</f>
        <v>4 SL</v>
      </c>
      <c r="L140" s="9">
        <f ca="1">NETWORKDAYS(LeaveTracker[[#This Row],[Start Date]],LeaveTracker[[#This Row],[End Date]],lstHolidays)</f>
        <v>4</v>
      </c>
      <c r="M140" s="9"/>
    </row>
    <row r="141" spans="1:13" ht="30" hidden="1" customHeight="1" x14ac:dyDescent="0.3">
      <c r="A141" s="51">
        <v>540</v>
      </c>
      <c r="B141" s="59">
        <v>44790</v>
      </c>
      <c r="C141" s="59">
        <v>44727</v>
      </c>
      <c r="D141" s="53" t="s">
        <v>1819</v>
      </c>
      <c r="E141" s="51" t="str">
        <f>IF(ISBLANK(LeaveTracker[[#This Row],[Employee Name]]),"-----",VLOOKUP(LeaveTracker[[#This Row],[Employee Name]],Employees[[Employee Name]:[Office]],7))</f>
        <v>CENRO</v>
      </c>
      <c r="F141" s="51" t="str">
        <f>IF(ISBLANK(LeaveTracker[[#This Row],[Employee Name]]),"-----",VLOOKUP(LeaveTracker[[#This Row],[Employee Name]],Employees[[Employee Name]:[Office]],6))</f>
        <v>CASUAL</v>
      </c>
      <c r="G141" s="50">
        <v>44719</v>
      </c>
      <c r="H141" s="50">
        <v>44724</v>
      </c>
      <c r="I141" s="55" t="s">
        <v>81</v>
      </c>
      <c r="J141" s="53"/>
      <c r="K141" s="51" t="str">
        <f ca="1">LeaveTracker[[#This Row],[Days]]&amp;" "&amp;LeaveTracker[[#This Row],[Type of Leave]]</f>
        <v>4 SL</v>
      </c>
      <c r="L141" s="9">
        <f ca="1">NETWORKDAYS(LeaveTracker[[#This Row],[Start Date]],LeaveTracker[[#This Row],[End Date]],lstHolidays)</f>
        <v>4</v>
      </c>
      <c r="M141" s="9"/>
    </row>
    <row r="142" spans="1:13" ht="30" hidden="1" customHeight="1" x14ac:dyDescent="0.3">
      <c r="A142" s="51">
        <v>540</v>
      </c>
      <c r="B142" s="59">
        <v>44790</v>
      </c>
      <c r="C142" s="59">
        <v>44727</v>
      </c>
      <c r="D142" s="53" t="s">
        <v>1819</v>
      </c>
      <c r="E142" s="51" t="str">
        <f>IF(ISBLANK(LeaveTracker[[#This Row],[Employee Name]]),"-----",VLOOKUP(LeaveTracker[[#This Row],[Employee Name]],Employees[[Employee Name]:[Office]],7))</f>
        <v>CENRO</v>
      </c>
      <c r="F142" s="51" t="str">
        <f>IF(ISBLANK(LeaveTracker[[#This Row],[Employee Name]]),"-----",VLOOKUP(LeaveTracker[[#This Row],[Employee Name]],Employees[[Employee Name]:[Office]],6))</f>
        <v>CASUAL</v>
      </c>
      <c r="G142" s="50">
        <v>44726</v>
      </c>
      <c r="H142" s="50">
        <v>44726</v>
      </c>
      <c r="I142" s="55" t="s">
        <v>81</v>
      </c>
      <c r="J142" s="53"/>
      <c r="K142" s="51" t="str">
        <f ca="1">LeaveTracker[[#This Row],[Days]]&amp;" "&amp;LeaveTracker[[#This Row],[Type of Leave]]</f>
        <v>1 SL</v>
      </c>
      <c r="L142" s="9">
        <f ca="1">NETWORKDAYS(LeaveTracker[[#This Row],[Start Date]],LeaveTracker[[#This Row],[End Date]],lstHolidays)</f>
        <v>1</v>
      </c>
      <c r="M142" s="9"/>
    </row>
    <row r="143" spans="1:13" ht="30" hidden="1" customHeight="1" x14ac:dyDescent="0.3">
      <c r="A143" s="51">
        <v>541</v>
      </c>
      <c r="B143" s="59">
        <v>44804</v>
      </c>
      <c r="C143" s="59">
        <v>44719</v>
      </c>
      <c r="D143" s="53" t="s">
        <v>1820</v>
      </c>
      <c r="E143" s="51" t="str">
        <f>IF(ISBLANK(LeaveTracker[[#This Row],[Employee Name]]),"-----",VLOOKUP(LeaveTracker[[#This Row],[Employee Name]],Employees[[Employee Name]:[Office]],7))</f>
        <v>TCNHS</v>
      </c>
      <c r="F143" s="51" t="str">
        <f>IF(ISBLANK(LeaveTracker[[#This Row],[Employee Name]]),"-----",VLOOKUP(LeaveTracker[[#This Row],[Employee Name]],Employees[[Employee Name]:[Office]],6))</f>
        <v>CASUAL</v>
      </c>
      <c r="G143" s="50">
        <v>44719</v>
      </c>
      <c r="H143" s="50">
        <v>44721</v>
      </c>
      <c r="I143" s="55" t="s">
        <v>81</v>
      </c>
      <c r="J143" s="53"/>
      <c r="K143" s="51" t="str">
        <f ca="1">LeaveTracker[[#This Row],[Days]]&amp;" "&amp;LeaveTracker[[#This Row],[Type of Leave]]</f>
        <v>3 SL</v>
      </c>
      <c r="L143" s="9">
        <f ca="1">NETWORKDAYS(LeaveTracker[[#This Row],[Start Date]],LeaveTracker[[#This Row],[End Date]],lstHolidays)</f>
        <v>3</v>
      </c>
      <c r="M143" s="9"/>
    </row>
    <row r="144" spans="1:13" ht="30" hidden="1" customHeight="1" x14ac:dyDescent="0.3">
      <c r="A144" s="51">
        <v>542</v>
      </c>
      <c r="B144" s="59">
        <v>44804</v>
      </c>
      <c r="C144" s="59">
        <v>44693</v>
      </c>
      <c r="D144" s="53" t="s">
        <v>1820</v>
      </c>
      <c r="E144" s="51" t="str">
        <f>IF(ISBLANK(LeaveTracker[[#This Row],[Employee Name]]),"-----",VLOOKUP(LeaveTracker[[#This Row],[Employee Name]],Employees[[Employee Name]:[Office]],7))</f>
        <v>TCNHS</v>
      </c>
      <c r="F144" s="51" t="str">
        <f>IF(ISBLANK(LeaveTracker[[#This Row],[Employee Name]]),"-----",VLOOKUP(LeaveTracker[[#This Row],[Employee Name]],Employees[[Employee Name]:[Office]],6))</f>
        <v>CASUAL</v>
      </c>
      <c r="G144" s="50">
        <v>44704</v>
      </c>
      <c r="H144" s="50">
        <v>44708</v>
      </c>
      <c r="I144" s="55" t="s">
        <v>82</v>
      </c>
      <c r="J144" s="53"/>
      <c r="K144" s="51" t="str">
        <f ca="1">LeaveTracker[[#This Row],[Days]]&amp;" "&amp;LeaveTracker[[#This Row],[Type of Leave]]</f>
        <v>5 VL</v>
      </c>
      <c r="L144" s="9">
        <f ca="1">NETWORKDAYS(LeaveTracker[[#This Row],[Start Date]],LeaveTracker[[#This Row],[End Date]],lstHolidays)</f>
        <v>5</v>
      </c>
      <c r="M144" s="9"/>
    </row>
    <row r="145" spans="1:13" ht="30" hidden="1" customHeight="1" x14ac:dyDescent="0.3">
      <c r="A145" s="51">
        <v>543</v>
      </c>
      <c r="B145" s="59">
        <v>44804</v>
      </c>
      <c r="C145" s="59">
        <v>44699</v>
      </c>
      <c r="D145" s="53" t="s">
        <v>1821</v>
      </c>
      <c r="E145" s="51" t="str">
        <f>IF(ISBLANK(LeaveTracker[[#This Row],[Employee Name]]),"-----",VLOOKUP(LeaveTracker[[#This Row],[Employee Name]],Employees[[Employee Name]:[Office]],7))</f>
        <v>TICC</v>
      </c>
      <c r="F145" s="51" t="str">
        <f>IF(ISBLANK(LeaveTracker[[#This Row],[Employee Name]]),"-----",VLOOKUP(LeaveTracker[[#This Row],[Employee Name]],Employees[[Employee Name]:[Office]],6))</f>
        <v>CASUAL</v>
      </c>
      <c r="G145" s="50">
        <v>44701</v>
      </c>
      <c r="H145" s="50">
        <v>44701</v>
      </c>
      <c r="I145" s="55" t="s">
        <v>1026</v>
      </c>
      <c r="J145" s="53" t="s">
        <v>1026</v>
      </c>
      <c r="K145" s="51" t="str">
        <f ca="1">LeaveTracker[[#This Row],[Days]]&amp;" "&amp;LeaveTracker[[#This Row],[Type of Leave]]</f>
        <v>1 WITHOUTPAY</v>
      </c>
      <c r="L145" s="9">
        <f ca="1">NETWORKDAYS(LeaveTracker[[#This Row],[Start Date]],LeaveTracker[[#This Row],[End Date]],lstHolidays)</f>
        <v>1</v>
      </c>
      <c r="M145" s="9"/>
    </row>
    <row r="146" spans="1:13" ht="30" hidden="1" customHeight="1" x14ac:dyDescent="0.3">
      <c r="A146" s="51">
        <v>544</v>
      </c>
      <c r="B146" s="59">
        <v>44804</v>
      </c>
      <c r="C146" s="59">
        <v>44728</v>
      </c>
      <c r="D146" s="53" t="s">
        <v>1820</v>
      </c>
      <c r="E146" s="51" t="str">
        <f>IF(ISBLANK(LeaveTracker[[#This Row],[Employee Name]]),"-----",VLOOKUP(LeaveTracker[[#This Row],[Employee Name]],Employees[[Employee Name]:[Office]],7))</f>
        <v>TCNHS</v>
      </c>
      <c r="F146" s="51" t="str">
        <f>IF(ISBLANK(LeaveTracker[[#This Row],[Employee Name]]),"-----",VLOOKUP(LeaveTracker[[#This Row],[Employee Name]],Employees[[Employee Name]:[Office]],6))</f>
        <v>CASUAL</v>
      </c>
      <c r="G146" s="50">
        <v>44726</v>
      </c>
      <c r="H146" s="50">
        <v>44727</v>
      </c>
      <c r="I146" s="55" t="s">
        <v>81</v>
      </c>
      <c r="J146" s="53"/>
      <c r="K146" s="51" t="str">
        <f ca="1">LeaveTracker[[#This Row],[Days]]&amp;" "&amp;LeaveTracker[[#This Row],[Type of Leave]]</f>
        <v>2 SL</v>
      </c>
      <c r="L146" s="9">
        <f ca="1">NETWORKDAYS(LeaveTracker[[#This Row],[Start Date]],LeaveTracker[[#This Row],[End Date]],lstHolidays)</f>
        <v>2</v>
      </c>
      <c r="M146" s="9"/>
    </row>
    <row r="147" spans="1:13" ht="30" hidden="1" customHeight="1" x14ac:dyDescent="0.3">
      <c r="A147" s="51">
        <v>545</v>
      </c>
      <c r="B147" s="59">
        <v>44804</v>
      </c>
      <c r="C147" s="59">
        <v>44726</v>
      </c>
      <c r="D147" s="53" t="s">
        <v>1820</v>
      </c>
      <c r="E147" s="51" t="str">
        <f>IF(ISBLANK(LeaveTracker[[#This Row],[Employee Name]]),"-----",VLOOKUP(LeaveTracker[[#This Row],[Employee Name]],Employees[[Employee Name]:[Office]],7))</f>
        <v>TCNHS</v>
      </c>
      <c r="F147" s="51" t="str">
        <f>IF(ISBLANK(LeaveTracker[[#This Row],[Employee Name]]),"-----",VLOOKUP(LeaveTracker[[#This Row],[Employee Name]],Employees[[Employee Name]:[Office]],6))</f>
        <v>CASUAL</v>
      </c>
      <c r="G147" s="50">
        <v>44722</v>
      </c>
      <c r="H147" s="50">
        <v>44722</v>
      </c>
      <c r="I147" s="55" t="s">
        <v>81</v>
      </c>
      <c r="J147" s="53"/>
      <c r="K147" s="51" t="str">
        <f ca="1">LeaveTracker[[#This Row],[Days]]&amp;" "&amp;LeaveTracker[[#This Row],[Type of Leave]]</f>
        <v>1 SL</v>
      </c>
      <c r="L147" s="9">
        <f ca="1">NETWORKDAYS(LeaveTracker[[#This Row],[Start Date]],LeaveTracker[[#This Row],[End Date]],lstHolidays)</f>
        <v>1</v>
      </c>
      <c r="M147" s="9"/>
    </row>
    <row r="148" spans="1:13" ht="30" hidden="1" customHeight="1" x14ac:dyDescent="0.3">
      <c r="A148" s="51">
        <v>545</v>
      </c>
      <c r="B148" s="59">
        <v>44804</v>
      </c>
      <c r="C148" s="59">
        <v>44726</v>
      </c>
      <c r="D148" s="53" t="s">
        <v>1820</v>
      </c>
      <c r="E148" s="51" t="str">
        <f>IF(ISBLANK(LeaveTracker[[#This Row],[Employee Name]]),"-----",VLOOKUP(LeaveTracker[[#This Row],[Employee Name]],Employees[[Employee Name]:[Office]],7))</f>
        <v>TCNHS</v>
      </c>
      <c r="F148" s="51" t="str">
        <f>IF(ISBLANK(LeaveTracker[[#This Row],[Employee Name]]),"-----",VLOOKUP(LeaveTracker[[#This Row],[Employee Name]],Employees[[Employee Name]:[Office]],6))</f>
        <v>CASUAL</v>
      </c>
      <c r="G148" s="50">
        <v>44725</v>
      </c>
      <c r="H148" s="50">
        <v>44725</v>
      </c>
      <c r="I148" s="55" t="s">
        <v>81</v>
      </c>
      <c r="J148" s="53"/>
      <c r="K148" s="51" t="str">
        <f ca="1">LeaveTracker[[#This Row],[Days]]&amp;" "&amp;LeaveTracker[[#This Row],[Type of Leave]]</f>
        <v>1 SL</v>
      </c>
      <c r="L148" s="9">
        <f ca="1">NETWORKDAYS(LeaveTracker[[#This Row],[Start Date]],LeaveTracker[[#This Row],[End Date]],lstHolidays)</f>
        <v>1</v>
      </c>
      <c r="M148" s="9"/>
    </row>
    <row r="149" spans="1:13" ht="30" hidden="1" customHeight="1" x14ac:dyDescent="0.3">
      <c r="A149" s="51">
        <v>546</v>
      </c>
      <c r="B149" s="59">
        <v>44804</v>
      </c>
      <c r="C149" s="59">
        <v>44798</v>
      </c>
      <c r="D149" s="53" t="s">
        <v>1822</v>
      </c>
      <c r="E149" s="51" t="str">
        <f>IF(ISBLANK(LeaveTracker[[#This Row],[Employee Name]]),"-----",VLOOKUP(LeaveTracker[[#This Row],[Employee Name]],Employees[[Employee Name]:[Office]],7))</f>
        <v>CSWDO</v>
      </c>
      <c r="F149" s="51" t="str">
        <f>IF(ISBLANK(LeaveTracker[[#This Row],[Employee Name]]),"-----",VLOOKUP(LeaveTracker[[#This Row],[Employee Name]],Employees[[Employee Name]:[Office]],6))</f>
        <v>CASUAL</v>
      </c>
      <c r="G149" s="50">
        <v>44799</v>
      </c>
      <c r="H149" s="50">
        <v>44799</v>
      </c>
      <c r="I149" s="55" t="s">
        <v>81</v>
      </c>
      <c r="J149" s="53"/>
      <c r="K149" s="51" t="str">
        <f ca="1">LeaveTracker[[#This Row],[Days]]&amp;" "&amp;LeaveTracker[[#This Row],[Type of Leave]]</f>
        <v>1 SL</v>
      </c>
      <c r="L149" s="9">
        <f ca="1">NETWORKDAYS(LeaveTracker[[#This Row],[Start Date]],LeaveTracker[[#This Row],[End Date]],lstHolidays)</f>
        <v>1</v>
      </c>
      <c r="M149" s="9"/>
    </row>
    <row r="150" spans="1:13" ht="30" hidden="1" customHeight="1" x14ac:dyDescent="0.3">
      <c r="A150" s="51">
        <v>547</v>
      </c>
      <c r="B150" s="59">
        <v>44804</v>
      </c>
      <c r="C150" s="59">
        <v>44761</v>
      </c>
      <c r="D150" s="53" t="s">
        <v>1823</v>
      </c>
      <c r="E150" s="51" t="str">
        <f>IF(ISBLANK(LeaveTracker[[#This Row],[Employee Name]]),"-----",VLOOKUP(LeaveTracker[[#This Row],[Employee Name]],Employees[[Employee Name]:[Office]],7))</f>
        <v>HOUSING</v>
      </c>
      <c r="F150" s="51" t="str">
        <f>IF(ISBLANK(LeaveTracker[[#This Row],[Employee Name]]),"-----",VLOOKUP(LeaveTracker[[#This Row],[Employee Name]],Employees[[Employee Name]:[Office]],6))</f>
        <v>CASUAL</v>
      </c>
      <c r="G150" s="50">
        <v>44726</v>
      </c>
      <c r="H150" s="50">
        <v>44726</v>
      </c>
      <c r="I150" s="55" t="s">
        <v>81</v>
      </c>
      <c r="J150" s="53"/>
      <c r="K150" s="51" t="str">
        <f ca="1">LeaveTracker[[#This Row],[Days]]&amp;" "&amp;LeaveTracker[[#This Row],[Type of Leave]]</f>
        <v>1 SL</v>
      </c>
      <c r="L150" s="9">
        <f ca="1">NETWORKDAYS(LeaveTracker[[#This Row],[Start Date]],LeaveTracker[[#This Row],[End Date]],lstHolidays)</f>
        <v>1</v>
      </c>
      <c r="M150" s="9"/>
    </row>
    <row r="151" spans="1:13" ht="30" hidden="1" customHeight="1" x14ac:dyDescent="0.3">
      <c r="A151" s="51">
        <v>548</v>
      </c>
      <c r="B151" s="59">
        <v>44804</v>
      </c>
      <c r="C151" s="59">
        <v>44755</v>
      </c>
      <c r="D151" s="53" t="s">
        <v>1824</v>
      </c>
      <c r="E151" s="51" t="str">
        <f>IF(ISBLANK(LeaveTracker[[#This Row],[Employee Name]]),"-----",VLOOKUP(LeaveTracker[[#This Row],[Employee Name]],Employees[[Employee Name]:[Office]],7))</f>
        <v>CTO</v>
      </c>
      <c r="F151" s="51" t="str">
        <f>IF(ISBLANK(LeaveTracker[[#This Row],[Employee Name]]),"-----",VLOOKUP(LeaveTracker[[#This Row],[Employee Name]],Employees[[Employee Name]:[Office]],6))</f>
        <v>REGULAR</v>
      </c>
      <c r="G151" s="50">
        <v>44754</v>
      </c>
      <c r="H151" s="50">
        <v>44754</v>
      </c>
      <c r="I151" s="55" t="s">
        <v>81</v>
      </c>
      <c r="J151" s="53"/>
      <c r="K151" s="51" t="str">
        <f ca="1">LeaveTracker[[#This Row],[Days]]&amp;" "&amp;LeaveTracker[[#This Row],[Type of Leave]]</f>
        <v>1 SL</v>
      </c>
      <c r="L151" s="9">
        <f ca="1">NETWORKDAYS(LeaveTracker[[#This Row],[Start Date]],LeaveTracker[[#This Row],[End Date]],lstHolidays)</f>
        <v>1</v>
      </c>
      <c r="M151" s="9"/>
    </row>
    <row r="152" spans="1:13" ht="30" hidden="1" customHeight="1" x14ac:dyDescent="0.3">
      <c r="A152" s="51">
        <v>549</v>
      </c>
      <c r="B152" s="59">
        <v>44804</v>
      </c>
      <c r="C152" s="59">
        <v>44734</v>
      </c>
      <c r="D152" s="53" t="s">
        <v>1824</v>
      </c>
      <c r="E152" s="51" t="str">
        <f>IF(ISBLANK(LeaveTracker[[#This Row],[Employee Name]]),"-----",VLOOKUP(LeaveTracker[[#This Row],[Employee Name]],Employees[[Employee Name]:[Office]],7))</f>
        <v>CTO</v>
      </c>
      <c r="F152" s="51" t="str">
        <f>IF(ISBLANK(LeaveTracker[[#This Row],[Employee Name]]),"-----",VLOOKUP(LeaveTracker[[#This Row],[Employee Name]],Employees[[Employee Name]:[Office]],6))</f>
        <v>REGULAR</v>
      </c>
      <c r="G152" s="50">
        <v>44732</v>
      </c>
      <c r="H152" s="50">
        <v>44732</v>
      </c>
      <c r="I152" s="55" t="s">
        <v>81</v>
      </c>
      <c r="J152" s="53"/>
      <c r="K152" s="51" t="str">
        <f ca="1">LeaveTracker[[#This Row],[Days]]&amp;" "&amp;LeaveTracker[[#This Row],[Type of Leave]]</f>
        <v>1 SL</v>
      </c>
      <c r="L152" s="9">
        <f ca="1">NETWORKDAYS(LeaveTracker[[#This Row],[Start Date]],LeaveTracker[[#This Row],[End Date]],lstHolidays)</f>
        <v>1</v>
      </c>
      <c r="M152" s="9"/>
    </row>
    <row r="153" spans="1:13" ht="30" hidden="1" customHeight="1" x14ac:dyDescent="0.3">
      <c r="A153" s="51">
        <v>550</v>
      </c>
      <c r="B153" s="59">
        <v>44804</v>
      </c>
      <c r="C153" s="59">
        <v>44726</v>
      </c>
      <c r="D153" s="53" t="s">
        <v>1825</v>
      </c>
      <c r="E153" s="51" t="str">
        <f>IF(ISBLANK(LeaveTracker[[#This Row],[Employee Name]]),"-----",VLOOKUP(LeaveTracker[[#This Row],[Employee Name]],Employees[[Employee Name]:[Office]],7))</f>
        <v>CHO</v>
      </c>
      <c r="F153" s="51" t="str">
        <f>IF(ISBLANK(LeaveTracker[[#This Row],[Employee Name]]),"-----",VLOOKUP(LeaveTracker[[#This Row],[Employee Name]],Employees[[Employee Name]:[Office]],6))</f>
        <v>CASUAL</v>
      </c>
      <c r="G153" s="50">
        <v>44729</v>
      </c>
      <c r="H153" s="50">
        <v>44729</v>
      </c>
      <c r="I153" s="55" t="s">
        <v>300</v>
      </c>
      <c r="J153" s="53" t="s">
        <v>158</v>
      </c>
      <c r="K153" s="51" t="str">
        <f ca="1">LeaveTracker[[#This Row],[Days]]&amp;" "&amp;LeaveTracker[[#This Row],[Type of Leave]]</f>
        <v>1 OTHER</v>
      </c>
      <c r="L153" s="9">
        <f ca="1">NETWORKDAYS(LeaveTracker[[#This Row],[Start Date]],LeaveTracker[[#This Row],[End Date]],lstHolidays)</f>
        <v>1</v>
      </c>
      <c r="M153" s="9"/>
    </row>
    <row r="154" spans="1:13" ht="30" hidden="1" customHeight="1" x14ac:dyDescent="0.3">
      <c r="A154" s="51">
        <v>551</v>
      </c>
      <c r="B154" s="59">
        <v>44804</v>
      </c>
      <c r="C154" s="59">
        <v>44725</v>
      </c>
      <c r="D154" s="53" t="s">
        <v>1825</v>
      </c>
      <c r="E154" s="51" t="str">
        <f>IF(ISBLANK(LeaveTracker[[#This Row],[Employee Name]]),"-----",VLOOKUP(LeaveTracker[[#This Row],[Employee Name]],Employees[[Employee Name]:[Office]],7))</f>
        <v>CHO</v>
      </c>
      <c r="F154" s="51" t="str">
        <f>IF(ISBLANK(LeaveTracker[[#This Row],[Employee Name]]),"-----",VLOOKUP(LeaveTracker[[#This Row],[Employee Name]],Employees[[Employee Name]:[Office]],6))</f>
        <v>CASUAL</v>
      </c>
      <c r="G154" s="50">
        <v>44732</v>
      </c>
      <c r="H154" s="50">
        <v>44736</v>
      </c>
      <c r="I154" s="55" t="s">
        <v>82</v>
      </c>
      <c r="J154" s="53"/>
      <c r="K154" s="51" t="str">
        <f ca="1">LeaveTracker[[#This Row],[Days]]&amp;" "&amp;LeaveTracker[[#This Row],[Type of Leave]]</f>
        <v>5 VL</v>
      </c>
      <c r="L154" s="9">
        <f ca="1">NETWORKDAYS(LeaveTracker[[#This Row],[Start Date]],LeaveTracker[[#This Row],[End Date]],lstHolidays)</f>
        <v>5</v>
      </c>
      <c r="M154" s="9"/>
    </row>
    <row r="155" spans="1:13" ht="30" hidden="1" customHeight="1" x14ac:dyDescent="0.3">
      <c r="A155" s="51">
        <v>552</v>
      </c>
      <c r="B155" s="59">
        <v>44804</v>
      </c>
      <c r="C155" s="59">
        <v>44706</v>
      </c>
      <c r="D155" s="53" t="s">
        <v>1826</v>
      </c>
      <c r="E155" s="51" t="str">
        <f>IF(ISBLANK(LeaveTracker[[#This Row],[Employee Name]]),"-----",VLOOKUP(LeaveTracker[[#This Row],[Employee Name]],Employees[[Employee Name]:[Office]],7))</f>
        <v>TCNHS</v>
      </c>
      <c r="F155" s="51" t="str">
        <f>IF(ISBLANK(LeaveTracker[[#This Row],[Employee Name]]),"-----",VLOOKUP(LeaveTracker[[#This Row],[Employee Name]],Employees[[Employee Name]:[Office]],6))</f>
        <v>CASUAL</v>
      </c>
      <c r="G155" s="50">
        <v>44705</v>
      </c>
      <c r="H155" s="50">
        <v>44705</v>
      </c>
      <c r="I155" s="55" t="s">
        <v>81</v>
      </c>
      <c r="J155" s="53"/>
      <c r="K155" s="51" t="str">
        <f ca="1">LeaveTracker[[#This Row],[Days]]&amp;" "&amp;LeaveTracker[[#This Row],[Type of Leave]]</f>
        <v>1 SL</v>
      </c>
      <c r="L155" s="9">
        <f ca="1">NETWORKDAYS(LeaveTracker[[#This Row],[Start Date]],LeaveTracker[[#This Row],[End Date]],lstHolidays)</f>
        <v>1</v>
      </c>
      <c r="M155" s="9"/>
    </row>
    <row r="156" spans="1:13" ht="30" hidden="1" customHeight="1" x14ac:dyDescent="0.3">
      <c r="A156" s="51">
        <v>553</v>
      </c>
      <c r="B156" s="59">
        <v>44804</v>
      </c>
      <c r="C156" s="59">
        <v>44697</v>
      </c>
      <c r="D156" s="53" t="s">
        <v>257</v>
      </c>
      <c r="E156" s="51" t="str">
        <f>IF(ISBLANK(LeaveTracker[[#This Row],[Employee Name]]),"-----",VLOOKUP(LeaveTracker[[#This Row],[Employee Name]],Employees[[Employee Name]:[Office]],7))</f>
        <v>TICC/TCCH</v>
      </c>
      <c r="F156" s="51" t="str">
        <f>IF(ISBLANK(LeaveTracker[[#This Row],[Employee Name]]),"-----",VLOOKUP(LeaveTracker[[#This Row],[Employee Name]],Employees[[Employee Name]:[Office]],6))</f>
        <v>CASUAL</v>
      </c>
      <c r="G156" s="50">
        <v>44694</v>
      </c>
      <c r="H156" s="50">
        <v>44694</v>
      </c>
      <c r="I156" s="55" t="s">
        <v>300</v>
      </c>
      <c r="J156" s="53" t="s">
        <v>1808</v>
      </c>
      <c r="K156" s="51" t="str">
        <f ca="1">LeaveTracker[[#This Row],[Days]]&amp;" "&amp;LeaveTracker[[#This Row],[Type of Leave]]</f>
        <v>1 OTHER</v>
      </c>
      <c r="L156" s="9">
        <f ca="1">NETWORKDAYS(LeaveTracker[[#This Row],[Start Date]],LeaveTracker[[#This Row],[End Date]],lstHolidays)</f>
        <v>1</v>
      </c>
      <c r="M156" s="9"/>
    </row>
    <row r="157" spans="1:13" ht="30" hidden="1" customHeight="1" x14ac:dyDescent="0.3">
      <c r="A157" s="51">
        <v>554</v>
      </c>
      <c r="B157" s="59">
        <v>44804</v>
      </c>
      <c r="C157" s="59">
        <v>44714</v>
      </c>
      <c r="D157" s="53" t="s">
        <v>1827</v>
      </c>
      <c r="E157" s="51" t="str">
        <f>IF(ISBLANK(LeaveTracker[[#This Row],[Employee Name]]),"-----",VLOOKUP(LeaveTracker[[#This Row],[Employee Name]],Employees[[Employee Name]:[Office]],7))</f>
        <v>ONT</v>
      </c>
      <c r="F157" s="51" t="str">
        <f>IF(ISBLANK(LeaveTracker[[#This Row],[Employee Name]]),"-----",VLOOKUP(LeaveTracker[[#This Row],[Employee Name]],Employees[[Employee Name]:[Office]],6))</f>
        <v>CASUAL</v>
      </c>
      <c r="G157" s="50">
        <v>44700</v>
      </c>
      <c r="H157" s="50">
        <v>44701</v>
      </c>
      <c r="I157" s="55" t="s">
        <v>81</v>
      </c>
      <c r="J157" s="53"/>
      <c r="K157" s="51" t="str">
        <f ca="1">LeaveTracker[[#This Row],[Days]]&amp;" "&amp;LeaveTracker[[#This Row],[Type of Leave]]</f>
        <v>2 SL</v>
      </c>
      <c r="L157" s="9">
        <f ca="1">NETWORKDAYS(LeaveTracker[[#This Row],[Start Date]],LeaveTracker[[#This Row],[End Date]],lstHolidays)</f>
        <v>2</v>
      </c>
      <c r="M157" s="9"/>
    </row>
    <row r="158" spans="1:13" ht="30" hidden="1" customHeight="1" x14ac:dyDescent="0.3">
      <c r="A158" s="51">
        <v>554</v>
      </c>
      <c r="B158" s="59">
        <v>44804</v>
      </c>
      <c r="C158" s="59">
        <v>44714</v>
      </c>
      <c r="D158" s="53" t="s">
        <v>1827</v>
      </c>
      <c r="E158" s="51" t="str">
        <f>IF(ISBLANK(LeaveTracker[[#This Row],[Employee Name]]),"-----",VLOOKUP(LeaveTracker[[#This Row],[Employee Name]],Employees[[Employee Name]:[Office]],7))</f>
        <v>ONT</v>
      </c>
      <c r="F158" s="51" t="str">
        <f>IF(ISBLANK(LeaveTracker[[#This Row],[Employee Name]]),"-----",VLOOKUP(LeaveTracker[[#This Row],[Employee Name]],Employees[[Employee Name]:[Office]],6))</f>
        <v>CASUAL</v>
      </c>
      <c r="G158" s="50">
        <v>44704</v>
      </c>
      <c r="H158" s="50">
        <v>44708</v>
      </c>
      <c r="I158" s="55" t="s">
        <v>81</v>
      </c>
      <c r="J158" s="53"/>
      <c r="K158" s="51" t="str">
        <f ca="1">LeaveTracker[[#This Row],[Days]]&amp;" "&amp;LeaveTracker[[#This Row],[Type of Leave]]</f>
        <v>5 SL</v>
      </c>
      <c r="L158" s="9">
        <f ca="1">NETWORKDAYS(LeaveTracker[[#This Row],[Start Date]],LeaveTracker[[#This Row],[End Date]],lstHolidays)</f>
        <v>5</v>
      </c>
      <c r="M158" s="9"/>
    </row>
    <row r="159" spans="1:13" ht="30" hidden="1" customHeight="1" x14ac:dyDescent="0.3">
      <c r="A159" s="51">
        <v>554</v>
      </c>
      <c r="B159" s="59">
        <v>44804</v>
      </c>
      <c r="C159" s="59">
        <v>44714</v>
      </c>
      <c r="D159" s="53" t="s">
        <v>1827</v>
      </c>
      <c r="E159" s="51" t="str">
        <f>IF(ISBLANK(LeaveTracker[[#This Row],[Employee Name]]),"-----",VLOOKUP(LeaveTracker[[#This Row],[Employee Name]],Employees[[Employee Name]:[Office]],7))</f>
        <v>ONT</v>
      </c>
      <c r="F159" s="51" t="str">
        <f>IF(ISBLANK(LeaveTracker[[#This Row],[Employee Name]]),"-----",VLOOKUP(LeaveTracker[[#This Row],[Employee Name]],Employees[[Employee Name]:[Office]],6))</f>
        <v>CASUAL</v>
      </c>
      <c r="G159" s="50">
        <v>44711</v>
      </c>
      <c r="H159" s="50">
        <v>44712</v>
      </c>
      <c r="I159" s="55" t="s">
        <v>81</v>
      </c>
      <c r="J159" s="53"/>
      <c r="K159" s="51" t="str">
        <f ca="1">LeaveTracker[[#This Row],[Days]]&amp;" "&amp;LeaveTracker[[#This Row],[Type of Leave]]</f>
        <v>2 SL</v>
      </c>
      <c r="L159" s="9">
        <f ca="1">NETWORKDAYS(LeaveTracker[[#This Row],[Start Date]],LeaveTracker[[#This Row],[End Date]],lstHolidays)</f>
        <v>2</v>
      </c>
      <c r="M159" s="9"/>
    </row>
    <row r="160" spans="1:13" ht="30" hidden="1" customHeight="1" x14ac:dyDescent="0.3">
      <c r="A160" s="51">
        <v>555</v>
      </c>
      <c r="B160" s="59">
        <v>44804</v>
      </c>
      <c r="C160" s="59">
        <v>44746</v>
      </c>
      <c r="D160" s="53" t="s">
        <v>1828</v>
      </c>
      <c r="E160" s="51" t="str">
        <f>IF(ISBLANK(LeaveTracker[[#This Row],[Employee Name]]),"-----",VLOOKUP(LeaveTracker[[#This Row],[Employee Name]],Employees[[Employee Name]:[Office]],7))</f>
        <v>TICC</v>
      </c>
      <c r="F160" s="51" t="str">
        <f>IF(ISBLANK(LeaveTracker[[#This Row],[Employee Name]]),"-----",VLOOKUP(LeaveTracker[[#This Row],[Employee Name]],Employees[[Employee Name]:[Office]],6))</f>
        <v>CASUAL</v>
      </c>
      <c r="G160" s="50">
        <v>44753</v>
      </c>
      <c r="H160" s="50">
        <v>44754</v>
      </c>
      <c r="I160" s="55" t="s">
        <v>82</v>
      </c>
      <c r="J160" s="53"/>
      <c r="K160" s="51" t="str">
        <f ca="1">LeaveTracker[[#This Row],[Days]]&amp;" "&amp;LeaveTracker[[#This Row],[Type of Leave]]</f>
        <v>2 VL</v>
      </c>
      <c r="L160" s="9">
        <f ca="1">NETWORKDAYS(LeaveTracker[[#This Row],[Start Date]],LeaveTracker[[#This Row],[End Date]],lstHolidays)</f>
        <v>2</v>
      </c>
      <c r="M160" s="9"/>
    </row>
    <row r="161" spans="1:13" ht="30" hidden="1" customHeight="1" x14ac:dyDescent="0.3">
      <c r="A161" s="51">
        <v>556</v>
      </c>
      <c r="B161" s="59">
        <v>44804</v>
      </c>
      <c r="C161" s="59">
        <v>44746</v>
      </c>
      <c r="D161" s="53" t="s">
        <v>1828</v>
      </c>
      <c r="E161" s="51" t="str">
        <f>IF(ISBLANK(LeaveTracker[[#This Row],[Employee Name]]),"-----",VLOOKUP(LeaveTracker[[#This Row],[Employee Name]],Employees[[Employee Name]:[Office]],7))</f>
        <v>TICC</v>
      </c>
      <c r="F161" s="51" t="str">
        <f>IF(ISBLANK(LeaveTracker[[#This Row],[Employee Name]]),"-----",VLOOKUP(LeaveTracker[[#This Row],[Employee Name]],Employees[[Employee Name]:[Office]],6))</f>
        <v>CASUAL</v>
      </c>
      <c r="G161" s="50">
        <v>44743</v>
      </c>
      <c r="H161" s="50">
        <v>44743</v>
      </c>
      <c r="I161" s="55" t="s">
        <v>81</v>
      </c>
      <c r="J161" s="53"/>
      <c r="K161" s="51" t="str">
        <f ca="1">LeaveTracker[[#This Row],[Days]]&amp;" "&amp;LeaveTracker[[#This Row],[Type of Leave]]</f>
        <v>1 SL</v>
      </c>
      <c r="L161" s="9">
        <f ca="1">NETWORKDAYS(LeaveTracker[[#This Row],[Start Date]],LeaveTracker[[#This Row],[End Date]],lstHolidays)</f>
        <v>1</v>
      </c>
      <c r="M161" s="9"/>
    </row>
    <row r="162" spans="1:13" ht="30" hidden="1" customHeight="1" x14ac:dyDescent="0.3">
      <c r="A162" s="51">
        <v>557</v>
      </c>
      <c r="B162" s="59">
        <v>44804</v>
      </c>
      <c r="C162" s="59">
        <v>44741</v>
      </c>
      <c r="D162" s="53" t="s">
        <v>1829</v>
      </c>
      <c r="E162" s="51" t="str">
        <f>IF(ISBLANK(LeaveTracker[[#This Row],[Employee Name]]),"-----",VLOOKUP(LeaveTracker[[#This Row],[Employee Name]],Employees[[Employee Name]:[Office]],7))</f>
        <v>TICC</v>
      </c>
      <c r="F162" s="51" t="str">
        <f>IF(ISBLANK(LeaveTracker[[#This Row],[Employee Name]]),"-----",VLOOKUP(LeaveTracker[[#This Row],[Employee Name]],Employees[[Employee Name]:[Office]],6))</f>
        <v>JOBCON</v>
      </c>
      <c r="G162" s="50">
        <v>44739</v>
      </c>
      <c r="H162" s="50">
        <v>44740</v>
      </c>
      <c r="I162" s="55" t="s">
        <v>81</v>
      </c>
      <c r="J162" s="53"/>
      <c r="K162" s="51" t="str">
        <f ca="1">LeaveTracker[[#This Row],[Days]]&amp;" "&amp;LeaveTracker[[#This Row],[Type of Leave]]</f>
        <v>2 SL</v>
      </c>
      <c r="L162" s="9">
        <f ca="1">NETWORKDAYS(LeaveTracker[[#This Row],[Start Date]],LeaveTracker[[#This Row],[End Date]],lstHolidays)</f>
        <v>2</v>
      </c>
      <c r="M162" s="9"/>
    </row>
    <row r="163" spans="1:13" ht="30" hidden="1" customHeight="1" x14ac:dyDescent="0.3">
      <c r="A163" s="51">
        <v>558</v>
      </c>
      <c r="B163" s="59">
        <v>44804</v>
      </c>
      <c r="C163" s="59">
        <v>44743</v>
      </c>
      <c r="D163" s="53" t="s">
        <v>1830</v>
      </c>
      <c r="E163" s="51" t="str">
        <f>IF(ISBLANK(LeaveTracker[[#This Row],[Employee Name]]),"-----",VLOOKUP(LeaveTracker[[#This Row],[Employee Name]],Employees[[Employee Name]:[Office]],7))</f>
        <v>TICC/TCCH</v>
      </c>
      <c r="F163" s="51" t="str">
        <f>IF(ISBLANK(LeaveTracker[[#This Row],[Employee Name]]),"-----",VLOOKUP(LeaveTracker[[#This Row],[Employee Name]],Employees[[Employee Name]:[Office]],6))</f>
        <v>CASUAL</v>
      </c>
      <c r="G163" s="50">
        <v>44741</v>
      </c>
      <c r="H163" s="50">
        <v>44741</v>
      </c>
      <c r="I163" s="55" t="s">
        <v>81</v>
      </c>
      <c r="J163" s="53"/>
      <c r="K163" s="51" t="str">
        <f ca="1">LeaveTracker[[#This Row],[Days]]&amp;" "&amp;LeaveTracker[[#This Row],[Type of Leave]]</f>
        <v>1 SL</v>
      </c>
      <c r="L163" s="9">
        <f ca="1">NETWORKDAYS(LeaveTracker[[#This Row],[Start Date]],LeaveTracker[[#This Row],[End Date]],lstHolidays)</f>
        <v>1</v>
      </c>
      <c r="M163" s="9"/>
    </row>
    <row r="164" spans="1:13" ht="30" hidden="1" customHeight="1" x14ac:dyDescent="0.3">
      <c r="A164" s="51">
        <v>559</v>
      </c>
      <c r="B164" s="59">
        <v>44804</v>
      </c>
      <c r="C164" s="59">
        <v>44746</v>
      </c>
      <c r="D164" s="53" t="s">
        <v>1831</v>
      </c>
      <c r="E164" s="51" t="str">
        <f>IF(ISBLANK(LeaveTracker[[#This Row],[Employee Name]]),"-----",VLOOKUP(LeaveTracker[[#This Row],[Employee Name]],Employees[[Employee Name]:[Office]],7))</f>
        <v>TICC</v>
      </c>
      <c r="F164" s="51" t="str">
        <f>IF(ISBLANK(LeaveTracker[[#This Row],[Employee Name]]),"-----",VLOOKUP(LeaveTracker[[#This Row],[Employee Name]],Employees[[Employee Name]:[Office]],6))</f>
        <v>CASUAL</v>
      </c>
      <c r="G164" s="50">
        <v>44740</v>
      </c>
      <c r="H164" s="50">
        <v>44741</v>
      </c>
      <c r="I164" s="55" t="s">
        <v>81</v>
      </c>
      <c r="J164" s="53"/>
      <c r="K164" s="51" t="str">
        <f ca="1">LeaveTracker[[#This Row],[Days]]&amp;" "&amp;LeaveTracker[[#This Row],[Type of Leave]]</f>
        <v>2 SL</v>
      </c>
      <c r="L164" s="9">
        <f ca="1">NETWORKDAYS(LeaveTracker[[#This Row],[Start Date]],LeaveTracker[[#This Row],[End Date]],lstHolidays)</f>
        <v>2</v>
      </c>
      <c r="M164" s="9"/>
    </row>
    <row r="165" spans="1:13" ht="30" hidden="1" customHeight="1" x14ac:dyDescent="0.3">
      <c r="A165" s="51">
        <v>560</v>
      </c>
      <c r="B165" s="59">
        <v>44804</v>
      </c>
      <c r="C165" s="59">
        <v>44741</v>
      </c>
      <c r="D165" s="53" t="s">
        <v>1832</v>
      </c>
      <c r="E165" s="51" t="str">
        <f>IF(ISBLANK(LeaveTracker[[#This Row],[Employee Name]]),"-----",VLOOKUP(LeaveTracker[[#This Row],[Employee Name]],Employees[[Employee Name]:[Office]],7))</f>
        <v>TICC</v>
      </c>
      <c r="F165" s="51" t="str">
        <f>IF(ISBLANK(LeaveTracker[[#This Row],[Employee Name]]),"-----",VLOOKUP(LeaveTracker[[#This Row],[Employee Name]],Employees[[Employee Name]:[Office]],6))</f>
        <v>CASUAL</v>
      </c>
      <c r="G165" s="50">
        <v>44739</v>
      </c>
      <c r="H165" s="50">
        <v>44740</v>
      </c>
      <c r="I165" s="55" t="s">
        <v>81</v>
      </c>
      <c r="J165" s="53"/>
      <c r="K165" s="51" t="str">
        <f ca="1">LeaveTracker[[#This Row],[Days]]&amp;" "&amp;LeaveTracker[[#This Row],[Type of Leave]]</f>
        <v>2 SL</v>
      </c>
      <c r="L165" s="9">
        <f ca="1">NETWORKDAYS(LeaveTracker[[#This Row],[Start Date]],LeaveTracker[[#This Row],[End Date]],lstHolidays)</f>
        <v>2</v>
      </c>
      <c r="M165" s="9"/>
    </row>
    <row r="166" spans="1:13" ht="30" hidden="1" customHeight="1" x14ac:dyDescent="0.3">
      <c r="A166" s="51">
        <v>561</v>
      </c>
      <c r="B166" s="59">
        <v>44804</v>
      </c>
      <c r="C166" s="59">
        <v>44739</v>
      </c>
      <c r="D166" s="53" t="s">
        <v>1833</v>
      </c>
      <c r="E166" s="51" t="str">
        <f>IF(ISBLANK(LeaveTracker[[#This Row],[Employee Name]]),"-----",VLOOKUP(LeaveTracker[[#This Row],[Employee Name]],Employees[[Employee Name]:[Office]],7))</f>
        <v>TICC</v>
      </c>
      <c r="F166" s="51" t="str">
        <f>IF(ISBLANK(LeaveTracker[[#This Row],[Employee Name]]),"-----",VLOOKUP(LeaveTracker[[#This Row],[Employee Name]],Employees[[Employee Name]:[Office]],6))</f>
        <v>JOBCON</v>
      </c>
      <c r="G166" s="50">
        <v>44739</v>
      </c>
      <c r="H166" s="50">
        <v>44739</v>
      </c>
      <c r="I166" s="55" t="s">
        <v>81</v>
      </c>
      <c r="J166" s="53"/>
      <c r="K166" s="51" t="str">
        <f ca="1">LeaveTracker[[#This Row],[Days]]&amp;" "&amp;LeaveTracker[[#This Row],[Type of Leave]]</f>
        <v>1 SL</v>
      </c>
      <c r="L166" s="9">
        <f ca="1">NETWORKDAYS(LeaveTracker[[#This Row],[Start Date]],LeaveTracker[[#This Row],[End Date]],lstHolidays)</f>
        <v>1</v>
      </c>
      <c r="M166" s="9"/>
    </row>
    <row r="167" spans="1:13" ht="30" hidden="1" customHeight="1" x14ac:dyDescent="0.3">
      <c r="A167" s="51">
        <v>562</v>
      </c>
      <c r="B167" s="59">
        <v>44804</v>
      </c>
      <c r="C167" s="59">
        <v>44738</v>
      </c>
      <c r="D167" s="53" t="s">
        <v>1834</v>
      </c>
      <c r="E167" s="51" t="str">
        <f>IF(ISBLANK(LeaveTracker[[#This Row],[Employee Name]]),"-----",VLOOKUP(LeaveTracker[[#This Row],[Employee Name]],Employees[[Employee Name]:[Office]],7))</f>
        <v>CTO</v>
      </c>
      <c r="F167" s="51" t="str">
        <f>IF(ISBLANK(LeaveTracker[[#This Row],[Employee Name]]),"-----",VLOOKUP(LeaveTracker[[#This Row],[Employee Name]],Employees[[Employee Name]:[Office]],6))</f>
        <v>REGULAR</v>
      </c>
      <c r="G167" s="50">
        <v>44739</v>
      </c>
      <c r="H167" s="50">
        <v>44739</v>
      </c>
      <c r="I167" s="55" t="s">
        <v>81</v>
      </c>
      <c r="J167" s="53"/>
      <c r="K167" s="51" t="str">
        <f ca="1">LeaveTracker[[#This Row],[Days]]&amp;" "&amp;LeaveTracker[[#This Row],[Type of Leave]]</f>
        <v>1 SL</v>
      </c>
      <c r="L167" s="9">
        <f ca="1">NETWORKDAYS(LeaveTracker[[#This Row],[Start Date]],LeaveTracker[[#This Row],[End Date]],lstHolidays)</f>
        <v>1</v>
      </c>
      <c r="M167" s="9"/>
    </row>
    <row r="168" spans="1:13" ht="30" hidden="1" customHeight="1" x14ac:dyDescent="0.3">
      <c r="A168" s="51">
        <v>563</v>
      </c>
      <c r="B168" s="59">
        <v>44804</v>
      </c>
      <c r="C168" s="59">
        <v>44739</v>
      </c>
      <c r="D168" s="53" t="s">
        <v>347</v>
      </c>
      <c r="E168" s="51" t="str">
        <f>IF(ISBLANK(LeaveTracker[[#This Row],[Employee Name]]),"-----",VLOOKUP(LeaveTracker[[#This Row],[Employee Name]],Employees[[Employee Name]:[Office]],7))</f>
        <v>ONT</v>
      </c>
      <c r="F168" s="51" t="str">
        <f>IF(ISBLANK(LeaveTracker[[#This Row],[Employee Name]]),"-----",VLOOKUP(LeaveTracker[[#This Row],[Employee Name]],Employees[[Employee Name]:[Office]],6))</f>
        <v>REGULAR</v>
      </c>
      <c r="G168" s="50">
        <v>44763</v>
      </c>
      <c r="H168" s="50">
        <v>44763</v>
      </c>
      <c r="I168" s="55" t="s">
        <v>81</v>
      </c>
      <c r="J168" s="53"/>
      <c r="K168" s="51" t="str">
        <f ca="1">LeaveTracker[[#This Row],[Days]]&amp;" "&amp;LeaveTracker[[#This Row],[Type of Leave]]</f>
        <v>1 SL</v>
      </c>
      <c r="L168" s="9">
        <f ca="1">NETWORKDAYS(LeaveTracker[[#This Row],[Start Date]],LeaveTracker[[#This Row],[End Date]],lstHolidays)</f>
        <v>1</v>
      </c>
      <c r="M168" s="9"/>
    </row>
    <row r="169" spans="1:13" ht="30" hidden="1" customHeight="1" x14ac:dyDescent="0.3">
      <c r="A169" s="51">
        <v>564</v>
      </c>
      <c r="B169" s="59">
        <v>44804</v>
      </c>
      <c r="C169" s="59">
        <v>44764</v>
      </c>
      <c r="D169" s="53" t="s">
        <v>1056</v>
      </c>
      <c r="E169" s="51" t="str">
        <f>IF(ISBLANK(LeaveTracker[[#This Row],[Employee Name]]),"-----",VLOOKUP(LeaveTracker[[#This Row],[Employee Name]],Employees[[Employee Name]:[Office]],7))</f>
        <v>CHO</v>
      </c>
      <c r="F169" s="51" t="str">
        <f>IF(ISBLANK(LeaveTracker[[#This Row],[Employee Name]]),"-----",VLOOKUP(LeaveTracker[[#This Row],[Employee Name]],Employees[[Employee Name]:[Office]],6))</f>
        <v>REGULAR</v>
      </c>
      <c r="G169" s="50">
        <v>44761</v>
      </c>
      <c r="H169" s="50">
        <v>44762</v>
      </c>
      <c r="I169" s="55" t="s">
        <v>81</v>
      </c>
      <c r="J169" s="53"/>
      <c r="K169" s="51" t="str">
        <f ca="1">LeaveTracker[[#This Row],[Days]]&amp;" "&amp;LeaveTracker[[#This Row],[Type of Leave]]</f>
        <v>2 SL</v>
      </c>
      <c r="L169" s="9">
        <f ca="1">NETWORKDAYS(LeaveTracker[[#This Row],[Start Date]],LeaveTracker[[#This Row],[End Date]],lstHolidays)</f>
        <v>2</v>
      </c>
      <c r="M169" s="9"/>
    </row>
    <row r="170" spans="1:13" ht="30" hidden="1" customHeight="1" x14ac:dyDescent="0.3">
      <c r="A170" s="51">
        <v>565</v>
      </c>
      <c r="B170" s="59">
        <v>44806</v>
      </c>
      <c r="C170" s="59">
        <v>44742</v>
      </c>
      <c r="D170" s="53" t="s">
        <v>1806</v>
      </c>
      <c r="E170" s="51" t="str">
        <f>IF(ISBLANK(LeaveTracker[[#This Row],[Employee Name]]),"-----",VLOOKUP(LeaveTracker[[#This Row],[Employee Name]],Employees[[Employee Name]:[Office]],7))</f>
        <v>CTO-LICENSE</v>
      </c>
      <c r="F170" s="51" t="str">
        <f>IF(ISBLANK(LeaveTracker[[#This Row],[Employee Name]]),"-----",VLOOKUP(LeaveTracker[[#This Row],[Employee Name]],Employees[[Employee Name]:[Office]],6))</f>
        <v>CASUAL</v>
      </c>
      <c r="G170" s="50">
        <v>44750</v>
      </c>
      <c r="H170" s="50">
        <v>44750</v>
      </c>
      <c r="I170" s="55" t="s">
        <v>300</v>
      </c>
      <c r="J170" s="53" t="s">
        <v>1808</v>
      </c>
      <c r="K170" s="51" t="str">
        <f ca="1">LeaveTracker[[#This Row],[Days]]&amp;" "&amp;LeaveTracker[[#This Row],[Type of Leave]]</f>
        <v>1 OTHER</v>
      </c>
      <c r="L170" s="9">
        <f ca="1">NETWORKDAYS(LeaveTracker[[#This Row],[Start Date]],LeaveTracker[[#This Row],[End Date]],lstHolidays)</f>
        <v>1</v>
      </c>
      <c r="M170" s="9"/>
    </row>
    <row r="171" spans="1:13" ht="30" hidden="1" customHeight="1" x14ac:dyDescent="0.3">
      <c r="A171" s="51">
        <v>566</v>
      </c>
      <c r="B171" s="59">
        <v>44806</v>
      </c>
      <c r="C171" s="59">
        <v>44748</v>
      </c>
      <c r="D171" s="53" t="s">
        <v>1835</v>
      </c>
      <c r="E171" s="51" t="str">
        <f>IF(ISBLANK(LeaveTracker[[#This Row],[Employee Name]]),"-----",VLOOKUP(LeaveTracker[[#This Row],[Employee Name]],Employees[[Employee Name]:[Office]],7))</f>
        <v>CHO</v>
      </c>
      <c r="F171" s="51" t="str">
        <f>IF(ISBLANK(LeaveTracker[[#This Row],[Employee Name]]),"-----",VLOOKUP(LeaveTracker[[#This Row],[Employee Name]],Employees[[Employee Name]:[Office]],6))</f>
        <v>CASUAL</v>
      </c>
      <c r="G171" s="50">
        <v>44757</v>
      </c>
      <c r="H171" s="50">
        <v>44757</v>
      </c>
      <c r="I171" s="55" t="s">
        <v>82</v>
      </c>
      <c r="J171" s="53"/>
      <c r="K171" s="51" t="str">
        <f ca="1">LeaveTracker[[#This Row],[Days]]&amp;" "&amp;LeaveTracker[[#This Row],[Type of Leave]]</f>
        <v>1 VL</v>
      </c>
      <c r="L171" s="9">
        <f ca="1">NETWORKDAYS(LeaveTracker[[#This Row],[Start Date]],LeaveTracker[[#This Row],[End Date]],lstHolidays)</f>
        <v>1</v>
      </c>
      <c r="M171" s="9"/>
    </row>
    <row r="172" spans="1:13" ht="30" hidden="1" customHeight="1" x14ac:dyDescent="0.3">
      <c r="A172" s="51">
        <v>567</v>
      </c>
      <c r="B172" s="59">
        <v>44806</v>
      </c>
      <c r="C172" s="59">
        <v>44673</v>
      </c>
      <c r="D172" s="53" t="s">
        <v>1836</v>
      </c>
      <c r="E172" s="51" t="str">
        <f>IF(ISBLANK(LeaveTracker[[#This Row],[Employee Name]]),"-----",VLOOKUP(LeaveTracker[[#This Row],[Employee Name]],Employees[[Employee Name]:[Office]],7))</f>
        <v>ONT</v>
      </c>
      <c r="F172" s="51" t="str">
        <f>IF(ISBLANK(LeaveTracker[[#This Row],[Employee Name]]),"-----",VLOOKUP(LeaveTracker[[#This Row],[Employee Name]],Employees[[Employee Name]:[Office]],6))</f>
        <v>CASUAL</v>
      </c>
      <c r="G172" s="50">
        <v>44683</v>
      </c>
      <c r="H172" s="50">
        <v>44693</v>
      </c>
      <c r="I172" s="55" t="s">
        <v>82</v>
      </c>
      <c r="J172" s="53"/>
      <c r="K172" s="51" t="str">
        <f ca="1">LeaveTracker[[#This Row],[Days]]&amp;" "&amp;LeaveTracker[[#This Row],[Type of Leave]]</f>
        <v>9 VL</v>
      </c>
      <c r="L172" s="9">
        <f ca="1">NETWORKDAYS(LeaveTracker[[#This Row],[Start Date]],LeaveTracker[[#This Row],[End Date]],lstHolidays)</f>
        <v>9</v>
      </c>
      <c r="M172" s="9"/>
    </row>
    <row r="173" spans="1:13" ht="30" hidden="1" customHeight="1" x14ac:dyDescent="0.3">
      <c r="A173" s="51">
        <v>568</v>
      </c>
      <c r="B173" s="59">
        <v>44806</v>
      </c>
      <c r="C173" s="59">
        <v>44713</v>
      </c>
      <c r="D173" s="53" t="s">
        <v>1837</v>
      </c>
      <c r="E173" s="51" t="str">
        <f>IF(ISBLANK(LeaveTracker[[#This Row],[Employee Name]]),"-----",VLOOKUP(LeaveTracker[[#This Row],[Employee Name]],Employees[[Employee Name]:[Office]],7))</f>
        <v>ONT</v>
      </c>
      <c r="F173" s="51" t="str">
        <f>IF(ISBLANK(LeaveTracker[[#This Row],[Employee Name]]),"-----",VLOOKUP(LeaveTracker[[#This Row],[Employee Name]],Employees[[Employee Name]:[Office]],6))</f>
        <v>CASUAL</v>
      </c>
      <c r="G173" s="50">
        <v>44712</v>
      </c>
      <c r="H173" s="50">
        <v>44712</v>
      </c>
      <c r="I173" s="55" t="s">
        <v>81</v>
      </c>
      <c r="J173" s="53"/>
      <c r="K173" s="51" t="str">
        <f ca="1">LeaveTracker[[#This Row],[Days]]&amp;" "&amp;LeaveTracker[[#This Row],[Type of Leave]]</f>
        <v>1 SL</v>
      </c>
      <c r="L173" s="9">
        <f ca="1">NETWORKDAYS(LeaveTracker[[#This Row],[Start Date]],LeaveTracker[[#This Row],[End Date]],lstHolidays)</f>
        <v>1</v>
      </c>
      <c r="M173" s="9"/>
    </row>
    <row r="174" spans="1:13" ht="30" hidden="1" customHeight="1" x14ac:dyDescent="0.3">
      <c r="A174" s="51">
        <v>569</v>
      </c>
      <c r="B174" s="59">
        <v>44806</v>
      </c>
      <c r="C174" s="59">
        <v>44711</v>
      </c>
      <c r="D174" s="53" t="s">
        <v>1837</v>
      </c>
      <c r="E174" s="51" t="str">
        <f>IF(ISBLANK(LeaveTracker[[#This Row],[Employee Name]]),"-----",VLOOKUP(LeaveTracker[[#This Row],[Employee Name]],Employees[[Employee Name]:[Office]],7))</f>
        <v>ONT</v>
      </c>
      <c r="F174" s="51" t="str">
        <f>IF(ISBLANK(LeaveTracker[[#This Row],[Employee Name]]),"-----",VLOOKUP(LeaveTracker[[#This Row],[Employee Name]],Employees[[Employee Name]:[Office]],6))</f>
        <v>CASUAL</v>
      </c>
      <c r="G174" s="50">
        <v>44708</v>
      </c>
      <c r="H174" s="50">
        <v>44709</v>
      </c>
      <c r="I174" s="55" t="s">
        <v>81</v>
      </c>
      <c r="J174" s="53"/>
      <c r="K174" s="51" t="str">
        <f ca="1">LeaveTracker[[#This Row],[Days]]&amp;" "&amp;LeaveTracker[[#This Row],[Type of Leave]]</f>
        <v>1 SL</v>
      </c>
      <c r="L174" s="9">
        <f ca="1">NETWORKDAYS(LeaveTracker[[#This Row],[Start Date]],LeaveTracker[[#This Row],[End Date]],lstHolidays)</f>
        <v>1</v>
      </c>
      <c r="M174" s="9"/>
    </row>
    <row r="175" spans="1:13" ht="30" hidden="1" customHeight="1" x14ac:dyDescent="0.3">
      <c r="A175" s="51">
        <v>570</v>
      </c>
      <c r="B175" s="59">
        <v>44806</v>
      </c>
      <c r="C175" s="59">
        <v>44763</v>
      </c>
      <c r="D175" s="53" t="s">
        <v>1838</v>
      </c>
      <c r="E175" s="51" t="str">
        <f>IF(ISBLANK(LeaveTracker[[#This Row],[Employee Name]]),"-----",VLOOKUP(LeaveTracker[[#This Row],[Employee Name]],Employees[[Employee Name]:[Office]],7))</f>
        <v>CSWDO</v>
      </c>
      <c r="F175" s="51" t="str">
        <f>IF(ISBLANK(LeaveTracker[[#This Row],[Employee Name]]),"-----",VLOOKUP(LeaveTracker[[#This Row],[Employee Name]],Employees[[Employee Name]:[Office]],6))</f>
        <v>CASUAL</v>
      </c>
      <c r="G175" s="50">
        <v>44762</v>
      </c>
      <c r="H175" s="50">
        <v>44762</v>
      </c>
      <c r="I175" s="55" t="s">
        <v>81</v>
      </c>
      <c r="J175" s="53"/>
      <c r="K175" s="51" t="str">
        <f ca="1">LeaveTracker[[#This Row],[Days]]&amp;" "&amp;LeaveTracker[[#This Row],[Type of Leave]]</f>
        <v>1 SL</v>
      </c>
      <c r="L175" s="9">
        <f ca="1">NETWORKDAYS(LeaveTracker[[#This Row],[Start Date]],LeaveTracker[[#This Row],[End Date]],lstHolidays)</f>
        <v>1</v>
      </c>
      <c r="M175" s="9"/>
    </row>
    <row r="176" spans="1:13" ht="30" hidden="1" customHeight="1" x14ac:dyDescent="0.3">
      <c r="A176" s="51">
        <v>571</v>
      </c>
      <c r="B176" s="59">
        <v>44806</v>
      </c>
      <c r="C176" s="59">
        <v>44734</v>
      </c>
      <c r="D176" s="53" t="s">
        <v>1838</v>
      </c>
      <c r="E176" s="51" t="str">
        <f>IF(ISBLANK(LeaveTracker[[#This Row],[Employee Name]]),"-----",VLOOKUP(LeaveTracker[[#This Row],[Employee Name]],Employees[[Employee Name]:[Office]],7))</f>
        <v>CSWDO</v>
      </c>
      <c r="F176" s="51" t="str">
        <f>IF(ISBLANK(LeaveTracker[[#This Row],[Employee Name]]),"-----",VLOOKUP(LeaveTracker[[#This Row],[Employee Name]],Employees[[Employee Name]:[Office]],6))</f>
        <v>CASUAL</v>
      </c>
      <c r="G176" s="50">
        <v>44742</v>
      </c>
      <c r="H176" s="50">
        <v>44742</v>
      </c>
      <c r="I176" s="55" t="s">
        <v>300</v>
      </c>
      <c r="J176" s="53" t="s">
        <v>1808</v>
      </c>
      <c r="K176" s="51" t="str">
        <f ca="1">LeaveTracker[[#This Row],[Days]]&amp;" "&amp;LeaveTracker[[#This Row],[Type of Leave]]</f>
        <v>1 OTHER</v>
      </c>
      <c r="L176" s="9">
        <f ca="1">NETWORKDAYS(LeaveTracker[[#This Row],[Start Date]],LeaveTracker[[#This Row],[End Date]],lstHolidays)</f>
        <v>1</v>
      </c>
      <c r="M176" s="9"/>
    </row>
    <row r="177" spans="1:13" ht="30" hidden="1" customHeight="1" x14ac:dyDescent="0.3">
      <c r="A177" s="51">
        <v>572</v>
      </c>
      <c r="B177" s="59">
        <v>44806</v>
      </c>
      <c r="C177" s="59">
        <v>44767</v>
      </c>
      <c r="D177" s="53" t="s">
        <v>1837</v>
      </c>
      <c r="E177" s="51" t="str">
        <f>IF(ISBLANK(LeaveTracker[[#This Row],[Employee Name]]),"-----",VLOOKUP(LeaveTracker[[#This Row],[Employee Name]],Employees[[Employee Name]:[Office]],7))</f>
        <v>ONT</v>
      </c>
      <c r="F177" s="51" t="str">
        <f>IF(ISBLANK(LeaveTracker[[#This Row],[Employee Name]]),"-----",VLOOKUP(LeaveTracker[[#This Row],[Employee Name]],Employees[[Employee Name]:[Office]],6))</f>
        <v>CASUAL</v>
      </c>
      <c r="G177" s="50">
        <v>44751</v>
      </c>
      <c r="H177" s="50">
        <v>44751</v>
      </c>
      <c r="I177" s="55" t="s">
        <v>81</v>
      </c>
      <c r="J177" s="53"/>
      <c r="K177" s="51" t="str">
        <f ca="1">LeaveTracker[[#This Row],[Days]]&amp;" "&amp;LeaveTracker[[#This Row],[Type of Leave]]</f>
        <v>0 SL</v>
      </c>
      <c r="L177" s="9">
        <f ca="1">NETWORKDAYS(LeaveTracker[[#This Row],[Start Date]],LeaveTracker[[#This Row],[End Date]],lstHolidays)</f>
        <v>0</v>
      </c>
      <c r="M177" s="9"/>
    </row>
    <row r="178" spans="1:13" ht="30" hidden="1" customHeight="1" x14ac:dyDescent="0.3">
      <c r="A178" s="51">
        <v>572</v>
      </c>
      <c r="B178" s="59">
        <v>44806</v>
      </c>
      <c r="C178" s="59">
        <v>44767</v>
      </c>
      <c r="D178" s="53" t="s">
        <v>1837</v>
      </c>
      <c r="E178" s="51" t="str">
        <f>IF(ISBLANK(LeaveTracker[[#This Row],[Employee Name]]),"-----",VLOOKUP(LeaveTracker[[#This Row],[Employee Name]],Employees[[Employee Name]:[Office]],7))</f>
        <v>ONT</v>
      </c>
      <c r="F178" s="51" t="str">
        <f>IF(ISBLANK(LeaveTracker[[#This Row],[Employee Name]]),"-----",VLOOKUP(LeaveTracker[[#This Row],[Employee Name]],Employees[[Employee Name]:[Office]],6))</f>
        <v>CASUAL</v>
      </c>
      <c r="G178" s="50">
        <v>44758</v>
      </c>
      <c r="H178" s="50">
        <v>44758</v>
      </c>
      <c r="I178" s="55" t="s">
        <v>81</v>
      </c>
      <c r="J178" s="53"/>
      <c r="K178" s="51" t="str">
        <f ca="1">LeaveTracker[[#This Row],[Days]]&amp;" "&amp;LeaveTracker[[#This Row],[Type of Leave]]</f>
        <v>0 SL</v>
      </c>
      <c r="L178" s="9">
        <f ca="1">NETWORKDAYS(LeaveTracker[[#This Row],[Start Date]],LeaveTracker[[#This Row],[End Date]],lstHolidays)</f>
        <v>0</v>
      </c>
      <c r="M178" s="9"/>
    </row>
    <row r="179" spans="1:13" ht="30" hidden="1" customHeight="1" x14ac:dyDescent="0.3">
      <c r="A179" s="51">
        <v>572</v>
      </c>
      <c r="B179" s="59">
        <v>44806</v>
      </c>
      <c r="C179" s="59">
        <v>44767</v>
      </c>
      <c r="D179" s="53" t="s">
        <v>1837</v>
      </c>
      <c r="E179" s="51" t="str">
        <f>IF(ISBLANK(LeaveTracker[[#This Row],[Employee Name]]),"-----",VLOOKUP(LeaveTracker[[#This Row],[Employee Name]],Employees[[Employee Name]:[Office]],7))</f>
        <v>ONT</v>
      </c>
      <c r="F179" s="51" t="str">
        <f>IF(ISBLANK(LeaveTracker[[#This Row],[Employee Name]]),"-----",VLOOKUP(LeaveTracker[[#This Row],[Employee Name]],Employees[[Employee Name]:[Office]],6))</f>
        <v>CASUAL</v>
      </c>
      <c r="G179" s="50">
        <v>44765</v>
      </c>
      <c r="H179" s="50">
        <v>44765</v>
      </c>
      <c r="I179" s="55" t="s">
        <v>81</v>
      </c>
      <c r="J179" s="53"/>
      <c r="K179" s="51" t="str">
        <f ca="1">LeaveTracker[[#This Row],[Days]]&amp;" "&amp;LeaveTracker[[#This Row],[Type of Leave]]</f>
        <v>0 SL</v>
      </c>
      <c r="L179" s="9">
        <f ca="1">NETWORKDAYS(LeaveTracker[[#This Row],[Start Date]],LeaveTracker[[#This Row],[End Date]],lstHolidays)</f>
        <v>0</v>
      </c>
      <c r="M179" s="9"/>
    </row>
    <row r="180" spans="1:13" ht="30" hidden="1" customHeight="1" x14ac:dyDescent="0.3">
      <c r="A180" s="51">
        <v>573</v>
      </c>
      <c r="B180" s="59">
        <v>44806</v>
      </c>
      <c r="C180" s="59">
        <v>44706</v>
      </c>
      <c r="D180" s="53" t="s">
        <v>1837</v>
      </c>
      <c r="E180" s="51" t="str">
        <f>IF(ISBLANK(LeaveTracker[[#This Row],[Employee Name]]),"-----",VLOOKUP(LeaveTracker[[#This Row],[Employee Name]],Employees[[Employee Name]:[Office]],7))</f>
        <v>ONT</v>
      </c>
      <c r="F180" s="51" t="str">
        <f>IF(ISBLANK(LeaveTracker[[#This Row],[Employee Name]]),"-----",VLOOKUP(LeaveTracker[[#This Row],[Employee Name]],Employees[[Employee Name]:[Office]],6))</f>
        <v>CASUAL</v>
      </c>
      <c r="G180" s="50">
        <v>44697</v>
      </c>
      <c r="H180" s="50">
        <v>44697</v>
      </c>
      <c r="I180" s="55" t="s">
        <v>81</v>
      </c>
      <c r="J180" s="53"/>
      <c r="K180" s="51" t="str">
        <f ca="1">LeaveTracker[[#This Row],[Days]]&amp;" "&amp;LeaveTracker[[#This Row],[Type of Leave]]</f>
        <v>1 SL</v>
      </c>
      <c r="L180" s="9">
        <f ca="1">NETWORKDAYS(LeaveTracker[[#This Row],[Start Date]],LeaveTracker[[#This Row],[End Date]],lstHolidays)</f>
        <v>1</v>
      </c>
      <c r="M180" s="9"/>
    </row>
    <row r="181" spans="1:13" ht="30" hidden="1" customHeight="1" x14ac:dyDescent="0.3">
      <c r="A181" s="51">
        <v>573</v>
      </c>
      <c r="B181" s="59">
        <v>44806</v>
      </c>
      <c r="C181" s="59">
        <v>44706</v>
      </c>
      <c r="D181" s="53" t="s">
        <v>1837</v>
      </c>
      <c r="E181" s="51" t="str">
        <f>IF(ISBLANK(LeaveTracker[[#This Row],[Employee Name]]),"-----",VLOOKUP(LeaveTracker[[#This Row],[Employee Name]],Employees[[Employee Name]:[Office]],7))</f>
        <v>ONT</v>
      </c>
      <c r="F181" s="51" t="str">
        <f>IF(ISBLANK(LeaveTracker[[#This Row],[Employee Name]]),"-----",VLOOKUP(LeaveTracker[[#This Row],[Employee Name]],Employees[[Employee Name]:[Office]],6))</f>
        <v>CASUAL</v>
      </c>
      <c r="G181" s="50">
        <v>44702</v>
      </c>
      <c r="H181" s="50">
        <v>44702</v>
      </c>
      <c r="I181" s="55" t="s">
        <v>81</v>
      </c>
      <c r="J181" s="53"/>
      <c r="K181" s="51" t="str">
        <f ca="1">LeaveTracker[[#This Row],[Days]]&amp;" "&amp;LeaveTracker[[#This Row],[Type of Leave]]</f>
        <v>0 SL</v>
      </c>
      <c r="L181" s="9">
        <f ca="1">NETWORKDAYS(LeaveTracker[[#This Row],[Start Date]],LeaveTracker[[#This Row],[End Date]],lstHolidays)</f>
        <v>0</v>
      </c>
      <c r="M181" s="9"/>
    </row>
    <row r="182" spans="1:13" ht="30" hidden="1" customHeight="1" x14ac:dyDescent="0.3">
      <c r="A182" s="51">
        <v>574</v>
      </c>
      <c r="B182" s="59">
        <v>44806</v>
      </c>
      <c r="C182" s="59">
        <v>44740</v>
      </c>
      <c r="D182" s="53" t="s">
        <v>1795</v>
      </c>
      <c r="E182" s="51" t="str">
        <f>IF(ISBLANK(LeaveTracker[[#This Row],[Employee Name]]),"-----",VLOOKUP(LeaveTracker[[#This Row],[Employee Name]],Employees[[Employee Name]:[Office]],7))</f>
        <v>MAHOGANY MARKET</v>
      </c>
      <c r="F182" s="51" t="str">
        <f>IF(ISBLANK(LeaveTracker[[#This Row],[Employee Name]]),"-----",VLOOKUP(LeaveTracker[[#This Row],[Employee Name]],Employees[[Employee Name]:[Office]],6))</f>
        <v>CASUAL</v>
      </c>
      <c r="G182" s="50">
        <v>44734</v>
      </c>
      <c r="H182" s="50">
        <v>44735</v>
      </c>
      <c r="I182" s="55" t="s">
        <v>81</v>
      </c>
      <c r="J182" s="53"/>
      <c r="K182" s="51" t="str">
        <f ca="1">LeaveTracker[[#This Row],[Days]]&amp;" "&amp;LeaveTracker[[#This Row],[Type of Leave]]</f>
        <v>2 SL</v>
      </c>
      <c r="L182" s="9">
        <f ca="1">NETWORKDAYS(LeaveTracker[[#This Row],[Start Date]],LeaveTracker[[#This Row],[End Date]],lstHolidays)</f>
        <v>2</v>
      </c>
      <c r="M182" s="9"/>
    </row>
    <row r="183" spans="1:13" ht="30" hidden="1" customHeight="1" x14ac:dyDescent="0.3">
      <c r="A183" s="51">
        <v>575</v>
      </c>
      <c r="B183" s="59">
        <v>44806</v>
      </c>
      <c r="C183" s="59">
        <v>44739</v>
      </c>
      <c r="D183" s="53" t="s">
        <v>1839</v>
      </c>
      <c r="E183" s="51" t="str">
        <f>IF(ISBLANK(LeaveTracker[[#This Row],[Employee Name]]),"-----",VLOOKUP(LeaveTracker[[#This Row],[Employee Name]],Employees[[Employee Name]:[Office]],7))</f>
        <v>CHO</v>
      </c>
      <c r="F183" s="51" t="str">
        <f>IF(ISBLANK(LeaveTracker[[#This Row],[Employee Name]]),"-----",VLOOKUP(LeaveTracker[[#This Row],[Employee Name]],Employees[[Employee Name]:[Office]],6))</f>
        <v>CASUAL</v>
      </c>
      <c r="G183" s="50">
        <v>44747</v>
      </c>
      <c r="H183" s="50">
        <v>44747</v>
      </c>
      <c r="I183" s="55" t="s">
        <v>82</v>
      </c>
      <c r="J183" s="53"/>
      <c r="K183" s="51" t="str">
        <f ca="1">LeaveTracker[[#This Row],[Days]]&amp;" "&amp;LeaveTracker[[#This Row],[Type of Leave]]</f>
        <v>1 VL</v>
      </c>
      <c r="L183" s="9">
        <f ca="1">NETWORKDAYS(LeaveTracker[[#This Row],[Start Date]],LeaveTracker[[#This Row],[End Date]],lstHolidays)</f>
        <v>1</v>
      </c>
      <c r="M183" s="9"/>
    </row>
    <row r="184" spans="1:13" ht="30" hidden="1" customHeight="1" x14ac:dyDescent="0.3">
      <c r="A184" s="51">
        <v>576</v>
      </c>
      <c r="B184" s="59">
        <v>44806</v>
      </c>
      <c r="C184" s="59">
        <v>44699</v>
      </c>
      <c r="D184" s="53" t="s">
        <v>1840</v>
      </c>
      <c r="E184" s="51" t="str">
        <f>IF(ISBLANK(LeaveTracker[[#This Row],[Employee Name]]),"-----",VLOOKUP(LeaveTracker[[#This Row],[Employee Name]],Employees[[Employee Name]:[Office]],7))</f>
        <v>CENRO</v>
      </c>
      <c r="F184" s="51" t="str">
        <f>IF(ISBLANK(LeaveTracker[[#This Row],[Employee Name]]),"-----",VLOOKUP(LeaveTracker[[#This Row],[Employee Name]],Employees[[Employee Name]:[Office]],6))</f>
        <v>CASUAL</v>
      </c>
      <c r="G184" s="50">
        <v>44697</v>
      </c>
      <c r="H184" s="50">
        <v>44698</v>
      </c>
      <c r="I184" s="55" t="s">
        <v>81</v>
      </c>
      <c r="J184" s="53"/>
      <c r="K184" s="51" t="str">
        <f ca="1">LeaveTracker[[#This Row],[Days]]&amp;" "&amp;LeaveTracker[[#This Row],[Type of Leave]]</f>
        <v>2 SL</v>
      </c>
      <c r="L184" s="9">
        <f ca="1">NETWORKDAYS(LeaveTracker[[#This Row],[Start Date]],LeaveTracker[[#This Row],[End Date]],lstHolidays)</f>
        <v>2</v>
      </c>
      <c r="M184" s="9"/>
    </row>
    <row r="185" spans="1:13" ht="30" hidden="1" customHeight="1" x14ac:dyDescent="0.3">
      <c r="A185" s="51">
        <v>577</v>
      </c>
      <c r="B185" s="59">
        <v>44806</v>
      </c>
      <c r="C185" s="59">
        <v>44760</v>
      </c>
      <c r="D185" s="53" t="s">
        <v>1841</v>
      </c>
      <c r="E185" s="51" t="str">
        <f>IF(ISBLANK(LeaveTracker[[#This Row],[Employee Name]]),"-----",VLOOKUP(LeaveTracker[[#This Row],[Employee Name]],Employees[[Employee Name]:[Office]],7))</f>
        <v>CCT</v>
      </c>
      <c r="F185" s="51" t="str">
        <f>IF(ISBLANK(LeaveTracker[[#This Row],[Employee Name]]),"-----",VLOOKUP(LeaveTracker[[#This Row],[Employee Name]],Employees[[Employee Name]:[Office]],6))</f>
        <v>CASUAL</v>
      </c>
      <c r="G185" s="50">
        <v>44766</v>
      </c>
      <c r="H185" s="50">
        <v>44767</v>
      </c>
      <c r="I185" s="55" t="s">
        <v>82</v>
      </c>
      <c r="J185" s="53"/>
      <c r="K185" s="51" t="str">
        <f ca="1">LeaveTracker[[#This Row],[Days]]&amp;" "&amp;LeaveTracker[[#This Row],[Type of Leave]]</f>
        <v>1 VL</v>
      </c>
      <c r="L185" s="9">
        <f ca="1">NETWORKDAYS(LeaveTracker[[#This Row],[Start Date]],LeaveTracker[[#This Row],[End Date]],lstHolidays)</f>
        <v>1</v>
      </c>
      <c r="M185" s="9"/>
    </row>
    <row r="186" spans="1:13" ht="30" hidden="1" customHeight="1" x14ac:dyDescent="0.3">
      <c r="A186" s="51">
        <v>578</v>
      </c>
      <c r="B186" s="59">
        <v>44806</v>
      </c>
      <c r="C186" s="59">
        <v>44755</v>
      </c>
      <c r="D186" s="53" t="s">
        <v>1841</v>
      </c>
      <c r="E186" s="51" t="str">
        <f>IF(ISBLANK(LeaveTracker[[#This Row],[Employee Name]]),"-----",VLOOKUP(LeaveTracker[[#This Row],[Employee Name]],Employees[[Employee Name]:[Office]],7))</f>
        <v>CCT</v>
      </c>
      <c r="F186" s="51" t="str">
        <f>IF(ISBLANK(LeaveTracker[[#This Row],[Employee Name]]),"-----",VLOOKUP(LeaveTracker[[#This Row],[Employee Name]],Employees[[Employee Name]:[Office]],6))</f>
        <v>CASUAL</v>
      </c>
      <c r="G186" s="50">
        <v>44754</v>
      </c>
      <c r="H186" s="50">
        <v>44754</v>
      </c>
      <c r="I186" s="55" t="s">
        <v>81</v>
      </c>
      <c r="J186" s="53"/>
      <c r="K186" s="51" t="str">
        <f ca="1">LeaveTracker[[#This Row],[Days]]&amp;" "&amp;LeaveTracker[[#This Row],[Type of Leave]]</f>
        <v>1 SL</v>
      </c>
      <c r="L186" s="9">
        <f ca="1">NETWORKDAYS(LeaveTracker[[#This Row],[Start Date]],LeaveTracker[[#This Row],[End Date]],lstHolidays)</f>
        <v>1</v>
      </c>
      <c r="M186" s="9"/>
    </row>
    <row r="187" spans="1:13" ht="30" hidden="1" customHeight="1" x14ac:dyDescent="0.3">
      <c r="A187" s="51">
        <v>579</v>
      </c>
      <c r="B187" s="59">
        <v>44806</v>
      </c>
      <c r="C187" s="59">
        <v>44747</v>
      </c>
      <c r="D187" s="53" t="s">
        <v>1820</v>
      </c>
      <c r="E187" s="51" t="str">
        <f>IF(ISBLANK(LeaveTracker[[#This Row],[Employee Name]]),"-----",VLOOKUP(LeaveTracker[[#This Row],[Employee Name]],Employees[[Employee Name]:[Office]],7))</f>
        <v>TCNHS</v>
      </c>
      <c r="F187" s="51" t="str">
        <f>IF(ISBLANK(LeaveTracker[[#This Row],[Employee Name]]),"-----",VLOOKUP(LeaveTracker[[#This Row],[Employee Name]],Employees[[Employee Name]:[Office]],6))</f>
        <v>CASUAL</v>
      </c>
      <c r="G187" s="50">
        <v>44739</v>
      </c>
      <c r="H187" s="50">
        <v>44741</v>
      </c>
      <c r="I187" s="55" t="s">
        <v>82</v>
      </c>
      <c r="J187" s="53"/>
      <c r="K187" s="51" t="str">
        <f ca="1">LeaveTracker[[#This Row],[Days]]&amp;" "&amp;LeaveTracker[[#This Row],[Type of Leave]]</f>
        <v>3 VL</v>
      </c>
      <c r="L187" s="9">
        <f ca="1">NETWORKDAYS(LeaveTracker[[#This Row],[Start Date]],LeaveTracker[[#This Row],[End Date]],lstHolidays)</f>
        <v>3</v>
      </c>
      <c r="M187" s="9"/>
    </row>
    <row r="188" spans="1:13" ht="30" hidden="1" customHeight="1" x14ac:dyDescent="0.3">
      <c r="A188" s="51">
        <v>580</v>
      </c>
      <c r="B188" s="59">
        <v>44806</v>
      </c>
      <c r="C188" s="59">
        <v>44748</v>
      </c>
      <c r="D188" s="53" t="s">
        <v>1820</v>
      </c>
      <c r="E188" s="51" t="str">
        <f>IF(ISBLANK(LeaveTracker[[#This Row],[Employee Name]]),"-----",VLOOKUP(LeaveTracker[[#This Row],[Employee Name]],Employees[[Employee Name]:[Office]],7))</f>
        <v>TCNHS</v>
      </c>
      <c r="F188" s="51" t="str">
        <f>IF(ISBLANK(LeaveTracker[[#This Row],[Employee Name]]),"-----",VLOOKUP(LeaveTracker[[#This Row],[Employee Name]],Employees[[Employee Name]:[Office]],6))</f>
        <v>CASUAL</v>
      </c>
      <c r="G188" s="50">
        <v>44732</v>
      </c>
      <c r="H188" s="50">
        <v>44732</v>
      </c>
      <c r="I188" s="55" t="s">
        <v>81</v>
      </c>
      <c r="J188" s="53"/>
      <c r="K188" s="51" t="str">
        <f ca="1">LeaveTracker[[#This Row],[Days]]&amp;" "&amp;LeaveTracker[[#This Row],[Type of Leave]]</f>
        <v>1 SL</v>
      </c>
      <c r="L188" s="9">
        <f ca="1">NETWORKDAYS(LeaveTracker[[#This Row],[Start Date]],LeaveTracker[[#This Row],[End Date]],lstHolidays)</f>
        <v>1</v>
      </c>
      <c r="M188" s="9"/>
    </row>
    <row r="189" spans="1:13" ht="30" hidden="1" customHeight="1" x14ac:dyDescent="0.3">
      <c r="A189" s="51">
        <v>581</v>
      </c>
      <c r="B189" s="59">
        <v>44806</v>
      </c>
      <c r="C189" s="59">
        <v>44747</v>
      </c>
      <c r="D189" s="53" t="s">
        <v>1842</v>
      </c>
      <c r="E189" s="51" t="str">
        <f>IF(ISBLANK(LeaveTracker[[#This Row],[Employee Name]]),"-----",VLOOKUP(LeaveTracker[[#This Row],[Employee Name]],Employees[[Employee Name]:[Office]],7))</f>
        <v>CHO</v>
      </c>
      <c r="F189" s="51" t="str">
        <f>IF(ISBLANK(LeaveTracker[[#This Row],[Employee Name]]),"-----",VLOOKUP(LeaveTracker[[#This Row],[Employee Name]],Employees[[Employee Name]:[Office]],6))</f>
        <v>CASUAL</v>
      </c>
      <c r="G189" s="50">
        <v>44753</v>
      </c>
      <c r="H189" s="50">
        <v>44757</v>
      </c>
      <c r="I189" s="55" t="s">
        <v>82</v>
      </c>
      <c r="J189" s="53"/>
      <c r="K189" s="51" t="str">
        <f ca="1">LeaveTracker[[#This Row],[Days]]&amp;" "&amp;LeaveTracker[[#This Row],[Type of Leave]]</f>
        <v>5 VL</v>
      </c>
      <c r="L189" s="9">
        <f ca="1">NETWORKDAYS(LeaveTracker[[#This Row],[Start Date]],LeaveTracker[[#This Row],[End Date]],lstHolidays)</f>
        <v>5</v>
      </c>
      <c r="M189" s="9"/>
    </row>
    <row r="190" spans="1:13" ht="30" hidden="1" customHeight="1" x14ac:dyDescent="0.3">
      <c r="A190" s="51">
        <v>582</v>
      </c>
      <c r="B190" s="59">
        <v>44806</v>
      </c>
      <c r="C190" s="59">
        <v>44748</v>
      </c>
      <c r="D190" s="53" t="s">
        <v>1843</v>
      </c>
      <c r="E190" s="51" t="str">
        <f>IF(ISBLANK(LeaveTracker[[#This Row],[Employee Name]]),"-----",VLOOKUP(LeaveTracker[[#This Row],[Employee Name]],Employees[[Employee Name]:[Office]],7))</f>
        <v>EEO/CITY MARKET</v>
      </c>
      <c r="F190" s="51" t="str">
        <f>IF(ISBLANK(LeaveTracker[[#This Row],[Employee Name]]),"-----",VLOOKUP(LeaveTracker[[#This Row],[Employee Name]],Employees[[Employee Name]:[Office]],6))</f>
        <v>CASUAL</v>
      </c>
      <c r="G190" s="50">
        <v>44746</v>
      </c>
      <c r="H190" s="50">
        <v>44747</v>
      </c>
      <c r="I190" s="55" t="s">
        <v>81</v>
      </c>
      <c r="J190" s="53"/>
      <c r="K190" s="51" t="str">
        <f ca="1">LeaveTracker[[#This Row],[Days]]&amp;" "&amp;LeaveTracker[[#This Row],[Type of Leave]]</f>
        <v>2 SL</v>
      </c>
      <c r="L190" s="9">
        <f ca="1">NETWORKDAYS(LeaveTracker[[#This Row],[Start Date]],LeaveTracker[[#This Row],[End Date]],lstHolidays)</f>
        <v>2</v>
      </c>
      <c r="M190" s="9"/>
    </row>
    <row r="191" spans="1:13" ht="30" hidden="1" customHeight="1" x14ac:dyDescent="0.3">
      <c r="A191" s="51">
        <v>583</v>
      </c>
      <c r="B191" s="59">
        <v>44806</v>
      </c>
      <c r="C191" s="59">
        <v>44747</v>
      </c>
      <c r="D191" s="53" t="s">
        <v>1826</v>
      </c>
      <c r="E191" s="51" t="str">
        <f>IF(ISBLANK(LeaveTracker[[#This Row],[Employee Name]]),"-----",VLOOKUP(LeaveTracker[[#This Row],[Employee Name]],Employees[[Employee Name]:[Office]],7))</f>
        <v>TCNHS</v>
      </c>
      <c r="F191" s="51" t="str">
        <f>IF(ISBLANK(LeaveTracker[[#This Row],[Employee Name]]),"-----",VLOOKUP(LeaveTracker[[#This Row],[Employee Name]],Employees[[Employee Name]:[Office]],6))</f>
        <v>CASUAL</v>
      </c>
      <c r="G191" s="50">
        <v>44746</v>
      </c>
      <c r="H191" s="50">
        <v>44746</v>
      </c>
      <c r="I191" s="55" t="s">
        <v>81</v>
      </c>
      <c r="J191" s="53"/>
      <c r="K191" s="51" t="str">
        <f ca="1">LeaveTracker[[#This Row],[Days]]&amp;" "&amp;LeaveTracker[[#This Row],[Type of Leave]]</f>
        <v>1 SL</v>
      </c>
      <c r="L191" s="9">
        <f ca="1">NETWORKDAYS(LeaveTracker[[#This Row],[Start Date]],LeaveTracker[[#This Row],[End Date]],lstHolidays)</f>
        <v>1</v>
      </c>
      <c r="M191" s="9"/>
    </row>
    <row r="192" spans="1:13" ht="30" hidden="1" customHeight="1" x14ac:dyDescent="0.3">
      <c r="A192" s="51">
        <v>584</v>
      </c>
      <c r="B192" s="59">
        <v>44806</v>
      </c>
      <c r="C192" s="59">
        <v>44753</v>
      </c>
      <c r="D192" s="53" t="s">
        <v>1844</v>
      </c>
      <c r="E192" s="51" t="str">
        <f>IF(ISBLANK(LeaveTracker[[#This Row],[Employee Name]]),"-----",VLOOKUP(LeaveTracker[[#This Row],[Employee Name]],Employees[[Employee Name]:[Office]],7))</f>
        <v>EEO/CITY MARKET</v>
      </c>
      <c r="F192" s="51" t="str">
        <f>IF(ISBLANK(LeaveTracker[[#This Row],[Employee Name]]),"-----",VLOOKUP(LeaveTracker[[#This Row],[Employee Name]],Employees[[Employee Name]:[Office]],6))</f>
        <v>CASUAL</v>
      </c>
      <c r="G192" s="50">
        <v>44751</v>
      </c>
      <c r="H192" s="50">
        <v>44752</v>
      </c>
      <c r="I192" s="55" t="s">
        <v>81</v>
      </c>
      <c r="J192" s="53"/>
      <c r="K192" s="51" t="str">
        <f ca="1">LeaveTracker[[#This Row],[Days]]&amp;" "&amp;LeaveTracker[[#This Row],[Type of Leave]]</f>
        <v>0 SL</v>
      </c>
      <c r="L192" s="9">
        <f ca="1">NETWORKDAYS(LeaveTracker[[#This Row],[Start Date]],LeaveTracker[[#This Row],[End Date]],lstHolidays)</f>
        <v>0</v>
      </c>
      <c r="M192" s="9"/>
    </row>
    <row r="193" spans="1:13" ht="30" hidden="1" customHeight="1" x14ac:dyDescent="0.3">
      <c r="A193" s="51">
        <v>585</v>
      </c>
      <c r="B193" s="59">
        <v>44806</v>
      </c>
      <c r="C193" s="59">
        <v>44686</v>
      </c>
      <c r="D193" s="53" t="s">
        <v>1842</v>
      </c>
      <c r="E193" s="51" t="str">
        <f>IF(ISBLANK(LeaveTracker[[#This Row],[Employee Name]]),"-----",VLOOKUP(LeaveTracker[[#This Row],[Employee Name]],Employees[[Employee Name]:[Office]],7))</f>
        <v>CHO</v>
      </c>
      <c r="F193" s="51" t="str">
        <f>IF(ISBLANK(LeaveTracker[[#This Row],[Employee Name]]),"-----",VLOOKUP(LeaveTracker[[#This Row],[Employee Name]],Employees[[Employee Name]:[Office]],6))</f>
        <v>CASUAL</v>
      </c>
      <c r="G193" s="50">
        <v>44685</v>
      </c>
      <c r="H193" s="50">
        <v>44685</v>
      </c>
      <c r="I193" s="55" t="s">
        <v>81</v>
      </c>
      <c r="J193" s="53"/>
      <c r="K193" s="51" t="str">
        <f ca="1">LeaveTracker[[#This Row],[Days]]&amp;" "&amp;LeaveTracker[[#This Row],[Type of Leave]]</f>
        <v>1 SL</v>
      </c>
      <c r="L193" s="9">
        <f ca="1">NETWORKDAYS(LeaveTracker[[#This Row],[Start Date]],LeaveTracker[[#This Row],[End Date]],lstHolidays)</f>
        <v>1</v>
      </c>
      <c r="M193" s="9"/>
    </row>
    <row r="194" spans="1:13" ht="30" hidden="1" customHeight="1" x14ac:dyDescent="0.3">
      <c r="A194" s="51">
        <v>586</v>
      </c>
      <c r="B194" s="59">
        <v>44806</v>
      </c>
      <c r="C194" s="59">
        <v>44725</v>
      </c>
      <c r="D194" s="53" t="s">
        <v>1841</v>
      </c>
      <c r="E194" s="51" t="str">
        <f>IF(ISBLANK(LeaveTracker[[#This Row],[Employee Name]]),"-----",VLOOKUP(LeaveTracker[[#This Row],[Employee Name]],Employees[[Employee Name]:[Office]],7))</f>
        <v>CCT</v>
      </c>
      <c r="F194" s="51" t="str">
        <f>IF(ISBLANK(LeaveTracker[[#This Row],[Employee Name]]),"-----",VLOOKUP(LeaveTracker[[#This Row],[Employee Name]],Employees[[Employee Name]:[Office]],6))</f>
        <v>CASUAL</v>
      </c>
      <c r="G194" s="50">
        <v>44722</v>
      </c>
      <c r="H194" s="50">
        <v>44722</v>
      </c>
      <c r="I194" s="55" t="s">
        <v>81</v>
      </c>
      <c r="J194" s="53"/>
      <c r="K194" s="51" t="str">
        <f ca="1">LeaveTracker[[#This Row],[Days]]&amp;" "&amp;LeaveTracker[[#This Row],[Type of Leave]]</f>
        <v>1 SL</v>
      </c>
      <c r="L194" s="9">
        <f ca="1">NETWORKDAYS(LeaveTracker[[#This Row],[Start Date]],LeaveTracker[[#This Row],[End Date]],lstHolidays)</f>
        <v>1</v>
      </c>
      <c r="M194" s="9"/>
    </row>
    <row r="195" spans="1:13" ht="30" hidden="1" customHeight="1" x14ac:dyDescent="0.3">
      <c r="A195" s="51">
        <v>587</v>
      </c>
      <c r="B195" s="59">
        <v>44806</v>
      </c>
      <c r="C195" s="59">
        <v>44746</v>
      </c>
      <c r="D195" s="53" t="s">
        <v>1845</v>
      </c>
      <c r="E195" s="51" t="str">
        <f>IF(ISBLANK(LeaveTracker[[#This Row],[Employee Name]]),"-----",VLOOKUP(LeaveTracker[[#This Row],[Employee Name]],Employees[[Employee Name]:[Office]],7))</f>
        <v>GSO</v>
      </c>
      <c r="F195" s="51" t="str">
        <f>IF(ISBLANK(LeaveTracker[[#This Row],[Employee Name]]),"-----",VLOOKUP(LeaveTracker[[#This Row],[Employee Name]],Employees[[Employee Name]:[Office]],6))</f>
        <v>CASUAL</v>
      </c>
      <c r="G195" s="50">
        <v>44718</v>
      </c>
      <c r="H195" s="50">
        <v>44743</v>
      </c>
      <c r="I195" s="55" t="s">
        <v>81</v>
      </c>
      <c r="J195" s="53"/>
      <c r="K195" s="51" t="str">
        <f ca="1">LeaveTracker[[#This Row],[Days]]&amp;" "&amp;LeaveTracker[[#This Row],[Type of Leave]]</f>
        <v>20 SL</v>
      </c>
      <c r="L195" s="9">
        <f ca="1">NETWORKDAYS(LeaveTracker[[#This Row],[Start Date]],LeaveTracker[[#This Row],[End Date]],lstHolidays)</f>
        <v>20</v>
      </c>
      <c r="M195" s="9"/>
    </row>
    <row r="196" spans="1:13" ht="30" hidden="1" customHeight="1" x14ac:dyDescent="0.3">
      <c r="A196" s="51">
        <v>588</v>
      </c>
      <c r="B196" s="59">
        <v>44806</v>
      </c>
      <c r="C196" s="59">
        <v>44767</v>
      </c>
      <c r="D196" s="53" t="s">
        <v>1846</v>
      </c>
      <c r="E196" s="51" t="str">
        <f>IF(ISBLANK(LeaveTracker[[#This Row],[Employee Name]]),"-----",VLOOKUP(LeaveTracker[[#This Row],[Employee Name]],Employees[[Employee Name]:[Office]],7))</f>
        <v>SP</v>
      </c>
      <c r="F196" s="51" t="str">
        <f>IF(ISBLANK(LeaveTracker[[#This Row],[Employee Name]]),"-----",VLOOKUP(LeaveTracker[[#This Row],[Employee Name]],Employees[[Employee Name]:[Office]],6))</f>
        <v>CASUAL</v>
      </c>
      <c r="G196" s="50">
        <v>44753</v>
      </c>
      <c r="H196" s="50">
        <v>44757</v>
      </c>
      <c r="I196" s="55" t="s">
        <v>81</v>
      </c>
      <c r="J196" s="53"/>
      <c r="K196" s="51" t="str">
        <f ca="1">LeaveTracker[[#This Row],[Days]]&amp;" "&amp;LeaveTracker[[#This Row],[Type of Leave]]</f>
        <v>5 SL</v>
      </c>
      <c r="L196" s="9">
        <f ca="1">NETWORKDAYS(LeaveTracker[[#This Row],[Start Date]],LeaveTracker[[#This Row],[End Date]],lstHolidays)</f>
        <v>5</v>
      </c>
      <c r="M196" s="9"/>
    </row>
    <row r="197" spans="1:13" ht="30" hidden="1" customHeight="1" x14ac:dyDescent="0.3">
      <c r="A197" s="51">
        <v>588</v>
      </c>
      <c r="B197" s="59">
        <v>44806</v>
      </c>
      <c r="C197" s="59">
        <v>44767</v>
      </c>
      <c r="D197" s="53" t="s">
        <v>1846</v>
      </c>
      <c r="E197" s="51" t="str">
        <f>IF(ISBLANK(LeaveTracker[[#This Row],[Employee Name]]),"-----",VLOOKUP(LeaveTracker[[#This Row],[Employee Name]],Employees[[Employee Name]:[Office]],7))</f>
        <v>SP</v>
      </c>
      <c r="F197" s="51" t="str">
        <f>IF(ISBLANK(LeaveTracker[[#This Row],[Employee Name]]),"-----",VLOOKUP(LeaveTracker[[#This Row],[Employee Name]],Employees[[Employee Name]:[Office]],6))</f>
        <v>CASUAL</v>
      </c>
      <c r="G197" s="50">
        <v>44760</v>
      </c>
      <c r="H197" s="50">
        <v>44764</v>
      </c>
      <c r="I197" s="55" t="s">
        <v>81</v>
      </c>
      <c r="J197" s="53"/>
      <c r="K197" s="51" t="str">
        <f ca="1">LeaveTracker[[#This Row],[Days]]&amp;" "&amp;LeaveTracker[[#This Row],[Type of Leave]]</f>
        <v>5 SL</v>
      </c>
      <c r="L197" s="9">
        <f ca="1">NETWORKDAYS(LeaveTracker[[#This Row],[Start Date]],LeaveTracker[[#This Row],[End Date]],lstHolidays)</f>
        <v>5</v>
      </c>
      <c r="M197" s="9"/>
    </row>
    <row r="198" spans="1:13" ht="30" hidden="1" customHeight="1" x14ac:dyDescent="0.3">
      <c r="A198" s="51">
        <v>589</v>
      </c>
      <c r="B198" s="59">
        <v>44806</v>
      </c>
      <c r="C198" s="59">
        <v>44756</v>
      </c>
      <c r="D198" s="53" t="s">
        <v>1793</v>
      </c>
      <c r="E198" s="51" t="str">
        <f>IF(ISBLANK(LeaveTracker[[#This Row],[Employee Name]]),"-----",VLOOKUP(LeaveTracker[[#This Row],[Employee Name]],Employees[[Employee Name]:[Office]],7))</f>
        <v>MAHOGANY MARKET</v>
      </c>
      <c r="F198" s="51" t="str">
        <f>IF(ISBLANK(LeaveTracker[[#This Row],[Employee Name]]),"-----",VLOOKUP(LeaveTracker[[#This Row],[Employee Name]],Employees[[Employee Name]:[Office]],6))</f>
        <v>REGULAR</v>
      </c>
      <c r="G198" s="50">
        <v>44755</v>
      </c>
      <c r="H198" s="50">
        <v>44755</v>
      </c>
      <c r="I198" s="55" t="s">
        <v>81</v>
      </c>
      <c r="J198" s="53"/>
      <c r="K198" s="51" t="str">
        <f ca="1">LeaveTracker[[#This Row],[Days]]&amp;" "&amp;LeaveTracker[[#This Row],[Type of Leave]]</f>
        <v>1 SL</v>
      </c>
      <c r="L198" s="9">
        <f ca="1">NETWORKDAYS(LeaveTracker[[#This Row],[Start Date]],LeaveTracker[[#This Row],[End Date]],lstHolidays)</f>
        <v>1</v>
      </c>
      <c r="M198" s="9"/>
    </row>
    <row r="199" spans="1:13" ht="30" hidden="1" customHeight="1" x14ac:dyDescent="0.3">
      <c r="A199" s="51">
        <v>590</v>
      </c>
      <c r="B199" s="59">
        <v>44806</v>
      </c>
      <c r="C199" s="59">
        <v>44767</v>
      </c>
      <c r="D199" s="53" t="s">
        <v>1847</v>
      </c>
      <c r="E199" s="51" t="str">
        <f>IF(ISBLANK(LeaveTracker[[#This Row],[Employee Name]]),"-----",VLOOKUP(LeaveTracker[[#This Row],[Employee Name]],Employees[[Employee Name]:[Office]],7))</f>
        <v>SP</v>
      </c>
      <c r="F199" s="51" t="str">
        <f>IF(ISBLANK(LeaveTracker[[#This Row],[Employee Name]]),"-----",VLOOKUP(LeaveTracker[[#This Row],[Employee Name]],Employees[[Employee Name]:[Office]],6))</f>
        <v>CASUAL</v>
      </c>
      <c r="G199" s="50">
        <v>44760</v>
      </c>
      <c r="H199" s="50">
        <v>44763</v>
      </c>
      <c r="I199" s="55" t="s">
        <v>81</v>
      </c>
      <c r="J199" s="53"/>
      <c r="K199" s="51" t="str">
        <f ca="1">LeaveTracker[[#This Row],[Days]]&amp;" "&amp;LeaveTracker[[#This Row],[Type of Leave]]</f>
        <v>4 SL</v>
      </c>
      <c r="L199" s="9">
        <f ca="1">NETWORKDAYS(LeaveTracker[[#This Row],[Start Date]],LeaveTracker[[#This Row],[End Date]],lstHolidays)</f>
        <v>4</v>
      </c>
      <c r="M199" s="9"/>
    </row>
    <row r="200" spans="1:13" ht="30" hidden="1" customHeight="1" x14ac:dyDescent="0.3">
      <c r="A200" s="51">
        <v>591</v>
      </c>
      <c r="B200" s="59">
        <v>44806</v>
      </c>
      <c r="C200" s="59">
        <v>44727</v>
      </c>
      <c r="D200" s="53" t="s">
        <v>1848</v>
      </c>
      <c r="E200" s="51" t="str">
        <f>IF(ISBLANK(LeaveTracker[[#This Row],[Employee Name]]),"-----",VLOOKUP(LeaveTracker[[#This Row],[Employee Name]],Employees[[Employee Name]:[Office]],7))</f>
        <v>TCIS</v>
      </c>
      <c r="F200" s="51" t="str">
        <f>IF(ISBLANK(LeaveTracker[[#This Row],[Employee Name]]),"-----",VLOOKUP(LeaveTracker[[#This Row],[Employee Name]],Employees[[Employee Name]:[Office]],6))</f>
        <v>CASUAL</v>
      </c>
      <c r="G200" s="50">
        <v>44725</v>
      </c>
      <c r="H200" s="50">
        <v>44726</v>
      </c>
      <c r="I200" s="55" t="s">
        <v>81</v>
      </c>
      <c r="J200" s="53"/>
      <c r="K200" s="51" t="str">
        <f ca="1">LeaveTracker[[#This Row],[Days]]&amp;" "&amp;LeaveTracker[[#This Row],[Type of Leave]]</f>
        <v>2 SL</v>
      </c>
      <c r="L200" s="9">
        <f ca="1">NETWORKDAYS(LeaveTracker[[#This Row],[Start Date]],LeaveTracker[[#This Row],[End Date]],lstHolidays)</f>
        <v>2</v>
      </c>
      <c r="M200" s="9"/>
    </row>
    <row r="201" spans="1:13" ht="30" hidden="1" customHeight="1" x14ac:dyDescent="0.3">
      <c r="A201" s="51">
        <v>592</v>
      </c>
      <c r="B201" s="59">
        <v>44806</v>
      </c>
      <c r="C201" s="59">
        <v>44677</v>
      </c>
      <c r="D201" s="53" t="s">
        <v>1848</v>
      </c>
      <c r="E201" s="51" t="str">
        <f>IF(ISBLANK(LeaveTracker[[#This Row],[Employee Name]]),"-----",VLOOKUP(LeaveTracker[[#This Row],[Employee Name]],Employees[[Employee Name]:[Office]],7))</f>
        <v>TCIS</v>
      </c>
      <c r="F201" s="51" t="str">
        <f>IF(ISBLANK(LeaveTracker[[#This Row],[Employee Name]]),"-----",VLOOKUP(LeaveTracker[[#This Row],[Employee Name]],Employees[[Employee Name]:[Office]],6))</f>
        <v>CASUAL</v>
      </c>
      <c r="G201" s="50">
        <v>44669</v>
      </c>
      <c r="H201" s="50">
        <v>44673</v>
      </c>
      <c r="I201" s="55" t="s">
        <v>81</v>
      </c>
      <c r="J201" s="53"/>
      <c r="K201" s="51" t="str">
        <f ca="1">LeaveTracker[[#This Row],[Days]]&amp;" "&amp;LeaveTracker[[#This Row],[Type of Leave]]</f>
        <v>5 SL</v>
      </c>
      <c r="L201" s="9">
        <f ca="1">NETWORKDAYS(LeaveTracker[[#This Row],[Start Date]],LeaveTracker[[#This Row],[End Date]],lstHolidays)</f>
        <v>5</v>
      </c>
      <c r="M201" s="9"/>
    </row>
    <row r="202" spans="1:13" ht="30" hidden="1" customHeight="1" x14ac:dyDescent="0.3">
      <c r="A202" s="51">
        <v>593</v>
      </c>
      <c r="B202" s="59">
        <v>44806</v>
      </c>
      <c r="C202" s="59">
        <v>44748</v>
      </c>
      <c r="D202" s="53" t="s">
        <v>1849</v>
      </c>
      <c r="E202" s="51" t="str">
        <f>IF(ISBLANK(LeaveTracker[[#This Row],[Employee Name]]),"-----",VLOOKUP(LeaveTracker[[#This Row],[Employee Name]],Employees[[Employee Name]:[Office]],7))</f>
        <v>ONT</v>
      </c>
      <c r="F202" s="51" t="str">
        <f>IF(ISBLANK(LeaveTracker[[#This Row],[Employee Name]]),"-----",VLOOKUP(LeaveTracker[[#This Row],[Employee Name]],Employees[[Employee Name]:[Office]],6))</f>
        <v>CASUAL</v>
      </c>
      <c r="G202" s="50">
        <v>44762</v>
      </c>
      <c r="H202" s="50">
        <v>44763</v>
      </c>
      <c r="I202" s="55" t="s">
        <v>300</v>
      </c>
      <c r="J202" s="53" t="s">
        <v>1739</v>
      </c>
      <c r="K202" s="51" t="str">
        <f ca="1">LeaveTracker[[#This Row],[Days]]&amp;" "&amp;LeaveTracker[[#This Row],[Type of Leave]]</f>
        <v>2 OTHER</v>
      </c>
      <c r="L202" s="9">
        <f ca="1">NETWORKDAYS(LeaveTracker[[#This Row],[Start Date]],LeaveTracker[[#This Row],[End Date]],lstHolidays)</f>
        <v>2</v>
      </c>
      <c r="M202" s="9"/>
    </row>
    <row r="203" spans="1:13" ht="30" hidden="1" customHeight="1" x14ac:dyDescent="0.3">
      <c r="A203" s="51">
        <v>594</v>
      </c>
      <c r="B203" s="59">
        <v>44806</v>
      </c>
      <c r="C203" s="59">
        <v>44697</v>
      </c>
      <c r="D203" s="53" t="s">
        <v>1849</v>
      </c>
      <c r="E203" s="51" t="str">
        <f>IF(ISBLANK(LeaveTracker[[#This Row],[Employee Name]]),"-----",VLOOKUP(LeaveTracker[[#This Row],[Employee Name]],Employees[[Employee Name]:[Office]],7))</f>
        <v>ONT</v>
      </c>
      <c r="F203" s="51" t="str">
        <f>IF(ISBLANK(LeaveTracker[[#This Row],[Employee Name]]),"-----",VLOOKUP(LeaveTracker[[#This Row],[Employee Name]],Employees[[Employee Name]:[Office]],6))</f>
        <v>CASUAL</v>
      </c>
      <c r="G203" s="50">
        <v>44737</v>
      </c>
      <c r="H203" s="50">
        <v>44737</v>
      </c>
      <c r="I203" s="55" t="s">
        <v>300</v>
      </c>
      <c r="J203" s="53" t="s">
        <v>1808</v>
      </c>
      <c r="K203" s="51" t="str">
        <f ca="1">LeaveTracker[[#This Row],[Days]]&amp;" "&amp;LeaveTracker[[#This Row],[Type of Leave]]</f>
        <v>0 OTHER</v>
      </c>
      <c r="L203" s="9">
        <f ca="1">NETWORKDAYS(LeaveTracker[[#This Row],[Start Date]],LeaveTracker[[#This Row],[End Date]],lstHolidays)</f>
        <v>0</v>
      </c>
      <c r="M203" s="9"/>
    </row>
    <row r="204" spans="1:13" ht="30" hidden="1" customHeight="1" x14ac:dyDescent="0.3">
      <c r="A204" s="51">
        <v>595</v>
      </c>
      <c r="B204" s="59">
        <v>44806</v>
      </c>
      <c r="C204" s="59">
        <v>44697</v>
      </c>
      <c r="D204" s="53" t="s">
        <v>1849</v>
      </c>
      <c r="E204" s="51" t="str">
        <f>IF(ISBLANK(LeaveTracker[[#This Row],[Employee Name]]),"-----",VLOOKUP(LeaveTracker[[#This Row],[Employee Name]],Employees[[Employee Name]:[Office]],7))</f>
        <v>ONT</v>
      </c>
      <c r="F204" s="51" t="str">
        <f>IF(ISBLANK(LeaveTracker[[#This Row],[Employee Name]]),"-----",VLOOKUP(LeaveTracker[[#This Row],[Employee Name]],Employees[[Employee Name]:[Office]],6))</f>
        <v>CASUAL</v>
      </c>
      <c r="G204" s="50">
        <v>44713</v>
      </c>
      <c r="H204" s="50">
        <v>44715</v>
      </c>
      <c r="I204" s="55" t="s">
        <v>300</v>
      </c>
      <c r="J204" s="53" t="s">
        <v>1739</v>
      </c>
      <c r="K204" s="51" t="str">
        <f ca="1">LeaveTracker[[#This Row],[Days]]&amp;" "&amp;LeaveTracker[[#This Row],[Type of Leave]]</f>
        <v>3 OTHER</v>
      </c>
      <c r="L204" s="9">
        <f ca="1">NETWORKDAYS(LeaveTracker[[#This Row],[Start Date]],LeaveTracker[[#This Row],[End Date]],lstHolidays)</f>
        <v>3</v>
      </c>
      <c r="M204" s="9"/>
    </row>
    <row r="205" spans="1:13" ht="30" hidden="1" customHeight="1" x14ac:dyDescent="0.3">
      <c r="A205" s="51">
        <v>596</v>
      </c>
      <c r="B205" s="59">
        <v>44806</v>
      </c>
      <c r="C205" s="59">
        <v>44677</v>
      </c>
      <c r="D205" s="53" t="s">
        <v>1850</v>
      </c>
      <c r="E205" s="51" t="str">
        <f>IF(ISBLANK(LeaveTracker[[#This Row],[Employee Name]]),"-----",VLOOKUP(LeaveTracker[[#This Row],[Employee Name]],Employees[[Employee Name]:[Office]],7))</f>
        <v>ONT</v>
      </c>
      <c r="F205" s="51" t="str">
        <f>IF(ISBLANK(LeaveTracker[[#This Row],[Employee Name]]),"-----",VLOOKUP(LeaveTracker[[#This Row],[Employee Name]],Employees[[Employee Name]:[Office]],6))</f>
        <v>CASUAL</v>
      </c>
      <c r="G205" s="50">
        <v>44693</v>
      </c>
      <c r="H205" s="50">
        <v>44694</v>
      </c>
      <c r="I205" s="55" t="s">
        <v>300</v>
      </c>
      <c r="J205" s="53" t="s">
        <v>1739</v>
      </c>
      <c r="K205" s="51" t="str">
        <f ca="1">LeaveTracker[[#This Row],[Days]]&amp;" "&amp;LeaveTracker[[#This Row],[Type of Leave]]</f>
        <v>2 OTHER</v>
      </c>
      <c r="L205" s="9">
        <f ca="1">NETWORKDAYS(LeaveTracker[[#This Row],[Start Date]],LeaveTracker[[#This Row],[End Date]],lstHolidays)</f>
        <v>2</v>
      </c>
      <c r="M205" s="9"/>
    </row>
    <row r="206" spans="1:13" ht="30" hidden="1" customHeight="1" x14ac:dyDescent="0.3">
      <c r="A206" s="51">
        <v>596</v>
      </c>
      <c r="B206" s="59">
        <v>44806</v>
      </c>
      <c r="C206" s="59">
        <v>44677</v>
      </c>
      <c r="D206" s="53" t="s">
        <v>1850</v>
      </c>
      <c r="E206" s="51" t="str">
        <f>IF(ISBLANK(LeaveTracker[[#This Row],[Employee Name]]),"-----",VLOOKUP(LeaveTracker[[#This Row],[Employee Name]],Employees[[Employee Name]:[Office]],7))</f>
        <v>ONT</v>
      </c>
      <c r="F206" s="51" t="str">
        <f>IF(ISBLANK(LeaveTracker[[#This Row],[Employee Name]]),"-----",VLOOKUP(LeaveTracker[[#This Row],[Employee Name]],Employees[[Employee Name]:[Office]],6))</f>
        <v>CASUAL</v>
      </c>
      <c r="G206" s="50">
        <v>44697</v>
      </c>
      <c r="H206" s="50">
        <v>44699</v>
      </c>
      <c r="I206" s="55" t="s">
        <v>300</v>
      </c>
      <c r="J206" s="53" t="s">
        <v>1739</v>
      </c>
      <c r="K206" s="51" t="str">
        <f ca="1">LeaveTracker[[#This Row],[Days]]&amp;" "&amp;LeaveTracker[[#This Row],[Type of Leave]]</f>
        <v>3 OTHER</v>
      </c>
      <c r="L206" s="9">
        <f ca="1">NETWORKDAYS(LeaveTracker[[#This Row],[Start Date]],LeaveTracker[[#This Row],[End Date]],lstHolidays)</f>
        <v>3</v>
      </c>
      <c r="M206" s="9"/>
    </row>
    <row r="207" spans="1:13" ht="30" hidden="1" customHeight="1" x14ac:dyDescent="0.3">
      <c r="A207" s="51">
        <v>597</v>
      </c>
      <c r="B207" s="59">
        <v>44806</v>
      </c>
      <c r="C207" s="59">
        <v>44753</v>
      </c>
      <c r="D207" s="53" t="s">
        <v>1851</v>
      </c>
      <c r="E207" s="51" t="str">
        <f>IF(ISBLANK(LeaveTracker[[#This Row],[Employee Name]]),"-----",VLOOKUP(LeaveTracker[[#This Row],[Employee Name]],Employees[[Employee Name]:[Office]],7))</f>
        <v>CPDO</v>
      </c>
      <c r="F207" s="51" t="str">
        <f>IF(ISBLANK(LeaveTracker[[#This Row],[Employee Name]]),"-----",VLOOKUP(LeaveTracker[[#This Row],[Employee Name]],Employees[[Employee Name]:[Office]],6))</f>
        <v>CASUAL</v>
      </c>
      <c r="G207" s="50">
        <v>44753</v>
      </c>
      <c r="H207" s="50">
        <v>44753</v>
      </c>
      <c r="I207" s="55" t="s">
        <v>300</v>
      </c>
      <c r="J207" s="53" t="s">
        <v>1039</v>
      </c>
      <c r="K207" s="51" t="str">
        <f ca="1">LeaveTracker[[#This Row],[Days]]&amp;" "&amp;LeaveTracker[[#This Row],[Type of Leave]]</f>
        <v>1 OTHER</v>
      </c>
      <c r="L207" s="9">
        <f ca="1">NETWORKDAYS(LeaveTracker[[#This Row],[Start Date]],LeaveTracker[[#This Row],[End Date]],lstHolidays)</f>
        <v>1</v>
      </c>
      <c r="M207" s="9"/>
    </row>
    <row r="208" spans="1:13" ht="30" hidden="1" customHeight="1" x14ac:dyDescent="0.3">
      <c r="A208" s="51">
        <v>598</v>
      </c>
      <c r="B208" s="59">
        <v>44806</v>
      </c>
      <c r="C208" s="59">
        <v>44739</v>
      </c>
      <c r="D208" s="53" t="s">
        <v>1847</v>
      </c>
      <c r="E208" s="51" t="str">
        <f>IF(ISBLANK(LeaveTracker[[#This Row],[Employee Name]]),"-----",VLOOKUP(LeaveTracker[[#This Row],[Employee Name]],Employees[[Employee Name]:[Office]],7))</f>
        <v>SP</v>
      </c>
      <c r="F208" s="51" t="str">
        <f>IF(ISBLANK(LeaveTracker[[#This Row],[Employee Name]]),"-----",VLOOKUP(LeaveTracker[[#This Row],[Employee Name]],Employees[[Employee Name]:[Office]],6))</f>
        <v>CASUAL</v>
      </c>
      <c r="G208" s="50">
        <v>44739</v>
      </c>
      <c r="H208" s="50">
        <v>44740</v>
      </c>
      <c r="I208" s="55" t="s">
        <v>81</v>
      </c>
      <c r="J208" s="53"/>
      <c r="K208" s="51" t="str">
        <f ca="1">LeaveTracker[[#This Row],[Days]]&amp;" "&amp;LeaveTracker[[#This Row],[Type of Leave]]</f>
        <v>2 SL</v>
      </c>
      <c r="L208" s="9">
        <f ca="1">NETWORKDAYS(LeaveTracker[[#This Row],[Start Date]],LeaveTracker[[#This Row],[End Date]],lstHolidays)</f>
        <v>2</v>
      </c>
      <c r="M208" s="9"/>
    </row>
    <row r="209" spans="1:13" ht="30" hidden="1" customHeight="1" x14ac:dyDescent="0.3">
      <c r="A209" s="51">
        <v>599</v>
      </c>
      <c r="B209" s="59">
        <v>44806</v>
      </c>
      <c r="C209" s="59">
        <v>44755</v>
      </c>
      <c r="D209" s="53" t="s">
        <v>1852</v>
      </c>
      <c r="E209" s="51" t="str">
        <f>IF(ISBLANK(LeaveTracker[[#This Row],[Employee Name]]),"-----",VLOOKUP(LeaveTracker[[#This Row],[Employee Name]],Employees[[Employee Name]:[Office]],7))</f>
        <v>CSWDO</v>
      </c>
      <c r="F209" s="51" t="str">
        <f>IF(ISBLANK(LeaveTracker[[#This Row],[Employee Name]]),"-----",VLOOKUP(LeaveTracker[[#This Row],[Employee Name]],Employees[[Employee Name]:[Office]],6))</f>
        <v>CASUAL</v>
      </c>
      <c r="G209" s="50">
        <v>44755</v>
      </c>
      <c r="H209" s="50">
        <v>44755</v>
      </c>
      <c r="I209" s="55" t="s">
        <v>300</v>
      </c>
      <c r="J209" s="53" t="s">
        <v>1808</v>
      </c>
      <c r="K209" s="51" t="str">
        <f ca="1">LeaveTracker[[#This Row],[Days]]&amp;" "&amp;LeaveTracker[[#This Row],[Type of Leave]]</f>
        <v>1 OTHER</v>
      </c>
      <c r="L209" s="9">
        <f ca="1">NETWORKDAYS(LeaveTracker[[#This Row],[Start Date]],LeaveTracker[[#This Row],[End Date]],lstHolidays)</f>
        <v>1</v>
      </c>
      <c r="M209" s="9"/>
    </row>
    <row r="210" spans="1:13" ht="30" hidden="1" customHeight="1" x14ac:dyDescent="0.3">
      <c r="A210" s="51">
        <v>600</v>
      </c>
      <c r="B210" s="59">
        <v>44806</v>
      </c>
      <c r="C210" s="59">
        <v>44757</v>
      </c>
      <c r="D210" s="53" t="s">
        <v>1847</v>
      </c>
      <c r="E210" s="51" t="str">
        <f>IF(ISBLANK(LeaveTracker[[#This Row],[Employee Name]]),"-----",VLOOKUP(LeaveTracker[[#This Row],[Employee Name]],Employees[[Employee Name]:[Office]],7))</f>
        <v>SP</v>
      </c>
      <c r="F210" s="51" t="str">
        <f>IF(ISBLANK(LeaveTracker[[#This Row],[Employee Name]]),"-----",VLOOKUP(LeaveTracker[[#This Row],[Employee Name]],Employees[[Employee Name]:[Office]],6))</f>
        <v>CASUAL</v>
      </c>
      <c r="G210" s="50">
        <v>44763</v>
      </c>
      <c r="H210" s="50">
        <v>44764</v>
      </c>
      <c r="I210" s="55" t="s">
        <v>300</v>
      </c>
      <c r="J210" s="53" t="s">
        <v>1808</v>
      </c>
      <c r="K210" s="51" t="str">
        <f ca="1">LeaveTracker[[#This Row],[Days]]&amp;" "&amp;LeaveTracker[[#This Row],[Type of Leave]]</f>
        <v>2 OTHER</v>
      </c>
      <c r="L210" s="9">
        <f ca="1">NETWORKDAYS(LeaveTracker[[#This Row],[Start Date]],LeaveTracker[[#This Row],[End Date]],lstHolidays)</f>
        <v>2</v>
      </c>
      <c r="M210" s="9"/>
    </row>
    <row r="211" spans="1:13" ht="30" hidden="1" customHeight="1" x14ac:dyDescent="0.3">
      <c r="A211" s="51">
        <v>601</v>
      </c>
      <c r="B211" s="59">
        <v>44806</v>
      </c>
      <c r="C211" s="59">
        <v>44719</v>
      </c>
      <c r="D211" s="53" t="s">
        <v>1847</v>
      </c>
      <c r="E211" s="51" t="str">
        <f>IF(ISBLANK(LeaveTracker[[#This Row],[Employee Name]]),"-----",VLOOKUP(LeaveTracker[[#This Row],[Employee Name]],Employees[[Employee Name]:[Office]],7))</f>
        <v>SP</v>
      </c>
      <c r="F211" s="51" t="str">
        <f>IF(ISBLANK(LeaveTracker[[#This Row],[Employee Name]]),"-----",VLOOKUP(LeaveTracker[[#This Row],[Employee Name]],Employees[[Employee Name]:[Office]],6))</f>
        <v>CASUAL</v>
      </c>
      <c r="G211" s="50">
        <v>44714</v>
      </c>
      <c r="H211" s="50">
        <v>44715</v>
      </c>
      <c r="I211" s="55" t="s">
        <v>81</v>
      </c>
      <c r="J211" s="53"/>
      <c r="K211" s="51" t="str">
        <f ca="1">LeaveTracker[[#This Row],[Days]]&amp;" "&amp;LeaveTracker[[#This Row],[Type of Leave]]</f>
        <v>2 SL</v>
      </c>
      <c r="L211" s="9">
        <f ca="1">NETWORKDAYS(LeaveTracker[[#This Row],[Start Date]],LeaveTracker[[#This Row],[End Date]],lstHolidays)</f>
        <v>2</v>
      </c>
      <c r="M211" s="9"/>
    </row>
    <row r="212" spans="1:13" ht="30" hidden="1" customHeight="1" x14ac:dyDescent="0.3">
      <c r="A212" s="51">
        <v>602</v>
      </c>
      <c r="B212" s="59">
        <v>44806</v>
      </c>
      <c r="C212" s="59">
        <v>44756</v>
      </c>
      <c r="D212" s="53" t="s">
        <v>1852</v>
      </c>
      <c r="E212" s="51" t="str">
        <f>IF(ISBLANK(LeaveTracker[[#This Row],[Employee Name]]),"-----",VLOOKUP(LeaveTracker[[#This Row],[Employee Name]],Employees[[Employee Name]:[Office]],7))</f>
        <v>CSWDO</v>
      </c>
      <c r="F212" s="51" t="str">
        <f>IF(ISBLANK(LeaveTracker[[#This Row],[Employee Name]]),"-----",VLOOKUP(LeaveTracker[[#This Row],[Employee Name]],Employees[[Employee Name]:[Office]],6))</f>
        <v>CASUAL</v>
      </c>
      <c r="G212" s="50">
        <v>44754</v>
      </c>
      <c r="H212" s="50">
        <v>44754</v>
      </c>
      <c r="I212" s="55" t="s">
        <v>81</v>
      </c>
      <c r="J212" s="53"/>
      <c r="K212" s="51" t="str">
        <f ca="1">LeaveTracker[[#This Row],[Days]]&amp;" "&amp;LeaveTracker[[#This Row],[Type of Leave]]</f>
        <v>1 SL</v>
      </c>
      <c r="L212" s="9">
        <f ca="1">NETWORKDAYS(LeaveTracker[[#This Row],[Start Date]],LeaveTracker[[#This Row],[End Date]],lstHolidays)</f>
        <v>1</v>
      </c>
      <c r="M212" s="9"/>
    </row>
    <row r="213" spans="1:13" ht="30" hidden="1" customHeight="1" x14ac:dyDescent="0.3">
      <c r="A213" s="51">
        <v>603</v>
      </c>
      <c r="B213" s="59">
        <v>44806</v>
      </c>
      <c r="C213" s="59">
        <v>44705</v>
      </c>
      <c r="D213" s="53" t="s">
        <v>1853</v>
      </c>
      <c r="E213" s="51" t="str">
        <f>IF(ISBLANK(LeaveTracker[[#This Row],[Employee Name]]),"-----",VLOOKUP(LeaveTracker[[#This Row],[Employee Name]],Employees[[Employee Name]:[Office]],7))</f>
        <v>DA</v>
      </c>
      <c r="F213" s="51" t="str">
        <f>IF(ISBLANK(LeaveTracker[[#This Row],[Employee Name]]),"-----",VLOOKUP(LeaveTracker[[#This Row],[Employee Name]],Employees[[Employee Name]:[Office]],6))</f>
        <v>CASUAL</v>
      </c>
      <c r="G213" s="50">
        <v>44697</v>
      </c>
      <c r="H213" s="50">
        <v>44700</v>
      </c>
      <c r="I213" s="55" t="s">
        <v>81</v>
      </c>
      <c r="J213" s="53"/>
      <c r="K213" s="51" t="str">
        <f ca="1">LeaveTracker[[#This Row],[Days]]&amp;" "&amp;LeaveTracker[[#This Row],[Type of Leave]]</f>
        <v>4 SL</v>
      </c>
      <c r="L213" s="9">
        <f ca="1">NETWORKDAYS(LeaveTracker[[#This Row],[Start Date]],LeaveTracker[[#This Row],[End Date]],lstHolidays)</f>
        <v>4</v>
      </c>
      <c r="M213" s="9"/>
    </row>
    <row r="214" spans="1:13" ht="30" hidden="1" customHeight="1" x14ac:dyDescent="0.3">
      <c r="A214" s="51">
        <v>604</v>
      </c>
      <c r="B214" s="59">
        <v>44806</v>
      </c>
      <c r="C214" s="59">
        <v>44751</v>
      </c>
      <c r="D214" s="53" t="s">
        <v>1854</v>
      </c>
      <c r="E214" s="51" t="str">
        <f>IF(ISBLANK(LeaveTracker[[#This Row],[Employee Name]]),"-----",VLOOKUP(LeaveTracker[[#This Row],[Employee Name]],Employees[[Employee Name]:[Office]],7))</f>
        <v>EEO/CITY MARKET</v>
      </c>
      <c r="F214" s="51" t="str">
        <f>IF(ISBLANK(LeaveTracker[[#This Row],[Employee Name]]),"-----",VLOOKUP(LeaveTracker[[#This Row],[Employee Name]],Employees[[Employee Name]:[Office]],6))</f>
        <v>CASUAL</v>
      </c>
      <c r="G214" s="50">
        <v>44747</v>
      </c>
      <c r="H214" s="50">
        <v>44749</v>
      </c>
      <c r="I214" s="55" t="s">
        <v>81</v>
      </c>
      <c r="J214" s="53"/>
      <c r="K214" s="51" t="str">
        <f ca="1">LeaveTracker[[#This Row],[Days]]&amp;" "&amp;LeaveTracker[[#This Row],[Type of Leave]]</f>
        <v>3 SL</v>
      </c>
      <c r="L214" s="9">
        <f ca="1">NETWORKDAYS(LeaveTracker[[#This Row],[Start Date]],LeaveTracker[[#This Row],[End Date]],lstHolidays)</f>
        <v>3</v>
      </c>
      <c r="M214" s="9"/>
    </row>
    <row r="215" spans="1:13" ht="30" hidden="1" customHeight="1" x14ac:dyDescent="0.3">
      <c r="A215" s="51">
        <v>605</v>
      </c>
      <c r="B215" s="59">
        <v>44806</v>
      </c>
      <c r="C215" s="59">
        <v>44755</v>
      </c>
      <c r="D215" s="53" t="s">
        <v>1855</v>
      </c>
      <c r="E215" s="51" t="str">
        <f>IF(ISBLANK(LeaveTracker[[#This Row],[Employee Name]]),"-----",VLOOKUP(LeaveTracker[[#This Row],[Employee Name]],Employees[[Employee Name]:[Office]],7))</f>
        <v>ACCOUNTING</v>
      </c>
      <c r="F215" s="51" t="str">
        <f>IF(ISBLANK(LeaveTracker[[#This Row],[Employee Name]]),"-----",VLOOKUP(LeaveTracker[[#This Row],[Employee Name]],Employees[[Employee Name]:[Office]],6))</f>
        <v>CASUAL</v>
      </c>
      <c r="G215" s="50">
        <v>44753</v>
      </c>
      <c r="H215" s="50">
        <v>44753</v>
      </c>
      <c r="I215" s="55" t="s">
        <v>81</v>
      </c>
      <c r="J215" s="53"/>
      <c r="K215" s="51" t="str">
        <f ca="1">LeaveTracker[[#This Row],[Days]]&amp;" "&amp;LeaveTracker[[#This Row],[Type of Leave]]</f>
        <v>1 SL</v>
      </c>
      <c r="L215" s="9">
        <f ca="1">NETWORKDAYS(LeaveTracker[[#This Row],[Start Date]],LeaveTracker[[#This Row],[End Date]],lstHolidays)</f>
        <v>1</v>
      </c>
      <c r="M215" s="9"/>
    </row>
    <row r="216" spans="1:13" ht="30" hidden="1" customHeight="1" x14ac:dyDescent="0.3">
      <c r="A216" s="51">
        <v>606</v>
      </c>
      <c r="B216" s="59">
        <v>44806</v>
      </c>
      <c r="C216" s="59">
        <v>44701</v>
      </c>
      <c r="D216" s="53" t="s">
        <v>1841</v>
      </c>
      <c r="E216" s="51" t="str">
        <f>IF(ISBLANK(LeaveTracker[[#This Row],[Employee Name]]),"-----",VLOOKUP(LeaveTracker[[#This Row],[Employee Name]],Employees[[Employee Name]:[Office]],7))</f>
        <v>CCT</v>
      </c>
      <c r="F216" s="51" t="str">
        <f>IF(ISBLANK(LeaveTracker[[#This Row],[Employee Name]]),"-----",VLOOKUP(LeaveTracker[[#This Row],[Employee Name]],Employees[[Employee Name]:[Office]],6))</f>
        <v>CASUAL</v>
      </c>
      <c r="G216" s="50">
        <v>44707</v>
      </c>
      <c r="H216" s="50">
        <v>44707</v>
      </c>
      <c r="I216" s="55" t="s">
        <v>300</v>
      </c>
      <c r="J216" s="53" t="s">
        <v>1808</v>
      </c>
      <c r="K216" s="51" t="str">
        <f ca="1">LeaveTracker[[#This Row],[Days]]&amp;" "&amp;LeaveTracker[[#This Row],[Type of Leave]]</f>
        <v>1 OTHER</v>
      </c>
      <c r="L216" s="9">
        <f ca="1">NETWORKDAYS(LeaveTracker[[#This Row],[Start Date]],LeaveTracker[[#This Row],[End Date]],lstHolidays)</f>
        <v>1</v>
      </c>
      <c r="M216" s="9"/>
    </row>
    <row r="217" spans="1:13" ht="30" hidden="1" customHeight="1" x14ac:dyDescent="0.3">
      <c r="A217" s="51">
        <v>607</v>
      </c>
      <c r="B217" s="59">
        <v>44806</v>
      </c>
      <c r="C217" s="59">
        <v>44683</v>
      </c>
      <c r="D217" s="53" t="s">
        <v>1841</v>
      </c>
      <c r="E217" s="51" t="str">
        <f>IF(ISBLANK(LeaveTracker[[#This Row],[Employee Name]]),"-----",VLOOKUP(LeaveTracker[[#This Row],[Employee Name]],Employees[[Employee Name]:[Office]],7))</f>
        <v>CCT</v>
      </c>
      <c r="F217" s="51" t="str">
        <f>IF(ISBLANK(LeaveTracker[[#This Row],[Employee Name]]),"-----",VLOOKUP(LeaveTracker[[#This Row],[Employee Name]],Employees[[Employee Name]:[Office]],6))</f>
        <v>CASUAL</v>
      </c>
      <c r="G217" s="50">
        <v>44677</v>
      </c>
      <c r="H217" s="50">
        <v>44679</v>
      </c>
      <c r="I217" s="55" t="s">
        <v>81</v>
      </c>
      <c r="J217" s="53"/>
      <c r="K217" s="51" t="str">
        <f ca="1">LeaveTracker[[#This Row],[Days]]&amp;" "&amp;LeaveTracker[[#This Row],[Type of Leave]]</f>
        <v>3 SL</v>
      </c>
      <c r="L217" s="9">
        <f ca="1">NETWORKDAYS(LeaveTracker[[#This Row],[Start Date]],LeaveTracker[[#This Row],[End Date]],lstHolidays)</f>
        <v>3</v>
      </c>
      <c r="M217" s="9"/>
    </row>
    <row r="218" spans="1:13" ht="30" hidden="1" customHeight="1" x14ac:dyDescent="0.3">
      <c r="A218" s="51">
        <v>608</v>
      </c>
      <c r="B218" s="59">
        <v>44811</v>
      </c>
      <c r="C218" s="59">
        <v>44670</v>
      </c>
      <c r="D218" s="53" t="s">
        <v>1792</v>
      </c>
      <c r="E218" s="51" t="str">
        <f>IF(ISBLANK(LeaveTracker[[#This Row],[Employee Name]]),"-----",VLOOKUP(LeaveTracker[[#This Row],[Employee Name]],Employees[[Employee Name]:[Office]],7))</f>
        <v>GSO</v>
      </c>
      <c r="F218" s="51" t="str">
        <f>IF(ISBLANK(LeaveTracker[[#This Row],[Employee Name]]),"-----",VLOOKUP(LeaveTracker[[#This Row],[Employee Name]],Employees[[Employee Name]:[Office]],6))</f>
        <v>CASUAL</v>
      </c>
      <c r="G218" s="50">
        <v>44676</v>
      </c>
      <c r="H218" s="50">
        <v>44771</v>
      </c>
      <c r="I218" s="55" t="s">
        <v>82</v>
      </c>
      <c r="J218" s="53"/>
      <c r="K218" s="51" t="str">
        <f ca="1">LeaveTracker[[#This Row],[Days]]&amp;" "&amp;LeaveTracker[[#This Row],[Type of Leave]]</f>
        <v>70 VL</v>
      </c>
      <c r="L218" s="9">
        <f ca="1">NETWORKDAYS(LeaveTracker[[#This Row],[Start Date]],LeaveTracker[[#This Row],[End Date]],lstHolidays)</f>
        <v>70</v>
      </c>
      <c r="M218" s="9"/>
    </row>
    <row r="219" spans="1:13" ht="30" hidden="1" customHeight="1" x14ac:dyDescent="0.3">
      <c r="A219" s="51">
        <v>609</v>
      </c>
      <c r="B219" s="59">
        <v>44811</v>
      </c>
      <c r="C219" s="59">
        <v>44589</v>
      </c>
      <c r="D219" s="53" t="s">
        <v>1780</v>
      </c>
      <c r="E219" s="51" t="str">
        <f>IF(ISBLANK(LeaveTracker[[#This Row],[Employee Name]]),"-----",VLOOKUP(LeaveTracker[[#This Row],[Employee Name]],Employees[[Employee Name]:[Office]],7))</f>
        <v>LIBRARY</v>
      </c>
      <c r="F219" s="51" t="str">
        <f>IF(ISBLANK(LeaveTracker[[#This Row],[Employee Name]]),"-----",VLOOKUP(LeaveTracker[[#This Row],[Employee Name]],Employees[[Employee Name]:[Office]],6))</f>
        <v>CASUAL</v>
      </c>
      <c r="G219" s="50">
        <v>44739</v>
      </c>
      <c r="H219" s="50">
        <v>44739</v>
      </c>
      <c r="I219" s="55" t="s">
        <v>300</v>
      </c>
      <c r="J219" s="53" t="s">
        <v>1808</v>
      </c>
      <c r="K219" s="51" t="str">
        <f ca="1">LeaveTracker[[#This Row],[Days]]&amp;" "&amp;LeaveTracker[[#This Row],[Type of Leave]]</f>
        <v>1 OTHER</v>
      </c>
      <c r="L219" s="9">
        <f ca="1">NETWORKDAYS(LeaveTracker[[#This Row],[Start Date]],LeaveTracker[[#This Row],[End Date]],lstHolidays)</f>
        <v>1</v>
      </c>
      <c r="M219" s="9"/>
    </row>
    <row r="220" spans="1:13" ht="30" hidden="1" customHeight="1" x14ac:dyDescent="0.3">
      <c r="A220" s="51">
        <v>610</v>
      </c>
      <c r="B220" s="59">
        <v>44811</v>
      </c>
      <c r="C220" s="59">
        <v>44750</v>
      </c>
      <c r="D220" s="53" t="s">
        <v>1778</v>
      </c>
      <c r="E220" s="51" t="str">
        <f>IF(ISBLANK(LeaveTracker[[#This Row],[Employee Name]]),"-----",VLOOKUP(LeaveTracker[[#This Row],[Employee Name]],Employees[[Employee Name]:[Office]],7))</f>
        <v>CHARACTER</v>
      </c>
      <c r="F220" s="51" t="str">
        <f>IF(ISBLANK(LeaveTracker[[#This Row],[Employee Name]]),"-----",VLOOKUP(LeaveTracker[[#This Row],[Employee Name]],Employees[[Employee Name]:[Office]],6))</f>
        <v>CASUAL</v>
      </c>
      <c r="G220" s="50">
        <v>44748</v>
      </c>
      <c r="H220" s="50">
        <v>44748</v>
      </c>
      <c r="I220" s="55" t="s">
        <v>81</v>
      </c>
      <c r="J220" s="53"/>
      <c r="K220" s="51" t="str">
        <f ca="1">LeaveTracker[[#This Row],[Days]]&amp;" "&amp;LeaveTracker[[#This Row],[Type of Leave]]</f>
        <v>1 SL</v>
      </c>
      <c r="L220" s="9">
        <f ca="1">NETWORKDAYS(LeaveTracker[[#This Row],[Start Date]],LeaveTracker[[#This Row],[End Date]],lstHolidays)</f>
        <v>1</v>
      </c>
      <c r="M220" s="9"/>
    </row>
    <row r="221" spans="1:13" ht="30" hidden="1" customHeight="1" x14ac:dyDescent="0.3">
      <c r="A221" s="51">
        <v>611</v>
      </c>
      <c r="B221" s="59">
        <v>44811</v>
      </c>
      <c r="C221" s="59">
        <v>44741</v>
      </c>
      <c r="D221" s="53" t="s">
        <v>1778</v>
      </c>
      <c r="E221" s="51" t="str">
        <f>IF(ISBLANK(LeaveTracker[[#This Row],[Employee Name]]),"-----",VLOOKUP(LeaveTracker[[#This Row],[Employee Name]],Employees[[Employee Name]:[Office]],7))</f>
        <v>CHARACTER</v>
      </c>
      <c r="F221" s="51" t="str">
        <f>IF(ISBLANK(LeaveTracker[[#This Row],[Employee Name]]),"-----",VLOOKUP(LeaveTracker[[#This Row],[Employee Name]],Employees[[Employee Name]:[Office]],6))</f>
        <v>CASUAL</v>
      </c>
      <c r="G221" s="50">
        <v>44740</v>
      </c>
      <c r="H221" s="50">
        <v>44740</v>
      </c>
      <c r="I221" s="55" t="s">
        <v>81</v>
      </c>
      <c r="J221" s="53"/>
      <c r="K221" s="51" t="str">
        <f ca="1">LeaveTracker[[#This Row],[Days]]&amp;" "&amp;LeaveTracker[[#This Row],[Type of Leave]]</f>
        <v>1 SL</v>
      </c>
      <c r="L221" s="9">
        <f ca="1">NETWORKDAYS(LeaveTracker[[#This Row],[Start Date]],LeaveTracker[[#This Row],[End Date]],lstHolidays)</f>
        <v>1</v>
      </c>
      <c r="M221" s="9"/>
    </row>
    <row r="222" spans="1:13" ht="30" hidden="1" customHeight="1" x14ac:dyDescent="0.3">
      <c r="A222" s="51">
        <v>612</v>
      </c>
      <c r="B222" s="59">
        <v>44811</v>
      </c>
      <c r="C222" s="59">
        <v>44746</v>
      </c>
      <c r="D222" s="53" t="s">
        <v>1135</v>
      </c>
      <c r="E222" s="51">
        <f>IF(ISBLANK(LeaveTracker[[#This Row],[Employee Name]]),"-----",VLOOKUP(LeaveTracker[[#This Row],[Employee Name]],Employees[[Employee Name]:[Office]],7))</f>
        <v>0</v>
      </c>
      <c r="F222" s="51" t="str">
        <f>IF(ISBLANK(LeaveTracker[[#This Row],[Employee Name]]),"-----",VLOOKUP(LeaveTracker[[#This Row],[Employee Name]],Employees[[Employee Name]:[Office]],6))</f>
        <v>CASUAL</v>
      </c>
      <c r="G222" s="50">
        <v>44737</v>
      </c>
      <c r="H222" s="50">
        <v>44741</v>
      </c>
      <c r="I222" s="55" t="s">
        <v>81</v>
      </c>
      <c r="J222" s="53"/>
      <c r="K222" s="51" t="str">
        <f ca="1">LeaveTracker[[#This Row],[Days]]&amp;" "&amp;LeaveTracker[[#This Row],[Type of Leave]]</f>
        <v>3 SL</v>
      </c>
      <c r="L222" s="9">
        <f ca="1">NETWORKDAYS(LeaveTracker[[#This Row],[Start Date]],LeaveTracker[[#This Row],[End Date]],lstHolidays)</f>
        <v>3</v>
      </c>
      <c r="M222" s="9"/>
    </row>
    <row r="223" spans="1:13" ht="30" hidden="1" customHeight="1" x14ac:dyDescent="0.3">
      <c r="A223" s="51">
        <v>612</v>
      </c>
      <c r="B223" s="59">
        <v>44811</v>
      </c>
      <c r="C223" s="59">
        <v>44746</v>
      </c>
      <c r="D223" s="53" t="s">
        <v>1135</v>
      </c>
      <c r="E223" s="51">
        <f>IF(ISBLANK(LeaveTracker[[#This Row],[Employee Name]]),"-----",VLOOKUP(LeaveTracker[[#This Row],[Employee Name]],Employees[[Employee Name]:[Office]],7))</f>
        <v>0</v>
      </c>
      <c r="F223" s="51" t="str">
        <f>IF(ISBLANK(LeaveTracker[[#This Row],[Employee Name]]),"-----",VLOOKUP(LeaveTracker[[#This Row],[Employee Name]],Employees[[Employee Name]:[Office]],6))</f>
        <v>CASUAL</v>
      </c>
      <c r="G223" s="50">
        <v>44743</v>
      </c>
      <c r="H223" s="50">
        <v>44743</v>
      </c>
      <c r="I223" s="55" t="s">
        <v>81</v>
      </c>
      <c r="J223" s="53"/>
      <c r="K223" s="51" t="str">
        <f ca="1">LeaveTracker[[#This Row],[Days]]&amp;" "&amp;LeaveTracker[[#This Row],[Type of Leave]]</f>
        <v>1 SL</v>
      </c>
      <c r="L223" s="9">
        <f ca="1">NETWORKDAYS(LeaveTracker[[#This Row],[Start Date]],LeaveTracker[[#This Row],[End Date]],lstHolidays)</f>
        <v>1</v>
      </c>
      <c r="M223" s="9"/>
    </row>
    <row r="224" spans="1:13" ht="30" hidden="1" customHeight="1" x14ac:dyDescent="0.3">
      <c r="A224" s="51">
        <v>613</v>
      </c>
      <c r="B224" s="59">
        <v>44811</v>
      </c>
      <c r="C224" s="59">
        <v>44740</v>
      </c>
      <c r="D224" s="53" t="s">
        <v>1737</v>
      </c>
      <c r="E224" s="51" t="str">
        <f>IF(ISBLANK(LeaveTracker[[#This Row],[Employee Name]]),"-----",VLOOKUP(LeaveTracker[[#This Row],[Employee Name]],Employees[[Employee Name]:[Office]],7))</f>
        <v>LEGAL</v>
      </c>
      <c r="F224" s="51" t="str">
        <f>IF(ISBLANK(LeaveTracker[[#This Row],[Employee Name]]),"-----",VLOOKUP(LeaveTracker[[#This Row],[Employee Name]],Employees[[Employee Name]:[Office]],6))</f>
        <v>CASUAL</v>
      </c>
      <c r="G224" s="50">
        <v>44742</v>
      </c>
      <c r="H224" s="50">
        <v>44743</v>
      </c>
      <c r="I224" s="55" t="s">
        <v>300</v>
      </c>
      <c r="J224" s="53" t="s">
        <v>1739</v>
      </c>
      <c r="K224" s="51" t="str">
        <f ca="1">LeaveTracker[[#This Row],[Days]]&amp;" "&amp;LeaveTracker[[#This Row],[Type of Leave]]</f>
        <v>2 OTHER</v>
      </c>
      <c r="L224" s="9">
        <f ca="1">NETWORKDAYS(LeaveTracker[[#This Row],[Start Date]],LeaveTracker[[#This Row],[End Date]],lstHolidays)</f>
        <v>2</v>
      </c>
      <c r="M224" s="9"/>
    </row>
    <row r="225" spans="1:13" ht="30" hidden="1" customHeight="1" x14ac:dyDescent="0.3">
      <c r="A225" s="51">
        <v>614</v>
      </c>
      <c r="B225" s="59">
        <v>44811</v>
      </c>
      <c r="C225" s="59">
        <v>44742</v>
      </c>
      <c r="D225" s="53" t="s">
        <v>1856</v>
      </c>
      <c r="E225" s="51" t="str">
        <f>IF(ISBLANK(LeaveTracker[[#This Row],[Employee Name]]),"-----",VLOOKUP(LeaveTracker[[#This Row],[Employee Name]],Employees[[Employee Name]:[Office]],7))</f>
        <v>TICC</v>
      </c>
      <c r="F225" s="51" t="str">
        <f>IF(ISBLANK(LeaveTracker[[#This Row],[Employee Name]]),"-----",VLOOKUP(LeaveTracker[[#This Row],[Employee Name]],Employees[[Employee Name]:[Office]],6))</f>
        <v>CASUAL</v>
      </c>
      <c r="G225" s="50">
        <v>44754</v>
      </c>
      <c r="H225" s="50">
        <v>44756</v>
      </c>
      <c r="I225" s="55" t="s">
        <v>300</v>
      </c>
      <c r="J225" s="53" t="s">
        <v>1739</v>
      </c>
      <c r="K225" s="51" t="str">
        <f ca="1">LeaveTracker[[#This Row],[Days]]&amp;" "&amp;LeaveTracker[[#This Row],[Type of Leave]]</f>
        <v>3 OTHER</v>
      </c>
      <c r="L225" s="9">
        <f ca="1">NETWORKDAYS(LeaveTracker[[#This Row],[Start Date]],LeaveTracker[[#This Row],[End Date]],lstHolidays)</f>
        <v>3</v>
      </c>
      <c r="M225" s="9"/>
    </row>
    <row r="226" spans="1:13" ht="30" hidden="1" customHeight="1" x14ac:dyDescent="0.3">
      <c r="A226" s="51">
        <v>615</v>
      </c>
      <c r="B226" s="59">
        <v>44811</v>
      </c>
      <c r="C226" s="59">
        <v>44753</v>
      </c>
      <c r="D226" s="53" t="s">
        <v>1857</v>
      </c>
      <c r="E226" s="51" t="str">
        <f>IF(ISBLANK(LeaveTracker[[#This Row],[Employee Name]]),"-----",VLOOKUP(LeaveTracker[[#This Row],[Employee Name]],Employees[[Employee Name]:[Office]],7))</f>
        <v>ONT</v>
      </c>
      <c r="F226" s="51" t="str">
        <f>IF(ISBLANK(LeaveTracker[[#This Row],[Employee Name]]),"-----",VLOOKUP(LeaveTracker[[#This Row],[Employee Name]],Employees[[Employee Name]:[Office]],6))</f>
        <v>CASUAL</v>
      </c>
      <c r="G226" s="50">
        <v>44753</v>
      </c>
      <c r="H226" s="50">
        <v>44755</v>
      </c>
      <c r="I226" s="55" t="s">
        <v>300</v>
      </c>
      <c r="J226" s="53" t="s">
        <v>1808</v>
      </c>
      <c r="K226" s="51" t="str">
        <f ca="1">LeaveTracker[[#This Row],[Days]]&amp;" "&amp;LeaveTracker[[#This Row],[Type of Leave]]</f>
        <v>3 OTHER</v>
      </c>
      <c r="L226" s="9">
        <f ca="1">NETWORKDAYS(LeaveTracker[[#This Row],[Start Date]],LeaveTracker[[#This Row],[End Date]],lstHolidays)</f>
        <v>3</v>
      </c>
      <c r="M226" s="9"/>
    </row>
    <row r="227" spans="1:13" ht="30" hidden="1" customHeight="1" x14ac:dyDescent="0.3">
      <c r="A227" s="51">
        <v>616</v>
      </c>
      <c r="B227" s="59">
        <v>44811</v>
      </c>
      <c r="C227" s="59">
        <v>44749</v>
      </c>
      <c r="D227" s="53" t="s">
        <v>1858</v>
      </c>
      <c r="E227" s="51" t="str">
        <f>IF(ISBLANK(LeaveTracker[[#This Row],[Employee Name]]),"-----",VLOOKUP(LeaveTracker[[#This Row],[Employee Name]],Employees[[Employee Name]:[Office]],7))</f>
        <v>CCR</v>
      </c>
      <c r="F227" s="51" t="str">
        <f>IF(ISBLANK(LeaveTracker[[#This Row],[Employee Name]]),"-----",VLOOKUP(LeaveTracker[[#This Row],[Employee Name]],Employees[[Employee Name]:[Office]],6))</f>
        <v>CASUAL</v>
      </c>
      <c r="G227" s="50">
        <v>44753</v>
      </c>
      <c r="H227" s="50">
        <v>44757</v>
      </c>
      <c r="I227" s="55" t="s">
        <v>82</v>
      </c>
      <c r="J227" s="53"/>
      <c r="K227" s="51" t="str">
        <f ca="1">LeaveTracker[[#This Row],[Days]]&amp;" "&amp;LeaveTracker[[#This Row],[Type of Leave]]</f>
        <v>5 VL</v>
      </c>
      <c r="L227" s="9">
        <f ca="1">NETWORKDAYS(LeaveTracker[[#This Row],[Start Date]],LeaveTracker[[#This Row],[End Date]],lstHolidays)</f>
        <v>5</v>
      </c>
      <c r="M227" s="9"/>
    </row>
    <row r="228" spans="1:13" ht="30" hidden="1" customHeight="1" x14ac:dyDescent="0.3">
      <c r="A228" s="51">
        <v>617</v>
      </c>
      <c r="B228" s="59">
        <v>44811</v>
      </c>
      <c r="C228" s="59">
        <v>44750</v>
      </c>
      <c r="D228" s="53" t="s">
        <v>1859</v>
      </c>
      <c r="E228" s="51" t="str">
        <f>IF(ISBLANK(LeaveTracker[[#This Row],[Employee Name]]),"-----",VLOOKUP(LeaveTracker[[#This Row],[Employee Name]],Employees[[Employee Name]:[Office]],7))</f>
        <v>CENRO</v>
      </c>
      <c r="F228" s="51" t="str">
        <f>IF(ISBLANK(LeaveTracker[[#This Row],[Employee Name]]),"-----",VLOOKUP(LeaveTracker[[#This Row],[Employee Name]],Employees[[Employee Name]:[Office]],6))</f>
        <v>CASUAL</v>
      </c>
      <c r="G228" s="50">
        <v>44748</v>
      </c>
      <c r="H228" s="50">
        <v>44749</v>
      </c>
      <c r="I228" s="55" t="s">
        <v>81</v>
      </c>
      <c r="J228" s="53"/>
      <c r="K228" s="51" t="str">
        <f ca="1">LeaveTracker[[#This Row],[Days]]&amp;" "&amp;LeaveTracker[[#This Row],[Type of Leave]]</f>
        <v>2 SL</v>
      </c>
      <c r="L228" s="9">
        <f ca="1">NETWORKDAYS(LeaveTracker[[#This Row],[Start Date]],LeaveTracker[[#This Row],[End Date]],lstHolidays)</f>
        <v>2</v>
      </c>
      <c r="M228" s="9"/>
    </row>
    <row r="229" spans="1:13" ht="30" hidden="1" customHeight="1" x14ac:dyDescent="0.3">
      <c r="A229" s="51">
        <v>618</v>
      </c>
      <c r="B229" s="59">
        <v>44811</v>
      </c>
      <c r="C229" s="59">
        <v>44718</v>
      </c>
      <c r="D229" s="53" t="s">
        <v>1852</v>
      </c>
      <c r="E229" s="51" t="str">
        <f>IF(ISBLANK(LeaveTracker[[#This Row],[Employee Name]]),"-----",VLOOKUP(LeaveTracker[[#This Row],[Employee Name]],Employees[[Employee Name]:[Office]],7))</f>
        <v>CSWDO</v>
      </c>
      <c r="F229" s="51" t="str">
        <f>IF(ISBLANK(LeaveTracker[[#This Row],[Employee Name]]),"-----",VLOOKUP(LeaveTracker[[#This Row],[Employee Name]],Employees[[Employee Name]:[Office]],6))</f>
        <v>CASUAL</v>
      </c>
      <c r="G229" s="50">
        <v>44715</v>
      </c>
      <c r="H229" s="50">
        <v>44715</v>
      </c>
      <c r="I229" s="55" t="s">
        <v>81</v>
      </c>
      <c r="J229" s="53"/>
      <c r="K229" s="51" t="str">
        <f ca="1">LeaveTracker[[#This Row],[Days]]&amp;" "&amp;LeaveTracker[[#This Row],[Type of Leave]]</f>
        <v>1 SL</v>
      </c>
      <c r="L229" s="9">
        <f ca="1">NETWORKDAYS(LeaveTracker[[#This Row],[Start Date]],LeaveTracker[[#This Row],[End Date]],lstHolidays)</f>
        <v>1</v>
      </c>
      <c r="M229" s="9"/>
    </row>
    <row r="230" spans="1:13" ht="30" hidden="1" customHeight="1" x14ac:dyDescent="0.3">
      <c r="A230" s="51">
        <v>619</v>
      </c>
      <c r="B230" s="59">
        <v>44811</v>
      </c>
      <c r="C230" s="59">
        <v>44799</v>
      </c>
      <c r="D230" s="53" t="s">
        <v>1860</v>
      </c>
      <c r="E230" s="51" t="str">
        <f>IF(ISBLANK(LeaveTracker[[#This Row],[Employee Name]]),"-----",VLOOKUP(LeaveTracker[[#This Row],[Employee Name]],Employees[[Employee Name]:[Office]],7))</f>
        <v>BIR</v>
      </c>
      <c r="F230" s="51" t="str">
        <f>IF(ISBLANK(LeaveTracker[[#This Row],[Employee Name]]),"-----",VLOOKUP(LeaveTracker[[#This Row],[Employee Name]],Employees[[Employee Name]:[Office]],6))</f>
        <v>CASUAL</v>
      </c>
      <c r="G230" s="50">
        <v>44796</v>
      </c>
      <c r="H230" s="50">
        <v>44796</v>
      </c>
      <c r="I230" s="55" t="s">
        <v>81</v>
      </c>
      <c r="J230" s="53"/>
      <c r="K230" s="51" t="str">
        <f ca="1">LeaveTracker[[#This Row],[Days]]&amp;" "&amp;LeaveTracker[[#This Row],[Type of Leave]]</f>
        <v>1 SL</v>
      </c>
      <c r="L230" s="9">
        <f ca="1">NETWORKDAYS(LeaveTracker[[#This Row],[Start Date]],LeaveTracker[[#This Row],[End Date]],lstHolidays)</f>
        <v>1</v>
      </c>
      <c r="M230" s="9"/>
    </row>
    <row r="231" spans="1:13" ht="30" hidden="1" customHeight="1" x14ac:dyDescent="0.3">
      <c r="A231" s="51">
        <v>619</v>
      </c>
      <c r="B231" s="59">
        <v>44811</v>
      </c>
      <c r="C231" s="59">
        <v>44799</v>
      </c>
      <c r="D231" s="53" t="s">
        <v>1860</v>
      </c>
      <c r="E231" s="51" t="str">
        <f>IF(ISBLANK(LeaveTracker[[#This Row],[Employee Name]]),"-----",VLOOKUP(LeaveTracker[[#This Row],[Employee Name]],Employees[[Employee Name]:[Office]],7))</f>
        <v>BIR</v>
      </c>
      <c r="F231" s="51" t="str">
        <f>IF(ISBLANK(LeaveTracker[[#This Row],[Employee Name]]),"-----",VLOOKUP(LeaveTracker[[#This Row],[Employee Name]],Employees[[Employee Name]:[Office]],6))</f>
        <v>CASUAL</v>
      </c>
      <c r="G231" s="50">
        <v>44798</v>
      </c>
      <c r="H231" s="50">
        <v>44798</v>
      </c>
      <c r="I231" s="55" t="s">
        <v>81</v>
      </c>
      <c r="J231" s="53"/>
      <c r="K231" s="51" t="str">
        <f ca="1">LeaveTracker[[#This Row],[Days]]&amp;" "&amp;LeaveTracker[[#This Row],[Type of Leave]]</f>
        <v>1 SL</v>
      </c>
      <c r="L231" s="9">
        <f ca="1">NETWORKDAYS(LeaveTracker[[#This Row],[Start Date]],LeaveTracker[[#This Row],[End Date]],lstHolidays)</f>
        <v>1</v>
      </c>
      <c r="M231" s="9"/>
    </row>
    <row r="232" spans="1:13" ht="30" hidden="1" customHeight="1" x14ac:dyDescent="0.3">
      <c r="A232" s="51">
        <v>620</v>
      </c>
      <c r="B232" s="59">
        <v>44811</v>
      </c>
      <c r="C232" s="59">
        <v>44692</v>
      </c>
      <c r="D232" s="53" t="s">
        <v>1860</v>
      </c>
      <c r="E232" s="51" t="str">
        <f>IF(ISBLANK(LeaveTracker[[#This Row],[Employee Name]]),"-----",VLOOKUP(LeaveTracker[[#This Row],[Employee Name]],Employees[[Employee Name]:[Office]],7))</f>
        <v>BIR</v>
      </c>
      <c r="F232" s="51" t="str">
        <f>IF(ISBLANK(LeaveTracker[[#This Row],[Employee Name]]),"-----",VLOOKUP(LeaveTracker[[#This Row],[Employee Name]],Employees[[Employee Name]:[Office]],6))</f>
        <v>CASUAL</v>
      </c>
      <c r="G232" s="50">
        <v>44686</v>
      </c>
      <c r="H232" s="50">
        <v>44686</v>
      </c>
      <c r="I232" s="55" t="s">
        <v>81</v>
      </c>
      <c r="J232" s="53"/>
      <c r="K232" s="51" t="str">
        <f ca="1">LeaveTracker[[#This Row],[Days]]&amp;" "&amp;LeaveTracker[[#This Row],[Type of Leave]]</f>
        <v>1 SL</v>
      </c>
      <c r="L232" s="9">
        <f ca="1">NETWORKDAYS(LeaveTracker[[#This Row],[Start Date]],LeaveTracker[[#This Row],[End Date]],lstHolidays)</f>
        <v>1</v>
      </c>
      <c r="M232" s="9"/>
    </row>
    <row r="233" spans="1:13" ht="30" hidden="1" customHeight="1" x14ac:dyDescent="0.3">
      <c r="A233" s="51">
        <v>621</v>
      </c>
      <c r="B233" s="59">
        <v>44811</v>
      </c>
      <c r="C233" s="59">
        <v>44781</v>
      </c>
      <c r="D233" s="53" t="s">
        <v>1790</v>
      </c>
      <c r="E233" s="51" t="str">
        <f>IF(ISBLANK(LeaveTracker[[#This Row],[Employee Name]]),"-----",VLOOKUP(LeaveTracker[[#This Row],[Employee Name]],Employees[[Employee Name]:[Office]],7))</f>
        <v>CHO</v>
      </c>
      <c r="F233" s="51" t="str">
        <f>IF(ISBLANK(LeaveTracker[[#This Row],[Employee Name]]),"-----",VLOOKUP(LeaveTracker[[#This Row],[Employee Name]],Employees[[Employee Name]:[Office]],6))</f>
        <v>CASUAL</v>
      </c>
      <c r="G233" s="50">
        <v>44771</v>
      </c>
      <c r="H233" s="50">
        <v>44771</v>
      </c>
      <c r="I233" s="55" t="s">
        <v>81</v>
      </c>
      <c r="J233" s="53"/>
      <c r="K233" s="51" t="str">
        <f ca="1">LeaveTracker[[#This Row],[Days]]&amp;" "&amp;LeaveTracker[[#This Row],[Type of Leave]]</f>
        <v>1 SL</v>
      </c>
      <c r="L233" s="9">
        <f ca="1">NETWORKDAYS(LeaveTracker[[#This Row],[Start Date]],LeaveTracker[[#This Row],[End Date]],lstHolidays)</f>
        <v>1</v>
      </c>
      <c r="M233" s="9"/>
    </row>
    <row r="234" spans="1:13" ht="30" hidden="1" customHeight="1" x14ac:dyDescent="0.3">
      <c r="A234" s="51">
        <v>621</v>
      </c>
      <c r="B234" s="59">
        <v>44811</v>
      </c>
      <c r="C234" s="59">
        <v>44781</v>
      </c>
      <c r="D234" s="53" t="s">
        <v>1790</v>
      </c>
      <c r="E234" s="51" t="str">
        <f>IF(ISBLANK(LeaveTracker[[#This Row],[Employee Name]]),"-----",VLOOKUP(LeaveTracker[[#This Row],[Employee Name]],Employees[[Employee Name]:[Office]],7))</f>
        <v>CHO</v>
      </c>
      <c r="F234" s="51" t="str">
        <f>IF(ISBLANK(LeaveTracker[[#This Row],[Employee Name]]),"-----",VLOOKUP(LeaveTracker[[#This Row],[Employee Name]],Employees[[Employee Name]:[Office]],6))</f>
        <v>CASUAL</v>
      </c>
      <c r="G234" s="50">
        <v>44774</v>
      </c>
      <c r="H234" s="50">
        <v>44774</v>
      </c>
      <c r="I234" s="55" t="s">
        <v>81</v>
      </c>
      <c r="J234" s="53"/>
      <c r="K234" s="51" t="str">
        <f ca="1">LeaveTracker[[#This Row],[Days]]&amp;" "&amp;LeaveTracker[[#This Row],[Type of Leave]]</f>
        <v>1 SL</v>
      </c>
      <c r="L234" s="9">
        <f ca="1">NETWORKDAYS(LeaveTracker[[#This Row],[Start Date]],LeaveTracker[[#This Row],[End Date]],lstHolidays)</f>
        <v>1</v>
      </c>
      <c r="M234" s="9"/>
    </row>
    <row r="235" spans="1:13" ht="30" hidden="1" customHeight="1" x14ac:dyDescent="0.3">
      <c r="A235" s="51">
        <v>622</v>
      </c>
      <c r="B235" s="59">
        <v>44811</v>
      </c>
      <c r="C235" s="59">
        <v>44777</v>
      </c>
      <c r="D235" s="53" t="s">
        <v>738</v>
      </c>
      <c r="E235" s="51" t="str">
        <f>IF(ISBLANK(LeaveTracker[[#This Row],[Employee Name]]),"-----",VLOOKUP(LeaveTracker[[#This Row],[Employee Name]],Employees[[Employee Name]:[Office]],7))</f>
        <v>SP</v>
      </c>
      <c r="F235" s="51" t="str">
        <f>IF(ISBLANK(LeaveTracker[[#This Row],[Employee Name]]),"-----",VLOOKUP(LeaveTracker[[#This Row],[Employee Name]],Employees[[Employee Name]:[Office]],6))</f>
        <v>CASUAL</v>
      </c>
      <c r="G235" s="50">
        <v>44789</v>
      </c>
      <c r="H235" s="50">
        <v>44789</v>
      </c>
      <c r="I235" s="55" t="s">
        <v>300</v>
      </c>
      <c r="J235" s="53" t="s">
        <v>1808</v>
      </c>
      <c r="K235" s="51" t="str">
        <f ca="1">LeaveTracker[[#This Row],[Days]]&amp;" "&amp;LeaveTracker[[#This Row],[Type of Leave]]</f>
        <v>1 OTHER</v>
      </c>
      <c r="L235" s="9">
        <f ca="1">NETWORKDAYS(LeaveTracker[[#This Row],[Start Date]],LeaveTracker[[#This Row],[End Date]],lstHolidays)</f>
        <v>1</v>
      </c>
      <c r="M235" s="9"/>
    </row>
    <row r="236" spans="1:13" ht="30" hidden="1" customHeight="1" x14ac:dyDescent="0.3">
      <c r="A236" s="51">
        <v>623</v>
      </c>
      <c r="B236" s="59">
        <v>44811</v>
      </c>
      <c r="C236" s="59">
        <v>44757</v>
      </c>
      <c r="D236" s="53" t="s">
        <v>1861</v>
      </c>
      <c r="E236" s="51" t="str">
        <f>IF(ISBLANK(LeaveTracker[[#This Row],[Employee Name]]),"-----",VLOOKUP(LeaveTracker[[#This Row],[Employee Name]],Employees[[Employee Name]:[Office]],7))</f>
        <v>CCT</v>
      </c>
      <c r="F236" s="51" t="str">
        <f>IF(ISBLANK(LeaveTracker[[#This Row],[Employee Name]]),"-----",VLOOKUP(LeaveTracker[[#This Row],[Employee Name]],Employees[[Employee Name]:[Office]],6))</f>
        <v>CASUAL</v>
      </c>
      <c r="G236" s="50">
        <v>44754</v>
      </c>
      <c r="H236" s="50">
        <v>44756</v>
      </c>
      <c r="I236" s="55" t="s">
        <v>81</v>
      </c>
      <c r="J236" s="53"/>
      <c r="K236" s="51" t="str">
        <f ca="1">LeaveTracker[[#This Row],[Days]]&amp;" "&amp;LeaveTracker[[#This Row],[Type of Leave]]</f>
        <v>3 SL</v>
      </c>
      <c r="L236" s="9">
        <f ca="1">NETWORKDAYS(LeaveTracker[[#This Row],[Start Date]],LeaveTracker[[#This Row],[End Date]],lstHolidays)</f>
        <v>3</v>
      </c>
      <c r="M236" s="9"/>
    </row>
    <row r="237" spans="1:13" ht="30" hidden="1" customHeight="1" x14ac:dyDescent="0.3">
      <c r="A237" s="51">
        <v>624</v>
      </c>
      <c r="B237" s="59">
        <v>44811</v>
      </c>
      <c r="C237" s="59">
        <v>44776</v>
      </c>
      <c r="D237" s="53" t="s">
        <v>1862</v>
      </c>
      <c r="E237" s="51" t="str">
        <f>IF(ISBLANK(LeaveTracker[[#This Row],[Employee Name]]),"-----",VLOOKUP(LeaveTracker[[#This Row],[Employee Name]],Employees[[Employee Name]:[Office]],7))</f>
        <v>VMO/SP</v>
      </c>
      <c r="F237" s="51" t="str">
        <f>IF(ISBLANK(LeaveTracker[[#This Row],[Employee Name]]),"-----",VLOOKUP(LeaveTracker[[#This Row],[Employee Name]],Employees[[Employee Name]:[Office]],6))</f>
        <v>CASUAL</v>
      </c>
      <c r="G237" s="50">
        <v>44775</v>
      </c>
      <c r="H237" s="50">
        <v>44775</v>
      </c>
      <c r="I237" s="55" t="s">
        <v>81</v>
      </c>
      <c r="J237" s="53"/>
      <c r="K237" s="51" t="str">
        <f ca="1">LeaveTracker[[#This Row],[Days]]&amp;" "&amp;LeaveTracker[[#This Row],[Type of Leave]]</f>
        <v>1 SL</v>
      </c>
      <c r="L237" s="9">
        <f ca="1">NETWORKDAYS(LeaveTracker[[#This Row],[Start Date]],LeaveTracker[[#This Row],[End Date]],lstHolidays)</f>
        <v>1</v>
      </c>
      <c r="M237" s="9"/>
    </row>
    <row r="238" spans="1:13" ht="30" hidden="1" customHeight="1" x14ac:dyDescent="0.3">
      <c r="A238" s="51">
        <v>625</v>
      </c>
      <c r="B238" s="59">
        <v>44811</v>
      </c>
      <c r="C238" s="59">
        <v>44741</v>
      </c>
      <c r="D238" s="53" t="s">
        <v>1863</v>
      </c>
      <c r="E238" s="51" t="str">
        <f>IF(ISBLANK(LeaveTracker[[#This Row],[Employee Name]]),"-----",VLOOKUP(LeaveTracker[[#This Row],[Employee Name]],Employees[[Employee Name]:[Office]],7))</f>
        <v>EEO/CITY MARKET</v>
      </c>
      <c r="F238" s="51" t="str">
        <f>IF(ISBLANK(LeaveTracker[[#This Row],[Employee Name]]),"-----",VLOOKUP(LeaveTracker[[#This Row],[Employee Name]],Employees[[Employee Name]:[Office]],6))</f>
        <v>CASUAL</v>
      </c>
      <c r="G238" s="50">
        <v>44740</v>
      </c>
      <c r="H238" s="50">
        <v>44740</v>
      </c>
      <c r="I238" s="55" t="s">
        <v>81</v>
      </c>
      <c r="J238" s="53"/>
      <c r="K238" s="51" t="str">
        <f ca="1">LeaveTracker[[#This Row],[Days]]&amp;" "&amp;LeaveTracker[[#This Row],[Type of Leave]]</f>
        <v>1 SL</v>
      </c>
      <c r="L238" s="9">
        <f ca="1">NETWORKDAYS(LeaveTracker[[#This Row],[Start Date]],LeaveTracker[[#This Row],[End Date]],lstHolidays)</f>
        <v>1</v>
      </c>
      <c r="M238" s="9"/>
    </row>
    <row r="239" spans="1:13" ht="30" hidden="1" customHeight="1" x14ac:dyDescent="0.3">
      <c r="A239" s="51">
        <v>626</v>
      </c>
      <c r="B239" s="59">
        <v>44811</v>
      </c>
      <c r="C239" s="59">
        <v>44747</v>
      </c>
      <c r="D239" s="53" t="s">
        <v>1864</v>
      </c>
      <c r="E239" s="51" t="str">
        <f>IF(ISBLANK(LeaveTracker[[#This Row],[Employee Name]]),"-----",VLOOKUP(LeaveTracker[[#This Row],[Employee Name]],Employees[[Employee Name]:[Office]],7))</f>
        <v>SUNGAY ELEM SCH</v>
      </c>
      <c r="F239" s="51" t="str">
        <f>IF(ISBLANK(LeaveTracker[[#This Row],[Employee Name]]),"-----",VLOOKUP(LeaveTracker[[#This Row],[Employee Name]],Employees[[Employee Name]:[Office]],6))</f>
        <v>CASUAL</v>
      </c>
      <c r="G239" s="50">
        <v>44747</v>
      </c>
      <c r="H239" s="50">
        <v>44753</v>
      </c>
      <c r="I239" s="55" t="s">
        <v>82</v>
      </c>
      <c r="J239" s="53"/>
      <c r="K239" s="51" t="str">
        <f ca="1">LeaveTracker[[#This Row],[Days]]&amp;" "&amp;LeaveTracker[[#This Row],[Type of Leave]]</f>
        <v>5 VL</v>
      </c>
      <c r="L239" s="9">
        <f ca="1">NETWORKDAYS(LeaveTracker[[#This Row],[Start Date]],LeaveTracker[[#This Row],[End Date]],lstHolidays)</f>
        <v>5</v>
      </c>
      <c r="M239" s="9"/>
    </row>
    <row r="240" spans="1:13" ht="30" hidden="1" customHeight="1" x14ac:dyDescent="0.3">
      <c r="A240" s="51">
        <v>627</v>
      </c>
      <c r="B240" s="59">
        <v>44811</v>
      </c>
      <c r="C240" s="59">
        <v>44785</v>
      </c>
      <c r="D240" s="53" t="s">
        <v>1847</v>
      </c>
      <c r="E240" s="51" t="str">
        <f>IF(ISBLANK(LeaveTracker[[#This Row],[Employee Name]]),"-----",VLOOKUP(LeaveTracker[[#This Row],[Employee Name]],Employees[[Employee Name]:[Office]],7))</f>
        <v>SP</v>
      </c>
      <c r="F240" s="51" t="str">
        <f>IF(ISBLANK(LeaveTracker[[#This Row],[Employee Name]]),"-----",VLOOKUP(LeaveTracker[[#This Row],[Employee Name]],Employees[[Employee Name]:[Office]],6))</f>
        <v>CASUAL</v>
      </c>
      <c r="G240" s="50">
        <v>44777</v>
      </c>
      <c r="H240" s="50">
        <v>44778</v>
      </c>
      <c r="I240" s="55" t="s">
        <v>81</v>
      </c>
      <c r="J240" s="53"/>
      <c r="K240" s="51" t="str">
        <f ca="1">LeaveTracker[[#This Row],[Days]]&amp;" "&amp;LeaveTracker[[#This Row],[Type of Leave]]</f>
        <v>2 SL</v>
      </c>
      <c r="L240" s="9">
        <f ca="1">NETWORKDAYS(LeaveTracker[[#This Row],[Start Date]],LeaveTracker[[#This Row],[End Date]],lstHolidays)</f>
        <v>2</v>
      </c>
      <c r="M240" s="9"/>
    </row>
    <row r="241" spans="1:13" ht="30" hidden="1" customHeight="1" x14ac:dyDescent="0.3">
      <c r="A241" s="51">
        <v>628</v>
      </c>
      <c r="B241" s="59">
        <v>44811</v>
      </c>
      <c r="C241" s="59">
        <v>44781</v>
      </c>
      <c r="D241" s="53" t="s">
        <v>1847</v>
      </c>
      <c r="E241" s="51" t="str">
        <f>IF(ISBLANK(LeaveTracker[[#This Row],[Employee Name]]),"-----",VLOOKUP(LeaveTracker[[#This Row],[Employee Name]],Employees[[Employee Name]:[Office]],7))</f>
        <v>SP</v>
      </c>
      <c r="F241" s="51" t="str">
        <f>IF(ISBLANK(LeaveTracker[[#This Row],[Employee Name]]),"-----",VLOOKUP(LeaveTracker[[#This Row],[Employee Name]],Employees[[Employee Name]:[Office]],6))</f>
        <v>CASUAL</v>
      </c>
      <c r="G241" s="50">
        <v>44775</v>
      </c>
      <c r="H241" s="50">
        <v>44776</v>
      </c>
      <c r="I241" s="55" t="s">
        <v>81</v>
      </c>
      <c r="J241" s="53"/>
      <c r="K241" s="51" t="str">
        <f ca="1">LeaveTracker[[#This Row],[Days]]&amp;" "&amp;LeaveTracker[[#This Row],[Type of Leave]]</f>
        <v>2 SL</v>
      </c>
      <c r="L241" s="9">
        <f ca="1">NETWORKDAYS(LeaveTracker[[#This Row],[Start Date]],LeaveTracker[[#This Row],[End Date]],lstHolidays)</f>
        <v>2</v>
      </c>
      <c r="M241" s="9"/>
    </row>
    <row r="242" spans="1:13" ht="30" hidden="1" customHeight="1" x14ac:dyDescent="0.3">
      <c r="A242" s="51">
        <v>629</v>
      </c>
      <c r="B242" s="59">
        <v>44819</v>
      </c>
      <c r="C242" s="59">
        <v>44783</v>
      </c>
      <c r="D242" s="53" t="s">
        <v>1865</v>
      </c>
      <c r="E242" s="51" t="str">
        <f>IF(ISBLANK(LeaveTracker[[#This Row],[Employee Name]]),"-----",VLOOKUP(LeaveTracker[[#This Row],[Employee Name]],Employees[[Employee Name]:[Office]],7))</f>
        <v>SP</v>
      </c>
      <c r="F242" s="51" t="str">
        <f>IF(ISBLANK(LeaveTracker[[#This Row],[Employee Name]]),"-----",VLOOKUP(LeaveTracker[[#This Row],[Employee Name]],Employees[[Employee Name]:[Office]],6))</f>
        <v>CASUAL</v>
      </c>
      <c r="G242" s="50"/>
      <c r="H242" s="50"/>
      <c r="I242" s="55" t="s">
        <v>300</v>
      </c>
      <c r="J242" s="53" t="s">
        <v>694</v>
      </c>
      <c r="K242" s="51" t="str">
        <f ca="1">LeaveTracker[[#This Row],[Days]]&amp;" "&amp;LeaveTracker[[#This Row],[Type of Leave]]</f>
        <v>0 OTHER</v>
      </c>
      <c r="L242" s="9">
        <f ca="1">NETWORKDAYS(LeaveTracker[[#This Row],[Start Date]],LeaveTracker[[#This Row],[End Date]],lstHolidays)</f>
        <v>0</v>
      </c>
      <c r="M242" s="9"/>
    </row>
    <row r="243" spans="1:13" ht="30" hidden="1" customHeight="1" x14ac:dyDescent="0.3">
      <c r="A243" s="51">
        <v>630</v>
      </c>
      <c r="B243" s="59">
        <v>44831</v>
      </c>
      <c r="C243" s="59">
        <v>44826</v>
      </c>
      <c r="D243" s="53" t="s">
        <v>1067</v>
      </c>
      <c r="E243" s="51" t="str">
        <f>IF(ISBLANK(LeaveTracker[[#This Row],[Employee Name]]),"-----",VLOOKUP(LeaveTracker[[#This Row],[Employee Name]],Employees[[Employee Name]:[Office]],7))</f>
        <v>COA</v>
      </c>
      <c r="F243" s="51" t="str">
        <f>IF(ISBLANK(LeaveTracker[[#This Row],[Employee Name]]),"-----",VLOOKUP(LeaveTracker[[#This Row],[Employee Name]],Employees[[Employee Name]:[Office]],6))</f>
        <v>REGULAR</v>
      </c>
      <c r="G243" s="50"/>
      <c r="H243" s="50"/>
      <c r="I243" s="55" t="s">
        <v>300</v>
      </c>
      <c r="J243" s="53" t="s">
        <v>694</v>
      </c>
      <c r="K243" s="51" t="str">
        <f ca="1">LeaveTracker[[#This Row],[Days]]&amp;" "&amp;LeaveTracker[[#This Row],[Type of Leave]]</f>
        <v>0 OTHER</v>
      </c>
      <c r="L243" s="9">
        <f ca="1">NETWORKDAYS(LeaveTracker[[#This Row],[Start Date]],LeaveTracker[[#This Row],[End Date]],lstHolidays)</f>
        <v>0</v>
      </c>
      <c r="M243" s="9"/>
    </row>
    <row r="244" spans="1:13" ht="30" hidden="1" customHeight="1" x14ac:dyDescent="0.3">
      <c r="A244" s="51">
        <v>631</v>
      </c>
      <c r="B244" s="59">
        <v>44838</v>
      </c>
      <c r="C244" s="59">
        <v>44757</v>
      </c>
      <c r="D244" s="53" t="s">
        <v>1772</v>
      </c>
      <c r="E244" s="51" t="str">
        <f>IF(ISBLANK(LeaveTracker[[#This Row],[Employee Name]]),"-----",VLOOKUP(LeaveTracker[[#This Row],[Employee Name]],Employees[[Employee Name]:[Office]],7))</f>
        <v>SP/VMO</v>
      </c>
      <c r="F244" s="51" t="str">
        <f>IF(ISBLANK(LeaveTracker[[#This Row],[Employee Name]]),"-----",VLOOKUP(LeaveTracker[[#This Row],[Employee Name]],Employees[[Employee Name]:[Office]],6))</f>
        <v>REGULAR</v>
      </c>
      <c r="G244" s="50">
        <v>44762</v>
      </c>
      <c r="H244" s="50">
        <v>44764</v>
      </c>
      <c r="I244" s="55" t="s">
        <v>82</v>
      </c>
      <c r="J244" s="53"/>
      <c r="K244" s="51" t="str">
        <f ca="1">LeaveTracker[[#This Row],[Days]]&amp;" "&amp;LeaveTracker[[#This Row],[Type of Leave]]</f>
        <v>3 VL</v>
      </c>
      <c r="L244" s="9">
        <f ca="1">NETWORKDAYS(LeaveTracker[[#This Row],[Start Date]],LeaveTracker[[#This Row],[End Date]],lstHolidays)</f>
        <v>3</v>
      </c>
      <c r="M244" s="9"/>
    </row>
    <row r="245" spans="1:13" ht="30" hidden="1" customHeight="1" x14ac:dyDescent="0.3">
      <c r="A245" s="51">
        <v>632</v>
      </c>
      <c r="B245" s="59">
        <v>44838</v>
      </c>
      <c r="C245" s="59">
        <v>44770</v>
      </c>
      <c r="D245" s="53" t="s">
        <v>1772</v>
      </c>
      <c r="E245" s="51" t="str">
        <f>IF(ISBLANK(LeaveTracker[[#This Row],[Employee Name]]),"-----",VLOOKUP(LeaveTracker[[#This Row],[Employee Name]],Employees[[Employee Name]:[Office]],7))</f>
        <v>SP/VMO</v>
      </c>
      <c r="F245" s="51" t="str">
        <f>IF(ISBLANK(LeaveTracker[[#This Row],[Employee Name]]),"-----",VLOOKUP(LeaveTracker[[#This Row],[Employee Name]],Employees[[Employee Name]:[Office]],6))</f>
        <v>REGULAR</v>
      </c>
      <c r="G245" s="50">
        <v>44767</v>
      </c>
      <c r="H245" s="50">
        <v>44769</v>
      </c>
      <c r="I245" s="55" t="s">
        <v>81</v>
      </c>
      <c r="J245" s="53"/>
      <c r="K245" s="51" t="str">
        <f ca="1">LeaveTracker[[#This Row],[Days]]&amp;" "&amp;LeaveTracker[[#This Row],[Type of Leave]]</f>
        <v>3 SL</v>
      </c>
      <c r="L245" s="9">
        <f ca="1">NETWORKDAYS(LeaveTracker[[#This Row],[Start Date]],LeaveTracker[[#This Row],[End Date]],lstHolidays)</f>
        <v>3</v>
      </c>
      <c r="M245" s="9"/>
    </row>
    <row r="246" spans="1:13" ht="30" hidden="1" customHeight="1" x14ac:dyDescent="0.3">
      <c r="A246" s="51">
        <v>633</v>
      </c>
      <c r="B246" s="59">
        <v>44838</v>
      </c>
      <c r="C246" s="59">
        <v>44833</v>
      </c>
      <c r="D246" s="53" t="s">
        <v>1772</v>
      </c>
      <c r="E246" s="51" t="str">
        <f>IF(ISBLANK(LeaveTracker[[#This Row],[Employee Name]]),"-----",VLOOKUP(LeaveTracker[[#This Row],[Employee Name]],Employees[[Employee Name]:[Office]],7))</f>
        <v>SP/VMO</v>
      </c>
      <c r="F246" s="51" t="str">
        <f>IF(ISBLANK(LeaveTracker[[#This Row],[Employee Name]]),"-----",VLOOKUP(LeaveTracker[[#This Row],[Employee Name]],Employees[[Employee Name]:[Office]],6))</f>
        <v>REGULAR</v>
      </c>
      <c r="G246" s="50">
        <v>44832</v>
      </c>
      <c r="H246" s="50">
        <v>44832</v>
      </c>
      <c r="I246" s="55" t="s">
        <v>81</v>
      </c>
      <c r="J246" s="53"/>
      <c r="K246" s="51" t="str">
        <f ca="1">LeaveTracker[[#This Row],[Days]]&amp;" "&amp;LeaveTracker[[#This Row],[Type of Leave]]</f>
        <v>1 SL</v>
      </c>
      <c r="L246" s="9">
        <f ca="1">NETWORKDAYS(LeaveTracker[[#This Row],[Start Date]],LeaveTracker[[#This Row],[End Date]],lstHolidays)</f>
        <v>1</v>
      </c>
      <c r="M246" s="9"/>
    </row>
    <row r="247" spans="1:13" ht="30" hidden="1" customHeight="1" x14ac:dyDescent="0.3">
      <c r="A247" s="51">
        <v>634</v>
      </c>
      <c r="B247" s="59">
        <v>44838</v>
      </c>
      <c r="C247" s="59">
        <v>44774</v>
      </c>
      <c r="D247" s="53" t="s">
        <v>1288</v>
      </c>
      <c r="E247" s="51" t="str">
        <f>IF(ISBLANK(LeaveTracker[[#This Row],[Employee Name]]),"-----",VLOOKUP(LeaveTracker[[#This Row],[Employee Name]],Employees[[Employee Name]:[Office]],7))</f>
        <v>MO</v>
      </c>
      <c r="F247" s="51" t="str">
        <f>IF(ISBLANK(LeaveTracker[[#This Row],[Employee Name]]),"-----",VLOOKUP(LeaveTracker[[#This Row],[Employee Name]],Employees[[Employee Name]:[Office]],6))</f>
        <v>REGULAR</v>
      </c>
      <c r="G247" s="50">
        <v>44770</v>
      </c>
      <c r="H247" s="50">
        <v>44771</v>
      </c>
      <c r="I247" s="55" t="s">
        <v>81</v>
      </c>
      <c r="J247" s="53"/>
      <c r="K247" s="51" t="str">
        <f ca="1">LeaveTracker[[#This Row],[Days]]&amp;" "&amp;LeaveTracker[[#This Row],[Type of Leave]]</f>
        <v>2 SL</v>
      </c>
      <c r="L247" s="9">
        <f ca="1">NETWORKDAYS(LeaveTracker[[#This Row],[Start Date]],LeaveTracker[[#This Row],[End Date]],lstHolidays)</f>
        <v>2</v>
      </c>
      <c r="M247" s="9"/>
    </row>
    <row r="248" spans="1:13" ht="30" hidden="1" customHeight="1" x14ac:dyDescent="0.3">
      <c r="A248" s="51">
        <v>635</v>
      </c>
      <c r="B248" s="59">
        <v>44838</v>
      </c>
      <c r="C248" s="59">
        <v>44795</v>
      </c>
      <c r="D248" s="53" t="s">
        <v>1866</v>
      </c>
      <c r="E248" s="51" t="str">
        <f>IF(ISBLANK(LeaveTracker[[#This Row],[Employee Name]]),"-----",VLOOKUP(LeaveTracker[[#This Row],[Employee Name]],Employees[[Employee Name]:[Office]],7))</f>
        <v>SP</v>
      </c>
      <c r="F248" s="51" t="str">
        <f>IF(ISBLANK(LeaveTracker[[#This Row],[Employee Name]]),"-----",VLOOKUP(LeaveTracker[[#This Row],[Employee Name]],Employees[[Employee Name]:[Office]],6))</f>
        <v>CASUAL</v>
      </c>
      <c r="G248" s="50">
        <v>44790</v>
      </c>
      <c r="H248" s="50">
        <v>44790</v>
      </c>
      <c r="I248" s="55" t="s">
        <v>81</v>
      </c>
      <c r="J248" s="53"/>
      <c r="K248" s="51" t="str">
        <f ca="1">LeaveTracker[[#This Row],[Days]]&amp;" "&amp;LeaveTracker[[#This Row],[Type of Leave]]</f>
        <v>1 SL</v>
      </c>
      <c r="L248" s="9">
        <f ca="1">NETWORKDAYS(LeaveTracker[[#This Row],[Start Date]],LeaveTracker[[#This Row],[End Date]],lstHolidays)</f>
        <v>1</v>
      </c>
      <c r="M248" s="9"/>
    </row>
    <row r="249" spans="1:13" ht="30" hidden="1" customHeight="1" x14ac:dyDescent="0.3">
      <c r="A249" s="51">
        <v>636</v>
      </c>
      <c r="B249" s="59">
        <v>44838</v>
      </c>
      <c r="C249" s="59">
        <v>44795</v>
      </c>
      <c r="D249" s="53" t="s">
        <v>1866</v>
      </c>
      <c r="E249" s="51" t="str">
        <f>IF(ISBLANK(LeaveTracker[[#This Row],[Employee Name]]),"-----",VLOOKUP(LeaveTracker[[#This Row],[Employee Name]],Employees[[Employee Name]:[Office]],7))</f>
        <v>SP</v>
      </c>
      <c r="F249" s="51" t="str">
        <f>IF(ISBLANK(LeaveTracker[[#This Row],[Employee Name]]),"-----",VLOOKUP(LeaveTracker[[#This Row],[Employee Name]],Employees[[Employee Name]:[Office]],6))</f>
        <v>CASUAL</v>
      </c>
      <c r="G249" s="50">
        <v>44792</v>
      </c>
      <c r="H249" s="50">
        <v>44792</v>
      </c>
      <c r="I249" s="55" t="s">
        <v>81</v>
      </c>
      <c r="J249" s="53"/>
      <c r="K249" s="51" t="str">
        <f ca="1">LeaveTracker[[#This Row],[Days]]&amp;" "&amp;LeaveTracker[[#This Row],[Type of Leave]]</f>
        <v>1 SL</v>
      </c>
      <c r="L249" s="9">
        <f ca="1">NETWORKDAYS(LeaveTracker[[#This Row],[Start Date]],LeaveTracker[[#This Row],[End Date]],lstHolidays)</f>
        <v>1</v>
      </c>
      <c r="M249" s="9"/>
    </row>
    <row r="250" spans="1:13" ht="30" hidden="1" customHeight="1" x14ac:dyDescent="0.3">
      <c r="A250" s="51">
        <v>637</v>
      </c>
      <c r="B250" s="59">
        <v>44838</v>
      </c>
      <c r="C250" s="59">
        <v>44809</v>
      </c>
      <c r="D250" s="53" t="s">
        <v>1866</v>
      </c>
      <c r="E250" s="51" t="str">
        <f>IF(ISBLANK(LeaveTracker[[#This Row],[Employee Name]]),"-----",VLOOKUP(LeaveTracker[[#This Row],[Employee Name]],Employees[[Employee Name]:[Office]],7))</f>
        <v>SP</v>
      </c>
      <c r="F250" s="51" t="str">
        <f>IF(ISBLANK(LeaveTracker[[#This Row],[Employee Name]]),"-----",VLOOKUP(LeaveTracker[[#This Row],[Employee Name]],Employees[[Employee Name]:[Office]],6))</f>
        <v>CASUAL</v>
      </c>
      <c r="G250" s="50">
        <v>44806</v>
      </c>
      <c r="H250" s="50">
        <v>44806</v>
      </c>
      <c r="I250" s="55" t="s">
        <v>81</v>
      </c>
      <c r="J250" s="53"/>
      <c r="K250" s="51" t="str">
        <f ca="1">LeaveTracker[[#This Row],[Days]]&amp;" "&amp;LeaveTracker[[#This Row],[Type of Leave]]</f>
        <v>1 SL</v>
      </c>
      <c r="L250" s="9">
        <f ca="1">NETWORKDAYS(LeaveTracker[[#This Row],[Start Date]],LeaveTracker[[#This Row],[End Date]],lstHolidays)</f>
        <v>1</v>
      </c>
      <c r="M250" s="9"/>
    </row>
    <row r="251" spans="1:13" ht="30" hidden="1" customHeight="1" x14ac:dyDescent="0.3">
      <c r="A251" s="51">
        <v>638</v>
      </c>
      <c r="B251" s="59">
        <v>44838</v>
      </c>
      <c r="C251" s="59">
        <v>44811</v>
      </c>
      <c r="D251" s="53" t="s">
        <v>1867</v>
      </c>
      <c r="E251" s="51" t="str">
        <f>IF(ISBLANK(LeaveTracker[[#This Row],[Employee Name]]),"-----",VLOOKUP(LeaveTracker[[#This Row],[Employee Name]],Employees[[Employee Name]:[Office]],7))</f>
        <v>SP</v>
      </c>
      <c r="F251" s="51" t="str">
        <f>IF(ISBLANK(LeaveTracker[[#This Row],[Employee Name]]),"-----",VLOOKUP(LeaveTracker[[#This Row],[Employee Name]],Employees[[Employee Name]:[Office]],6))</f>
        <v>CASUAL</v>
      </c>
      <c r="G251" s="50">
        <v>44809</v>
      </c>
      <c r="H251" s="50">
        <v>44810</v>
      </c>
      <c r="I251" s="55" t="s">
        <v>81</v>
      </c>
      <c r="J251" s="53"/>
      <c r="K251" s="51" t="str">
        <f ca="1">LeaveTracker[[#This Row],[Days]]&amp;" "&amp;LeaveTracker[[#This Row],[Type of Leave]]</f>
        <v>2 SL</v>
      </c>
      <c r="L251" s="9">
        <f ca="1">NETWORKDAYS(LeaveTracker[[#This Row],[Start Date]],LeaveTracker[[#This Row],[End Date]],lstHolidays)</f>
        <v>2</v>
      </c>
      <c r="M251" s="9"/>
    </row>
    <row r="252" spans="1:13" ht="30" hidden="1" customHeight="1" x14ac:dyDescent="0.3">
      <c r="A252" s="51">
        <v>639</v>
      </c>
      <c r="B252" s="59">
        <v>44838</v>
      </c>
      <c r="C252" s="59">
        <v>44803</v>
      </c>
      <c r="D252" s="53" t="s">
        <v>1774</v>
      </c>
      <c r="E252" s="51" t="str">
        <f>IF(ISBLANK(LeaveTracker[[#This Row],[Employee Name]]),"-----",VLOOKUP(LeaveTracker[[#This Row],[Employee Name]],Employees[[Employee Name]:[Office]],7))</f>
        <v>SP</v>
      </c>
      <c r="F252" s="51" t="str">
        <f>IF(ISBLANK(LeaveTracker[[#This Row],[Employee Name]]),"-----",VLOOKUP(LeaveTracker[[#This Row],[Employee Name]],Employees[[Employee Name]:[Office]],6))</f>
        <v>CASUAL</v>
      </c>
      <c r="G252" s="50">
        <v>44799</v>
      </c>
      <c r="H252" s="50">
        <v>44799</v>
      </c>
      <c r="I252" s="55" t="s">
        <v>81</v>
      </c>
      <c r="J252" s="53"/>
      <c r="K252" s="51" t="str">
        <f ca="1">LeaveTracker[[#This Row],[Days]]&amp;" "&amp;LeaveTracker[[#This Row],[Type of Leave]]</f>
        <v>1 SL</v>
      </c>
      <c r="L252" s="9">
        <f ca="1">NETWORKDAYS(LeaveTracker[[#This Row],[Start Date]],LeaveTracker[[#This Row],[End Date]],lstHolidays)</f>
        <v>1</v>
      </c>
      <c r="M252" s="9"/>
    </row>
    <row r="253" spans="1:13" ht="30" hidden="1" customHeight="1" x14ac:dyDescent="0.3">
      <c r="A253" s="51">
        <v>640</v>
      </c>
      <c r="B253" s="59">
        <v>44838</v>
      </c>
      <c r="C253" s="59">
        <v>44811</v>
      </c>
      <c r="D253" s="53" t="s">
        <v>1868</v>
      </c>
      <c r="E253" s="51" t="str">
        <f>IF(ISBLANK(LeaveTracker[[#This Row],[Employee Name]]),"-----",VLOOKUP(LeaveTracker[[#This Row],[Employee Name]],Employees[[Employee Name]:[Office]],7))</f>
        <v>TCNHS-ISHS</v>
      </c>
      <c r="F253" s="51" t="str">
        <f>IF(ISBLANK(LeaveTracker[[#This Row],[Employee Name]]),"-----",VLOOKUP(LeaveTracker[[#This Row],[Employee Name]],Employees[[Employee Name]:[Office]],6))</f>
        <v>CASUAL</v>
      </c>
      <c r="G253" s="50">
        <v>44812</v>
      </c>
      <c r="H253" s="50">
        <v>44813</v>
      </c>
      <c r="I253" s="55" t="s">
        <v>1026</v>
      </c>
      <c r="J253" s="53" t="s">
        <v>1026</v>
      </c>
      <c r="K253" s="51" t="str">
        <f ca="1">LeaveTracker[[#This Row],[Days]]&amp;" "&amp;LeaveTracker[[#This Row],[Type of Leave]]</f>
        <v>2 WITHOUTPAY</v>
      </c>
      <c r="L253" s="9">
        <f ca="1">NETWORKDAYS(LeaveTracker[[#This Row],[Start Date]],LeaveTracker[[#This Row],[End Date]],lstHolidays)</f>
        <v>2</v>
      </c>
      <c r="M253" s="9"/>
    </row>
    <row r="254" spans="1:13" ht="30" hidden="1" customHeight="1" x14ac:dyDescent="0.3">
      <c r="A254" s="51">
        <v>641</v>
      </c>
      <c r="B254" s="59">
        <v>44838</v>
      </c>
      <c r="C254" s="59">
        <v>44769</v>
      </c>
      <c r="D254" s="53" t="s">
        <v>1755</v>
      </c>
      <c r="E254" s="51" t="str">
        <f>IF(ISBLANK(LeaveTracker[[#This Row],[Employee Name]]),"-----",VLOOKUP(LeaveTracker[[#This Row],[Employee Name]],Employees[[Employee Name]:[Office]],7))</f>
        <v>ONT</v>
      </c>
      <c r="F254" s="51" t="str">
        <f>IF(ISBLANK(LeaveTracker[[#This Row],[Employee Name]]),"-----",VLOOKUP(LeaveTracker[[#This Row],[Employee Name]],Employees[[Employee Name]:[Office]],6))</f>
        <v>CASUAL</v>
      </c>
      <c r="G254" s="50">
        <v>44762</v>
      </c>
      <c r="H254" s="50">
        <v>44762</v>
      </c>
      <c r="I254" s="55" t="s">
        <v>81</v>
      </c>
      <c r="J254" s="53"/>
      <c r="K254" s="51" t="str">
        <f ca="1">LeaveTracker[[#This Row],[Days]]&amp;" "&amp;LeaveTracker[[#This Row],[Type of Leave]]</f>
        <v>1 SL</v>
      </c>
      <c r="L254" s="9">
        <f ca="1">NETWORKDAYS(LeaveTracker[[#This Row],[Start Date]],LeaveTracker[[#This Row],[End Date]],lstHolidays)</f>
        <v>1</v>
      </c>
      <c r="M254" s="9"/>
    </row>
    <row r="255" spans="1:13" ht="30" hidden="1" customHeight="1" x14ac:dyDescent="0.3">
      <c r="A255" s="51">
        <v>642</v>
      </c>
      <c r="B255" s="59">
        <v>44838</v>
      </c>
      <c r="C255" s="59">
        <v>44770</v>
      </c>
      <c r="D255" s="53" t="s">
        <v>1806</v>
      </c>
      <c r="E255" s="51" t="str">
        <f>IF(ISBLANK(LeaveTracker[[#This Row],[Employee Name]]),"-----",VLOOKUP(LeaveTracker[[#This Row],[Employee Name]],Employees[[Employee Name]:[Office]],7))</f>
        <v>CTO-LICENSE</v>
      </c>
      <c r="F255" s="51" t="str">
        <f>IF(ISBLANK(LeaveTracker[[#This Row],[Employee Name]]),"-----",VLOOKUP(LeaveTracker[[#This Row],[Employee Name]],Employees[[Employee Name]:[Office]],6))</f>
        <v>CASUAL</v>
      </c>
      <c r="G255" s="50">
        <v>44769</v>
      </c>
      <c r="H255" s="50">
        <v>44769</v>
      </c>
      <c r="I255" s="55" t="s">
        <v>82</v>
      </c>
      <c r="J255" s="53"/>
      <c r="K255" s="51" t="str">
        <f ca="1">LeaveTracker[[#This Row],[Days]]&amp;" "&amp;LeaveTracker[[#This Row],[Type of Leave]]</f>
        <v>1 VL</v>
      </c>
      <c r="L255" s="9">
        <f ca="1">NETWORKDAYS(LeaveTracker[[#This Row],[Start Date]],LeaveTracker[[#This Row],[End Date]],lstHolidays)</f>
        <v>1</v>
      </c>
      <c r="M255" s="9"/>
    </row>
    <row r="256" spans="1:13" ht="30" hidden="1" customHeight="1" x14ac:dyDescent="0.3">
      <c r="A256" s="51">
        <v>643</v>
      </c>
      <c r="B256" s="59">
        <v>44838</v>
      </c>
      <c r="C256" s="59">
        <v>44767</v>
      </c>
      <c r="D256" s="53" t="s">
        <v>1801</v>
      </c>
      <c r="E256" s="51" t="str">
        <f>IF(ISBLANK(LeaveTracker[[#This Row],[Employee Name]]),"-----",VLOOKUP(LeaveTracker[[#This Row],[Employee Name]],Employees[[Employee Name]:[Office]],7))</f>
        <v>EEO/CITY MARKET</v>
      </c>
      <c r="F256" s="51" t="str">
        <f>IF(ISBLANK(LeaveTracker[[#This Row],[Employee Name]]),"-----",VLOOKUP(LeaveTracker[[#This Row],[Employee Name]],Employees[[Employee Name]:[Office]],6))</f>
        <v>CASUAL</v>
      </c>
      <c r="G256" s="50">
        <v>44774</v>
      </c>
      <c r="H256" s="50">
        <v>44777</v>
      </c>
      <c r="I256" s="55" t="s">
        <v>82</v>
      </c>
      <c r="J256" s="53"/>
      <c r="K256" s="51" t="str">
        <f ca="1">LeaveTracker[[#This Row],[Days]]&amp;" "&amp;LeaveTracker[[#This Row],[Type of Leave]]</f>
        <v>4 VL</v>
      </c>
      <c r="L256" s="9">
        <f ca="1">NETWORKDAYS(LeaveTracker[[#This Row],[Start Date]],LeaveTracker[[#This Row],[End Date]],lstHolidays)</f>
        <v>4</v>
      </c>
      <c r="M256" s="9"/>
    </row>
    <row r="257" spans="1:13" ht="30" hidden="1" customHeight="1" x14ac:dyDescent="0.3">
      <c r="A257" s="51">
        <v>643</v>
      </c>
      <c r="B257" s="59">
        <v>44838</v>
      </c>
      <c r="C257" s="59">
        <v>44768</v>
      </c>
      <c r="D257" s="53" t="s">
        <v>1801</v>
      </c>
      <c r="E257" s="51" t="str">
        <f>IF(ISBLANK(LeaveTracker[[#This Row],[Employee Name]]),"-----",VLOOKUP(LeaveTracker[[#This Row],[Employee Name]],Employees[[Employee Name]:[Office]],7))</f>
        <v>EEO/CITY MARKET</v>
      </c>
      <c r="F257" s="51" t="str">
        <f>IF(ISBLANK(LeaveTracker[[#This Row],[Employee Name]]),"-----",VLOOKUP(LeaveTracker[[#This Row],[Employee Name]],Employees[[Employee Name]:[Office]],6))</f>
        <v>CASUAL</v>
      </c>
      <c r="G257" s="50">
        <v>44779</v>
      </c>
      <c r="H257" s="50">
        <v>44779</v>
      </c>
      <c r="I257" s="55" t="s">
        <v>82</v>
      </c>
      <c r="J257" s="53"/>
      <c r="K257" s="51" t="str">
        <f ca="1">LeaveTracker[[#This Row],[Days]]&amp;" "&amp;LeaveTracker[[#This Row],[Type of Leave]]</f>
        <v>0 VL</v>
      </c>
      <c r="L257" s="9">
        <f ca="1">NETWORKDAYS(LeaveTracker[[#This Row],[Start Date]],LeaveTracker[[#This Row],[End Date]],lstHolidays)</f>
        <v>0</v>
      </c>
      <c r="M257" s="9"/>
    </row>
    <row r="258" spans="1:13" ht="30" hidden="1" customHeight="1" x14ac:dyDescent="0.3">
      <c r="A258" s="51">
        <v>644</v>
      </c>
      <c r="B258" s="59">
        <v>44838</v>
      </c>
      <c r="C258" s="59">
        <v>44768</v>
      </c>
      <c r="D258" s="53" t="s">
        <v>1749</v>
      </c>
      <c r="E258" s="51" t="str">
        <f>IF(ISBLANK(LeaveTracker[[#This Row],[Employee Name]]),"-----",VLOOKUP(LeaveTracker[[#This Row],[Employee Name]],Employees[[Employee Name]:[Office]],7))</f>
        <v>ASSESSOR</v>
      </c>
      <c r="F258" s="51" t="str">
        <f>IF(ISBLANK(LeaveTracker[[#This Row],[Employee Name]]),"-----",VLOOKUP(LeaveTracker[[#This Row],[Employee Name]],Employees[[Employee Name]:[Office]],6))</f>
        <v>CASUAL</v>
      </c>
      <c r="G258" s="50">
        <v>44767</v>
      </c>
      <c r="H258" s="50">
        <v>44767</v>
      </c>
      <c r="I258" s="55" t="s">
        <v>81</v>
      </c>
      <c r="J258" s="53"/>
      <c r="K258" s="51" t="str">
        <f ca="1">LeaveTracker[[#This Row],[Days]]&amp;" "&amp;LeaveTracker[[#This Row],[Type of Leave]]</f>
        <v>1 SL</v>
      </c>
      <c r="L258" s="9">
        <f ca="1">NETWORKDAYS(LeaveTracker[[#This Row],[Start Date]],LeaveTracker[[#This Row],[End Date]],lstHolidays)</f>
        <v>1</v>
      </c>
      <c r="M258" s="9"/>
    </row>
    <row r="259" spans="1:13" ht="30" hidden="1" customHeight="1" x14ac:dyDescent="0.3">
      <c r="A259" s="51">
        <v>645</v>
      </c>
      <c r="B259" s="59">
        <v>44838</v>
      </c>
      <c r="C259" s="59">
        <v>44763</v>
      </c>
      <c r="D259" s="53" t="s">
        <v>1749</v>
      </c>
      <c r="E259" s="51" t="str">
        <f>IF(ISBLANK(LeaveTracker[[#This Row],[Employee Name]]),"-----",VLOOKUP(LeaveTracker[[#This Row],[Employee Name]],Employees[[Employee Name]:[Office]],7))</f>
        <v>ASSESSOR</v>
      </c>
      <c r="F259" s="51" t="str">
        <f>IF(ISBLANK(LeaveTracker[[#This Row],[Employee Name]]),"-----",VLOOKUP(LeaveTracker[[#This Row],[Employee Name]],Employees[[Employee Name]:[Office]],6))</f>
        <v>CASUAL</v>
      </c>
      <c r="G259" s="50">
        <v>44762</v>
      </c>
      <c r="H259" s="50">
        <v>44762</v>
      </c>
      <c r="I259" s="55" t="s">
        <v>81</v>
      </c>
      <c r="J259" s="53"/>
      <c r="K259" s="51" t="str">
        <f ca="1">LeaveTracker[[#This Row],[Days]]&amp;" "&amp;LeaveTracker[[#This Row],[Type of Leave]]</f>
        <v>1 SL</v>
      </c>
      <c r="L259" s="9">
        <f ca="1">NETWORKDAYS(LeaveTracker[[#This Row],[Start Date]],LeaveTracker[[#This Row],[End Date]],lstHolidays)</f>
        <v>1</v>
      </c>
      <c r="M259" s="9"/>
    </row>
    <row r="260" spans="1:13" ht="30" hidden="1" customHeight="1" x14ac:dyDescent="0.3">
      <c r="A260" s="51">
        <v>646</v>
      </c>
      <c r="B260" s="59">
        <v>44838</v>
      </c>
      <c r="C260" s="59">
        <v>44739</v>
      </c>
      <c r="D260" s="53" t="s">
        <v>1869</v>
      </c>
      <c r="E260" s="51" t="str">
        <f>IF(ISBLANK(LeaveTracker[[#This Row],[Employee Name]]),"-----",VLOOKUP(LeaveTracker[[#This Row],[Employee Name]],Employees[[Employee Name]:[Office]],7))</f>
        <v>ASSESSOR</v>
      </c>
      <c r="F260" s="51" t="str">
        <f>IF(ISBLANK(LeaveTracker[[#This Row],[Employee Name]]),"-----",VLOOKUP(LeaveTracker[[#This Row],[Employee Name]],Employees[[Employee Name]:[Office]],6))</f>
        <v>CASUAL</v>
      </c>
      <c r="G260" s="50">
        <v>44736</v>
      </c>
      <c r="H260" s="50">
        <v>44736</v>
      </c>
      <c r="I260" s="55" t="s">
        <v>81</v>
      </c>
      <c r="J260" s="53"/>
      <c r="K260" s="51" t="str">
        <f ca="1">LeaveTracker[[#This Row],[Days]]&amp;" "&amp;LeaveTracker[[#This Row],[Type of Leave]]</f>
        <v>1 SL</v>
      </c>
      <c r="L260" s="9">
        <f ca="1">NETWORKDAYS(LeaveTracker[[#This Row],[Start Date]],LeaveTracker[[#This Row],[End Date]],lstHolidays)</f>
        <v>1</v>
      </c>
      <c r="M260" s="9"/>
    </row>
    <row r="261" spans="1:13" ht="30" hidden="1" customHeight="1" x14ac:dyDescent="0.3">
      <c r="A261" s="51">
        <v>647</v>
      </c>
      <c r="B261" s="59">
        <v>44838</v>
      </c>
      <c r="C261" s="59">
        <v>44718</v>
      </c>
      <c r="D261" s="53" t="s">
        <v>1869</v>
      </c>
      <c r="E261" s="51" t="str">
        <f>IF(ISBLANK(LeaveTracker[[#This Row],[Employee Name]]),"-----",VLOOKUP(LeaveTracker[[#This Row],[Employee Name]],Employees[[Employee Name]:[Office]],7))</f>
        <v>ASSESSOR</v>
      </c>
      <c r="F261" s="51" t="str">
        <f>IF(ISBLANK(LeaveTracker[[#This Row],[Employee Name]]),"-----",VLOOKUP(LeaveTracker[[#This Row],[Employee Name]],Employees[[Employee Name]:[Office]],6))</f>
        <v>CASUAL</v>
      </c>
      <c r="G261" s="50">
        <v>44694</v>
      </c>
      <c r="H261" s="50">
        <v>44697</v>
      </c>
      <c r="I261" s="55" t="s">
        <v>82</v>
      </c>
      <c r="J261" s="53"/>
      <c r="K261" s="51" t="str">
        <f ca="1">LeaveTracker[[#This Row],[Days]]&amp;" "&amp;LeaveTracker[[#This Row],[Type of Leave]]</f>
        <v>2 VL</v>
      </c>
      <c r="L261" s="9">
        <f ca="1">NETWORKDAYS(LeaveTracker[[#This Row],[Start Date]],LeaveTracker[[#This Row],[End Date]],lstHolidays)</f>
        <v>2</v>
      </c>
      <c r="M261" s="9"/>
    </row>
    <row r="262" spans="1:13" ht="30" hidden="1" customHeight="1" x14ac:dyDescent="0.3">
      <c r="A262" s="51">
        <v>648</v>
      </c>
      <c r="B262" s="59">
        <v>44838</v>
      </c>
      <c r="C262" s="59">
        <v>44767</v>
      </c>
      <c r="D262" s="53" t="s">
        <v>1869</v>
      </c>
      <c r="E262" s="51" t="str">
        <f>IF(ISBLANK(LeaveTracker[[#This Row],[Employee Name]]),"-----",VLOOKUP(LeaveTracker[[#This Row],[Employee Name]],Employees[[Employee Name]:[Office]],7))</f>
        <v>ASSESSOR</v>
      </c>
      <c r="F262" s="51" t="str">
        <f>IF(ISBLANK(LeaveTracker[[#This Row],[Employee Name]]),"-----",VLOOKUP(LeaveTracker[[#This Row],[Employee Name]],Employees[[Employee Name]:[Office]],6))</f>
        <v>CASUAL</v>
      </c>
      <c r="G262" s="50">
        <v>44771</v>
      </c>
      <c r="H262" s="50">
        <v>44771</v>
      </c>
      <c r="I262" s="55" t="s">
        <v>300</v>
      </c>
      <c r="J262" s="53" t="s">
        <v>158</v>
      </c>
      <c r="K262" s="51" t="str">
        <f ca="1">LeaveTracker[[#This Row],[Days]]&amp;" "&amp;LeaveTracker[[#This Row],[Type of Leave]]</f>
        <v>1 OTHER</v>
      </c>
      <c r="L262" s="9">
        <f ca="1">NETWORKDAYS(LeaveTracker[[#This Row],[Start Date]],LeaveTracker[[#This Row],[End Date]],lstHolidays)</f>
        <v>1</v>
      </c>
      <c r="M262" s="9"/>
    </row>
    <row r="263" spans="1:13" ht="30" hidden="1" customHeight="1" x14ac:dyDescent="0.3">
      <c r="A263" s="51">
        <v>649</v>
      </c>
      <c r="B263" s="59">
        <v>44838</v>
      </c>
      <c r="C263" s="59">
        <v>44770</v>
      </c>
      <c r="D263" s="53" t="s">
        <v>1783</v>
      </c>
      <c r="E263" s="51" t="str">
        <f>IF(ISBLANK(LeaveTracker[[#This Row],[Employee Name]]),"-----",VLOOKUP(LeaveTracker[[#This Row],[Employee Name]],Employees[[Employee Name]:[Office]],7))</f>
        <v>GSO</v>
      </c>
      <c r="F263" s="51" t="str">
        <f>IF(ISBLANK(LeaveTracker[[#This Row],[Employee Name]]),"-----",VLOOKUP(LeaveTracker[[#This Row],[Employee Name]],Employees[[Employee Name]:[Office]],6))</f>
        <v>CASUAL</v>
      </c>
      <c r="G263" s="50">
        <v>44768</v>
      </c>
      <c r="H263" s="50">
        <v>44769</v>
      </c>
      <c r="I263" s="55" t="s">
        <v>81</v>
      </c>
      <c r="J263" s="53"/>
      <c r="K263" s="51" t="str">
        <f ca="1">LeaveTracker[[#This Row],[Days]]&amp;" "&amp;LeaveTracker[[#This Row],[Type of Leave]]</f>
        <v>2 SL</v>
      </c>
      <c r="L263" s="9">
        <f ca="1">NETWORKDAYS(LeaveTracker[[#This Row],[Start Date]],LeaveTracker[[#This Row],[End Date]],lstHolidays)</f>
        <v>2</v>
      </c>
      <c r="M263" s="9"/>
    </row>
    <row r="264" spans="1:13" ht="30" hidden="1" customHeight="1" x14ac:dyDescent="0.3">
      <c r="A264" s="51">
        <v>650</v>
      </c>
      <c r="B264" s="59">
        <v>44838</v>
      </c>
      <c r="C264" s="59">
        <v>44770</v>
      </c>
      <c r="D264" s="53" t="s">
        <v>1774</v>
      </c>
      <c r="E264" s="51" t="str">
        <f>IF(ISBLANK(LeaveTracker[[#This Row],[Employee Name]]),"-----",VLOOKUP(LeaveTracker[[#This Row],[Employee Name]],Employees[[Employee Name]:[Office]],7))</f>
        <v>SP</v>
      </c>
      <c r="F264" s="51" t="str">
        <f>IF(ISBLANK(LeaveTracker[[#This Row],[Employee Name]]),"-----",VLOOKUP(LeaveTracker[[#This Row],[Employee Name]],Employees[[Employee Name]:[Office]],6))</f>
        <v>CASUAL</v>
      </c>
      <c r="G264" s="50">
        <v>44769</v>
      </c>
      <c r="H264" s="50">
        <v>44769</v>
      </c>
      <c r="I264" s="55" t="s">
        <v>81</v>
      </c>
      <c r="J264" s="53"/>
      <c r="K264" s="51" t="str">
        <f ca="1">LeaveTracker[[#This Row],[Days]]&amp;" "&amp;LeaveTracker[[#This Row],[Type of Leave]]</f>
        <v>1 SL</v>
      </c>
      <c r="L264" s="9">
        <f ca="1">NETWORKDAYS(LeaveTracker[[#This Row],[Start Date]],LeaveTracker[[#This Row],[End Date]],lstHolidays)</f>
        <v>1</v>
      </c>
      <c r="M264" s="9"/>
    </row>
    <row r="265" spans="1:13" ht="30" hidden="1" customHeight="1" x14ac:dyDescent="0.3">
      <c r="A265" s="51">
        <v>651</v>
      </c>
      <c r="B265" s="59">
        <v>44838</v>
      </c>
      <c r="C265" s="59">
        <v>44812</v>
      </c>
      <c r="D265" s="53" t="s">
        <v>1869</v>
      </c>
      <c r="E265" s="51" t="str">
        <f>IF(ISBLANK(LeaveTracker[[#This Row],[Employee Name]]),"-----",VLOOKUP(LeaveTracker[[#This Row],[Employee Name]],Employees[[Employee Name]:[Office]],7))</f>
        <v>ASSESSOR</v>
      </c>
      <c r="F265" s="51" t="str">
        <f>IF(ISBLANK(LeaveTracker[[#This Row],[Employee Name]]),"-----",VLOOKUP(LeaveTracker[[#This Row],[Employee Name]],Employees[[Employee Name]:[Office]],6))</f>
        <v>CASUAL</v>
      </c>
      <c r="G265" s="50">
        <v>44810</v>
      </c>
      <c r="H265" s="50">
        <v>44811</v>
      </c>
      <c r="I265" s="55" t="s">
        <v>81</v>
      </c>
      <c r="J265" s="53"/>
      <c r="K265" s="51" t="str">
        <f ca="1">LeaveTracker[[#This Row],[Days]]&amp;" "&amp;LeaveTracker[[#This Row],[Type of Leave]]</f>
        <v>2 SL</v>
      </c>
      <c r="L265" s="9">
        <f ca="1">NETWORKDAYS(LeaveTracker[[#This Row],[Start Date]],LeaveTracker[[#This Row],[End Date]],lstHolidays)</f>
        <v>2</v>
      </c>
      <c r="M265" s="9"/>
    </row>
    <row r="266" spans="1:13" ht="30" hidden="1" customHeight="1" x14ac:dyDescent="0.3">
      <c r="A266" s="51">
        <v>652</v>
      </c>
      <c r="B266" s="59">
        <v>44838</v>
      </c>
      <c r="C266" s="59">
        <v>44811</v>
      </c>
      <c r="D266" s="53" t="s">
        <v>304</v>
      </c>
      <c r="E266" s="51" t="str">
        <f>IF(ISBLANK(LeaveTracker[[#This Row],[Employee Name]]),"-----",VLOOKUP(LeaveTracker[[#This Row],[Employee Name]],Employees[[Employee Name]:[Office]],7))</f>
        <v>TOPS (ADMIN CSU)</v>
      </c>
      <c r="F266" s="51" t="str">
        <f>IF(ISBLANK(LeaveTracker[[#This Row],[Employee Name]]),"-----",VLOOKUP(LeaveTracker[[#This Row],[Employee Name]],Employees[[Employee Name]:[Office]],6))</f>
        <v>REGULAR</v>
      </c>
      <c r="G266" s="50">
        <v>44809</v>
      </c>
      <c r="H266" s="50">
        <v>44810</v>
      </c>
      <c r="I266" s="55" t="s">
        <v>81</v>
      </c>
      <c r="J266" s="53"/>
      <c r="K266" s="51" t="str">
        <f ca="1">LeaveTracker[[#This Row],[Days]]&amp;" "&amp;LeaveTracker[[#This Row],[Type of Leave]]</f>
        <v>2 SL</v>
      </c>
      <c r="L266" s="9">
        <f ca="1">NETWORKDAYS(LeaveTracker[[#This Row],[Start Date]],LeaveTracker[[#This Row],[End Date]],lstHolidays)</f>
        <v>2</v>
      </c>
      <c r="M266" s="9"/>
    </row>
    <row r="267" spans="1:13" ht="30" hidden="1" customHeight="1" x14ac:dyDescent="0.3">
      <c r="A267" s="51">
        <v>653</v>
      </c>
      <c r="B267" s="59">
        <v>44838</v>
      </c>
      <c r="C267" s="59">
        <v>44743</v>
      </c>
      <c r="D267" s="53" t="s">
        <v>1870</v>
      </c>
      <c r="E267" s="51" t="str">
        <f>IF(ISBLANK(LeaveTracker[[#This Row],[Employee Name]]),"-----",VLOOKUP(LeaveTracker[[#This Row],[Employee Name]],Employees[[Employee Name]:[Office]],7))</f>
        <v>ONT</v>
      </c>
      <c r="F267" s="51" t="str">
        <f>IF(ISBLANK(LeaveTracker[[#This Row],[Employee Name]]),"-----",VLOOKUP(LeaveTracker[[#This Row],[Employee Name]],Employees[[Employee Name]:[Office]],6))</f>
        <v>CASUAL</v>
      </c>
      <c r="G267" s="50">
        <v>44760</v>
      </c>
      <c r="H267" s="50">
        <v>44764</v>
      </c>
      <c r="I267" s="55" t="s">
        <v>82</v>
      </c>
      <c r="J267" s="53"/>
      <c r="K267" s="51" t="str">
        <f ca="1">LeaveTracker[[#This Row],[Days]]&amp;" "&amp;LeaveTracker[[#This Row],[Type of Leave]]</f>
        <v>5 VL</v>
      </c>
      <c r="L267" s="9">
        <f ca="1">NETWORKDAYS(LeaveTracker[[#This Row],[Start Date]],LeaveTracker[[#This Row],[End Date]],lstHolidays)</f>
        <v>5</v>
      </c>
      <c r="M267" s="9"/>
    </row>
    <row r="268" spans="1:13" ht="30" hidden="1" customHeight="1" x14ac:dyDescent="0.3">
      <c r="A268" s="51">
        <v>654</v>
      </c>
      <c r="B268" s="59">
        <v>44838</v>
      </c>
      <c r="C268" s="59">
        <v>44795</v>
      </c>
      <c r="D268" s="53" t="s">
        <v>1871</v>
      </c>
      <c r="E268" s="51" t="str">
        <f>IF(ISBLANK(LeaveTracker[[#This Row],[Employee Name]]),"-----",VLOOKUP(LeaveTracker[[#This Row],[Employee Name]],Employees[[Employee Name]:[Office]],7))</f>
        <v>ONT</v>
      </c>
      <c r="F268" s="51" t="str">
        <f>IF(ISBLANK(LeaveTracker[[#This Row],[Employee Name]]),"-----",VLOOKUP(LeaveTracker[[#This Row],[Employee Name]],Employees[[Employee Name]:[Office]],6))</f>
        <v>CASUAL</v>
      </c>
      <c r="G268" s="50">
        <v>44796</v>
      </c>
      <c r="H268" s="50">
        <v>44799</v>
      </c>
      <c r="I268" s="55" t="s">
        <v>300</v>
      </c>
      <c r="J268" s="53" t="s">
        <v>301</v>
      </c>
      <c r="K268" s="51" t="str">
        <f ca="1">LeaveTracker[[#This Row],[Days]]&amp;" "&amp;LeaveTracker[[#This Row],[Type of Leave]]</f>
        <v>4 OTHER</v>
      </c>
      <c r="L268" s="9">
        <f ca="1">NETWORKDAYS(LeaveTracker[[#This Row],[Start Date]],LeaveTracker[[#This Row],[End Date]],lstHolidays)</f>
        <v>4</v>
      </c>
      <c r="M268" s="9"/>
    </row>
    <row r="269" spans="1:13" ht="30" hidden="1" customHeight="1" x14ac:dyDescent="0.3">
      <c r="A269" s="51">
        <v>655</v>
      </c>
      <c r="B269" s="59">
        <v>44838</v>
      </c>
      <c r="C269" s="59">
        <v>44797</v>
      </c>
      <c r="D269" s="53" t="s">
        <v>1872</v>
      </c>
      <c r="E269" s="51" t="str">
        <f>IF(ISBLANK(LeaveTracker[[#This Row],[Employee Name]]),"-----",VLOOKUP(LeaveTracker[[#This Row],[Employee Name]],Employees[[Employee Name]:[Office]],7))</f>
        <v>ONT</v>
      </c>
      <c r="F269" s="51" t="str">
        <f>IF(ISBLANK(LeaveTracker[[#This Row],[Employee Name]]),"-----",VLOOKUP(LeaveTracker[[#This Row],[Employee Name]],Employees[[Employee Name]:[Office]],6))</f>
        <v>REGULAR</v>
      </c>
      <c r="G269" s="50">
        <v>44790</v>
      </c>
      <c r="H269" s="50">
        <v>44790</v>
      </c>
      <c r="I269" s="55" t="s">
        <v>81</v>
      </c>
      <c r="J269" s="53"/>
      <c r="K269" s="51" t="str">
        <f ca="1">LeaveTracker[[#This Row],[Days]]&amp;" "&amp;LeaveTracker[[#This Row],[Type of Leave]]</f>
        <v>1 SL</v>
      </c>
      <c r="L269" s="9">
        <f ca="1">NETWORKDAYS(LeaveTracker[[#This Row],[Start Date]],LeaveTracker[[#This Row],[End Date]],lstHolidays)</f>
        <v>1</v>
      </c>
      <c r="M269" s="9"/>
    </row>
    <row r="270" spans="1:13" ht="30" hidden="1" customHeight="1" x14ac:dyDescent="0.3">
      <c r="A270" s="51">
        <v>656</v>
      </c>
      <c r="B270" s="59">
        <v>44838</v>
      </c>
      <c r="C270" s="59">
        <v>44797</v>
      </c>
      <c r="D270" s="53" t="s">
        <v>711</v>
      </c>
      <c r="E270" s="51" t="str">
        <f>IF(ISBLANK(LeaveTracker[[#This Row],[Employee Name]]),"-----",VLOOKUP(LeaveTracker[[#This Row],[Employee Name]],Employees[[Employee Name]:[Office]],7))</f>
        <v>ONT</v>
      </c>
      <c r="F270" s="51" t="str">
        <f>IF(ISBLANK(LeaveTracker[[#This Row],[Employee Name]]),"-----",VLOOKUP(LeaveTracker[[#This Row],[Employee Name]],Employees[[Employee Name]:[Office]],6))</f>
        <v>CASUAL</v>
      </c>
      <c r="G270" s="50">
        <v>44787</v>
      </c>
      <c r="H270" s="50">
        <v>44788</v>
      </c>
      <c r="I270" s="55" t="s">
        <v>81</v>
      </c>
      <c r="J270" s="53"/>
      <c r="K270" s="51" t="str">
        <f ca="1">LeaveTracker[[#This Row],[Days]]&amp;" "&amp;LeaveTracker[[#This Row],[Type of Leave]]</f>
        <v>1 SL</v>
      </c>
      <c r="L270" s="9">
        <f ca="1">NETWORKDAYS(LeaveTracker[[#This Row],[Start Date]],LeaveTracker[[#This Row],[End Date]],lstHolidays)</f>
        <v>1</v>
      </c>
      <c r="M270" s="9"/>
    </row>
    <row r="271" spans="1:13" ht="30" hidden="1" customHeight="1" x14ac:dyDescent="0.3">
      <c r="A271" s="51">
        <v>656</v>
      </c>
      <c r="B271" s="59">
        <v>44838</v>
      </c>
      <c r="C271" s="59">
        <v>44797</v>
      </c>
      <c r="D271" s="53" t="s">
        <v>711</v>
      </c>
      <c r="E271" s="51" t="str">
        <f>IF(ISBLANK(LeaveTracker[[#This Row],[Employee Name]]),"-----",VLOOKUP(LeaveTracker[[#This Row],[Employee Name]],Employees[[Employee Name]:[Office]],7))</f>
        <v>ONT</v>
      </c>
      <c r="F271" s="51" t="str">
        <f>IF(ISBLANK(LeaveTracker[[#This Row],[Employee Name]]),"-----",VLOOKUP(LeaveTracker[[#This Row],[Employee Name]],Employees[[Employee Name]:[Office]],6))</f>
        <v>CASUAL</v>
      </c>
      <c r="G271" s="50">
        <v>44791</v>
      </c>
      <c r="H271" s="50">
        <v>44792</v>
      </c>
      <c r="I271" s="55" t="s">
        <v>81</v>
      </c>
      <c r="J271" s="53"/>
      <c r="K271" s="51" t="str">
        <f ca="1">LeaveTracker[[#This Row],[Days]]&amp;" "&amp;LeaveTracker[[#This Row],[Type of Leave]]</f>
        <v>2 SL</v>
      </c>
      <c r="L271" s="9">
        <f ca="1">NETWORKDAYS(LeaveTracker[[#This Row],[Start Date]],LeaveTracker[[#This Row],[End Date]],lstHolidays)</f>
        <v>2</v>
      </c>
      <c r="M271" s="9"/>
    </row>
    <row r="272" spans="1:13" ht="30" hidden="1" customHeight="1" x14ac:dyDescent="0.3">
      <c r="A272" s="51">
        <v>657</v>
      </c>
      <c r="B272" s="59">
        <v>44844</v>
      </c>
      <c r="C272" s="59">
        <v>44769</v>
      </c>
      <c r="D272" s="53" t="s">
        <v>1769</v>
      </c>
      <c r="E272" s="51" t="str">
        <f>IF(ISBLANK(LeaveTracker[[#This Row],[Employee Name]]),"-----",VLOOKUP(LeaveTracker[[#This Row],[Employee Name]],Employees[[Employee Name]:[Office]],7))</f>
        <v>CSWDO</v>
      </c>
      <c r="F272" s="51" t="str">
        <f>IF(ISBLANK(LeaveTracker[[#This Row],[Employee Name]]),"-----",VLOOKUP(LeaveTracker[[#This Row],[Employee Name]],Employees[[Employee Name]:[Office]],6))</f>
        <v>CASUAL</v>
      </c>
      <c r="G272" s="50">
        <v>44768</v>
      </c>
      <c r="H272" s="50">
        <v>44768</v>
      </c>
      <c r="I272" s="55" t="s">
        <v>81</v>
      </c>
      <c r="J272" s="53"/>
      <c r="K272" s="51" t="str">
        <f ca="1">LeaveTracker[[#This Row],[Days]]&amp;" "&amp;LeaveTracker[[#This Row],[Type of Leave]]</f>
        <v>1 SL</v>
      </c>
      <c r="L272" s="9">
        <f ca="1">NETWORKDAYS(LeaveTracker[[#This Row],[Start Date]],LeaveTracker[[#This Row],[End Date]],lstHolidays)</f>
        <v>1</v>
      </c>
      <c r="M272" s="9"/>
    </row>
    <row r="273" spans="1:13" ht="30" hidden="1" customHeight="1" x14ac:dyDescent="0.3">
      <c r="A273" s="51">
        <v>658</v>
      </c>
      <c r="B273" s="59">
        <v>44844</v>
      </c>
      <c r="C273" s="59">
        <v>44768</v>
      </c>
      <c r="D273" s="53" t="s">
        <v>1860</v>
      </c>
      <c r="E273" s="51" t="str">
        <f>IF(ISBLANK(LeaveTracker[[#This Row],[Employee Name]]),"-----",VLOOKUP(LeaveTracker[[#This Row],[Employee Name]],Employees[[Employee Name]:[Office]],7))</f>
        <v>BIR</v>
      </c>
      <c r="F273" s="51" t="str">
        <f>IF(ISBLANK(LeaveTracker[[#This Row],[Employee Name]]),"-----",VLOOKUP(LeaveTracker[[#This Row],[Employee Name]],Employees[[Employee Name]:[Office]],6))</f>
        <v>CASUAL</v>
      </c>
      <c r="G273" s="50">
        <v>44762</v>
      </c>
      <c r="H273" s="50">
        <v>44762</v>
      </c>
      <c r="I273" s="55" t="s">
        <v>300</v>
      </c>
      <c r="J273" s="53" t="s">
        <v>1808</v>
      </c>
      <c r="K273" s="51" t="str">
        <f ca="1">LeaveTracker[[#This Row],[Days]]&amp;" "&amp;LeaveTracker[[#This Row],[Type of Leave]]</f>
        <v>1 OTHER</v>
      </c>
      <c r="L273" s="9">
        <f ca="1">NETWORKDAYS(LeaveTracker[[#This Row],[Start Date]],LeaveTracker[[#This Row],[End Date]],lstHolidays)</f>
        <v>1</v>
      </c>
      <c r="M273" s="9"/>
    </row>
    <row r="274" spans="1:13" ht="30" hidden="1" customHeight="1" x14ac:dyDescent="0.3">
      <c r="A274" s="51">
        <v>658</v>
      </c>
      <c r="B274" s="59">
        <v>44844</v>
      </c>
      <c r="C274" s="59">
        <v>44768</v>
      </c>
      <c r="D274" s="53" t="s">
        <v>1860</v>
      </c>
      <c r="E274" s="51" t="str">
        <f>IF(ISBLANK(LeaveTracker[[#This Row],[Employee Name]]),"-----",VLOOKUP(LeaveTracker[[#This Row],[Employee Name]],Employees[[Employee Name]:[Office]],7))</f>
        <v>BIR</v>
      </c>
      <c r="F274" s="51" t="str">
        <f>IF(ISBLANK(LeaveTracker[[#This Row],[Employee Name]]),"-----",VLOOKUP(LeaveTracker[[#This Row],[Employee Name]],Employees[[Employee Name]:[Office]],6))</f>
        <v>CASUAL</v>
      </c>
      <c r="G274" s="50">
        <v>44770</v>
      </c>
      <c r="H274" s="50">
        <v>44770</v>
      </c>
      <c r="I274" s="55" t="s">
        <v>300</v>
      </c>
      <c r="J274" s="53" t="s">
        <v>1808</v>
      </c>
      <c r="K274" s="51" t="str">
        <f ca="1">LeaveTracker[[#This Row],[Days]]&amp;" "&amp;LeaveTracker[[#This Row],[Type of Leave]]</f>
        <v>1 OTHER</v>
      </c>
      <c r="L274" s="9">
        <f ca="1">NETWORKDAYS(LeaveTracker[[#This Row],[Start Date]],LeaveTracker[[#This Row],[End Date]],lstHolidays)</f>
        <v>1</v>
      </c>
      <c r="M274" s="9"/>
    </row>
    <row r="275" spans="1:13" ht="30" hidden="1" customHeight="1" x14ac:dyDescent="0.3">
      <c r="A275" s="51">
        <v>659</v>
      </c>
      <c r="B275" s="59">
        <v>44844</v>
      </c>
      <c r="C275" s="59">
        <v>44767</v>
      </c>
      <c r="D275" s="53" t="s">
        <v>1873</v>
      </c>
      <c r="E275" s="51" t="str">
        <f>IF(ISBLANK(LeaveTracker[[#This Row],[Employee Name]]),"-----",VLOOKUP(LeaveTracker[[#This Row],[Employee Name]],Employees[[Employee Name]:[Office]],7))</f>
        <v>TICC</v>
      </c>
      <c r="F275" s="51" t="str">
        <f>IF(ISBLANK(LeaveTracker[[#This Row],[Employee Name]]),"-----",VLOOKUP(LeaveTracker[[#This Row],[Employee Name]],Employees[[Employee Name]:[Office]],6))</f>
        <v>CASUAL</v>
      </c>
      <c r="G275" s="50">
        <v>44778</v>
      </c>
      <c r="H275" s="50">
        <v>44778</v>
      </c>
      <c r="I275" s="55" t="s">
        <v>82</v>
      </c>
      <c r="J275" s="53"/>
      <c r="K275" s="51" t="str">
        <f ca="1">LeaveTracker[[#This Row],[Days]]&amp;" "&amp;LeaveTracker[[#This Row],[Type of Leave]]</f>
        <v>1 VL</v>
      </c>
      <c r="L275" s="9">
        <f ca="1">NETWORKDAYS(LeaveTracker[[#This Row],[Start Date]],LeaveTracker[[#This Row],[End Date]],lstHolidays)</f>
        <v>1</v>
      </c>
      <c r="M275" s="9"/>
    </row>
    <row r="276" spans="1:13" ht="30" hidden="1" customHeight="1" x14ac:dyDescent="0.3">
      <c r="A276" s="51">
        <v>660</v>
      </c>
      <c r="B276" s="59">
        <v>44844</v>
      </c>
      <c r="C276" s="59">
        <v>44767</v>
      </c>
      <c r="D276" s="53" t="s">
        <v>1874</v>
      </c>
      <c r="E276" s="51" t="str">
        <f>IF(ISBLANK(LeaveTracker[[#This Row],[Employee Name]]),"-----",VLOOKUP(LeaveTracker[[#This Row],[Employee Name]],Employees[[Employee Name]:[Office]],7))</f>
        <v>TICC</v>
      </c>
      <c r="F276" s="51" t="str">
        <f>IF(ISBLANK(LeaveTracker[[#This Row],[Employee Name]]),"-----",VLOOKUP(LeaveTracker[[#This Row],[Employee Name]],Employees[[Employee Name]:[Office]],6))</f>
        <v>CASUAL</v>
      </c>
      <c r="G276" s="50">
        <v>44763</v>
      </c>
      <c r="H276" s="50">
        <v>44764</v>
      </c>
      <c r="I276" s="55" t="s">
        <v>81</v>
      </c>
      <c r="J276" s="53"/>
      <c r="K276" s="51" t="str">
        <f ca="1">LeaveTracker[[#This Row],[Days]]&amp;" "&amp;LeaveTracker[[#This Row],[Type of Leave]]</f>
        <v>2 SL</v>
      </c>
      <c r="L276" s="9">
        <f ca="1">NETWORKDAYS(LeaveTracker[[#This Row],[Start Date]],LeaveTracker[[#This Row],[End Date]],lstHolidays)</f>
        <v>2</v>
      </c>
      <c r="M276" s="9"/>
    </row>
    <row r="277" spans="1:13" ht="30" hidden="1" customHeight="1" x14ac:dyDescent="0.3">
      <c r="A277" s="51">
        <v>661</v>
      </c>
      <c r="B277" s="59">
        <v>44844</v>
      </c>
      <c r="C277" s="59">
        <v>44767</v>
      </c>
      <c r="D277" s="53" t="s">
        <v>1815</v>
      </c>
      <c r="E277" s="51" t="str">
        <f>IF(ISBLANK(LeaveTracker[[#This Row],[Employee Name]]),"-----",VLOOKUP(LeaveTracker[[#This Row],[Employee Name]],Employees[[Employee Name]:[Office]],7))</f>
        <v>CENRO</v>
      </c>
      <c r="F277" s="51" t="str">
        <f>IF(ISBLANK(LeaveTracker[[#This Row],[Employee Name]]),"-----",VLOOKUP(LeaveTracker[[#This Row],[Employee Name]],Employees[[Employee Name]:[Office]],6))</f>
        <v>CASUAL</v>
      </c>
      <c r="G277" s="50">
        <v>44774</v>
      </c>
      <c r="H277" s="50">
        <v>44774</v>
      </c>
      <c r="I277" s="55" t="s">
        <v>300</v>
      </c>
      <c r="J277" s="53" t="s">
        <v>1739</v>
      </c>
      <c r="K277" s="51" t="str">
        <f ca="1">LeaveTracker[[#This Row],[Days]]&amp;" "&amp;LeaveTracker[[#This Row],[Type of Leave]]</f>
        <v>1 OTHER</v>
      </c>
      <c r="L277" s="9">
        <f ca="1">NETWORKDAYS(LeaveTracker[[#This Row],[Start Date]],LeaveTracker[[#This Row],[End Date]],lstHolidays)</f>
        <v>1</v>
      </c>
      <c r="M277" s="9"/>
    </row>
    <row r="278" spans="1:13" ht="30" hidden="1" customHeight="1" x14ac:dyDescent="0.3">
      <c r="A278" s="51">
        <v>662</v>
      </c>
      <c r="B278" s="59">
        <v>44844</v>
      </c>
      <c r="C278" s="59">
        <v>44769</v>
      </c>
      <c r="D278" s="53" t="s">
        <v>1810</v>
      </c>
      <c r="E278" s="51" t="str">
        <f>IF(ISBLANK(LeaveTracker[[#This Row],[Employee Name]]),"-----",VLOOKUP(LeaveTracker[[#This Row],[Employee Name]],Employees[[Employee Name]:[Office]],7))</f>
        <v>CTO</v>
      </c>
      <c r="F278" s="51" t="str">
        <f>IF(ISBLANK(LeaveTracker[[#This Row],[Employee Name]]),"-----",VLOOKUP(LeaveTracker[[#This Row],[Employee Name]],Employees[[Employee Name]:[Office]],6))</f>
        <v>REGULAR</v>
      </c>
      <c r="G278" s="50">
        <v>44767</v>
      </c>
      <c r="H278" s="50">
        <v>44768</v>
      </c>
      <c r="I278" s="55" t="s">
        <v>81</v>
      </c>
      <c r="J278" s="53"/>
      <c r="K278" s="51" t="str">
        <f ca="1">LeaveTracker[[#This Row],[Days]]&amp;" "&amp;LeaveTracker[[#This Row],[Type of Leave]]</f>
        <v>2 SL</v>
      </c>
      <c r="L278" s="9">
        <f ca="1">NETWORKDAYS(LeaveTracker[[#This Row],[Start Date]],LeaveTracker[[#This Row],[End Date]],lstHolidays)</f>
        <v>2</v>
      </c>
      <c r="M278" s="9"/>
    </row>
    <row r="279" spans="1:13" ht="30" hidden="1" customHeight="1" x14ac:dyDescent="0.3">
      <c r="A279" s="51">
        <v>663</v>
      </c>
      <c r="B279" s="59">
        <v>44844</v>
      </c>
      <c r="C279" s="59">
        <v>44770</v>
      </c>
      <c r="D279" s="53" t="s">
        <v>1811</v>
      </c>
      <c r="E279" s="51" t="str">
        <f>IF(ISBLANK(LeaveTracker[[#This Row],[Employee Name]]),"-----",VLOOKUP(LeaveTracker[[#This Row],[Employee Name]],Employees[[Employee Name]:[Office]],7))</f>
        <v>CENRO</v>
      </c>
      <c r="F279" s="51" t="str">
        <f>IF(ISBLANK(LeaveTracker[[#This Row],[Employee Name]]),"-----",VLOOKUP(LeaveTracker[[#This Row],[Employee Name]],Employees[[Employee Name]:[Office]],6))</f>
        <v>CASUAL</v>
      </c>
      <c r="G279" s="50">
        <v>44768</v>
      </c>
      <c r="H279" s="50">
        <v>44769</v>
      </c>
      <c r="I279" s="55" t="s">
        <v>82</v>
      </c>
      <c r="J279" s="53"/>
      <c r="K279" s="51" t="str">
        <f ca="1">LeaveTracker[[#This Row],[Days]]&amp;" "&amp;LeaveTracker[[#This Row],[Type of Leave]]</f>
        <v>2 VL</v>
      </c>
      <c r="L279" s="9">
        <f ca="1">NETWORKDAYS(LeaveTracker[[#This Row],[Start Date]],LeaveTracker[[#This Row],[End Date]],lstHolidays)</f>
        <v>2</v>
      </c>
      <c r="M279" s="9"/>
    </row>
    <row r="280" spans="1:13" ht="30" hidden="1" customHeight="1" x14ac:dyDescent="0.3">
      <c r="A280" s="51">
        <v>664</v>
      </c>
      <c r="B280" s="59">
        <v>44844</v>
      </c>
      <c r="C280" s="59">
        <v>44767</v>
      </c>
      <c r="D280" s="53" t="s">
        <v>1812</v>
      </c>
      <c r="E280" s="51" t="str">
        <f>IF(ISBLANK(LeaveTracker[[#This Row],[Employee Name]]),"-----",VLOOKUP(LeaveTracker[[#This Row],[Employee Name]],Employees[[Employee Name]:[Office]],7))</f>
        <v>CENRO</v>
      </c>
      <c r="F280" s="51" t="str">
        <f>IF(ISBLANK(LeaveTracker[[#This Row],[Employee Name]]),"-----",VLOOKUP(LeaveTracker[[#This Row],[Employee Name]],Employees[[Employee Name]:[Office]],6))</f>
        <v>CASUAL</v>
      </c>
      <c r="G280" s="50">
        <v>44774</v>
      </c>
      <c r="H280" s="50">
        <v>44778</v>
      </c>
      <c r="I280" s="55" t="s">
        <v>82</v>
      </c>
      <c r="J280" s="53"/>
      <c r="K280" s="51" t="str">
        <f ca="1">LeaveTracker[[#This Row],[Days]]&amp;" "&amp;LeaveTracker[[#This Row],[Type of Leave]]</f>
        <v>5 VL</v>
      </c>
      <c r="L280" s="9">
        <f ca="1">NETWORKDAYS(LeaveTracker[[#This Row],[Start Date]],LeaveTracker[[#This Row],[End Date]],lstHolidays)</f>
        <v>5</v>
      </c>
      <c r="M280" s="9"/>
    </row>
    <row r="281" spans="1:13" ht="30" hidden="1" customHeight="1" x14ac:dyDescent="0.3">
      <c r="A281" s="51">
        <v>664</v>
      </c>
      <c r="B281" s="59">
        <v>44844</v>
      </c>
      <c r="C281" s="59">
        <v>44767</v>
      </c>
      <c r="D281" s="53" t="s">
        <v>1812</v>
      </c>
      <c r="E281" s="51" t="str">
        <f>IF(ISBLANK(LeaveTracker[[#This Row],[Employee Name]]),"-----",VLOOKUP(LeaveTracker[[#This Row],[Employee Name]],Employees[[Employee Name]:[Office]],7))</f>
        <v>CENRO</v>
      </c>
      <c r="F281" s="51" t="str">
        <f>IF(ISBLANK(LeaveTracker[[#This Row],[Employee Name]]),"-----",VLOOKUP(LeaveTracker[[#This Row],[Employee Name]],Employees[[Employee Name]:[Office]],6))</f>
        <v>CASUAL</v>
      </c>
      <c r="G281" s="50">
        <v>44781</v>
      </c>
      <c r="H281" s="50">
        <v>44785</v>
      </c>
      <c r="I281" s="55" t="s">
        <v>82</v>
      </c>
      <c r="J281" s="53"/>
      <c r="K281" s="51" t="str">
        <f ca="1">LeaveTracker[[#This Row],[Days]]&amp;" "&amp;LeaveTracker[[#This Row],[Type of Leave]]</f>
        <v>5 VL</v>
      </c>
      <c r="L281" s="9">
        <f ca="1">NETWORKDAYS(LeaveTracker[[#This Row],[Start Date]],LeaveTracker[[#This Row],[End Date]],lstHolidays)</f>
        <v>5</v>
      </c>
      <c r="M281" s="9"/>
    </row>
    <row r="282" spans="1:13" ht="30" hidden="1" customHeight="1" x14ac:dyDescent="0.3">
      <c r="A282" s="51">
        <v>664</v>
      </c>
      <c r="B282" s="59">
        <v>44844</v>
      </c>
      <c r="C282" s="59">
        <v>44768</v>
      </c>
      <c r="D282" s="53" t="s">
        <v>1812</v>
      </c>
      <c r="E282" s="51" t="str">
        <f>IF(ISBLANK(LeaveTracker[[#This Row],[Employee Name]]),"-----",VLOOKUP(LeaveTracker[[#This Row],[Employee Name]],Employees[[Employee Name]:[Office]],7))</f>
        <v>CENRO</v>
      </c>
      <c r="F282" s="51" t="str">
        <f>IF(ISBLANK(LeaveTracker[[#This Row],[Employee Name]]),"-----",VLOOKUP(LeaveTracker[[#This Row],[Employee Name]],Employees[[Employee Name]:[Office]],6))</f>
        <v>CASUAL</v>
      </c>
      <c r="G282" s="50">
        <v>44788</v>
      </c>
      <c r="H282" s="50">
        <v>44791</v>
      </c>
      <c r="I282" s="55" t="s">
        <v>82</v>
      </c>
      <c r="J282" s="53"/>
      <c r="K282" s="51" t="str">
        <f ca="1">LeaveTracker[[#This Row],[Days]]&amp;" "&amp;LeaveTracker[[#This Row],[Type of Leave]]</f>
        <v>4 VL</v>
      </c>
      <c r="L282" s="9">
        <f ca="1">NETWORKDAYS(LeaveTracker[[#This Row],[Start Date]],LeaveTracker[[#This Row],[End Date]],lstHolidays)</f>
        <v>4</v>
      </c>
      <c r="M282" s="9"/>
    </row>
    <row r="283" spans="1:13" ht="30" hidden="1" customHeight="1" x14ac:dyDescent="0.3">
      <c r="A283" s="51">
        <v>665</v>
      </c>
      <c r="B283" s="59">
        <v>44844</v>
      </c>
      <c r="C283" s="59">
        <v>44767</v>
      </c>
      <c r="D283" s="53" t="s">
        <v>1776</v>
      </c>
      <c r="E283" s="51" t="str">
        <f>IF(ISBLANK(LeaveTracker[[#This Row],[Employee Name]]),"-----",VLOOKUP(LeaveTracker[[#This Row],[Employee Name]],Employees[[Employee Name]:[Office]],7))</f>
        <v>GSO</v>
      </c>
      <c r="F283" s="51" t="str">
        <f>IF(ISBLANK(LeaveTracker[[#This Row],[Employee Name]]),"-----",VLOOKUP(LeaveTracker[[#This Row],[Employee Name]],Employees[[Employee Name]:[Office]],6))</f>
        <v>CASUAL</v>
      </c>
      <c r="G283" s="50">
        <v>44771</v>
      </c>
      <c r="H283" s="50">
        <v>44771</v>
      </c>
      <c r="I283" s="55" t="s">
        <v>82</v>
      </c>
      <c r="J283" s="53"/>
      <c r="K283" s="51" t="str">
        <f ca="1">LeaveTracker[[#This Row],[Days]]&amp;" "&amp;LeaveTracker[[#This Row],[Type of Leave]]</f>
        <v>1 VL</v>
      </c>
      <c r="L283" s="9">
        <f ca="1">NETWORKDAYS(LeaveTracker[[#This Row],[Start Date]],LeaveTracker[[#This Row],[End Date]],lstHolidays)</f>
        <v>1</v>
      </c>
      <c r="M283" s="9"/>
    </row>
    <row r="284" spans="1:13" ht="30" hidden="1" customHeight="1" x14ac:dyDescent="0.3">
      <c r="A284" s="51">
        <v>666</v>
      </c>
      <c r="B284" s="59">
        <v>44844</v>
      </c>
      <c r="C284" s="59">
        <v>44769</v>
      </c>
      <c r="D284" s="53" t="s">
        <v>1849</v>
      </c>
      <c r="E284" s="51" t="str">
        <f>IF(ISBLANK(LeaveTracker[[#This Row],[Employee Name]]),"-----",VLOOKUP(LeaveTracker[[#This Row],[Employee Name]],Employees[[Employee Name]:[Office]],7))</f>
        <v>ONT</v>
      </c>
      <c r="F284" s="51" t="str">
        <f>IF(ISBLANK(LeaveTracker[[#This Row],[Employee Name]]),"-----",VLOOKUP(LeaveTracker[[#This Row],[Employee Name]],Employees[[Employee Name]:[Office]],6))</f>
        <v>CASUAL</v>
      </c>
      <c r="G284" s="50">
        <v>44783</v>
      </c>
      <c r="H284" s="50">
        <v>44783</v>
      </c>
      <c r="I284" s="55" t="s">
        <v>300</v>
      </c>
      <c r="J284" s="53" t="s">
        <v>1808</v>
      </c>
      <c r="K284" s="51" t="str">
        <f ca="1">LeaveTracker[[#This Row],[Days]]&amp;" "&amp;LeaveTracker[[#This Row],[Type of Leave]]</f>
        <v>1 OTHER</v>
      </c>
      <c r="L284" s="9">
        <f ca="1">NETWORKDAYS(LeaveTracker[[#This Row],[Start Date]],LeaveTracker[[#This Row],[End Date]],lstHolidays)</f>
        <v>1</v>
      </c>
      <c r="M284" s="9"/>
    </row>
    <row r="285" spans="1:13" ht="30" hidden="1" customHeight="1" x14ac:dyDescent="0.3">
      <c r="A285" s="51">
        <v>667</v>
      </c>
      <c r="B285" s="59">
        <v>44844</v>
      </c>
      <c r="C285" s="59">
        <v>44708</v>
      </c>
      <c r="D285" s="53" t="s">
        <v>1875</v>
      </c>
      <c r="E285" s="51" t="str">
        <f>IF(ISBLANK(LeaveTracker[[#This Row],[Employee Name]]),"-----",VLOOKUP(LeaveTracker[[#This Row],[Employee Name]],Employees[[Employee Name]:[Office]],7))</f>
        <v>GSO</v>
      </c>
      <c r="F285" s="51" t="str">
        <f>IF(ISBLANK(LeaveTracker[[#This Row],[Employee Name]]),"-----",VLOOKUP(LeaveTracker[[#This Row],[Employee Name]],Employees[[Employee Name]:[Office]],6))</f>
        <v>CASUAL</v>
      </c>
      <c r="G285" s="50">
        <v>44712</v>
      </c>
      <c r="H285" s="50">
        <v>44742</v>
      </c>
      <c r="I285" s="55" t="s">
        <v>1026</v>
      </c>
      <c r="J285" s="53" t="s">
        <v>1026</v>
      </c>
      <c r="K285" s="51" t="str">
        <f ca="1">LeaveTracker[[#This Row],[Days]]&amp;" "&amp;LeaveTracker[[#This Row],[Type of Leave]]</f>
        <v>23 WITHOUTPAY</v>
      </c>
      <c r="L285" s="9">
        <f ca="1">NETWORKDAYS(LeaveTracker[[#This Row],[Start Date]],LeaveTracker[[#This Row],[End Date]],lstHolidays)</f>
        <v>23</v>
      </c>
      <c r="M285" s="9"/>
    </row>
    <row r="286" spans="1:13" ht="30" hidden="1" customHeight="1" x14ac:dyDescent="0.3">
      <c r="A286" s="51">
        <v>668</v>
      </c>
      <c r="B286" s="59">
        <v>44844</v>
      </c>
      <c r="C286" s="59">
        <v>44768</v>
      </c>
      <c r="D286" s="53" t="s">
        <v>1843</v>
      </c>
      <c r="E286" s="51" t="str">
        <f>IF(ISBLANK(LeaveTracker[[#This Row],[Employee Name]]),"-----",VLOOKUP(LeaveTracker[[#This Row],[Employee Name]],Employees[[Employee Name]:[Office]],7))</f>
        <v>EEO/CITY MARKET</v>
      </c>
      <c r="F286" s="51" t="str">
        <f>IF(ISBLANK(LeaveTracker[[#This Row],[Employee Name]]),"-----",VLOOKUP(LeaveTracker[[#This Row],[Employee Name]],Employees[[Employee Name]:[Office]],6))</f>
        <v>CASUAL</v>
      </c>
      <c r="G286" s="50">
        <v>44767</v>
      </c>
      <c r="H286" s="50">
        <v>44767</v>
      </c>
      <c r="I286" s="55" t="s">
        <v>81</v>
      </c>
      <c r="J286" s="53"/>
      <c r="K286" s="51" t="str">
        <f ca="1">LeaveTracker[[#This Row],[Days]]&amp;" "&amp;LeaveTracker[[#This Row],[Type of Leave]]</f>
        <v>1 SL</v>
      </c>
      <c r="L286" s="9">
        <f ca="1">NETWORKDAYS(LeaveTracker[[#This Row],[Start Date]],LeaveTracker[[#This Row],[End Date]],lstHolidays)</f>
        <v>1</v>
      </c>
      <c r="M286" s="9"/>
    </row>
    <row r="287" spans="1:13" ht="30" hidden="1" customHeight="1" x14ac:dyDescent="0.3">
      <c r="A287" s="51">
        <v>669</v>
      </c>
      <c r="B287" s="59">
        <v>44844</v>
      </c>
      <c r="C287" s="59">
        <v>44770</v>
      </c>
      <c r="D287" s="53" t="s">
        <v>1845</v>
      </c>
      <c r="E287" s="51" t="str">
        <f>IF(ISBLANK(LeaveTracker[[#This Row],[Employee Name]]),"-----",VLOOKUP(LeaveTracker[[#This Row],[Employee Name]],Employees[[Employee Name]:[Office]],7))</f>
        <v>GSO</v>
      </c>
      <c r="F287" s="51" t="str">
        <f>IF(ISBLANK(LeaveTracker[[#This Row],[Employee Name]]),"-----",VLOOKUP(LeaveTracker[[#This Row],[Employee Name]],Employees[[Employee Name]:[Office]],6))</f>
        <v>CASUAL</v>
      </c>
      <c r="G287" s="50">
        <v>44764</v>
      </c>
      <c r="H287" s="50">
        <v>44764</v>
      </c>
      <c r="I287" s="55" t="s">
        <v>81</v>
      </c>
      <c r="J287" s="53"/>
      <c r="K287" s="51" t="str">
        <f ca="1">LeaveTracker[[#This Row],[Days]]&amp;" "&amp;LeaveTracker[[#This Row],[Type of Leave]]</f>
        <v>1 SL</v>
      </c>
      <c r="L287" s="9">
        <f ca="1">NETWORKDAYS(LeaveTracker[[#This Row],[Start Date]],LeaveTracker[[#This Row],[End Date]],lstHolidays)</f>
        <v>1</v>
      </c>
      <c r="M287" s="9"/>
    </row>
    <row r="288" spans="1:13" ht="30" hidden="1" customHeight="1" x14ac:dyDescent="0.3">
      <c r="A288" s="51">
        <v>669</v>
      </c>
      <c r="B288" s="59">
        <v>44844</v>
      </c>
      <c r="C288" s="59">
        <v>44770</v>
      </c>
      <c r="D288" s="53" t="s">
        <v>1845</v>
      </c>
      <c r="E288" s="51" t="str">
        <f>IF(ISBLANK(LeaveTracker[[#This Row],[Employee Name]]),"-----",VLOOKUP(LeaveTracker[[#This Row],[Employee Name]],Employees[[Employee Name]:[Office]],7))</f>
        <v>GSO</v>
      </c>
      <c r="F288" s="51" t="str">
        <f>IF(ISBLANK(LeaveTracker[[#This Row],[Employee Name]]),"-----",VLOOKUP(LeaveTracker[[#This Row],[Employee Name]],Employees[[Employee Name]:[Office]],6))</f>
        <v>CASUAL</v>
      </c>
      <c r="G288" s="50">
        <v>44767</v>
      </c>
      <c r="H288" s="50">
        <v>44769</v>
      </c>
      <c r="I288" s="55" t="s">
        <v>81</v>
      </c>
      <c r="J288" s="53"/>
      <c r="K288" s="51" t="str">
        <f ca="1">LeaveTracker[[#This Row],[Days]]&amp;" "&amp;LeaveTracker[[#This Row],[Type of Leave]]</f>
        <v>3 SL</v>
      </c>
      <c r="L288" s="9">
        <f ca="1">NETWORKDAYS(LeaveTracker[[#This Row],[Start Date]],LeaveTracker[[#This Row],[End Date]],lstHolidays)</f>
        <v>3</v>
      </c>
      <c r="M288" s="9"/>
    </row>
    <row r="289" spans="1:13" ht="30" hidden="1" customHeight="1" x14ac:dyDescent="0.3">
      <c r="A289" s="51">
        <v>670</v>
      </c>
      <c r="B289" s="59">
        <v>44844</v>
      </c>
      <c r="C289" s="59">
        <v>44767</v>
      </c>
      <c r="D289" s="53" t="s">
        <v>1854</v>
      </c>
      <c r="E289" s="51" t="str">
        <f>IF(ISBLANK(LeaveTracker[[#This Row],[Employee Name]]),"-----",VLOOKUP(LeaveTracker[[#This Row],[Employee Name]],Employees[[Employee Name]:[Office]],7))</f>
        <v>EEO/CITY MARKET</v>
      </c>
      <c r="F289" s="51" t="str">
        <f>IF(ISBLANK(LeaveTracker[[#This Row],[Employee Name]]),"-----",VLOOKUP(LeaveTracker[[#This Row],[Employee Name]],Employees[[Employee Name]:[Office]],6))</f>
        <v>CASUAL</v>
      </c>
      <c r="G289" s="50">
        <v>44756</v>
      </c>
      <c r="H289" s="50">
        <v>44756</v>
      </c>
      <c r="I289" s="55" t="s">
        <v>81</v>
      </c>
      <c r="J289" s="53"/>
      <c r="K289" s="51" t="str">
        <f ca="1">LeaveTracker[[#This Row],[Days]]&amp;" "&amp;LeaveTracker[[#This Row],[Type of Leave]]</f>
        <v>1 SL</v>
      </c>
      <c r="L289" s="9">
        <f ca="1">NETWORKDAYS(LeaveTracker[[#This Row],[Start Date]],LeaveTracker[[#This Row],[End Date]],lstHolidays)</f>
        <v>1</v>
      </c>
      <c r="M289" s="9"/>
    </row>
    <row r="290" spans="1:13" ht="30" hidden="1" customHeight="1" x14ac:dyDescent="0.3">
      <c r="A290" s="51">
        <v>671</v>
      </c>
      <c r="B290" s="59">
        <v>44844</v>
      </c>
      <c r="C290" s="59">
        <v>44760</v>
      </c>
      <c r="D290" s="53" t="s">
        <v>1851</v>
      </c>
      <c r="E290" s="51" t="str">
        <f>IF(ISBLANK(LeaveTracker[[#This Row],[Employee Name]]),"-----",VLOOKUP(LeaveTracker[[#This Row],[Employee Name]],Employees[[Employee Name]:[Office]],7))</f>
        <v>CPDO</v>
      </c>
      <c r="F290" s="51" t="str">
        <f>IF(ISBLANK(LeaveTracker[[#This Row],[Employee Name]]),"-----",VLOOKUP(LeaveTracker[[#This Row],[Employee Name]],Employees[[Employee Name]:[Office]],6))</f>
        <v>CASUAL</v>
      </c>
      <c r="G290" s="50">
        <v>44764</v>
      </c>
      <c r="H290" s="50">
        <v>44764</v>
      </c>
      <c r="I290" s="55" t="s">
        <v>82</v>
      </c>
      <c r="J290" s="53"/>
      <c r="K290" s="51" t="str">
        <f ca="1">LeaveTracker[[#This Row],[Days]]&amp;" "&amp;LeaveTracker[[#This Row],[Type of Leave]]</f>
        <v>1 VL</v>
      </c>
      <c r="L290" s="9">
        <f ca="1">NETWORKDAYS(LeaveTracker[[#This Row],[Start Date]],LeaveTracker[[#This Row],[End Date]],lstHolidays)</f>
        <v>1</v>
      </c>
      <c r="M290" s="9"/>
    </row>
    <row r="291" spans="1:13" ht="30" hidden="1" customHeight="1" x14ac:dyDescent="0.3">
      <c r="A291" s="51">
        <v>671</v>
      </c>
      <c r="B291" s="59">
        <v>44844</v>
      </c>
      <c r="C291" s="59">
        <v>44760</v>
      </c>
      <c r="D291" s="53" t="s">
        <v>1851</v>
      </c>
      <c r="E291" s="51" t="str">
        <f>IF(ISBLANK(LeaveTracker[[#This Row],[Employee Name]]),"-----",VLOOKUP(LeaveTracker[[#This Row],[Employee Name]],Employees[[Employee Name]:[Office]],7))</f>
        <v>CPDO</v>
      </c>
      <c r="F291" s="51" t="str">
        <f>IF(ISBLANK(LeaveTracker[[#This Row],[Employee Name]]),"-----",VLOOKUP(LeaveTracker[[#This Row],[Employee Name]],Employees[[Employee Name]:[Office]],6))</f>
        <v>CASUAL</v>
      </c>
      <c r="G291" s="50">
        <v>44767</v>
      </c>
      <c r="H291" s="50">
        <v>44767</v>
      </c>
      <c r="I291" s="55" t="s">
        <v>82</v>
      </c>
      <c r="J291" s="53"/>
      <c r="K291" s="51" t="str">
        <f ca="1">LeaveTracker[[#This Row],[Days]]&amp;" "&amp;LeaveTracker[[#This Row],[Type of Leave]]</f>
        <v>1 VL</v>
      </c>
      <c r="L291" s="9">
        <f ca="1">NETWORKDAYS(LeaveTracker[[#This Row],[Start Date]],LeaveTracker[[#This Row],[End Date]],lstHolidays)</f>
        <v>1</v>
      </c>
      <c r="M291" s="9"/>
    </row>
    <row r="292" spans="1:13" ht="30" hidden="1" customHeight="1" x14ac:dyDescent="0.3">
      <c r="A292" s="51">
        <v>672</v>
      </c>
      <c r="B292" s="59">
        <v>44845</v>
      </c>
      <c r="C292" s="59">
        <v>44676</v>
      </c>
      <c r="D292" s="53" t="s">
        <v>1876</v>
      </c>
      <c r="E292" s="51" t="str">
        <f>IF(ISBLANK(LeaveTracker[[#This Row],[Employee Name]]),"-----",VLOOKUP(LeaveTracker[[#This Row],[Employee Name]],Employees[[Employee Name]:[Office]],7))</f>
        <v>TCSNHS-ISHS</v>
      </c>
      <c r="F292" s="51" t="str">
        <f>IF(ISBLANK(LeaveTracker[[#This Row],[Employee Name]]),"-----",VLOOKUP(LeaveTracker[[#This Row],[Employee Name]],Employees[[Employee Name]:[Office]],6))</f>
        <v>CASUAL</v>
      </c>
      <c r="G292" s="50">
        <v>44669</v>
      </c>
      <c r="H292" s="50">
        <v>44670</v>
      </c>
      <c r="I292" s="55" t="s">
        <v>81</v>
      </c>
      <c r="J292" s="53"/>
      <c r="K292" s="51" t="str">
        <f ca="1">LeaveTracker[[#This Row],[Days]]&amp;" "&amp;LeaveTracker[[#This Row],[Type of Leave]]</f>
        <v>2 SL</v>
      </c>
      <c r="L292" s="9">
        <f ca="1">NETWORKDAYS(LeaveTracker[[#This Row],[Start Date]],LeaveTracker[[#This Row],[End Date]],lstHolidays)</f>
        <v>2</v>
      </c>
      <c r="M292" s="9"/>
    </row>
    <row r="293" spans="1:13" ht="30" hidden="1" customHeight="1" x14ac:dyDescent="0.3">
      <c r="A293" s="51">
        <v>673</v>
      </c>
      <c r="B293" s="59">
        <v>44845</v>
      </c>
      <c r="C293" s="59">
        <v>44793</v>
      </c>
      <c r="D293" s="53" t="s">
        <v>1859</v>
      </c>
      <c r="E293" s="51" t="str">
        <f>IF(ISBLANK(LeaveTracker[[#This Row],[Employee Name]]),"-----",VLOOKUP(LeaveTracker[[#This Row],[Employee Name]],Employees[[Employee Name]:[Office]],7))</f>
        <v>CENRO</v>
      </c>
      <c r="F293" s="51" t="str">
        <f>IF(ISBLANK(LeaveTracker[[#This Row],[Employee Name]]),"-----",VLOOKUP(LeaveTracker[[#This Row],[Employee Name]],Employees[[Employee Name]:[Office]],6))</f>
        <v>CASUAL</v>
      </c>
      <c r="G293" s="50">
        <v>44774</v>
      </c>
      <c r="H293" s="50">
        <v>44774</v>
      </c>
      <c r="I293" s="55" t="s">
        <v>300</v>
      </c>
      <c r="J293" s="53" t="s">
        <v>1808</v>
      </c>
      <c r="K293" s="51" t="str">
        <f ca="1">LeaveTracker[[#This Row],[Days]]&amp;" "&amp;LeaveTracker[[#This Row],[Type of Leave]]</f>
        <v>1 OTHER</v>
      </c>
      <c r="L293" s="9">
        <f ca="1">NETWORKDAYS(LeaveTracker[[#This Row],[Start Date]],LeaveTracker[[#This Row],[End Date]],lstHolidays)</f>
        <v>1</v>
      </c>
      <c r="M293" s="9"/>
    </row>
    <row r="294" spans="1:13" ht="30" hidden="1" customHeight="1" x14ac:dyDescent="0.3">
      <c r="A294" s="51">
        <v>674</v>
      </c>
      <c r="B294" s="59">
        <v>44845</v>
      </c>
      <c r="C294" s="59">
        <v>44775</v>
      </c>
      <c r="D294" s="53" t="s">
        <v>1782</v>
      </c>
      <c r="E294" s="51" t="str">
        <f>IF(ISBLANK(LeaveTracker[[#This Row],[Employee Name]]),"-----",VLOOKUP(LeaveTracker[[#This Row],[Employee Name]],Employees[[Employee Name]:[Office]],7))</f>
        <v>EEO/CITY MARKET</v>
      </c>
      <c r="F294" s="51" t="str">
        <f>IF(ISBLANK(LeaveTracker[[#This Row],[Employee Name]]),"-----",VLOOKUP(LeaveTracker[[#This Row],[Employee Name]],Employees[[Employee Name]:[Office]],6))</f>
        <v>CASUAL</v>
      </c>
      <c r="G294" s="50">
        <v>44777</v>
      </c>
      <c r="H294" s="50">
        <v>44777</v>
      </c>
      <c r="I294" s="55" t="s">
        <v>82</v>
      </c>
      <c r="J294" s="53"/>
      <c r="K294" s="51" t="str">
        <f ca="1">LeaveTracker[[#This Row],[Days]]&amp;" "&amp;LeaveTracker[[#This Row],[Type of Leave]]</f>
        <v>1 VL</v>
      </c>
      <c r="L294" s="9">
        <f ca="1">NETWORKDAYS(LeaveTracker[[#This Row],[Start Date]],LeaveTracker[[#This Row],[End Date]],lstHolidays)</f>
        <v>1</v>
      </c>
      <c r="M294" s="9"/>
    </row>
    <row r="295" spans="1:13" ht="30" hidden="1" customHeight="1" x14ac:dyDescent="0.3">
      <c r="A295" s="51">
        <v>674</v>
      </c>
      <c r="B295" s="59">
        <v>44845</v>
      </c>
      <c r="C295" s="59">
        <v>44775</v>
      </c>
      <c r="D295" s="53" t="s">
        <v>1782</v>
      </c>
      <c r="E295" s="51" t="str">
        <f>IF(ISBLANK(LeaveTracker[[#This Row],[Employee Name]]),"-----",VLOOKUP(LeaveTracker[[#This Row],[Employee Name]],Employees[[Employee Name]:[Office]],7))</f>
        <v>EEO/CITY MARKET</v>
      </c>
      <c r="F295" s="51" t="str">
        <f>IF(ISBLANK(LeaveTracker[[#This Row],[Employee Name]]),"-----",VLOOKUP(LeaveTracker[[#This Row],[Employee Name]],Employees[[Employee Name]:[Office]],6))</f>
        <v>CASUAL</v>
      </c>
      <c r="G295" s="50">
        <v>44783</v>
      </c>
      <c r="H295" s="50">
        <v>44784</v>
      </c>
      <c r="I295" s="55" t="s">
        <v>82</v>
      </c>
      <c r="J295" s="53"/>
      <c r="K295" s="51" t="str">
        <f ca="1">LeaveTracker[[#This Row],[Days]]&amp;" "&amp;LeaveTracker[[#This Row],[Type of Leave]]</f>
        <v>2 VL</v>
      </c>
      <c r="L295" s="9">
        <f ca="1">NETWORKDAYS(LeaveTracker[[#This Row],[Start Date]],LeaveTracker[[#This Row],[End Date]],lstHolidays)</f>
        <v>2</v>
      </c>
      <c r="M295" s="9"/>
    </row>
    <row r="296" spans="1:13" ht="30" hidden="1" customHeight="1" x14ac:dyDescent="0.3">
      <c r="A296" s="51">
        <v>675</v>
      </c>
      <c r="B296" s="59">
        <v>44845</v>
      </c>
      <c r="C296" s="59">
        <v>44775</v>
      </c>
      <c r="D296" s="53" t="s">
        <v>1773</v>
      </c>
      <c r="E296" s="51" t="str">
        <f>IF(ISBLANK(LeaveTracker[[#This Row],[Employee Name]]),"-----",VLOOKUP(LeaveTracker[[#This Row],[Employee Name]],Employees[[Employee Name]:[Office]],7))</f>
        <v>EEO/CITY MARKET</v>
      </c>
      <c r="F296" s="51" t="str">
        <f>IF(ISBLANK(LeaveTracker[[#This Row],[Employee Name]]),"-----",VLOOKUP(LeaveTracker[[#This Row],[Employee Name]],Employees[[Employee Name]:[Office]],6))</f>
        <v>CASUAL</v>
      </c>
      <c r="G296" s="50">
        <v>44783</v>
      </c>
      <c r="H296" s="50">
        <v>44783</v>
      </c>
      <c r="I296" s="55" t="s">
        <v>82</v>
      </c>
      <c r="J296" s="53"/>
      <c r="K296" s="51" t="str">
        <f ca="1">LeaveTracker[[#This Row],[Days]]&amp;" "&amp;LeaveTracker[[#This Row],[Type of Leave]]</f>
        <v>1 VL</v>
      </c>
      <c r="L296" s="9">
        <f ca="1">NETWORKDAYS(LeaveTracker[[#This Row],[Start Date]],LeaveTracker[[#This Row],[End Date]],lstHolidays)</f>
        <v>1</v>
      </c>
      <c r="M296" s="9"/>
    </row>
    <row r="297" spans="1:13" ht="30" hidden="1" customHeight="1" x14ac:dyDescent="0.3">
      <c r="A297" s="51">
        <v>675</v>
      </c>
      <c r="B297" s="59">
        <v>44845</v>
      </c>
      <c r="C297" s="59">
        <v>44775</v>
      </c>
      <c r="D297" s="53" t="s">
        <v>1773</v>
      </c>
      <c r="E297" s="51" t="str">
        <f>IF(ISBLANK(LeaveTracker[[#This Row],[Employee Name]]),"-----",VLOOKUP(LeaveTracker[[#This Row],[Employee Name]],Employees[[Employee Name]:[Office]],7))</f>
        <v>EEO/CITY MARKET</v>
      </c>
      <c r="F297" s="51" t="str">
        <f>IF(ISBLANK(LeaveTracker[[#This Row],[Employee Name]]),"-----",VLOOKUP(LeaveTracker[[#This Row],[Employee Name]],Employees[[Employee Name]:[Office]],6))</f>
        <v>CASUAL</v>
      </c>
      <c r="G297" s="50">
        <v>44791</v>
      </c>
      <c r="H297" s="50">
        <v>44792</v>
      </c>
      <c r="I297" s="55" t="s">
        <v>82</v>
      </c>
      <c r="J297" s="53"/>
      <c r="K297" s="51" t="str">
        <f ca="1">LeaveTracker[[#This Row],[Days]]&amp;" "&amp;LeaveTracker[[#This Row],[Type of Leave]]</f>
        <v>2 VL</v>
      </c>
      <c r="L297" s="9">
        <f ca="1">NETWORKDAYS(LeaveTracker[[#This Row],[Start Date]],LeaveTracker[[#This Row],[End Date]],lstHolidays)</f>
        <v>2</v>
      </c>
      <c r="M297" s="9"/>
    </row>
    <row r="298" spans="1:13" ht="30" hidden="1" customHeight="1" x14ac:dyDescent="0.3">
      <c r="A298" s="51">
        <v>676</v>
      </c>
      <c r="B298" s="59">
        <v>44845</v>
      </c>
      <c r="C298" s="59">
        <v>44754</v>
      </c>
      <c r="D298" s="53" t="s">
        <v>1845</v>
      </c>
      <c r="E298" s="51" t="str">
        <f>IF(ISBLANK(LeaveTracker[[#This Row],[Employee Name]]),"-----",VLOOKUP(LeaveTracker[[#This Row],[Employee Name]],Employees[[Employee Name]:[Office]],7))</f>
        <v>GSO</v>
      </c>
      <c r="F298" s="51" t="str">
        <f>IF(ISBLANK(LeaveTracker[[#This Row],[Employee Name]]),"-----",VLOOKUP(LeaveTracker[[#This Row],[Employee Name]],Employees[[Employee Name]:[Office]],6))</f>
        <v>CASUAL</v>
      </c>
      <c r="G298" s="50">
        <v>44753</v>
      </c>
      <c r="H298" s="50">
        <v>44753</v>
      </c>
      <c r="I298" s="55" t="s">
        <v>81</v>
      </c>
      <c r="J298" s="53"/>
      <c r="K298" s="51" t="str">
        <f ca="1">LeaveTracker[[#This Row],[Days]]&amp;" "&amp;LeaveTracker[[#This Row],[Type of Leave]]</f>
        <v>1 SL</v>
      </c>
      <c r="L298" s="9">
        <f ca="1">NETWORKDAYS(LeaveTracker[[#This Row],[Start Date]],LeaveTracker[[#This Row],[End Date]],lstHolidays)</f>
        <v>1</v>
      </c>
      <c r="M298" s="9"/>
    </row>
    <row r="299" spans="1:13" ht="30" hidden="1" customHeight="1" x14ac:dyDescent="0.3">
      <c r="A299" s="51">
        <v>677</v>
      </c>
      <c r="B299" s="59">
        <v>44845</v>
      </c>
      <c r="C299" s="59">
        <v>44685</v>
      </c>
      <c r="D299" s="53" t="s">
        <v>1845</v>
      </c>
      <c r="E299" s="51" t="str">
        <f>IF(ISBLANK(LeaveTracker[[#This Row],[Employee Name]]),"-----",VLOOKUP(LeaveTracker[[#This Row],[Employee Name]],Employees[[Employee Name]:[Office]],7))</f>
        <v>GSO</v>
      </c>
      <c r="F299" s="51" t="str">
        <f>IF(ISBLANK(LeaveTracker[[#This Row],[Employee Name]]),"-----",VLOOKUP(LeaveTracker[[#This Row],[Employee Name]],Employees[[Employee Name]:[Office]],6))</f>
        <v>CASUAL</v>
      </c>
      <c r="G299" s="50">
        <v>44691</v>
      </c>
      <c r="H299" s="50">
        <v>44712</v>
      </c>
      <c r="I299" s="55" t="s">
        <v>1026</v>
      </c>
      <c r="J299" s="53" t="s">
        <v>1026</v>
      </c>
      <c r="K299" s="51" t="str">
        <f ca="1">LeaveTracker[[#This Row],[Days]]&amp;" "&amp;LeaveTracker[[#This Row],[Type of Leave]]</f>
        <v>16 WITHOUTPAY</v>
      </c>
      <c r="L299" s="9">
        <f ca="1">NETWORKDAYS(LeaveTracker[[#This Row],[Start Date]],LeaveTracker[[#This Row],[End Date]],lstHolidays)</f>
        <v>16</v>
      </c>
      <c r="M299" s="9"/>
    </row>
    <row r="300" spans="1:13" ht="30" hidden="1" customHeight="1" x14ac:dyDescent="0.3">
      <c r="A300" s="51">
        <v>678</v>
      </c>
      <c r="B300" s="59">
        <v>44845</v>
      </c>
      <c r="C300" s="59">
        <v>44762</v>
      </c>
      <c r="D300" s="53" t="s">
        <v>1845</v>
      </c>
      <c r="E300" s="51" t="str">
        <f>IF(ISBLANK(LeaveTracker[[#This Row],[Employee Name]]),"-----",VLOOKUP(LeaveTracker[[#This Row],[Employee Name]],Employees[[Employee Name]:[Office]],7))</f>
        <v>GSO</v>
      </c>
      <c r="F300" s="51" t="str">
        <f>IF(ISBLANK(LeaveTracker[[#This Row],[Employee Name]]),"-----",VLOOKUP(LeaveTracker[[#This Row],[Employee Name]],Employees[[Employee Name]:[Office]],6))</f>
        <v>CASUAL</v>
      </c>
      <c r="G300" s="50">
        <v>44756</v>
      </c>
      <c r="H300" s="50">
        <v>44757</v>
      </c>
      <c r="I300" s="55" t="s">
        <v>1026</v>
      </c>
      <c r="J300" s="53" t="s">
        <v>1026</v>
      </c>
      <c r="K300" s="51" t="str">
        <f ca="1">LeaveTracker[[#This Row],[Days]]&amp;" "&amp;LeaveTracker[[#This Row],[Type of Leave]]</f>
        <v>2 WITHOUTPAY</v>
      </c>
      <c r="L300" s="9">
        <f ca="1">NETWORKDAYS(LeaveTracker[[#This Row],[Start Date]],LeaveTracker[[#This Row],[End Date]],lstHolidays)</f>
        <v>2</v>
      </c>
      <c r="M300" s="9"/>
    </row>
    <row r="301" spans="1:13" ht="30" hidden="1" customHeight="1" x14ac:dyDescent="0.3">
      <c r="A301" s="51">
        <v>678</v>
      </c>
      <c r="B301" s="59">
        <v>44845</v>
      </c>
      <c r="C301" s="59">
        <v>44762</v>
      </c>
      <c r="D301" s="53" t="s">
        <v>1845</v>
      </c>
      <c r="E301" s="51" t="str">
        <f>IF(ISBLANK(LeaveTracker[[#This Row],[Employee Name]]),"-----",VLOOKUP(LeaveTracker[[#This Row],[Employee Name]],Employees[[Employee Name]:[Office]],7))</f>
        <v>GSO</v>
      </c>
      <c r="F301" s="51" t="str">
        <f>IF(ISBLANK(LeaveTracker[[#This Row],[Employee Name]]),"-----",VLOOKUP(LeaveTracker[[#This Row],[Employee Name]],Employees[[Employee Name]:[Office]],6))</f>
        <v>CASUAL</v>
      </c>
      <c r="G301" s="50">
        <v>44760</v>
      </c>
      <c r="H301" s="50">
        <v>44761</v>
      </c>
      <c r="I301" s="55" t="s">
        <v>1026</v>
      </c>
      <c r="J301" s="53" t="s">
        <v>1877</v>
      </c>
      <c r="K301" s="51" t="str">
        <f ca="1">LeaveTracker[[#This Row],[Days]]&amp;" "&amp;LeaveTracker[[#This Row],[Type of Leave]]</f>
        <v>2 WITHOUTPAY</v>
      </c>
      <c r="L301" s="9">
        <f ca="1">NETWORKDAYS(LeaveTracker[[#This Row],[Start Date]],LeaveTracker[[#This Row],[End Date]],lstHolidays)</f>
        <v>2</v>
      </c>
      <c r="M301" s="9"/>
    </row>
    <row r="302" spans="1:13" ht="30" hidden="1" customHeight="1" x14ac:dyDescent="0.3">
      <c r="A302" s="51">
        <v>679</v>
      </c>
      <c r="B302" s="59">
        <v>44845</v>
      </c>
      <c r="C302" s="59">
        <v>44782</v>
      </c>
      <c r="D302" s="53" t="s">
        <v>1806</v>
      </c>
      <c r="E302" s="51" t="str">
        <f>IF(ISBLANK(LeaveTracker[[#This Row],[Employee Name]]),"-----",VLOOKUP(LeaveTracker[[#This Row],[Employee Name]],Employees[[Employee Name]:[Office]],7))</f>
        <v>CTO-LICENSE</v>
      </c>
      <c r="F302" s="51" t="str">
        <f>IF(ISBLANK(LeaveTracker[[#This Row],[Employee Name]]),"-----",VLOOKUP(LeaveTracker[[#This Row],[Employee Name]],Employees[[Employee Name]:[Office]],6))</f>
        <v>CASUAL</v>
      </c>
      <c r="G302" s="50">
        <v>44781</v>
      </c>
      <c r="H302" s="50">
        <v>44781</v>
      </c>
      <c r="I302" s="55" t="s">
        <v>300</v>
      </c>
      <c r="J302" s="53" t="s">
        <v>1808</v>
      </c>
      <c r="K302" s="51" t="str">
        <f ca="1">LeaveTracker[[#This Row],[Days]]&amp;" "&amp;LeaveTracker[[#This Row],[Type of Leave]]</f>
        <v>1 OTHER</v>
      </c>
      <c r="L302" s="9">
        <f ca="1">NETWORKDAYS(LeaveTracker[[#This Row],[Start Date]],LeaveTracker[[#This Row],[End Date]],lstHolidays)</f>
        <v>1</v>
      </c>
      <c r="M302" s="9"/>
    </row>
    <row r="303" spans="1:13" ht="30" hidden="1" customHeight="1" x14ac:dyDescent="0.3">
      <c r="A303" s="51">
        <v>680</v>
      </c>
      <c r="B303" s="59">
        <v>44845</v>
      </c>
      <c r="C303" s="59">
        <v>44670</v>
      </c>
      <c r="D303" s="53" t="s">
        <v>1845</v>
      </c>
      <c r="E303" s="51" t="str">
        <f>IF(ISBLANK(LeaveTracker[[#This Row],[Employee Name]]),"-----",VLOOKUP(LeaveTracker[[#This Row],[Employee Name]],Employees[[Employee Name]:[Office]],7))</f>
        <v>GSO</v>
      </c>
      <c r="F303" s="51" t="str">
        <f>IF(ISBLANK(LeaveTracker[[#This Row],[Employee Name]]),"-----",VLOOKUP(LeaveTracker[[#This Row],[Employee Name]],Employees[[Employee Name]:[Office]],6))</f>
        <v>CASUAL</v>
      </c>
      <c r="G303" s="50">
        <v>44677</v>
      </c>
      <c r="H303" s="50">
        <v>44680</v>
      </c>
      <c r="I303" s="55" t="s">
        <v>1026</v>
      </c>
      <c r="J303" s="53" t="s">
        <v>1026</v>
      </c>
      <c r="K303" s="51" t="str">
        <f ca="1">LeaveTracker[[#This Row],[Days]]&amp;" "&amp;LeaveTracker[[#This Row],[Type of Leave]]</f>
        <v>4 WITHOUTPAY</v>
      </c>
      <c r="L303" s="9">
        <f ca="1">NETWORKDAYS(LeaveTracker[[#This Row],[Start Date]],LeaveTracker[[#This Row],[End Date]],lstHolidays)</f>
        <v>4</v>
      </c>
      <c r="M303" s="9"/>
    </row>
    <row r="304" spans="1:13" ht="30" hidden="1" customHeight="1" x14ac:dyDescent="0.3">
      <c r="A304" s="51">
        <v>680</v>
      </c>
      <c r="B304" s="59">
        <v>44845</v>
      </c>
      <c r="C304" s="59">
        <v>44670</v>
      </c>
      <c r="D304" s="53" t="s">
        <v>1845</v>
      </c>
      <c r="E304" s="51" t="str">
        <f>IF(ISBLANK(LeaveTracker[[#This Row],[Employee Name]]),"-----",VLOOKUP(LeaveTracker[[#This Row],[Employee Name]],Employees[[Employee Name]:[Office]],7))</f>
        <v>GSO</v>
      </c>
      <c r="F304" s="51" t="str">
        <f>IF(ISBLANK(LeaveTracker[[#This Row],[Employee Name]]),"-----",VLOOKUP(LeaveTracker[[#This Row],[Employee Name]],Employees[[Employee Name]:[Office]],6))</f>
        <v>CASUAL</v>
      </c>
      <c r="G304" s="50">
        <v>44683</v>
      </c>
      <c r="H304" s="50">
        <v>44687</v>
      </c>
      <c r="I304" s="55" t="s">
        <v>1026</v>
      </c>
      <c r="J304" s="53" t="s">
        <v>1026</v>
      </c>
      <c r="K304" s="51" t="str">
        <f ca="1">LeaveTracker[[#This Row],[Days]]&amp;" "&amp;LeaveTracker[[#This Row],[Type of Leave]]</f>
        <v>5 WITHOUTPAY</v>
      </c>
      <c r="L304" s="9">
        <f ca="1">NETWORKDAYS(LeaveTracker[[#This Row],[Start Date]],LeaveTracker[[#This Row],[End Date]],lstHolidays)</f>
        <v>5</v>
      </c>
      <c r="M304" s="9"/>
    </row>
    <row r="305" spans="1:13" ht="30" hidden="1" customHeight="1" x14ac:dyDescent="0.3">
      <c r="A305" s="51">
        <v>681</v>
      </c>
      <c r="B305" s="59">
        <v>44845</v>
      </c>
      <c r="C305" s="59">
        <v>44781</v>
      </c>
      <c r="D305" s="53" t="s">
        <v>1878</v>
      </c>
      <c r="E305" s="51" t="str">
        <f>IF(ISBLANK(LeaveTracker[[#This Row],[Employee Name]]),"-----",VLOOKUP(LeaveTracker[[#This Row],[Employee Name]],Employees[[Employee Name]:[Office]],7))</f>
        <v>CHO</v>
      </c>
      <c r="F305" s="51" t="str">
        <f>IF(ISBLANK(LeaveTracker[[#This Row],[Employee Name]]),"-----",VLOOKUP(LeaveTracker[[#This Row],[Employee Name]],Employees[[Employee Name]:[Office]],6))</f>
        <v>CASUAL</v>
      </c>
      <c r="G305" s="50">
        <v>44774</v>
      </c>
      <c r="H305" s="50">
        <v>44776</v>
      </c>
      <c r="I305" s="55" t="s">
        <v>81</v>
      </c>
      <c r="J305" s="53"/>
      <c r="K305" s="51" t="str">
        <f ca="1">LeaveTracker[[#This Row],[Days]]&amp;" "&amp;LeaveTracker[[#This Row],[Type of Leave]]</f>
        <v>3 SL</v>
      </c>
      <c r="L305" s="9">
        <f ca="1">NETWORKDAYS(LeaveTracker[[#This Row],[Start Date]],LeaveTracker[[#This Row],[End Date]],lstHolidays)</f>
        <v>3</v>
      </c>
      <c r="M305" s="9"/>
    </row>
    <row r="306" spans="1:13" ht="30" hidden="1" customHeight="1" x14ac:dyDescent="0.3">
      <c r="A306" s="51">
        <v>681</v>
      </c>
      <c r="B306" s="59">
        <v>44845</v>
      </c>
      <c r="C306" s="59">
        <v>44781</v>
      </c>
      <c r="D306" s="53" t="s">
        <v>1878</v>
      </c>
      <c r="E306" s="51" t="str">
        <f>IF(ISBLANK(LeaveTracker[[#This Row],[Employee Name]]),"-----",VLOOKUP(LeaveTracker[[#This Row],[Employee Name]],Employees[[Employee Name]:[Office]],7))</f>
        <v>CHO</v>
      </c>
      <c r="F306" s="51" t="str">
        <f>IF(ISBLANK(LeaveTracker[[#This Row],[Employee Name]]),"-----",VLOOKUP(LeaveTracker[[#This Row],[Employee Name]],Employees[[Employee Name]:[Office]],6))</f>
        <v>CASUAL</v>
      </c>
      <c r="G306" s="50">
        <v>44778</v>
      </c>
      <c r="H306" s="50">
        <v>44778</v>
      </c>
      <c r="I306" s="55" t="s">
        <v>300</v>
      </c>
      <c r="J306" s="53" t="s">
        <v>158</v>
      </c>
      <c r="K306" s="51" t="str">
        <f ca="1">LeaveTracker[[#This Row],[Days]]&amp;" "&amp;LeaveTracker[[#This Row],[Type of Leave]]</f>
        <v>1 OTHER</v>
      </c>
      <c r="L306" s="9">
        <f ca="1">NETWORKDAYS(LeaveTracker[[#This Row],[Start Date]],LeaveTracker[[#This Row],[End Date]],lstHolidays)</f>
        <v>1</v>
      </c>
      <c r="M306" s="9"/>
    </row>
    <row r="307" spans="1:13" ht="30" hidden="1" customHeight="1" x14ac:dyDescent="0.3">
      <c r="A307" s="51">
        <v>682</v>
      </c>
      <c r="B307" s="59">
        <v>44845</v>
      </c>
      <c r="C307" s="59">
        <v>44776</v>
      </c>
      <c r="D307" s="53" t="s">
        <v>1879</v>
      </c>
      <c r="E307" s="51" t="str">
        <f>IF(ISBLANK(LeaveTracker[[#This Row],[Employee Name]]),"-----",VLOOKUP(LeaveTracker[[#This Row],[Employee Name]],Employees[[Employee Name]:[Office]],7))</f>
        <v>CHO</v>
      </c>
      <c r="F307" s="51" t="str">
        <f>IF(ISBLANK(LeaveTracker[[#This Row],[Employee Name]]),"-----",VLOOKUP(LeaveTracker[[#This Row],[Employee Name]],Employees[[Employee Name]:[Office]],6))</f>
        <v>CASUAL</v>
      </c>
      <c r="G307" s="50">
        <v>44776</v>
      </c>
      <c r="H307" s="50">
        <v>44776</v>
      </c>
      <c r="I307" s="55" t="s">
        <v>81</v>
      </c>
      <c r="J307" s="53"/>
      <c r="K307" s="51" t="str">
        <f ca="1">LeaveTracker[[#This Row],[Days]]&amp;" "&amp;LeaveTracker[[#This Row],[Type of Leave]]</f>
        <v>1 SL</v>
      </c>
      <c r="L307" s="9">
        <f ca="1">NETWORKDAYS(LeaveTracker[[#This Row],[Start Date]],LeaveTracker[[#This Row],[End Date]],lstHolidays)</f>
        <v>1</v>
      </c>
      <c r="M307" s="9"/>
    </row>
    <row r="308" spans="1:13" ht="30" hidden="1" customHeight="1" x14ac:dyDescent="0.3">
      <c r="A308" s="51">
        <v>683</v>
      </c>
      <c r="B308" s="59">
        <v>44845</v>
      </c>
      <c r="C308" s="59">
        <v>44685</v>
      </c>
      <c r="D308" s="53" t="s">
        <v>1880</v>
      </c>
      <c r="E308" s="51" t="str">
        <f>IF(ISBLANK(LeaveTracker[[#This Row],[Employee Name]]),"-----",VLOOKUP(LeaveTracker[[#This Row],[Employee Name]],Employees[[Employee Name]:[Office]],7))</f>
        <v>LCR</v>
      </c>
      <c r="F308" s="51" t="str">
        <f>IF(ISBLANK(LeaveTracker[[#This Row],[Employee Name]]),"-----",VLOOKUP(LeaveTracker[[#This Row],[Employee Name]],Employees[[Employee Name]:[Office]],6))</f>
        <v>CASUAL</v>
      </c>
      <c r="G308" s="50">
        <v>44683</v>
      </c>
      <c r="H308" s="50">
        <v>44683</v>
      </c>
      <c r="I308" s="55" t="s">
        <v>81</v>
      </c>
      <c r="J308" s="53"/>
      <c r="K308" s="51" t="str">
        <f ca="1">LeaveTracker[[#This Row],[Days]]&amp;" "&amp;LeaveTracker[[#This Row],[Type of Leave]]</f>
        <v>1 SL</v>
      </c>
      <c r="L308" s="9">
        <f ca="1">NETWORKDAYS(LeaveTracker[[#This Row],[Start Date]],LeaveTracker[[#This Row],[End Date]],lstHolidays)</f>
        <v>1</v>
      </c>
      <c r="M308" s="9"/>
    </row>
    <row r="309" spans="1:13" ht="30" hidden="1" customHeight="1" x14ac:dyDescent="0.3">
      <c r="A309" s="51">
        <v>684</v>
      </c>
      <c r="B309" s="59">
        <v>44845</v>
      </c>
      <c r="C309" s="59">
        <v>44719</v>
      </c>
      <c r="D309" s="53" t="s">
        <v>1880</v>
      </c>
      <c r="E309" s="51" t="str">
        <f>IF(ISBLANK(LeaveTracker[[#This Row],[Employee Name]]),"-----",VLOOKUP(LeaveTracker[[#This Row],[Employee Name]],Employees[[Employee Name]:[Office]],7))</f>
        <v>LCR</v>
      </c>
      <c r="F309" s="51" t="str">
        <f>IF(ISBLANK(LeaveTracker[[#This Row],[Employee Name]]),"-----",VLOOKUP(LeaveTracker[[#This Row],[Employee Name]],Employees[[Employee Name]:[Office]],6))</f>
        <v>CASUAL</v>
      </c>
      <c r="G309" s="50">
        <v>44718</v>
      </c>
      <c r="H309" s="50">
        <v>44718</v>
      </c>
      <c r="I309" s="55" t="s">
        <v>81</v>
      </c>
      <c r="J309" s="53"/>
      <c r="K309" s="51" t="str">
        <f ca="1">LeaveTracker[[#This Row],[Days]]&amp;" "&amp;LeaveTracker[[#This Row],[Type of Leave]]</f>
        <v>1 SL</v>
      </c>
      <c r="L309" s="9">
        <f ca="1">NETWORKDAYS(LeaveTracker[[#This Row],[Start Date]],LeaveTracker[[#This Row],[End Date]],lstHolidays)</f>
        <v>1</v>
      </c>
      <c r="M309" s="9"/>
    </row>
    <row r="310" spans="1:13" ht="30" hidden="1" customHeight="1" x14ac:dyDescent="0.3">
      <c r="A310" s="51">
        <v>685</v>
      </c>
      <c r="B310" s="59">
        <v>44845</v>
      </c>
      <c r="C310" s="59">
        <v>44700</v>
      </c>
      <c r="D310" s="53" t="s">
        <v>1881</v>
      </c>
      <c r="E310" s="51" t="str">
        <f>IF(ISBLANK(LeaveTracker[[#This Row],[Employee Name]]),"-----",VLOOKUP(LeaveTracker[[#This Row],[Employee Name]],Employees[[Employee Name]:[Office]],7))</f>
        <v>BPLO</v>
      </c>
      <c r="F310" s="51" t="str">
        <f>IF(ISBLANK(LeaveTracker[[#This Row],[Employee Name]]),"-----",VLOOKUP(LeaveTracker[[#This Row],[Employee Name]],Employees[[Employee Name]:[Office]],6))</f>
        <v>CASUAL</v>
      </c>
      <c r="G310" s="50">
        <v>44699</v>
      </c>
      <c r="H310" s="50">
        <v>44699</v>
      </c>
      <c r="I310" s="55" t="s">
        <v>81</v>
      </c>
      <c r="J310" s="53"/>
      <c r="K310" s="51" t="str">
        <f ca="1">LeaveTracker[[#This Row],[Days]]&amp;" "&amp;LeaveTracker[[#This Row],[Type of Leave]]</f>
        <v>1 SL</v>
      </c>
      <c r="L310" s="9">
        <f ca="1">NETWORKDAYS(LeaveTracker[[#This Row],[Start Date]],LeaveTracker[[#This Row],[End Date]],lstHolidays)</f>
        <v>1</v>
      </c>
      <c r="M310" s="9"/>
    </row>
    <row r="311" spans="1:13" ht="30" hidden="1" customHeight="1" x14ac:dyDescent="0.3">
      <c r="A311" s="51">
        <v>686</v>
      </c>
      <c r="B311" s="59">
        <v>44845</v>
      </c>
      <c r="C311" s="59">
        <v>44774</v>
      </c>
      <c r="D311" s="53" t="s">
        <v>1881</v>
      </c>
      <c r="E311" s="51" t="str">
        <f>IF(ISBLANK(LeaveTracker[[#This Row],[Employee Name]]),"-----",VLOOKUP(LeaveTracker[[#This Row],[Employee Name]],Employees[[Employee Name]:[Office]],7))</f>
        <v>BPLO</v>
      </c>
      <c r="F311" s="51" t="str">
        <f>IF(ISBLANK(LeaveTracker[[#This Row],[Employee Name]]),"-----",VLOOKUP(LeaveTracker[[#This Row],[Employee Name]],Employees[[Employee Name]:[Office]],6))</f>
        <v>CASUAL</v>
      </c>
      <c r="G311" s="50">
        <v>44781</v>
      </c>
      <c r="H311" s="50">
        <v>44781</v>
      </c>
      <c r="I311" s="55" t="s">
        <v>300</v>
      </c>
      <c r="J311" s="53" t="s">
        <v>1808</v>
      </c>
      <c r="K311" s="51" t="str">
        <f ca="1">LeaveTracker[[#This Row],[Days]]&amp;" "&amp;LeaveTracker[[#This Row],[Type of Leave]]</f>
        <v>1 OTHER</v>
      </c>
      <c r="L311" s="9">
        <f ca="1">NETWORKDAYS(LeaveTracker[[#This Row],[Start Date]],LeaveTracker[[#This Row],[End Date]],lstHolidays)</f>
        <v>1</v>
      </c>
      <c r="M311" s="9"/>
    </row>
    <row r="312" spans="1:13" ht="30" hidden="1" customHeight="1" x14ac:dyDescent="0.3">
      <c r="A312" s="51">
        <v>687</v>
      </c>
      <c r="B312" s="59">
        <v>44845</v>
      </c>
      <c r="C312" s="59">
        <v>44692</v>
      </c>
      <c r="D312" s="53" t="s">
        <v>1882</v>
      </c>
      <c r="E312" s="51" t="str">
        <f>IF(ISBLANK(LeaveTracker[[#This Row],[Employee Name]]),"-----",VLOOKUP(LeaveTracker[[#This Row],[Employee Name]],Employees[[Employee Name]:[Office]],7))</f>
        <v>MO</v>
      </c>
      <c r="F312" s="51" t="str">
        <f>IF(ISBLANK(LeaveTracker[[#This Row],[Employee Name]]),"-----",VLOOKUP(LeaveTracker[[#This Row],[Employee Name]],Employees[[Employee Name]:[Office]],6))</f>
        <v>CASUAL</v>
      </c>
      <c r="G312" s="50">
        <v>44697</v>
      </c>
      <c r="H312" s="50">
        <v>44697</v>
      </c>
      <c r="I312" s="55" t="s">
        <v>300</v>
      </c>
      <c r="J312" s="53" t="s">
        <v>1739</v>
      </c>
      <c r="K312" s="51" t="str">
        <f ca="1">LeaveTracker[[#This Row],[Days]]&amp;" "&amp;LeaveTracker[[#This Row],[Type of Leave]]</f>
        <v>1 OTHER</v>
      </c>
      <c r="L312" s="9">
        <f ca="1">NETWORKDAYS(LeaveTracker[[#This Row],[Start Date]],LeaveTracker[[#This Row],[End Date]],lstHolidays)</f>
        <v>1</v>
      </c>
      <c r="M312" s="9"/>
    </row>
    <row r="313" spans="1:13" ht="30" hidden="1" customHeight="1" x14ac:dyDescent="0.3">
      <c r="A313" s="51">
        <v>688</v>
      </c>
      <c r="B313" s="59">
        <v>44845</v>
      </c>
      <c r="C313" s="59">
        <v>44774</v>
      </c>
      <c r="D313" s="53" t="s">
        <v>1882</v>
      </c>
      <c r="E313" s="51" t="str">
        <f>IF(ISBLANK(LeaveTracker[[#This Row],[Employee Name]]),"-----",VLOOKUP(LeaveTracker[[#This Row],[Employee Name]],Employees[[Employee Name]:[Office]],7))</f>
        <v>MO</v>
      </c>
      <c r="F313" s="51" t="str">
        <f>IF(ISBLANK(LeaveTracker[[#This Row],[Employee Name]]),"-----",VLOOKUP(LeaveTracker[[#This Row],[Employee Name]],Employees[[Employee Name]:[Office]],6))</f>
        <v>CASUAL</v>
      </c>
      <c r="G313" s="50">
        <v>44770</v>
      </c>
      <c r="H313" s="50">
        <v>44771</v>
      </c>
      <c r="I313" s="55" t="s">
        <v>81</v>
      </c>
      <c r="J313" s="53"/>
      <c r="K313" s="51" t="str">
        <f ca="1">LeaveTracker[[#This Row],[Days]]&amp;" "&amp;LeaveTracker[[#This Row],[Type of Leave]]</f>
        <v>2 SL</v>
      </c>
      <c r="L313" s="9">
        <f ca="1">NETWORKDAYS(LeaveTracker[[#This Row],[Start Date]],LeaveTracker[[#This Row],[End Date]],lstHolidays)</f>
        <v>2</v>
      </c>
      <c r="M313" s="9"/>
    </row>
    <row r="314" spans="1:13" ht="30" hidden="1" customHeight="1" x14ac:dyDescent="0.3">
      <c r="A314" s="51">
        <v>689</v>
      </c>
      <c r="B314" s="59">
        <v>44845</v>
      </c>
      <c r="C314" s="59">
        <v>44824</v>
      </c>
      <c r="D314" s="53" t="s">
        <v>1845</v>
      </c>
      <c r="E314" s="51" t="str">
        <f>IF(ISBLANK(LeaveTracker[[#This Row],[Employee Name]]),"-----",VLOOKUP(LeaveTracker[[#This Row],[Employee Name]],Employees[[Employee Name]:[Office]],7))</f>
        <v>GSO</v>
      </c>
      <c r="F314" s="51" t="str">
        <f>IF(ISBLANK(LeaveTracker[[#This Row],[Employee Name]]),"-----",VLOOKUP(LeaveTracker[[#This Row],[Employee Name]],Employees[[Employee Name]:[Office]],6))</f>
        <v>CASUAL</v>
      </c>
      <c r="G314" s="50">
        <v>44823</v>
      </c>
      <c r="H314" s="50">
        <v>44823</v>
      </c>
      <c r="I314" s="55" t="s">
        <v>81</v>
      </c>
      <c r="J314" s="53"/>
      <c r="K314" s="51" t="str">
        <f ca="1">LeaveTracker[[#This Row],[Days]]&amp;" "&amp;LeaveTracker[[#This Row],[Type of Leave]]</f>
        <v>1 SL</v>
      </c>
      <c r="L314" s="9">
        <f ca="1">NETWORKDAYS(LeaveTracker[[#This Row],[Start Date]],LeaveTracker[[#This Row],[End Date]],lstHolidays)</f>
        <v>1</v>
      </c>
      <c r="M314" s="9"/>
    </row>
    <row r="315" spans="1:13" ht="30" hidden="1" customHeight="1" x14ac:dyDescent="0.3">
      <c r="A315" s="51">
        <v>690</v>
      </c>
      <c r="B315" s="59">
        <v>44845</v>
      </c>
      <c r="C315" s="59">
        <v>44795</v>
      </c>
      <c r="D315" s="53" t="s">
        <v>1845</v>
      </c>
      <c r="E315" s="51" t="str">
        <f>IF(ISBLANK(LeaveTracker[[#This Row],[Employee Name]]),"-----",VLOOKUP(LeaveTracker[[#This Row],[Employee Name]],Employees[[Employee Name]:[Office]],7))</f>
        <v>GSO</v>
      </c>
      <c r="F315" s="51" t="str">
        <f>IF(ISBLANK(LeaveTracker[[#This Row],[Employee Name]]),"-----",VLOOKUP(LeaveTracker[[#This Row],[Employee Name]],Employees[[Employee Name]:[Office]],6))</f>
        <v>CASUAL</v>
      </c>
      <c r="G315" s="50">
        <v>44816</v>
      </c>
      <c r="H315" s="50">
        <v>44820</v>
      </c>
      <c r="I315" s="55" t="s">
        <v>82</v>
      </c>
      <c r="J315" s="53"/>
      <c r="K315" s="51" t="str">
        <f ca="1">LeaveTracker[[#This Row],[Days]]&amp;" "&amp;LeaveTracker[[#This Row],[Type of Leave]]</f>
        <v>5 VL</v>
      </c>
      <c r="L315" s="9">
        <f ca="1">NETWORKDAYS(LeaveTracker[[#This Row],[Start Date]],LeaveTracker[[#This Row],[End Date]],lstHolidays)</f>
        <v>5</v>
      </c>
      <c r="M315" s="9"/>
    </row>
    <row r="316" spans="1:13" ht="30" hidden="1" customHeight="1" x14ac:dyDescent="0.3">
      <c r="A316" s="51">
        <v>691</v>
      </c>
      <c r="B316" s="59">
        <v>44845</v>
      </c>
      <c r="C316" s="59">
        <v>44841</v>
      </c>
      <c r="D316" s="53" t="s">
        <v>1883</v>
      </c>
      <c r="E316" s="51" t="str">
        <f>IF(ISBLANK(LeaveTracker[[#This Row],[Employee Name]]),"-----",VLOOKUP(LeaveTracker[[#This Row],[Employee Name]],Employees[[Employee Name]:[Office]],7))</f>
        <v>ONT</v>
      </c>
      <c r="F316" s="51" t="str">
        <f>IF(ISBLANK(LeaveTracker[[#This Row],[Employee Name]]),"-----",VLOOKUP(LeaveTracker[[#This Row],[Employee Name]],Employees[[Employee Name]:[Office]],6))</f>
        <v>CASUAL</v>
      </c>
      <c r="G316" s="50">
        <v>44860</v>
      </c>
      <c r="H316" s="50">
        <v>44862</v>
      </c>
      <c r="I316" s="55" t="s">
        <v>300</v>
      </c>
      <c r="J316" s="53" t="s">
        <v>1739</v>
      </c>
      <c r="K316" s="51" t="str">
        <f ca="1">LeaveTracker[[#This Row],[Days]]&amp;" "&amp;LeaveTracker[[#This Row],[Type of Leave]]</f>
        <v>3 OTHER</v>
      </c>
      <c r="L316" s="9">
        <f ca="1">NETWORKDAYS(LeaveTracker[[#This Row],[Start Date]],LeaveTracker[[#This Row],[End Date]],lstHolidays)</f>
        <v>3</v>
      </c>
      <c r="M316" s="9"/>
    </row>
    <row r="317" spans="1:13" ht="30" hidden="1" customHeight="1" x14ac:dyDescent="0.3">
      <c r="A317" s="51">
        <v>692</v>
      </c>
      <c r="B317" s="59">
        <v>44845</v>
      </c>
      <c r="C317" s="59">
        <v>44841</v>
      </c>
      <c r="D317" s="53" t="s">
        <v>1883</v>
      </c>
      <c r="E317" s="51" t="str">
        <f>IF(ISBLANK(LeaveTracker[[#This Row],[Employee Name]]),"-----",VLOOKUP(LeaveTracker[[#This Row],[Employee Name]],Employees[[Employee Name]:[Office]],7))</f>
        <v>ONT</v>
      </c>
      <c r="F317" s="51" t="str">
        <f>IF(ISBLANK(LeaveTracker[[#This Row],[Employee Name]]),"-----",VLOOKUP(LeaveTracker[[#This Row],[Employee Name]],Employees[[Employee Name]:[Office]],6))</f>
        <v>CASUAL</v>
      </c>
      <c r="G317" s="50">
        <v>44855</v>
      </c>
      <c r="H317" s="50">
        <v>44855</v>
      </c>
      <c r="I317" s="55" t="s">
        <v>300</v>
      </c>
      <c r="J317" s="53" t="s">
        <v>1808</v>
      </c>
      <c r="K317" s="51" t="str">
        <f ca="1">LeaveTracker[[#This Row],[Days]]&amp;" "&amp;LeaveTracker[[#This Row],[Type of Leave]]</f>
        <v>1 OTHER</v>
      </c>
      <c r="L317" s="9">
        <f ca="1">NETWORKDAYS(LeaveTracker[[#This Row],[Start Date]],LeaveTracker[[#This Row],[End Date]],lstHolidays)</f>
        <v>1</v>
      </c>
      <c r="M317" s="9"/>
    </row>
    <row r="318" spans="1:13" ht="30" hidden="1" customHeight="1" x14ac:dyDescent="0.3">
      <c r="A318" s="51">
        <v>693</v>
      </c>
      <c r="B318" s="59">
        <v>44845</v>
      </c>
      <c r="C318" s="59">
        <v>44844</v>
      </c>
      <c r="D318" s="53" t="s">
        <v>1884</v>
      </c>
      <c r="E318" s="51" t="str">
        <f>IF(ISBLANK(LeaveTracker[[#This Row],[Employee Name]]),"-----",VLOOKUP(LeaveTracker[[#This Row],[Employee Name]],Employees[[Employee Name]:[Office]],7))</f>
        <v>TCIS</v>
      </c>
      <c r="F318" s="51" t="str">
        <f>IF(ISBLANK(LeaveTracker[[#This Row],[Employee Name]]),"-----",VLOOKUP(LeaveTracker[[#This Row],[Employee Name]],Employees[[Employee Name]:[Office]],6))</f>
        <v>JOBCON</v>
      </c>
      <c r="G318" s="50">
        <v>44847</v>
      </c>
      <c r="H318" s="50">
        <v>44848</v>
      </c>
      <c r="I318" s="55" t="s">
        <v>1026</v>
      </c>
      <c r="J318" s="53" t="s">
        <v>81</v>
      </c>
      <c r="K318" s="51" t="str">
        <f ca="1">LeaveTracker[[#This Row],[Days]]&amp;" "&amp;LeaveTracker[[#This Row],[Type of Leave]]</f>
        <v>2 WITHOUTPAY</v>
      </c>
      <c r="L318" s="9">
        <f ca="1">NETWORKDAYS(LeaveTracker[[#This Row],[Start Date]],LeaveTracker[[#This Row],[End Date]],lstHolidays)</f>
        <v>2</v>
      </c>
      <c r="M318" s="9"/>
    </row>
    <row r="319" spans="1:13" ht="30" hidden="1" customHeight="1" x14ac:dyDescent="0.3">
      <c r="A319" s="51">
        <v>693</v>
      </c>
      <c r="B319" s="59">
        <v>44845</v>
      </c>
      <c r="C319" s="59">
        <v>44844</v>
      </c>
      <c r="D319" s="53" t="s">
        <v>1884</v>
      </c>
      <c r="E319" s="51" t="str">
        <f>IF(ISBLANK(LeaveTracker[[#This Row],[Employee Name]]),"-----",VLOOKUP(LeaveTracker[[#This Row],[Employee Name]],Employees[[Employee Name]:[Office]],7))</f>
        <v>TCIS</v>
      </c>
      <c r="F319" s="51" t="str">
        <f>IF(ISBLANK(LeaveTracker[[#This Row],[Employee Name]]),"-----",VLOOKUP(LeaveTracker[[#This Row],[Employee Name]],Employees[[Employee Name]:[Office]],6))</f>
        <v>JOBCON</v>
      </c>
      <c r="G319" s="50">
        <v>44851</v>
      </c>
      <c r="H319" s="50">
        <v>44855</v>
      </c>
      <c r="I319" s="55" t="s">
        <v>1026</v>
      </c>
      <c r="J319" s="53" t="s">
        <v>81</v>
      </c>
      <c r="K319" s="51" t="str">
        <f ca="1">LeaveTracker[[#This Row],[Days]]&amp;" "&amp;LeaveTracker[[#This Row],[Type of Leave]]</f>
        <v>5 WITHOUTPAY</v>
      </c>
      <c r="L319" s="9">
        <f ca="1">NETWORKDAYS(LeaveTracker[[#This Row],[Start Date]],LeaveTracker[[#This Row],[End Date]],lstHolidays)</f>
        <v>5</v>
      </c>
      <c r="M319" s="9"/>
    </row>
    <row r="320" spans="1:13" ht="30" hidden="1" customHeight="1" x14ac:dyDescent="0.3">
      <c r="A320" s="51">
        <v>693</v>
      </c>
      <c r="B320" s="59">
        <v>44845</v>
      </c>
      <c r="C320" s="59">
        <v>44844</v>
      </c>
      <c r="D320" s="53" t="s">
        <v>1884</v>
      </c>
      <c r="E320" s="51" t="str">
        <f>IF(ISBLANK(LeaveTracker[[#This Row],[Employee Name]]),"-----",VLOOKUP(LeaveTracker[[#This Row],[Employee Name]],Employees[[Employee Name]:[Office]],7))</f>
        <v>TCIS</v>
      </c>
      <c r="F320" s="51" t="str">
        <f>IF(ISBLANK(LeaveTracker[[#This Row],[Employee Name]]),"-----",VLOOKUP(LeaveTracker[[#This Row],[Employee Name]],Employees[[Employee Name]:[Office]],6))</f>
        <v>JOBCON</v>
      </c>
      <c r="G320" s="50">
        <v>44858</v>
      </c>
      <c r="H320" s="50">
        <v>44862</v>
      </c>
      <c r="I320" s="55" t="s">
        <v>1026</v>
      </c>
      <c r="J320" s="53" t="s">
        <v>81</v>
      </c>
      <c r="K320" s="51" t="str">
        <f ca="1">LeaveTracker[[#This Row],[Days]]&amp;" "&amp;LeaveTracker[[#This Row],[Type of Leave]]</f>
        <v>5 WITHOUTPAY</v>
      </c>
      <c r="L320" s="9">
        <f ca="1">NETWORKDAYS(LeaveTracker[[#This Row],[Start Date]],LeaveTracker[[#This Row],[End Date]],lstHolidays)</f>
        <v>5</v>
      </c>
      <c r="M320" s="9"/>
    </row>
    <row r="321" spans="1:13" ht="30" hidden="1" customHeight="1" x14ac:dyDescent="0.3">
      <c r="A321" s="51">
        <v>693</v>
      </c>
      <c r="B321" s="59">
        <v>44845</v>
      </c>
      <c r="C321" s="59">
        <v>44844</v>
      </c>
      <c r="D321" s="53" t="s">
        <v>1884</v>
      </c>
      <c r="E321" s="51" t="str">
        <f>IF(ISBLANK(LeaveTracker[[#This Row],[Employee Name]]),"-----",VLOOKUP(LeaveTracker[[#This Row],[Employee Name]],Employees[[Employee Name]:[Office]],7))</f>
        <v>TCIS</v>
      </c>
      <c r="F321" s="51" t="str">
        <f>IF(ISBLANK(LeaveTracker[[#This Row],[Employee Name]]),"-----",VLOOKUP(LeaveTracker[[#This Row],[Employee Name]],Employees[[Employee Name]:[Office]],6))</f>
        <v>JOBCON</v>
      </c>
      <c r="G321" s="50">
        <v>44865</v>
      </c>
      <c r="H321" s="50">
        <v>44865</v>
      </c>
      <c r="I321" s="55" t="s">
        <v>1026</v>
      </c>
      <c r="J321" s="53" t="s">
        <v>81</v>
      </c>
      <c r="K321" s="51" t="str">
        <f ca="1">LeaveTracker[[#This Row],[Days]]&amp;" "&amp;LeaveTracker[[#This Row],[Type of Leave]]</f>
        <v>1 WITHOUTPAY</v>
      </c>
      <c r="L321" s="9">
        <f ca="1">NETWORKDAYS(LeaveTracker[[#This Row],[Start Date]],LeaveTracker[[#This Row],[End Date]],lstHolidays)</f>
        <v>1</v>
      </c>
      <c r="M321" s="9"/>
    </row>
    <row r="322" spans="1:13" ht="30" hidden="1" customHeight="1" x14ac:dyDescent="0.3">
      <c r="A322" s="51">
        <v>694</v>
      </c>
      <c r="B322" s="59">
        <v>44846</v>
      </c>
      <c r="C322" s="59">
        <v>44827</v>
      </c>
      <c r="D322" s="53" t="s">
        <v>1817</v>
      </c>
      <c r="E322" s="51" t="str">
        <f>IF(ISBLANK(LeaveTracker[[#This Row],[Employee Name]]),"-----",VLOOKUP(LeaveTracker[[#This Row],[Employee Name]],Employees[[Employee Name]:[Office]],7))</f>
        <v>CENRO</v>
      </c>
      <c r="F322" s="51" t="str">
        <f>IF(ISBLANK(LeaveTracker[[#This Row],[Employee Name]]),"-----",VLOOKUP(LeaveTracker[[#This Row],[Employee Name]],Employees[[Employee Name]:[Office]],6))</f>
        <v>CASUAL</v>
      </c>
      <c r="G322" s="50">
        <v>44825</v>
      </c>
      <c r="H322" s="50">
        <v>44826</v>
      </c>
      <c r="I322" s="55" t="s">
        <v>81</v>
      </c>
      <c r="J322" s="53"/>
      <c r="K322" s="51" t="str">
        <f ca="1">LeaveTracker[[#This Row],[Days]]&amp;" "&amp;LeaveTracker[[#This Row],[Type of Leave]]</f>
        <v>2 SL</v>
      </c>
      <c r="L322" s="9">
        <f ca="1">NETWORKDAYS(LeaveTracker[[#This Row],[Start Date]],LeaveTracker[[#This Row],[End Date]],lstHolidays)</f>
        <v>2</v>
      </c>
      <c r="M322" s="9"/>
    </row>
    <row r="323" spans="1:13" ht="30" hidden="1" customHeight="1" x14ac:dyDescent="0.3">
      <c r="A323" s="51">
        <v>695</v>
      </c>
      <c r="B323" s="59">
        <v>44846</v>
      </c>
      <c r="C323" s="59">
        <v>44804</v>
      </c>
      <c r="D323" s="53" t="s">
        <v>1835</v>
      </c>
      <c r="E323" s="51" t="str">
        <f>IF(ISBLANK(LeaveTracker[[#This Row],[Employee Name]]),"-----",VLOOKUP(LeaveTracker[[#This Row],[Employee Name]],Employees[[Employee Name]:[Office]],7))</f>
        <v>CHO</v>
      </c>
      <c r="F323" s="51" t="str">
        <f>IF(ISBLANK(LeaveTracker[[#This Row],[Employee Name]]),"-----",VLOOKUP(LeaveTracker[[#This Row],[Employee Name]],Employees[[Employee Name]:[Office]],6))</f>
        <v>CASUAL</v>
      </c>
      <c r="G323" s="50">
        <v>44812</v>
      </c>
      <c r="H323" s="50">
        <v>44812</v>
      </c>
      <c r="I323" s="55" t="s">
        <v>82</v>
      </c>
      <c r="J323" s="53"/>
      <c r="K323" s="51" t="str">
        <f ca="1">LeaveTracker[[#This Row],[Days]]&amp;" "&amp;LeaveTracker[[#This Row],[Type of Leave]]</f>
        <v>1 VL</v>
      </c>
      <c r="L323" s="9">
        <f ca="1">NETWORKDAYS(LeaveTracker[[#This Row],[Start Date]],LeaveTracker[[#This Row],[End Date]],lstHolidays)</f>
        <v>1</v>
      </c>
      <c r="M323" s="9"/>
    </row>
    <row r="324" spans="1:13" ht="30" hidden="1" customHeight="1" x14ac:dyDescent="0.3">
      <c r="A324" s="51">
        <v>696</v>
      </c>
      <c r="B324" s="59">
        <v>44846</v>
      </c>
      <c r="C324" s="59">
        <v>44831</v>
      </c>
      <c r="D324" s="53" t="s">
        <v>1747</v>
      </c>
      <c r="E324" s="51" t="str">
        <f>IF(ISBLANK(LeaveTracker[[#This Row],[Employee Name]]),"-----",VLOOKUP(LeaveTracker[[#This Row],[Employee Name]],Employees[[Employee Name]:[Office]],7))</f>
        <v>TCNHS-ISHS</v>
      </c>
      <c r="F324" s="51" t="str">
        <f>IF(ISBLANK(LeaveTracker[[#This Row],[Employee Name]]),"-----",VLOOKUP(LeaveTracker[[#This Row],[Employee Name]],Employees[[Employee Name]:[Office]],6))</f>
        <v>CASUAL</v>
      </c>
      <c r="G324" s="50">
        <v>44811</v>
      </c>
      <c r="H324" s="50">
        <v>44811</v>
      </c>
      <c r="I324" s="55" t="s">
        <v>82</v>
      </c>
      <c r="J324" s="53"/>
      <c r="K324" s="51" t="str">
        <f ca="1">LeaveTracker[[#This Row],[Days]]&amp;" "&amp;LeaveTracker[[#This Row],[Type of Leave]]</f>
        <v>1 VL</v>
      </c>
      <c r="L324" s="9">
        <f ca="1">NETWORKDAYS(LeaveTracker[[#This Row],[Start Date]],LeaveTracker[[#This Row],[End Date]],lstHolidays)</f>
        <v>1</v>
      </c>
      <c r="M324" s="9"/>
    </row>
    <row r="325" spans="1:13" ht="30" hidden="1" customHeight="1" x14ac:dyDescent="0.3">
      <c r="A325" s="51">
        <v>697</v>
      </c>
      <c r="B325" s="59">
        <v>44846</v>
      </c>
      <c r="C325" s="59">
        <v>44774</v>
      </c>
      <c r="D325" s="53" t="s">
        <v>1885</v>
      </c>
      <c r="E325" s="51" t="str">
        <f>IF(ISBLANK(LeaveTracker[[#This Row],[Employee Name]]),"-----",VLOOKUP(LeaveTracker[[#This Row],[Employee Name]],Employees[[Employee Name]:[Office]],7))</f>
        <v>CENRO</v>
      </c>
      <c r="F325" s="51" t="str">
        <f>IF(ISBLANK(LeaveTracker[[#This Row],[Employee Name]]),"-----",VLOOKUP(LeaveTracker[[#This Row],[Employee Name]],Employees[[Employee Name]:[Office]],6))</f>
        <v>CASUAL</v>
      </c>
      <c r="G325" s="50">
        <v>44770</v>
      </c>
      <c r="H325" s="50">
        <v>44771</v>
      </c>
      <c r="I325" s="55" t="s">
        <v>81</v>
      </c>
      <c r="J325" s="53"/>
      <c r="K325" s="51" t="str">
        <f ca="1">LeaveTracker[[#This Row],[Days]]&amp;" "&amp;LeaveTracker[[#This Row],[Type of Leave]]</f>
        <v>2 SL</v>
      </c>
      <c r="L325" s="9">
        <f ca="1">NETWORKDAYS(LeaveTracker[[#This Row],[Start Date]],LeaveTracker[[#This Row],[End Date]],lstHolidays)</f>
        <v>2</v>
      </c>
      <c r="M325" s="9"/>
    </row>
    <row r="326" spans="1:13" ht="30" hidden="1" customHeight="1" x14ac:dyDescent="0.3">
      <c r="A326" s="51">
        <v>698</v>
      </c>
      <c r="B326" s="59">
        <v>44846</v>
      </c>
      <c r="C326" s="59">
        <v>44777</v>
      </c>
      <c r="D326" s="53" t="s">
        <v>1769</v>
      </c>
      <c r="E326" s="51" t="str">
        <f>IF(ISBLANK(LeaveTracker[[#This Row],[Employee Name]]),"-----",VLOOKUP(LeaveTracker[[#This Row],[Employee Name]],Employees[[Employee Name]:[Office]],7))</f>
        <v>CSWDO</v>
      </c>
      <c r="F326" s="51" t="str">
        <f>IF(ISBLANK(LeaveTracker[[#This Row],[Employee Name]]),"-----",VLOOKUP(LeaveTracker[[#This Row],[Employee Name]],Employees[[Employee Name]:[Office]],6))</f>
        <v>CASUAL</v>
      </c>
      <c r="G326" s="50">
        <v>44783</v>
      </c>
      <c r="H326" s="50">
        <v>44783</v>
      </c>
      <c r="I326" s="55" t="s">
        <v>300</v>
      </c>
      <c r="J326" s="53" t="s">
        <v>1808</v>
      </c>
      <c r="K326" s="51" t="str">
        <f ca="1">LeaveTracker[[#This Row],[Days]]&amp;" "&amp;LeaveTracker[[#This Row],[Type of Leave]]</f>
        <v>1 OTHER</v>
      </c>
      <c r="L326" s="9">
        <f ca="1">NETWORKDAYS(LeaveTracker[[#This Row],[Start Date]],LeaveTracker[[#This Row],[End Date]],lstHolidays)</f>
        <v>1</v>
      </c>
      <c r="M326" s="9"/>
    </row>
    <row r="327" spans="1:13" ht="30" hidden="1" customHeight="1" x14ac:dyDescent="0.3">
      <c r="A327" s="51">
        <v>699</v>
      </c>
      <c r="B327" s="59">
        <v>44846</v>
      </c>
      <c r="C327" s="59">
        <v>44777</v>
      </c>
      <c r="D327" s="53" t="s">
        <v>1828</v>
      </c>
      <c r="E327" s="51" t="str">
        <f>IF(ISBLANK(LeaveTracker[[#This Row],[Employee Name]]),"-----",VLOOKUP(LeaveTracker[[#This Row],[Employee Name]],Employees[[Employee Name]:[Office]],7))</f>
        <v>TICC</v>
      </c>
      <c r="F327" s="51" t="str">
        <f>IF(ISBLANK(LeaveTracker[[#This Row],[Employee Name]]),"-----",VLOOKUP(LeaveTracker[[#This Row],[Employee Name]],Employees[[Employee Name]:[Office]],6))</f>
        <v>CASUAL</v>
      </c>
      <c r="G327" s="50">
        <v>44763</v>
      </c>
      <c r="H327" s="50">
        <v>44764</v>
      </c>
      <c r="I327" s="55" t="s">
        <v>81</v>
      </c>
      <c r="J327" s="53"/>
      <c r="K327" s="51" t="str">
        <f ca="1">LeaveTracker[[#This Row],[Days]]&amp;" "&amp;LeaveTracker[[#This Row],[Type of Leave]]</f>
        <v>2 SL</v>
      </c>
      <c r="L327" s="9">
        <f ca="1">NETWORKDAYS(LeaveTracker[[#This Row],[Start Date]],LeaveTracker[[#This Row],[End Date]],lstHolidays)</f>
        <v>2</v>
      </c>
      <c r="M327" s="9"/>
    </row>
    <row r="328" spans="1:13" ht="30" hidden="1" customHeight="1" x14ac:dyDescent="0.3">
      <c r="A328" s="51">
        <v>699</v>
      </c>
      <c r="B328" s="59">
        <v>44846</v>
      </c>
      <c r="C328" s="59">
        <v>44777</v>
      </c>
      <c r="D328" s="53" t="s">
        <v>1828</v>
      </c>
      <c r="E328" s="51" t="str">
        <f>IF(ISBLANK(LeaveTracker[[#This Row],[Employee Name]]),"-----",VLOOKUP(LeaveTracker[[#This Row],[Employee Name]],Employees[[Employee Name]:[Office]],7))</f>
        <v>TICC</v>
      </c>
      <c r="F328" s="51" t="str">
        <f>IF(ISBLANK(LeaveTracker[[#This Row],[Employee Name]]),"-----",VLOOKUP(LeaveTracker[[#This Row],[Employee Name]],Employees[[Employee Name]:[Office]],6))</f>
        <v>CASUAL</v>
      </c>
      <c r="G328" s="50">
        <v>44766</v>
      </c>
      <c r="H328" s="50">
        <v>44766</v>
      </c>
      <c r="I328" s="55" t="s">
        <v>81</v>
      </c>
      <c r="J328" s="53"/>
      <c r="K328" s="51" t="str">
        <f ca="1">LeaveTracker[[#This Row],[Days]]&amp;" "&amp;LeaveTracker[[#This Row],[Type of Leave]]</f>
        <v>0 SL</v>
      </c>
      <c r="L328" s="9">
        <f ca="1">NETWORKDAYS(LeaveTracker[[#This Row],[Start Date]],LeaveTracker[[#This Row],[End Date]],lstHolidays)</f>
        <v>0</v>
      </c>
      <c r="M328" s="9"/>
    </row>
    <row r="329" spans="1:13" ht="30" hidden="1" customHeight="1" x14ac:dyDescent="0.3">
      <c r="A329" s="51">
        <v>700</v>
      </c>
      <c r="B329" s="59">
        <v>44846</v>
      </c>
      <c r="C329" s="59">
        <v>44777</v>
      </c>
      <c r="D329" s="53" t="s">
        <v>1886</v>
      </c>
      <c r="E329" s="51" t="str">
        <f>IF(ISBLANK(LeaveTracker[[#This Row],[Employee Name]]),"-----",VLOOKUP(LeaveTracker[[#This Row],[Employee Name]],Employees[[Employee Name]:[Office]],7))</f>
        <v>TICC</v>
      </c>
      <c r="F329" s="51" t="str">
        <f>IF(ISBLANK(LeaveTracker[[#This Row],[Employee Name]]),"-----",VLOOKUP(LeaveTracker[[#This Row],[Employee Name]],Employees[[Employee Name]:[Office]],6))</f>
        <v>CASUAL</v>
      </c>
      <c r="G329" s="50">
        <v>44783</v>
      </c>
      <c r="H329" s="50">
        <v>44783</v>
      </c>
      <c r="I329" s="55" t="s">
        <v>300</v>
      </c>
      <c r="J329" s="53" t="s">
        <v>1808</v>
      </c>
      <c r="K329" s="51" t="str">
        <f ca="1">LeaveTracker[[#This Row],[Days]]&amp;" "&amp;LeaveTracker[[#This Row],[Type of Leave]]</f>
        <v>1 OTHER</v>
      </c>
      <c r="L329" s="9">
        <f ca="1">NETWORKDAYS(LeaveTracker[[#This Row],[Start Date]],LeaveTracker[[#This Row],[End Date]],lstHolidays)</f>
        <v>1</v>
      </c>
      <c r="M329" s="9"/>
    </row>
    <row r="330" spans="1:13" ht="30" hidden="1" customHeight="1" x14ac:dyDescent="0.3">
      <c r="A330" s="51">
        <v>701</v>
      </c>
      <c r="B330" s="59">
        <v>44846</v>
      </c>
      <c r="C330" s="59">
        <v>44776</v>
      </c>
      <c r="D330" s="53" t="s">
        <v>1887</v>
      </c>
      <c r="E330" s="51" t="str">
        <f>IF(ISBLANK(LeaveTracker[[#This Row],[Employee Name]]),"-----",VLOOKUP(LeaveTracker[[#This Row],[Employee Name]],Employees[[Employee Name]:[Office]],7))</f>
        <v>TICC</v>
      </c>
      <c r="F330" s="51" t="str">
        <f>IF(ISBLANK(LeaveTracker[[#This Row],[Employee Name]]),"-----",VLOOKUP(LeaveTracker[[#This Row],[Employee Name]],Employees[[Employee Name]:[Office]],6))</f>
        <v>CASUAL</v>
      </c>
      <c r="G330" s="50">
        <v>44771</v>
      </c>
      <c r="H330" s="50">
        <v>44771</v>
      </c>
      <c r="I330" s="55" t="s">
        <v>300</v>
      </c>
      <c r="J330" s="53" t="s">
        <v>1808</v>
      </c>
      <c r="K330" s="51" t="str">
        <f ca="1">LeaveTracker[[#This Row],[Days]]&amp;" "&amp;LeaveTracker[[#This Row],[Type of Leave]]</f>
        <v>1 OTHER</v>
      </c>
      <c r="L330" s="9">
        <f ca="1">NETWORKDAYS(LeaveTracker[[#This Row],[Start Date]],LeaveTracker[[#This Row],[End Date]],lstHolidays)</f>
        <v>1</v>
      </c>
      <c r="M330" s="9"/>
    </row>
    <row r="331" spans="1:13" ht="30" hidden="1" customHeight="1" x14ac:dyDescent="0.3">
      <c r="A331" s="51">
        <v>702</v>
      </c>
      <c r="B331" s="59">
        <v>44846</v>
      </c>
      <c r="C331" s="59">
        <v>44776</v>
      </c>
      <c r="D331" s="53" t="s">
        <v>1887</v>
      </c>
      <c r="E331" s="51" t="str">
        <f>IF(ISBLANK(LeaveTracker[[#This Row],[Employee Name]]),"-----",VLOOKUP(LeaveTracker[[#This Row],[Employee Name]],Employees[[Employee Name]:[Office]],7))</f>
        <v>TICC</v>
      </c>
      <c r="F331" s="51" t="str">
        <f>IF(ISBLANK(LeaveTracker[[#This Row],[Employee Name]]),"-----",VLOOKUP(LeaveTracker[[#This Row],[Employee Name]],Employees[[Employee Name]:[Office]],6))</f>
        <v>CASUAL</v>
      </c>
      <c r="G331" s="50">
        <v>44774</v>
      </c>
      <c r="H331" s="50">
        <v>44774</v>
      </c>
      <c r="I331" s="55" t="s">
        <v>81</v>
      </c>
      <c r="J331" s="53"/>
      <c r="K331" s="51" t="str">
        <f ca="1">LeaveTracker[[#This Row],[Days]]&amp;" "&amp;LeaveTracker[[#This Row],[Type of Leave]]</f>
        <v>1 SL</v>
      </c>
      <c r="L331" s="9">
        <f ca="1">NETWORKDAYS(LeaveTracker[[#This Row],[Start Date]],LeaveTracker[[#This Row],[End Date]],lstHolidays)</f>
        <v>1</v>
      </c>
      <c r="M331" s="9"/>
    </row>
    <row r="332" spans="1:13" ht="30" hidden="1" customHeight="1" x14ac:dyDescent="0.3">
      <c r="A332" s="51">
        <v>703</v>
      </c>
      <c r="B332" s="59">
        <v>44846</v>
      </c>
      <c r="C332" s="59">
        <v>44774</v>
      </c>
      <c r="D332" s="53" t="s">
        <v>1832</v>
      </c>
      <c r="E332" s="51" t="str">
        <f>IF(ISBLANK(LeaveTracker[[#This Row],[Employee Name]]),"-----",VLOOKUP(LeaveTracker[[#This Row],[Employee Name]],Employees[[Employee Name]:[Office]],7))</f>
        <v>TICC</v>
      </c>
      <c r="F332" s="51" t="str">
        <f>IF(ISBLANK(LeaveTracker[[#This Row],[Employee Name]]),"-----",VLOOKUP(LeaveTracker[[#This Row],[Employee Name]],Employees[[Employee Name]:[Office]],6))</f>
        <v>CASUAL</v>
      </c>
      <c r="G332" s="50">
        <v>44773</v>
      </c>
      <c r="H332" s="50">
        <v>44773</v>
      </c>
      <c r="I332" s="55" t="s">
        <v>81</v>
      </c>
      <c r="J332" s="53"/>
      <c r="K332" s="51" t="str">
        <f ca="1">LeaveTracker[[#This Row],[Days]]&amp;" "&amp;LeaveTracker[[#This Row],[Type of Leave]]</f>
        <v>0 SL</v>
      </c>
      <c r="L332" s="9">
        <f ca="1">NETWORKDAYS(LeaveTracker[[#This Row],[Start Date]],LeaveTracker[[#This Row],[End Date]],lstHolidays)</f>
        <v>0</v>
      </c>
      <c r="M332" s="9"/>
    </row>
    <row r="333" spans="1:13" ht="30" hidden="1" customHeight="1" x14ac:dyDescent="0.3">
      <c r="A333" s="51">
        <v>704</v>
      </c>
      <c r="B333" s="59">
        <v>44846</v>
      </c>
      <c r="C333" s="59">
        <v>44774</v>
      </c>
      <c r="D333" s="53" t="s">
        <v>1820</v>
      </c>
      <c r="E333" s="51" t="str">
        <f>IF(ISBLANK(LeaveTracker[[#This Row],[Employee Name]]),"-----",VLOOKUP(LeaveTracker[[#This Row],[Employee Name]],Employees[[Employee Name]:[Office]],7))</f>
        <v>TCNHS</v>
      </c>
      <c r="F333" s="51" t="str">
        <f>IF(ISBLANK(LeaveTracker[[#This Row],[Employee Name]]),"-----",VLOOKUP(LeaveTracker[[#This Row],[Employee Name]],Employees[[Employee Name]:[Office]],6))</f>
        <v>CASUAL</v>
      </c>
      <c r="G333" s="50">
        <v>44767</v>
      </c>
      <c r="H333" s="50">
        <v>44769</v>
      </c>
      <c r="I333" s="55" t="s">
        <v>81</v>
      </c>
      <c r="J333" s="53"/>
      <c r="K333" s="51" t="str">
        <f ca="1">LeaveTracker[[#This Row],[Days]]&amp;" "&amp;LeaveTracker[[#This Row],[Type of Leave]]</f>
        <v>3 SL</v>
      </c>
      <c r="L333" s="9">
        <f ca="1">NETWORKDAYS(LeaveTracker[[#This Row],[Start Date]],LeaveTracker[[#This Row],[End Date]],lstHolidays)</f>
        <v>3</v>
      </c>
      <c r="M333" s="9"/>
    </row>
    <row r="334" spans="1:13" ht="30" hidden="1" customHeight="1" x14ac:dyDescent="0.3">
      <c r="A334" s="51">
        <v>705</v>
      </c>
      <c r="B334" s="59">
        <v>44846</v>
      </c>
      <c r="C334" s="59">
        <v>44769</v>
      </c>
      <c r="D334" s="53" t="s">
        <v>1876</v>
      </c>
      <c r="E334" s="51" t="str">
        <f>IF(ISBLANK(LeaveTracker[[#This Row],[Employee Name]]),"-----",VLOOKUP(LeaveTracker[[#This Row],[Employee Name]],Employees[[Employee Name]:[Office]],7))</f>
        <v>TCSNHS-ISHS</v>
      </c>
      <c r="F334" s="51" t="str">
        <f>IF(ISBLANK(LeaveTracker[[#This Row],[Employee Name]]),"-----",VLOOKUP(LeaveTracker[[#This Row],[Employee Name]],Employees[[Employee Name]:[Office]],6))</f>
        <v>CASUAL</v>
      </c>
      <c r="G334" s="50">
        <v>44767</v>
      </c>
      <c r="H334" s="50">
        <v>44769</v>
      </c>
      <c r="I334" s="55" t="s">
        <v>300</v>
      </c>
      <c r="J334" s="53" t="s">
        <v>158</v>
      </c>
      <c r="K334" s="51" t="str">
        <f ca="1">LeaveTracker[[#This Row],[Days]]&amp;" "&amp;LeaveTracker[[#This Row],[Type of Leave]]</f>
        <v>3 OTHER</v>
      </c>
      <c r="L334" s="9">
        <f ca="1">NETWORKDAYS(LeaveTracker[[#This Row],[Start Date]],LeaveTracker[[#This Row],[End Date]],lstHolidays)</f>
        <v>3</v>
      </c>
      <c r="M334" s="9"/>
    </row>
    <row r="335" spans="1:13" ht="30" hidden="1" customHeight="1" x14ac:dyDescent="0.3">
      <c r="A335" s="51">
        <v>706</v>
      </c>
      <c r="B335" s="59">
        <v>44846</v>
      </c>
      <c r="C335" s="59">
        <v>44774</v>
      </c>
      <c r="D335" s="53" t="s">
        <v>1888</v>
      </c>
      <c r="E335" s="51" t="str">
        <f>IF(ISBLANK(LeaveTracker[[#This Row],[Employee Name]]),"-----",VLOOKUP(LeaveTracker[[#This Row],[Employee Name]],Employees[[Employee Name]:[Office]],7))</f>
        <v>TICC</v>
      </c>
      <c r="F335" s="51" t="str">
        <f>IF(ISBLANK(LeaveTracker[[#This Row],[Employee Name]]),"-----",VLOOKUP(LeaveTracker[[#This Row],[Employee Name]],Employees[[Employee Name]:[Office]],6))</f>
        <v>CASUAL</v>
      </c>
      <c r="G335" s="50">
        <v>44770</v>
      </c>
      <c r="H335" s="50">
        <v>44770</v>
      </c>
      <c r="I335" s="55" t="s">
        <v>81</v>
      </c>
      <c r="J335" s="53"/>
      <c r="K335" s="51" t="str">
        <f ca="1">LeaveTracker[[#This Row],[Days]]&amp;" "&amp;LeaveTracker[[#This Row],[Type of Leave]]</f>
        <v>1 SL</v>
      </c>
      <c r="L335" s="9">
        <f ca="1">NETWORKDAYS(LeaveTracker[[#This Row],[Start Date]],LeaveTracker[[#This Row],[End Date]],lstHolidays)</f>
        <v>1</v>
      </c>
      <c r="M335" s="9"/>
    </row>
    <row r="336" spans="1:13" ht="30" hidden="1" customHeight="1" x14ac:dyDescent="0.3">
      <c r="A336" s="51">
        <v>706</v>
      </c>
      <c r="B336" s="59">
        <v>44846</v>
      </c>
      <c r="C336" s="59">
        <v>44774</v>
      </c>
      <c r="D336" s="53" t="s">
        <v>1888</v>
      </c>
      <c r="E336" s="51" t="str">
        <f>IF(ISBLANK(LeaveTracker[[#This Row],[Employee Name]]),"-----",VLOOKUP(LeaveTracker[[#This Row],[Employee Name]],Employees[[Employee Name]:[Office]],7))</f>
        <v>TICC</v>
      </c>
      <c r="F336" s="51" t="str">
        <f>IF(ISBLANK(LeaveTracker[[#This Row],[Employee Name]]),"-----",VLOOKUP(LeaveTracker[[#This Row],[Employee Name]],Employees[[Employee Name]:[Office]],6))</f>
        <v>CASUAL</v>
      </c>
      <c r="G336" s="50">
        <v>44772</v>
      </c>
      <c r="H336" s="50">
        <v>44772</v>
      </c>
      <c r="I336" s="55" t="s">
        <v>81</v>
      </c>
      <c r="J336" s="53"/>
      <c r="K336" s="51" t="str">
        <f ca="1">LeaveTracker[[#This Row],[Days]]&amp;" "&amp;LeaveTracker[[#This Row],[Type of Leave]]</f>
        <v>0 SL</v>
      </c>
      <c r="L336" s="9">
        <f ca="1">NETWORKDAYS(LeaveTracker[[#This Row],[Start Date]],LeaveTracker[[#This Row],[End Date]],lstHolidays)</f>
        <v>0</v>
      </c>
      <c r="M336" s="9"/>
    </row>
    <row r="337" spans="1:13" ht="30" hidden="1" customHeight="1" x14ac:dyDescent="0.3">
      <c r="A337" s="51">
        <v>707</v>
      </c>
      <c r="B337" s="59">
        <v>44846</v>
      </c>
      <c r="C337" s="59">
        <v>44774</v>
      </c>
      <c r="D337" s="53" t="s">
        <v>1889</v>
      </c>
      <c r="E337" s="51" t="str">
        <f>IF(ISBLANK(LeaveTracker[[#This Row],[Employee Name]]),"-----",VLOOKUP(LeaveTracker[[#This Row],[Employee Name]],Employees[[Employee Name]:[Office]],7))</f>
        <v>TICC</v>
      </c>
      <c r="F337" s="51" t="str">
        <f>IF(ISBLANK(LeaveTracker[[#This Row],[Employee Name]]),"-----",VLOOKUP(LeaveTracker[[#This Row],[Employee Name]],Employees[[Employee Name]:[Office]],6))</f>
        <v>CASUAL</v>
      </c>
      <c r="G337" s="50">
        <v>44769</v>
      </c>
      <c r="H337" s="50">
        <v>44769</v>
      </c>
      <c r="I337" s="55" t="s">
        <v>81</v>
      </c>
      <c r="J337" s="53"/>
      <c r="K337" s="51" t="str">
        <f ca="1">LeaveTracker[[#This Row],[Days]]&amp;" "&amp;LeaveTracker[[#This Row],[Type of Leave]]</f>
        <v>1 SL</v>
      </c>
      <c r="L337" s="9">
        <f ca="1">NETWORKDAYS(LeaveTracker[[#This Row],[Start Date]],LeaveTracker[[#This Row],[End Date]],lstHolidays)</f>
        <v>1</v>
      </c>
      <c r="M337" s="9"/>
    </row>
    <row r="338" spans="1:13" ht="30" hidden="1" customHeight="1" x14ac:dyDescent="0.3">
      <c r="A338" s="51">
        <v>708</v>
      </c>
      <c r="B338" s="59">
        <v>44846</v>
      </c>
      <c r="C338" s="59">
        <v>44774</v>
      </c>
      <c r="D338" s="53" t="s">
        <v>1890</v>
      </c>
      <c r="E338" s="51" t="str">
        <f>IF(ISBLANK(LeaveTracker[[#This Row],[Employee Name]]),"-----",VLOOKUP(LeaveTracker[[#This Row],[Employee Name]],Employees[[Employee Name]:[Office]],7))</f>
        <v>MO</v>
      </c>
      <c r="F338" s="51" t="str">
        <f>IF(ISBLANK(LeaveTracker[[#This Row],[Employee Name]]),"-----",VLOOKUP(LeaveTracker[[#This Row],[Employee Name]],Employees[[Employee Name]:[Office]],6))</f>
        <v>CASUAL</v>
      </c>
      <c r="G338" s="50">
        <v>44770</v>
      </c>
      <c r="H338" s="50">
        <v>44771</v>
      </c>
      <c r="I338" s="55" t="s">
        <v>81</v>
      </c>
      <c r="J338" s="53"/>
      <c r="K338" s="51" t="str">
        <f ca="1">LeaveTracker[[#This Row],[Days]]&amp;" "&amp;LeaveTracker[[#This Row],[Type of Leave]]</f>
        <v>2 SL</v>
      </c>
      <c r="L338" s="9">
        <f ca="1">NETWORKDAYS(LeaveTracker[[#This Row],[Start Date]],LeaveTracker[[#This Row],[End Date]],lstHolidays)</f>
        <v>2</v>
      </c>
      <c r="M338" s="9"/>
    </row>
    <row r="339" spans="1:13" ht="30" hidden="1" customHeight="1" x14ac:dyDescent="0.3">
      <c r="A339" s="51">
        <v>709</v>
      </c>
      <c r="B339" s="59">
        <v>44846</v>
      </c>
      <c r="C339" s="59">
        <v>44774</v>
      </c>
      <c r="D339" s="53" t="s">
        <v>1891</v>
      </c>
      <c r="E339" s="51" t="str">
        <f>IF(ISBLANK(LeaveTracker[[#This Row],[Employee Name]]),"-----",VLOOKUP(LeaveTracker[[#This Row],[Employee Name]],Employees[[Employee Name]:[Office]],7))</f>
        <v>MO</v>
      </c>
      <c r="F339" s="51" t="str">
        <f>IF(ISBLANK(LeaveTracker[[#This Row],[Employee Name]]),"-----",VLOOKUP(LeaveTracker[[#This Row],[Employee Name]],Employees[[Employee Name]:[Office]],6))</f>
        <v>CASUAL</v>
      </c>
      <c r="G339" s="50">
        <v>44767</v>
      </c>
      <c r="H339" s="50">
        <v>44767</v>
      </c>
      <c r="I339" s="55" t="s">
        <v>82</v>
      </c>
      <c r="J339" s="53"/>
      <c r="K339" s="51" t="str">
        <f ca="1">LeaveTracker[[#This Row],[Days]]&amp;" "&amp;LeaveTracker[[#This Row],[Type of Leave]]</f>
        <v>1 VL</v>
      </c>
      <c r="L339" s="9">
        <f ca="1">NETWORKDAYS(LeaveTracker[[#This Row],[Start Date]],LeaveTracker[[#This Row],[End Date]],lstHolidays)</f>
        <v>1</v>
      </c>
      <c r="M339" s="9"/>
    </row>
    <row r="340" spans="1:13" ht="30" hidden="1" customHeight="1" x14ac:dyDescent="0.3">
      <c r="A340" s="51">
        <v>710</v>
      </c>
      <c r="B340" s="59">
        <v>44846</v>
      </c>
      <c r="C340" s="59">
        <v>44774</v>
      </c>
      <c r="D340" s="53" t="s">
        <v>1891</v>
      </c>
      <c r="E340" s="51" t="str">
        <f>IF(ISBLANK(LeaveTracker[[#This Row],[Employee Name]]),"-----",VLOOKUP(LeaveTracker[[#This Row],[Employee Name]],Employees[[Employee Name]:[Office]],7))</f>
        <v>MO</v>
      </c>
      <c r="F340" s="51" t="str">
        <f>IF(ISBLANK(LeaveTracker[[#This Row],[Employee Name]]),"-----",VLOOKUP(LeaveTracker[[#This Row],[Employee Name]],Employees[[Employee Name]:[Office]],6))</f>
        <v>CASUAL</v>
      </c>
      <c r="G340" s="50">
        <v>44770</v>
      </c>
      <c r="H340" s="50">
        <v>44771</v>
      </c>
      <c r="I340" s="55" t="s">
        <v>81</v>
      </c>
      <c r="J340" s="53"/>
      <c r="K340" s="51" t="str">
        <f ca="1">LeaveTracker[[#This Row],[Days]]&amp;" "&amp;LeaveTracker[[#This Row],[Type of Leave]]</f>
        <v>2 SL</v>
      </c>
      <c r="L340" s="9">
        <f ca="1">NETWORKDAYS(LeaveTracker[[#This Row],[Start Date]],LeaveTracker[[#This Row],[End Date]],lstHolidays)</f>
        <v>2</v>
      </c>
      <c r="M340" s="9"/>
    </row>
    <row r="341" spans="1:13" ht="30" hidden="1" customHeight="1" x14ac:dyDescent="0.3">
      <c r="A341" s="51">
        <v>711</v>
      </c>
      <c r="B341" s="59">
        <v>44846</v>
      </c>
      <c r="C341" s="59">
        <v>44775</v>
      </c>
      <c r="D341" s="53" t="s">
        <v>1892</v>
      </c>
      <c r="E341" s="51" t="str">
        <f>IF(ISBLANK(LeaveTracker[[#This Row],[Employee Name]]),"-----",VLOOKUP(LeaveTracker[[#This Row],[Employee Name]],Employees[[Employee Name]:[Office]],7))</f>
        <v>CENRO</v>
      </c>
      <c r="F341" s="51" t="str">
        <f>IF(ISBLANK(LeaveTracker[[#This Row],[Employee Name]]),"-----",VLOOKUP(LeaveTracker[[#This Row],[Employee Name]],Employees[[Employee Name]:[Office]],6))</f>
        <v>CASUAL</v>
      </c>
      <c r="G341" s="50">
        <v>44770</v>
      </c>
      <c r="H341" s="50">
        <v>44770</v>
      </c>
      <c r="I341" s="55" t="s">
        <v>81</v>
      </c>
      <c r="J341" s="53"/>
      <c r="K341" s="51" t="str">
        <f ca="1">LeaveTracker[[#This Row],[Days]]&amp;" "&amp;LeaveTracker[[#This Row],[Type of Leave]]</f>
        <v>1 SL</v>
      </c>
      <c r="L341" s="9">
        <f ca="1">NETWORKDAYS(LeaveTracker[[#This Row],[Start Date]],LeaveTracker[[#This Row],[End Date]],lstHolidays)</f>
        <v>1</v>
      </c>
      <c r="M341" s="9"/>
    </row>
    <row r="342" spans="1:13" ht="30" hidden="1" customHeight="1" x14ac:dyDescent="0.3">
      <c r="A342" s="51">
        <v>712</v>
      </c>
      <c r="B342" s="59">
        <v>44846</v>
      </c>
      <c r="C342" s="59">
        <v>44771</v>
      </c>
      <c r="D342" s="53" t="s">
        <v>1749</v>
      </c>
      <c r="E342" s="51" t="str">
        <f>IF(ISBLANK(LeaveTracker[[#This Row],[Employee Name]]),"-----",VLOOKUP(LeaveTracker[[#This Row],[Employee Name]],Employees[[Employee Name]:[Office]],7))</f>
        <v>ASSESSOR</v>
      </c>
      <c r="F342" s="51" t="str">
        <f>IF(ISBLANK(LeaveTracker[[#This Row],[Employee Name]]),"-----",VLOOKUP(LeaveTracker[[#This Row],[Employee Name]],Employees[[Employee Name]:[Office]],6))</f>
        <v>CASUAL</v>
      </c>
      <c r="G342" s="50">
        <v>44778</v>
      </c>
      <c r="H342" s="50">
        <v>44778</v>
      </c>
      <c r="I342" s="55" t="s">
        <v>82</v>
      </c>
      <c r="J342" s="53"/>
      <c r="K342" s="51" t="str">
        <f ca="1">LeaveTracker[[#This Row],[Days]]&amp;" "&amp;LeaveTracker[[#This Row],[Type of Leave]]</f>
        <v>1 VL</v>
      </c>
      <c r="L342" s="9">
        <f ca="1">NETWORKDAYS(LeaveTracker[[#This Row],[Start Date]],LeaveTracker[[#This Row],[End Date]],lstHolidays)</f>
        <v>1</v>
      </c>
      <c r="M342" s="9"/>
    </row>
    <row r="343" spans="1:13" ht="30" hidden="1" customHeight="1" x14ac:dyDescent="0.3">
      <c r="A343" s="51">
        <v>713</v>
      </c>
      <c r="B343" s="59">
        <v>44846</v>
      </c>
      <c r="C343" s="59">
        <v>44770</v>
      </c>
      <c r="D343" s="53" t="s">
        <v>1873</v>
      </c>
      <c r="E343" s="51" t="str">
        <f>IF(ISBLANK(LeaveTracker[[#This Row],[Employee Name]]),"-----",VLOOKUP(LeaveTracker[[#This Row],[Employee Name]],Employees[[Employee Name]:[Office]],7))</f>
        <v>TICC</v>
      </c>
      <c r="F343" s="51" t="str">
        <f>IF(ISBLANK(LeaveTracker[[#This Row],[Employee Name]]),"-----",VLOOKUP(LeaveTracker[[#This Row],[Employee Name]],Employees[[Employee Name]:[Office]],6))</f>
        <v>CASUAL</v>
      </c>
      <c r="G343" s="50">
        <v>44769</v>
      </c>
      <c r="H343" s="50">
        <v>44769</v>
      </c>
      <c r="I343" s="55" t="s">
        <v>81</v>
      </c>
      <c r="J343" s="53"/>
      <c r="K343" s="51" t="str">
        <f ca="1">LeaveTracker[[#This Row],[Days]]&amp;" "&amp;LeaveTracker[[#This Row],[Type of Leave]]</f>
        <v>1 SL</v>
      </c>
      <c r="L343" s="9">
        <f ca="1">NETWORKDAYS(LeaveTracker[[#This Row],[Start Date]],LeaveTracker[[#This Row],[End Date]],lstHolidays)</f>
        <v>1</v>
      </c>
      <c r="M343" s="9"/>
    </row>
    <row r="344" spans="1:13" ht="30" hidden="1" customHeight="1" x14ac:dyDescent="0.3">
      <c r="A344" s="51">
        <v>714</v>
      </c>
      <c r="B344" s="59">
        <v>44846</v>
      </c>
      <c r="C344" s="59">
        <v>44776</v>
      </c>
      <c r="D344" s="53" t="s">
        <v>1783</v>
      </c>
      <c r="E344" s="51" t="str">
        <f>IF(ISBLANK(LeaveTracker[[#This Row],[Employee Name]]),"-----",VLOOKUP(LeaveTracker[[#This Row],[Employee Name]],Employees[[Employee Name]:[Office]],7))</f>
        <v>GSO</v>
      </c>
      <c r="F344" s="51" t="str">
        <f>IF(ISBLANK(LeaveTracker[[#This Row],[Employee Name]]),"-----",VLOOKUP(LeaveTracker[[#This Row],[Employee Name]],Employees[[Employee Name]:[Office]],6))</f>
        <v>CASUAL</v>
      </c>
      <c r="G344" s="50">
        <v>44775</v>
      </c>
      <c r="H344" s="50">
        <v>44775</v>
      </c>
      <c r="I344" s="55" t="s">
        <v>81</v>
      </c>
      <c r="J344" s="53"/>
      <c r="K344" s="51" t="str">
        <f ca="1">LeaveTracker[[#This Row],[Days]]&amp;" "&amp;LeaveTracker[[#This Row],[Type of Leave]]</f>
        <v>1 SL</v>
      </c>
      <c r="L344" s="9">
        <f ca="1">NETWORKDAYS(LeaveTracker[[#This Row],[Start Date]],LeaveTracker[[#This Row],[End Date]],lstHolidays)</f>
        <v>1</v>
      </c>
      <c r="M344" s="9"/>
    </row>
    <row r="345" spans="1:13" ht="30" hidden="1" customHeight="1" x14ac:dyDescent="0.3">
      <c r="A345" s="51">
        <v>715</v>
      </c>
      <c r="B345" s="59">
        <v>44846</v>
      </c>
      <c r="C345" s="59">
        <v>44705</v>
      </c>
      <c r="D345" s="53" t="s">
        <v>1893</v>
      </c>
      <c r="E345" s="51" t="str">
        <f>IF(ISBLANK(LeaveTracker[[#This Row],[Employee Name]]),"-----",VLOOKUP(LeaveTracker[[#This Row],[Employee Name]],Employees[[Employee Name]:[Office]],7))</f>
        <v>PICNIC GROVE</v>
      </c>
      <c r="F345" s="51" t="str">
        <f>IF(ISBLANK(LeaveTracker[[#This Row],[Employee Name]]),"-----",VLOOKUP(LeaveTracker[[#This Row],[Employee Name]],Employees[[Employee Name]:[Office]],6))</f>
        <v>CASUAL</v>
      </c>
      <c r="G345" s="50">
        <v>44702</v>
      </c>
      <c r="H345" s="50">
        <v>44704</v>
      </c>
      <c r="I345" s="55" t="s">
        <v>81</v>
      </c>
      <c r="J345" s="53"/>
      <c r="K345" s="51" t="str">
        <f ca="1">LeaveTracker[[#This Row],[Days]]&amp;" "&amp;LeaveTracker[[#This Row],[Type of Leave]]</f>
        <v>1 SL</v>
      </c>
      <c r="L345" s="9">
        <f ca="1">NETWORKDAYS(LeaveTracker[[#This Row],[Start Date]],LeaveTracker[[#This Row],[End Date]],lstHolidays)</f>
        <v>1</v>
      </c>
      <c r="M345" s="9"/>
    </row>
    <row r="346" spans="1:13" ht="30" hidden="1" customHeight="1" x14ac:dyDescent="0.3">
      <c r="A346" s="51">
        <v>716</v>
      </c>
      <c r="B346" s="59">
        <v>44846</v>
      </c>
      <c r="C346" s="59">
        <v>44774</v>
      </c>
      <c r="D346" s="53" t="s">
        <v>1785</v>
      </c>
      <c r="E346" s="51" t="str">
        <f>IF(ISBLANK(LeaveTracker[[#This Row],[Employee Name]]),"-----",VLOOKUP(LeaveTracker[[#This Row],[Employee Name]],Employees[[Employee Name]:[Office]],7))</f>
        <v>CENRO</v>
      </c>
      <c r="F346" s="51" t="str">
        <f>IF(ISBLANK(LeaveTracker[[#This Row],[Employee Name]]),"-----",VLOOKUP(LeaveTracker[[#This Row],[Employee Name]],Employees[[Employee Name]:[Office]],6))</f>
        <v>CASUAL</v>
      </c>
      <c r="G346" s="50">
        <v>44781</v>
      </c>
      <c r="H346" s="50">
        <v>44783</v>
      </c>
      <c r="I346" s="55" t="s">
        <v>300</v>
      </c>
      <c r="J346" s="53" t="s">
        <v>1739</v>
      </c>
      <c r="K346" s="51" t="str">
        <f ca="1">LeaveTracker[[#This Row],[Days]]&amp;" "&amp;LeaveTracker[[#This Row],[Type of Leave]]</f>
        <v>3 OTHER</v>
      </c>
      <c r="L346" s="9">
        <f ca="1">NETWORKDAYS(LeaveTracker[[#This Row],[Start Date]],LeaveTracker[[#This Row],[End Date]],lstHolidays)</f>
        <v>3</v>
      </c>
      <c r="M346" s="9"/>
    </row>
    <row r="347" spans="1:13" ht="30" hidden="1" customHeight="1" x14ac:dyDescent="0.3">
      <c r="A347" s="51">
        <v>717</v>
      </c>
      <c r="B347" s="59">
        <v>44846</v>
      </c>
      <c r="C347" s="59">
        <v>44774</v>
      </c>
      <c r="D347" s="53" t="s">
        <v>1777</v>
      </c>
      <c r="E347" s="51" t="str">
        <f>IF(ISBLANK(LeaveTracker[[#This Row],[Employee Name]]),"-----",VLOOKUP(LeaveTracker[[#This Row],[Employee Name]],Employees[[Employee Name]:[Office]],7))</f>
        <v>CEO</v>
      </c>
      <c r="F347" s="51" t="str">
        <f>IF(ISBLANK(LeaveTracker[[#This Row],[Employee Name]]),"-----",VLOOKUP(LeaveTracker[[#This Row],[Employee Name]],Employees[[Employee Name]:[Office]],6))</f>
        <v>CASUAL</v>
      </c>
      <c r="G347" s="50">
        <v>44771</v>
      </c>
      <c r="H347" s="50">
        <v>44771</v>
      </c>
      <c r="I347" s="55" t="s">
        <v>81</v>
      </c>
      <c r="J347" s="53"/>
      <c r="K347" s="51" t="str">
        <f ca="1">LeaveTracker[[#This Row],[Days]]&amp;" "&amp;LeaveTracker[[#This Row],[Type of Leave]]</f>
        <v>1 SL</v>
      </c>
      <c r="L347" s="9">
        <f ca="1">NETWORKDAYS(LeaveTracker[[#This Row],[Start Date]],LeaveTracker[[#This Row],[End Date]],lstHolidays)</f>
        <v>1</v>
      </c>
      <c r="M347" s="9"/>
    </row>
    <row r="348" spans="1:13" ht="30" hidden="1" customHeight="1" x14ac:dyDescent="0.3">
      <c r="A348" s="51">
        <v>718</v>
      </c>
      <c r="B348" s="59">
        <v>44846</v>
      </c>
      <c r="C348" s="59">
        <v>44777</v>
      </c>
      <c r="D348" s="53" t="s">
        <v>1894</v>
      </c>
      <c r="E348" s="51" t="str">
        <f>IF(ISBLANK(LeaveTracker[[#This Row],[Employee Name]]),"-----",VLOOKUP(LeaveTracker[[#This Row],[Employee Name]],Employees[[Employee Name]:[Office]],7))</f>
        <v>CSWDO</v>
      </c>
      <c r="F348" s="51" t="str">
        <f>IF(ISBLANK(LeaveTracker[[#This Row],[Employee Name]]),"-----",VLOOKUP(LeaveTracker[[#This Row],[Employee Name]],Employees[[Employee Name]:[Office]],6))</f>
        <v>CASUAL</v>
      </c>
      <c r="G348" s="50">
        <v>44771</v>
      </c>
      <c r="H348" s="50">
        <v>44771</v>
      </c>
      <c r="I348" s="55" t="s">
        <v>81</v>
      </c>
      <c r="J348" s="53"/>
      <c r="K348" s="51" t="str">
        <f ca="1">LeaveTracker[[#This Row],[Days]]&amp;" "&amp;LeaveTracker[[#This Row],[Type of Leave]]</f>
        <v>1 SL</v>
      </c>
      <c r="L348" s="9">
        <f ca="1">NETWORKDAYS(LeaveTracker[[#This Row],[Start Date]],LeaveTracker[[#This Row],[End Date]],lstHolidays)</f>
        <v>1</v>
      </c>
      <c r="M348" s="9"/>
    </row>
    <row r="349" spans="1:13" ht="30" hidden="1" customHeight="1" x14ac:dyDescent="0.3">
      <c r="A349" s="51">
        <v>718</v>
      </c>
      <c r="B349" s="59">
        <v>44846</v>
      </c>
      <c r="C349" s="59">
        <v>44777</v>
      </c>
      <c r="D349" s="53" t="s">
        <v>1894</v>
      </c>
      <c r="E349" s="51" t="str">
        <f>IF(ISBLANK(LeaveTracker[[#This Row],[Employee Name]]),"-----",VLOOKUP(LeaveTracker[[#This Row],[Employee Name]],Employees[[Employee Name]:[Office]],7))</f>
        <v>CSWDO</v>
      </c>
      <c r="F349" s="51" t="str">
        <f>IF(ISBLANK(LeaveTracker[[#This Row],[Employee Name]]),"-----",VLOOKUP(LeaveTracker[[#This Row],[Employee Name]],Employees[[Employee Name]:[Office]],6))</f>
        <v>CASUAL</v>
      </c>
      <c r="G349" s="50">
        <v>44774</v>
      </c>
      <c r="H349" s="50">
        <v>44776</v>
      </c>
      <c r="I349" s="55" t="s">
        <v>81</v>
      </c>
      <c r="J349" s="53"/>
      <c r="K349" s="51" t="str">
        <f ca="1">LeaveTracker[[#This Row],[Days]]&amp;" "&amp;LeaveTracker[[#This Row],[Type of Leave]]</f>
        <v>3 SL</v>
      </c>
      <c r="L349" s="9">
        <f ca="1">NETWORKDAYS(LeaveTracker[[#This Row],[Start Date]],LeaveTracker[[#This Row],[End Date]],lstHolidays)</f>
        <v>3</v>
      </c>
      <c r="M349" s="9"/>
    </row>
    <row r="350" spans="1:13" ht="30" hidden="1" customHeight="1" x14ac:dyDescent="0.3">
      <c r="A350" s="51">
        <v>719</v>
      </c>
      <c r="B350" s="59">
        <v>44846</v>
      </c>
      <c r="C350" s="59">
        <v>44790</v>
      </c>
      <c r="D350" s="53" t="s">
        <v>1894</v>
      </c>
      <c r="E350" s="51" t="str">
        <f>IF(ISBLANK(LeaveTracker[[#This Row],[Employee Name]]),"-----",VLOOKUP(LeaveTracker[[#This Row],[Employee Name]],Employees[[Employee Name]:[Office]],7))</f>
        <v>CSWDO</v>
      </c>
      <c r="F350" s="51" t="str">
        <f>IF(ISBLANK(LeaveTracker[[#This Row],[Employee Name]]),"-----",VLOOKUP(LeaveTracker[[#This Row],[Employee Name]],Employees[[Employee Name]:[Office]],6))</f>
        <v>CASUAL</v>
      </c>
      <c r="G350" s="50">
        <v>44785</v>
      </c>
      <c r="H350" s="50">
        <v>44785</v>
      </c>
      <c r="I350" s="55" t="s">
        <v>81</v>
      </c>
      <c r="J350" s="53"/>
      <c r="K350" s="51" t="str">
        <f ca="1">LeaveTracker[[#This Row],[Days]]&amp;" "&amp;LeaveTracker[[#This Row],[Type of Leave]]</f>
        <v>1 SL</v>
      </c>
      <c r="L350" s="9">
        <f ca="1">NETWORKDAYS(LeaveTracker[[#This Row],[Start Date]],LeaveTracker[[#This Row],[End Date]],lstHolidays)</f>
        <v>1</v>
      </c>
      <c r="M350" s="9"/>
    </row>
    <row r="351" spans="1:13" ht="30" hidden="1" customHeight="1" x14ac:dyDescent="0.3">
      <c r="A351" s="51">
        <v>719</v>
      </c>
      <c r="B351" s="59">
        <v>44846</v>
      </c>
      <c r="C351" s="59">
        <v>44790</v>
      </c>
      <c r="D351" s="53" t="s">
        <v>1894</v>
      </c>
      <c r="E351" s="51" t="str">
        <f>IF(ISBLANK(LeaveTracker[[#This Row],[Employee Name]]),"-----",VLOOKUP(LeaveTracker[[#This Row],[Employee Name]],Employees[[Employee Name]:[Office]],7))</f>
        <v>CSWDO</v>
      </c>
      <c r="F351" s="51" t="str">
        <f>IF(ISBLANK(LeaveTracker[[#This Row],[Employee Name]]),"-----",VLOOKUP(LeaveTracker[[#This Row],[Employee Name]],Employees[[Employee Name]:[Office]],6))</f>
        <v>CASUAL</v>
      </c>
      <c r="G351" s="50">
        <v>44788</v>
      </c>
      <c r="H351" s="50">
        <v>44789</v>
      </c>
      <c r="I351" s="55" t="s">
        <v>81</v>
      </c>
      <c r="J351" s="53"/>
      <c r="K351" s="51" t="str">
        <f ca="1">LeaveTracker[[#This Row],[Days]]&amp;" "&amp;LeaveTracker[[#This Row],[Type of Leave]]</f>
        <v>2 SL</v>
      </c>
      <c r="L351" s="9">
        <f ca="1">NETWORKDAYS(LeaveTracker[[#This Row],[Start Date]],LeaveTracker[[#This Row],[End Date]],lstHolidays)</f>
        <v>2</v>
      </c>
      <c r="M351" s="9"/>
    </row>
    <row r="352" spans="1:13" ht="30" hidden="1" customHeight="1" x14ac:dyDescent="0.3">
      <c r="A352" s="51">
        <v>720</v>
      </c>
      <c r="B352" s="59">
        <v>44846</v>
      </c>
      <c r="C352" s="59">
        <v>44767</v>
      </c>
      <c r="D352" s="53" t="s">
        <v>1782</v>
      </c>
      <c r="E352" s="51" t="str">
        <f>IF(ISBLANK(LeaveTracker[[#This Row],[Employee Name]]),"-----",VLOOKUP(LeaveTracker[[#This Row],[Employee Name]],Employees[[Employee Name]:[Office]],7))</f>
        <v>EEO/CITY MARKET</v>
      </c>
      <c r="F352" s="51" t="str">
        <f>IF(ISBLANK(LeaveTracker[[#This Row],[Employee Name]]),"-----",VLOOKUP(LeaveTracker[[#This Row],[Employee Name]],Employees[[Employee Name]:[Office]],6))</f>
        <v>CASUAL</v>
      </c>
      <c r="G352" s="50">
        <v>44756</v>
      </c>
      <c r="H352" s="50">
        <v>44756</v>
      </c>
      <c r="I352" s="55" t="s">
        <v>81</v>
      </c>
      <c r="J352" s="53"/>
      <c r="K352" s="51" t="str">
        <f ca="1">LeaveTracker[[#This Row],[Days]]&amp;" "&amp;LeaveTracker[[#This Row],[Type of Leave]]</f>
        <v>1 SL</v>
      </c>
      <c r="L352" s="9">
        <f ca="1">NETWORKDAYS(LeaveTracker[[#This Row],[Start Date]],LeaveTracker[[#This Row],[End Date]],lstHolidays)</f>
        <v>1</v>
      </c>
      <c r="M352" s="9"/>
    </row>
    <row r="353" spans="1:13" ht="30" hidden="1" customHeight="1" x14ac:dyDescent="0.3">
      <c r="A353" s="51">
        <v>720</v>
      </c>
      <c r="B353" s="59">
        <v>44846</v>
      </c>
      <c r="C353" s="59">
        <v>44767</v>
      </c>
      <c r="D353" s="53" t="s">
        <v>1782</v>
      </c>
      <c r="E353" s="51" t="str">
        <f>IF(ISBLANK(LeaveTracker[[#This Row],[Employee Name]]),"-----",VLOOKUP(LeaveTracker[[#This Row],[Employee Name]],Employees[[Employee Name]:[Office]],7))</f>
        <v>EEO/CITY MARKET</v>
      </c>
      <c r="F353" s="51" t="str">
        <f>IF(ISBLANK(LeaveTracker[[#This Row],[Employee Name]]),"-----",VLOOKUP(LeaveTracker[[#This Row],[Employee Name]],Employees[[Employee Name]:[Office]],6))</f>
        <v>CASUAL</v>
      </c>
      <c r="G353" s="50">
        <v>44758</v>
      </c>
      <c r="H353" s="50">
        <v>44758</v>
      </c>
      <c r="I353" s="55" t="s">
        <v>81</v>
      </c>
      <c r="J353" s="53"/>
      <c r="K353" s="51" t="str">
        <f ca="1">LeaveTracker[[#This Row],[Days]]&amp;" "&amp;LeaveTracker[[#This Row],[Type of Leave]]</f>
        <v>0 SL</v>
      </c>
      <c r="L353" s="9">
        <f ca="1">NETWORKDAYS(LeaveTracker[[#This Row],[Start Date]],LeaveTracker[[#This Row],[End Date]],lstHolidays)</f>
        <v>0</v>
      </c>
      <c r="M353" s="9"/>
    </row>
    <row r="354" spans="1:13" ht="30" hidden="1" customHeight="1" x14ac:dyDescent="0.3">
      <c r="A354" s="51">
        <v>720</v>
      </c>
      <c r="B354" s="59">
        <v>44846</v>
      </c>
      <c r="C354" s="59">
        <v>44767</v>
      </c>
      <c r="D354" s="53" t="s">
        <v>1782</v>
      </c>
      <c r="E354" s="51" t="str">
        <f>IF(ISBLANK(LeaveTracker[[#This Row],[Employee Name]]),"-----",VLOOKUP(LeaveTracker[[#This Row],[Employee Name]],Employees[[Employee Name]:[Office]],7))</f>
        <v>EEO/CITY MARKET</v>
      </c>
      <c r="F354" s="51" t="str">
        <f>IF(ISBLANK(LeaveTracker[[#This Row],[Employee Name]]),"-----",VLOOKUP(LeaveTracker[[#This Row],[Employee Name]],Employees[[Employee Name]:[Office]],6))</f>
        <v>CASUAL</v>
      </c>
      <c r="G354" s="50">
        <v>44760</v>
      </c>
      <c r="H354" s="50">
        <v>44763</v>
      </c>
      <c r="I354" s="55" t="s">
        <v>81</v>
      </c>
      <c r="J354" s="53"/>
      <c r="K354" s="51" t="str">
        <f ca="1">LeaveTracker[[#This Row],[Days]]&amp;" "&amp;LeaveTracker[[#This Row],[Type of Leave]]</f>
        <v>4 SL</v>
      </c>
      <c r="L354" s="9">
        <f ca="1">NETWORKDAYS(LeaveTracker[[#This Row],[Start Date]],LeaveTracker[[#This Row],[End Date]],lstHolidays)</f>
        <v>4</v>
      </c>
      <c r="M354" s="9"/>
    </row>
    <row r="355" spans="1:13" ht="30" hidden="1" customHeight="1" x14ac:dyDescent="0.3">
      <c r="A355" s="51">
        <v>720</v>
      </c>
      <c r="B355" s="59">
        <v>44846</v>
      </c>
      <c r="C355" s="59">
        <v>44767</v>
      </c>
      <c r="D355" s="53" t="s">
        <v>1782</v>
      </c>
      <c r="E355" s="51" t="str">
        <f>IF(ISBLANK(LeaveTracker[[#This Row],[Employee Name]]),"-----",VLOOKUP(LeaveTracker[[#This Row],[Employee Name]],Employees[[Employee Name]:[Office]],7))</f>
        <v>EEO/CITY MARKET</v>
      </c>
      <c r="F355" s="51" t="str">
        <f>IF(ISBLANK(LeaveTracker[[#This Row],[Employee Name]]),"-----",VLOOKUP(LeaveTracker[[#This Row],[Employee Name]],Employees[[Employee Name]:[Office]],6))</f>
        <v>CASUAL</v>
      </c>
      <c r="G355" s="50">
        <v>44769</v>
      </c>
      <c r="H355" s="50">
        <v>44770</v>
      </c>
      <c r="I355" s="55" t="s">
        <v>81</v>
      </c>
      <c r="J355" s="53"/>
      <c r="K355" s="51" t="str">
        <f ca="1">LeaveTracker[[#This Row],[Days]]&amp;" "&amp;LeaveTracker[[#This Row],[Type of Leave]]</f>
        <v>2 SL</v>
      </c>
      <c r="L355" s="9">
        <f ca="1">NETWORKDAYS(LeaveTracker[[#This Row],[Start Date]],LeaveTracker[[#This Row],[End Date]],lstHolidays)</f>
        <v>2</v>
      </c>
      <c r="M355" s="9"/>
    </row>
    <row r="356" spans="1:13" ht="30" hidden="1" customHeight="1" x14ac:dyDescent="0.3">
      <c r="A356" s="51">
        <v>721</v>
      </c>
      <c r="B356" s="59">
        <v>44846</v>
      </c>
      <c r="C356" s="59">
        <v>44756</v>
      </c>
      <c r="D356" s="53" t="s">
        <v>1876</v>
      </c>
      <c r="E356" s="51" t="str">
        <f>IF(ISBLANK(LeaveTracker[[#This Row],[Employee Name]]),"-----",VLOOKUP(LeaveTracker[[#This Row],[Employee Name]],Employees[[Employee Name]:[Office]],7))</f>
        <v>TCSNHS-ISHS</v>
      </c>
      <c r="F356" s="51" t="str">
        <f>IF(ISBLANK(LeaveTracker[[#This Row],[Employee Name]]),"-----",VLOOKUP(LeaveTracker[[#This Row],[Employee Name]],Employees[[Employee Name]:[Office]],6))</f>
        <v>CASUAL</v>
      </c>
      <c r="G356" s="50">
        <v>44753</v>
      </c>
      <c r="H356" s="50">
        <v>44755</v>
      </c>
      <c r="I356" s="55" t="s">
        <v>81</v>
      </c>
      <c r="J356" s="53"/>
      <c r="K356" s="51" t="str">
        <f ca="1">LeaveTracker[[#This Row],[Days]]&amp;" "&amp;LeaveTracker[[#This Row],[Type of Leave]]</f>
        <v>3 SL</v>
      </c>
      <c r="L356" s="9">
        <f ca="1">NETWORKDAYS(LeaveTracker[[#This Row],[Start Date]],LeaveTracker[[#This Row],[End Date]],lstHolidays)</f>
        <v>3</v>
      </c>
      <c r="M356" s="9"/>
    </row>
    <row r="357" spans="1:13" ht="30" hidden="1" customHeight="1" x14ac:dyDescent="0.3">
      <c r="A357" s="51">
        <v>722</v>
      </c>
      <c r="B357" s="59">
        <v>44846</v>
      </c>
      <c r="C357" s="59">
        <v>44750</v>
      </c>
      <c r="D357" s="53" t="s">
        <v>1863</v>
      </c>
      <c r="E357" s="51" t="str">
        <f>IF(ISBLANK(LeaveTracker[[#This Row],[Employee Name]]),"-----",VLOOKUP(LeaveTracker[[#This Row],[Employee Name]],Employees[[Employee Name]:[Office]],7))</f>
        <v>EEO/CITY MARKET</v>
      </c>
      <c r="F357" s="51" t="str">
        <f>IF(ISBLANK(LeaveTracker[[#This Row],[Employee Name]]),"-----",VLOOKUP(LeaveTracker[[#This Row],[Employee Name]],Employees[[Employee Name]:[Office]],6))</f>
        <v>CASUAL</v>
      </c>
      <c r="G357" s="50">
        <v>44746</v>
      </c>
      <c r="H357" s="50">
        <v>44748</v>
      </c>
      <c r="I357" s="55" t="s">
        <v>81</v>
      </c>
      <c r="J357" s="53"/>
      <c r="K357" s="51" t="str">
        <f ca="1">LeaveTracker[[#This Row],[Days]]&amp;" "&amp;LeaveTracker[[#This Row],[Type of Leave]]</f>
        <v>3 SL</v>
      </c>
      <c r="L357" s="9">
        <f ca="1">NETWORKDAYS(LeaveTracker[[#This Row],[Start Date]],LeaveTracker[[#This Row],[End Date]],lstHolidays)</f>
        <v>3</v>
      </c>
      <c r="M357" s="9"/>
    </row>
    <row r="358" spans="1:13" ht="30" hidden="1" customHeight="1" x14ac:dyDescent="0.3">
      <c r="A358" s="51">
        <v>723</v>
      </c>
      <c r="B358" s="59">
        <v>44846</v>
      </c>
      <c r="C358" s="59">
        <v>44712</v>
      </c>
      <c r="D358" s="53" t="s">
        <v>1775</v>
      </c>
      <c r="E358" s="51" t="str">
        <f>IF(ISBLANK(LeaveTracker[[#This Row],[Employee Name]]),"-----",VLOOKUP(LeaveTracker[[#This Row],[Employee Name]],Employees[[Employee Name]:[Office]],7))</f>
        <v>TCIS</v>
      </c>
      <c r="F358" s="51" t="str">
        <f>IF(ISBLANK(LeaveTracker[[#This Row],[Employee Name]]),"-----",VLOOKUP(LeaveTracker[[#This Row],[Employee Name]],Employees[[Employee Name]:[Office]],6))</f>
        <v>JOBCON</v>
      </c>
      <c r="G358" s="50">
        <v>44711</v>
      </c>
      <c r="H358" s="50">
        <v>44711</v>
      </c>
      <c r="I358" s="55" t="s">
        <v>81</v>
      </c>
      <c r="J358" s="53"/>
      <c r="K358" s="51" t="str">
        <f ca="1">LeaveTracker[[#This Row],[Days]]&amp;" "&amp;LeaveTracker[[#This Row],[Type of Leave]]</f>
        <v>1 SL</v>
      </c>
      <c r="L358" s="9">
        <f ca="1">NETWORKDAYS(LeaveTracker[[#This Row],[Start Date]],LeaveTracker[[#This Row],[End Date]],lstHolidays)</f>
        <v>1</v>
      </c>
      <c r="M358" s="9"/>
    </row>
    <row r="359" spans="1:13" ht="30" hidden="1" customHeight="1" x14ac:dyDescent="0.3">
      <c r="A359" s="51">
        <v>724</v>
      </c>
      <c r="B359" s="59">
        <v>44846</v>
      </c>
      <c r="C359" s="59">
        <v>44706</v>
      </c>
      <c r="D359" s="53" t="s">
        <v>1776</v>
      </c>
      <c r="E359" s="51" t="str">
        <f>IF(ISBLANK(LeaveTracker[[#This Row],[Employee Name]]),"-----",VLOOKUP(LeaveTracker[[#This Row],[Employee Name]],Employees[[Employee Name]:[Office]],7))</f>
        <v>GSO</v>
      </c>
      <c r="F359" s="51" t="str">
        <f>IF(ISBLANK(LeaveTracker[[#This Row],[Employee Name]]),"-----",VLOOKUP(LeaveTracker[[#This Row],[Employee Name]],Employees[[Employee Name]:[Office]],6))</f>
        <v>CASUAL</v>
      </c>
      <c r="G359" s="50">
        <v>44705</v>
      </c>
      <c r="H359" s="50">
        <v>44705</v>
      </c>
      <c r="I359" s="55" t="s">
        <v>300</v>
      </c>
      <c r="J359" s="53" t="s">
        <v>647</v>
      </c>
      <c r="K359" s="51" t="str">
        <f ca="1">LeaveTracker[[#This Row],[Days]]&amp;" "&amp;LeaveTracker[[#This Row],[Type of Leave]]</f>
        <v>1 OTHER</v>
      </c>
      <c r="L359" s="9">
        <f ca="1">NETWORKDAYS(LeaveTracker[[#This Row],[Start Date]],LeaveTracker[[#This Row],[End Date]],lstHolidays)</f>
        <v>1</v>
      </c>
      <c r="M359" s="9"/>
    </row>
    <row r="360" spans="1:13" ht="30" hidden="1" customHeight="1" x14ac:dyDescent="0.3">
      <c r="A360" s="51">
        <v>725</v>
      </c>
      <c r="B360" s="59">
        <v>44846</v>
      </c>
      <c r="C360" s="59">
        <v>44775</v>
      </c>
      <c r="D360" s="53" t="s">
        <v>1824</v>
      </c>
      <c r="E360" s="51" t="str">
        <f>IF(ISBLANK(LeaveTracker[[#This Row],[Employee Name]]),"-----",VLOOKUP(LeaveTracker[[#This Row],[Employee Name]],Employees[[Employee Name]:[Office]],7))</f>
        <v>CTO</v>
      </c>
      <c r="F360" s="51" t="str">
        <f>IF(ISBLANK(LeaveTracker[[#This Row],[Employee Name]]),"-----",VLOOKUP(LeaveTracker[[#This Row],[Employee Name]],Employees[[Employee Name]:[Office]],6))</f>
        <v>REGULAR</v>
      </c>
      <c r="G360" s="50">
        <v>44774</v>
      </c>
      <c r="H360" s="50">
        <v>44774</v>
      </c>
      <c r="I360" s="55" t="s">
        <v>81</v>
      </c>
      <c r="J360" s="53"/>
      <c r="K360" s="51" t="str">
        <f ca="1">LeaveTracker[[#This Row],[Days]]&amp;" "&amp;LeaveTracker[[#This Row],[Type of Leave]]</f>
        <v>1 SL</v>
      </c>
      <c r="L360" s="9">
        <f ca="1">NETWORKDAYS(LeaveTracker[[#This Row],[Start Date]],LeaveTracker[[#This Row],[End Date]],lstHolidays)</f>
        <v>1</v>
      </c>
      <c r="M360" s="9"/>
    </row>
    <row r="361" spans="1:13" ht="30" hidden="1" customHeight="1" x14ac:dyDescent="0.3">
      <c r="A361" s="51">
        <v>726</v>
      </c>
      <c r="B361" s="59">
        <v>44846</v>
      </c>
      <c r="C361" s="59">
        <v>44685</v>
      </c>
      <c r="D361" s="53" t="s">
        <v>1895</v>
      </c>
      <c r="E361" s="51" t="str">
        <f>IF(ISBLANK(LeaveTracker[[#This Row],[Employee Name]]),"-----",VLOOKUP(LeaveTracker[[#This Row],[Employee Name]],Employees[[Employee Name]:[Office]],7))</f>
        <v>CEO</v>
      </c>
      <c r="F361" s="51" t="str">
        <f>IF(ISBLANK(LeaveTracker[[#This Row],[Employee Name]]),"-----",VLOOKUP(LeaveTracker[[#This Row],[Employee Name]],Employees[[Employee Name]:[Office]],6))</f>
        <v>CASUAL</v>
      </c>
      <c r="G361" s="50">
        <v>44685</v>
      </c>
      <c r="H361" s="50">
        <v>44687</v>
      </c>
      <c r="I361" s="55" t="s">
        <v>77</v>
      </c>
      <c r="J361" s="53"/>
      <c r="K361" s="51" t="str">
        <f ca="1">LeaveTracker[[#This Row],[Days]]&amp;" "&amp;LeaveTracker[[#This Row],[Type of Leave]]</f>
        <v>3 Paternity</v>
      </c>
      <c r="L361" s="9">
        <f ca="1">NETWORKDAYS(LeaveTracker[[#This Row],[Start Date]],LeaveTracker[[#This Row],[End Date]],lstHolidays)</f>
        <v>3</v>
      </c>
      <c r="M361" s="9"/>
    </row>
    <row r="362" spans="1:13" ht="30" hidden="1" customHeight="1" x14ac:dyDescent="0.3">
      <c r="A362" s="51">
        <v>726</v>
      </c>
      <c r="B362" s="59">
        <v>44846</v>
      </c>
      <c r="C362" s="59">
        <v>44685</v>
      </c>
      <c r="D362" s="53" t="s">
        <v>1895</v>
      </c>
      <c r="E362" s="51" t="str">
        <f>IF(ISBLANK(LeaveTracker[[#This Row],[Employee Name]]),"-----",VLOOKUP(LeaveTracker[[#This Row],[Employee Name]],Employees[[Employee Name]:[Office]],7))</f>
        <v>CEO</v>
      </c>
      <c r="F362" s="51" t="str">
        <f>IF(ISBLANK(LeaveTracker[[#This Row],[Employee Name]]),"-----",VLOOKUP(LeaveTracker[[#This Row],[Employee Name]],Employees[[Employee Name]:[Office]],6))</f>
        <v>CASUAL</v>
      </c>
      <c r="G362" s="50">
        <v>44691</v>
      </c>
      <c r="H362" s="50">
        <v>44694</v>
      </c>
      <c r="I362" s="55" t="s">
        <v>77</v>
      </c>
      <c r="J362" s="53"/>
      <c r="K362" s="51" t="str">
        <f ca="1">LeaveTracker[[#This Row],[Days]]&amp;" "&amp;LeaveTracker[[#This Row],[Type of Leave]]</f>
        <v>4 Paternity</v>
      </c>
      <c r="L362" s="9">
        <f ca="1">NETWORKDAYS(LeaveTracker[[#This Row],[Start Date]],LeaveTracker[[#This Row],[End Date]],lstHolidays)</f>
        <v>4</v>
      </c>
      <c r="M362" s="9"/>
    </row>
    <row r="363" spans="1:13" ht="30" hidden="1" customHeight="1" x14ac:dyDescent="0.3">
      <c r="A363" s="51">
        <v>727</v>
      </c>
      <c r="B363" s="59">
        <v>44846</v>
      </c>
      <c r="C363" s="59">
        <v>44713</v>
      </c>
      <c r="D363" s="53" t="s">
        <v>1895</v>
      </c>
      <c r="E363" s="51" t="str">
        <f>IF(ISBLANK(LeaveTracker[[#This Row],[Employee Name]]),"-----",VLOOKUP(LeaveTracker[[#This Row],[Employee Name]],Employees[[Employee Name]:[Office]],7))</f>
        <v>CEO</v>
      </c>
      <c r="F363" s="51" t="str">
        <f>IF(ISBLANK(LeaveTracker[[#This Row],[Employee Name]]),"-----",VLOOKUP(LeaveTracker[[#This Row],[Employee Name]],Employees[[Employee Name]:[Office]],6))</f>
        <v>CASUAL</v>
      </c>
      <c r="G363" s="50">
        <v>44721</v>
      </c>
      <c r="H363" s="50">
        <v>44721</v>
      </c>
      <c r="I363" s="55" t="s">
        <v>300</v>
      </c>
      <c r="J363" s="53" t="s">
        <v>1808</v>
      </c>
      <c r="K363" s="51" t="str">
        <f ca="1">LeaveTracker[[#This Row],[Days]]&amp;" "&amp;LeaveTracker[[#This Row],[Type of Leave]]</f>
        <v>1 OTHER</v>
      </c>
      <c r="L363" s="9">
        <f ca="1">NETWORKDAYS(LeaveTracker[[#This Row],[Start Date]],LeaveTracker[[#This Row],[End Date]],lstHolidays)</f>
        <v>1</v>
      </c>
      <c r="M363" s="9"/>
    </row>
    <row r="364" spans="1:13" ht="30" hidden="1" customHeight="1" x14ac:dyDescent="0.3">
      <c r="A364" s="51">
        <v>728</v>
      </c>
      <c r="B364" s="59">
        <v>44846</v>
      </c>
      <c r="C364" s="59">
        <v>44845</v>
      </c>
      <c r="D364" s="53" t="s">
        <v>1896</v>
      </c>
      <c r="E364" s="51" t="str">
        <f>IF(ISBLANK(LeaveTracker[[#This Row],[Employee Name]]),"-----",VLOOKUP(LeaveTracker[[#This Row],[Employee Name]],Employees[[Employee Name]:[Office]],7))</f>
        <v>GSO</v>
      </c>
      <c r="F364" s="51" t="str">
        <f>IF(ISBLANK(LeaveTracker[[#This Row],[Employee Name]]),"-----",VLOOKUP(LeaveTracker[[#This Row],[Employee Name]],Employees[[Employee Name]:[Office]],6))</f>
        <v>CASUAL</v>
      </c>
      <c r="G364" s="50">
        <v>44840</v>
      </c>
      <c r="H364" s="50">
        <v>44841</v>
      </c>
      <c r="I364" s="55" t="s">
        <v>81</v>
      </c>
      <c r="J364" s="53"/>
      <c r="K364" s="51" t="str">
        <f ca="1">LeaveTracker[[#This Row],[Days]]&amp;" "&amp;LeaveTracker[[#This Row],[Type of Leave]]</f>
        <v>2 SL</v>
      </c>
      <c r="L364" s="9">
        <f ca="1">NETWORKDAYS(LeaveTracker[[#This Row],[Start Date]],LeaveTracker[[#This Row],[End Date]],lstHolidays)</f>
        <v>2</v>
      </c>
      <c r="M364" s="9"/>
    </row>
    <row r="365" spans="1:13" ht="30" hidden="1" customHeight="1" x14ac:dyDescent="0.3">
      <c r="A365" s="51">
        <v>729</v>
      </c>
      <c r="B365" s="59">
        <v>44846</v>
      </c>
      <c r="C365" s="59">
        <v>44844</v>
      </c>
      <c r="D365" s="53" t="s">
        <v>1845</v>
      </c>
      <c r="E365" s="51" t="str">
        <f>IF(ISBLANK(LeaveTracker[[#This Row],[Employee Name]]),"-----",VLOOKUP(LeaveTracker[[#This Row],[Employee Name]],Employees[[Employee Name]:[Office]],7))</f>
        <v>GSO</v>
      </c>
      <c r="F365" s="51" t="str">
        <f>IF(ISBLANK(LeaveTracker[[#This Row],[Employee Name]]),"-----",VLOOKUP(LeaveTracker[[#This Row],[Employee Name]],Employees[[Employee Name]:[Office]],6))</f>
        <v>CASUAL</v>
      </c>
      <c r="G365" s="50">
        <v>44838</v>
      </c>
      <c r="H365" s="50">
        <v>44841</v>
      </c>
      <c r="I365" s="55" t="s">
        <v>81</v>
      </c>
      <c r="J365" s="53"/>
      <c r="K365" s="51" t="str">
        <f ca="1">LeaveTracker[[#This Row],[Days]]&amp;" "&amp;LeaveTracker[[#This Row],[Type of Leave]]</f>
        <v>4 SL</v>
      </c>
      <c r="L365" s="9">
        <f ca="1">NETWORKDAYS(LeaveTracker[[#This Row],[Start Date]],LeaveTracker[[#This Row],[End Date]],lstHolidays)</f>
        <v>4</v>
      </c>
      <c r="M365" s="9"/>
    </row>
    <row r="366" spans="1:13" ht="30" hidden="1" customHeight="1" x14ac:dyDescent="0.3">
      <c r="A366" s="51">
        <v>730</v>
      </c>
      <c r="B366" s="59">
        <v>44846</v>
      </c>
      <c r="C366" s="59">
        <v>44816</v>
      </c>
      <c r="D366" s="53" t="s">
        <v>1761</v>
      </c>
      <c r="E366" s="51" t="str">
        <f>IF(ISBLANK(LeaveTracker[[#This Row],[Employee Name]]),"-----",VLOOKUP(LeaveTracker[[#This Row],[Employee Name]],Employees[[Employee Name]:[Office]],7))</f>
        <v>ACCOUNTING</v>
      </c>
      <c r="F366" s="51" t="str">
        <f>IF(ISBLANK(LeaveTracker[[#This Row],[Employee Name]]),"-----",VLOOKUP(LeaveTracker[[#This Row],[Employee Name]],Employees[[Employee Name]:[Office]],6))</f>
        <v>CASUAL</v>
      </c>
      <c r="G366" s="50">
        <v>44811</v>
      </c>
      <c r="H366" s="50">
        <v>44811</v>
      </c>
      <c r="I366" s="55" t="s">
        <v>81</v>
      </c>
      <c r="J366" s="53"/>
      <c r="K366" s="51" t="str">
        <f ca="1">LeaveTracker[[#This Row],[Days]]&amp;" "&amp;LeaveTracker[[#This Row],[Type of Leave]]</f>
        <v>1 SL</v>
      </c>
      <c r="L366" s="9">
        <f ca="1">NETWORKDAYS(LeaveTracker[[#This Row],[Start Date]],LeaveTracker[[#This Row],[End Date]],lstHolidays)</f>
        <v>1</v>
      </c>
      <c r="M366" s="9"/>
    </row>
    <row r="367" spans="1:13" ht="30" hidden="1" customHeight="1" x14ac:dyDescent="0.3">
      <c r="A367" s="51">
        <v>731</v>
      </c>
      <c r="B367" s="59">
        <v>44846</v>
      </c>
      <c r="C367" s="59">
        <v>44850</v>
      </c>
      <c r="D367" s="53" t="s">
        <v>1897</v>
      </c>
      <c r="E367" s="51" t="str">
        <f>IF(ISBLANK(LeaveTracker[[#This Row],[Employee Name]]),"-----",VLOOKUP(LeaveTracker[[#This Row],[Employee Name]],Employees[[Employee Name]:[Office]],7))</f>
        <v>CHO</v>
      </c>
      <c r="F367" s="51" t="str">
        <f>IF(ISBLANK(LeaveTracker[[#This Row],[Employee Name]]),"-----",VLOOKUP(LeaveTracker[[#This Row],[Employee Name]],Employees[[Employee Name]:[Office]],6))</f>
        <v>CASUAL</v>
      </c>
      <c r="G367" s="50">
        <v>44784</v>
      </c>
      <c r="H367" s="50">
        <v>44784</v>
      </c>
      <c r="I367" s="55" t="s">
        <v>81</v>
      </c>
      <c r="J367" s="53"/>
      <c r="K367" s="51" t="str">
        <f ca="1">LeaveTracker[[#This Row],[Days]]&amp;" "&amp;LeaveTracker[[#This Row],[Type of Leave]]</f>
        <v>1 SL</v>
      </c>
      <c r="L367" s="9">
        <f ca="1">NETWORKDAYS(LeaveTracker[[#This Row],[Start Date]],LeaveTracker[[#This Row],[End Date]],lstHolidays)</f>
        <v>1</v>
      </c>
      <c r="M367" s="9"/>
    </row>
    <row r="368" spans="1:13" ht="30" hidden="1" customHeight="1" x14ac:dyDescent="0.3">
      <c r="A368" s="51">
        <v>732</v>
      </c>
      <c r="B368" s="59">
        <v>44846</v>
      </c>
      <c r="C368" s="59">
        <v>44785</v>
      </c>
      <c r="D368" s="53" t="s">
        <v>1898</v>
      </c>
      <c r="E368" s="51" t="str">
        <f>IF(ISBLANK(LeaveTracker[[#This Row],[Employee Name]]),"-----",VLOOKUP(LeaveTracker[[#This Row],[Employee Name]],Employees[[Employee Name]:[Office]],7))</f>
        <v>CENRO</v>
      </c>
      <c r="F368" s="51" t="str">
        <f>IF(ISBLANK(LeaveTracker[[#This Row],[Employee Name]]),"-----",VLOOKUP(LeaveTracker[[#This Row],[Employee Name]],Employees[[Employee Name]:[Office]],6))</f>
        <v>CASUAL</v>
      </c>
      <c r="G368" s="50">
        <v>44782</v>
      </c>
      <c r="H368" s="50">
        <v>44782</v>
      </c>
      <c r="I368" s="55" t="s">
        <v>81</v>
      </c>
      <c r="J368" s="53"/>
      <c r="K368" s="51" t="str">
        <f ca="1">LeaveTracker[[#This Row],[Days]]&amp;" "&amp;LeaveTracker[[#This Row],[Type of Leave]]</f>
        <v>1 SL</v>
      </c>
      <c r="L368" s="9">
        <f ca="1">NETWORKDAYS(LeaveTracker[[#This Row],[Start Date]],LeaveTracker[[#This Row],[End Date]],lstHolidays)</f>
        <v>1</v>
      </c>
      <c r="M368" s="9"/>
    </row>
    <row r="369" spans="1:13" ht="30" hidden="1" customHeight="1" x14ac:dyDescent="0.3">
      <c r="A369" s="51">
        <v>733</v>
      </c>
      <c r="B369" s="59">
        <v>44846</v>
      </c>
      <c r="C369" s="59">
        <v>44785</v>
      </c>
      <c r="D369" s="53" t="s">
        <v>1742</v>
      </c>
      <c r="E369" s="51" t="str">
        <f>IF(ISBLANK(LeaveTracker[[#This Row],[Employee Name]]),"-----",VLOOKUP(LeaveTracker[[#This Row],[Employee Name]],Employees[[Employee Name]:[Office]],7))</f>
        <v>TCIS</v>
      </c>
      <c r="F369" s="51" t="str">
        <f>IF(ISBLANK(LeaveTracker[[#This Row],[Employee Name]]),"-----",VLOOKUP(LeaveTracker[[#This Row],[Employee Name]],Employees[[Employee Name]:[Office]],6))</f>
        <v>CASUAL</v>
      </c>
      <c r="G369" s="50">
        <v>44788</v>
      </c>
      <c r="H369" s="50">
        <v>44788</v>
      </c>
      <c r="I369" s="55" t="s">
        <v>82</v>
      </c>
      <c r="J369" s="53"/>
      <c r="K369" s="51" t="str">
        <f ca="1">LeaveTracker[[#This Row],[Days]]&amp;" "&amp;LeaveTracker[[#This Row],[Type of Leave]]</f>
        <v>1 VL</v>
      </c>
      <c r="L369" s="9">
        <f ca="1">NETWORKDAYS(LeaveTracker[[#This Row],[Start Date]],LeaveTracker[[#This Row],[End Date]],lstHolidays)</f>
        <v>1</v>
      </c>
      <c r="M369" s="9"/>
    </row>
    <row r="370" spans="1:13" ht="30" hidden="1" customHeight="1" x14ac:dyDescent="0.3">
      <c r="A370" s="51">
        <v>734</v>
      </c>
      <c r="B370" s="59">
        <v>44846</v>
      </c>
      <c r="C370" s="59">
        <v>44777</v>
      </c>
      <c r="D370" s="53" t="s">
        <v>1852</v>
      </c>
      <c r="E370" s="51" t="str">
        <f>IF(ISBLANK(LeaveTracker[[#This Row],[Employee Name]]),"-----",VLOOKUP(LeaveTracker[[#This Row],[Employee Name]],Employees[[Employee Name]:[Office]],7))</f>
        <v>CSWDO</v>
      </c>
      <c r="F370" s="51" t="str">
        <f>IF(ISBLANK(LeaveTracker[[#This Row],[Employee Name]]),"-----",VLOOKUP(LeaveTracker[[#This Row],[Employee Name]],Employees[[Employee Name]:[Office]],6))</f>
        <v>CASUAL</v>
      </c>
      <c r="G370" s="50">
        <v>44782</v>
      </c>
      <c r="H370" s="50">
        <v>44782</v>
      </c>
      <c r="I370" s="55" t="s">
        <v>300</v>
      </c>
      <c r="J370" s="53" t="s">
        <v>1808</v>
      </c>
      <c r="K370" s="51" t="str">
        <f ca="1">LeaveTracker[[#This Row],[Days]]&amp;" "&amp;LeaveTracker[[#This Row],[Type of Leave]]</f>
        <v>1 OTHER</v>
      </c>
      <c r="L370" s="9">
        <f ca="1">NETWORKDAYS(LeaveTracker[[#This Row],[Start Date]],LeaveTracker[[#This Row],[End Date]],lstHolidays)</f>
        <v>1</v>
      </c>
      <c r="M370" s="9"/>
    </row>
    <row r="371" spans="1:13" ht="30" hidden="1" customHeight="1" x14ac:dyDescent="0.3">
      <c r="A371" s="51">
        <v>735</v>
      </c>
      <c r="B371" s="59">
        <v>44846</v>
      </c>
      <c r="C371" s="59">
        <v>44715</v>
      </c>
      <c r="D371" s="53" t="s">
        <v>1891</v>
      </c>
      <c r="E371" s="51" t="str">
        <f>IF(ISBLANK(LeaveTracker[[#This Row],[Employee Name]]),"-----",VLOOKUP(LeaveTracker[[#This Row],[Employee Name]],Employees[[Employee Name]:[Office]],7))</f>
        <v>MO</v>
      </c>
      <c r="F371" s="51" t="str">
        <f>IF(ISBLANK(LeaveTracker[[#This Row],[Employee Name]]),"-----",VLOOKUP(LeaveTracker[[#This Row],[Employee Name]],Employees[[Employee Name]:[Office]],6))</f>
        <v>CASUAL</v>
      </c>
      <c r="G371" s="50">
        <v>44720</v>
      </c>
      <c r="H371" s="50">
        <v>44720</v>
      </c>
      <c r="I371" s="55" t="s">
        <v>300</v>
      </c>
      <c r="J371" s="53" t="s">
        <v>1808</v>
      </c>
      <c r="K371" s="51" t="str">
        <f ca="1">LeaveTracker[[#This Row],[Days]]&amp;" "&amp;LeaveTracker[[#This Row],[Type of Leave]]</f>
        <v>1 OTHER</v>
      </c>
      <c r="L371" s="9">
        <f ca="1">NETWORKDAYS(LeaveTracker[[#This Row],[Start Date]],LeaveTracker[[#This Row],[End Date]],lstHolidays)</f>
        <v>1</v>
      </c>
      <c r="M371" s="9"/>
    </row>
    <row r="372" spans="1:13" ht="30" hidden="1" customHeight="1" x14ac:dyDescent="0.3">
      <c r="A372" s="51">
        <v>736</v>
      </c>
      <c r="B372" s="59">
        <v>44846</v>
      </c>
      <c r="C372" s="59">
        <v>44820</v>
      </c>
      <c r="D372" s="53" t="s">
        <v>1823</v>
      </c>
      <c r="E372" s="51" t="str">
        <f>IF(ISBLANK(LeaveTracker[[#This Row],[Employee Name]]),"-----",VLOOKUP(LeaveTracker[[#This Row],[Employee Name]],Employees[[Employee Name]:[Office]],7))</f>
        <v>HOUSING</v>
      </c>
      <c r="F372" s="51" t="str">
        <f>IF(ISBLANK(LeaveTracker[[#This Row],[Employee Name]]),"-----",VLOOKUP(LeaveTracker[[#This Row],[Employee Name]],Employees[[Employee Name]:[Office]],6))</f>
        <v>CASUAL</v>
      </c>
      <c r="G372" s="50">
        <v>44817</v>
      </c>
      <c r="H372" s="50">
        <v>44819</v>
      </c>
      <c r="I372" s="55" t="s">
        <v>81</v>
      </c>
      <c r="J372" s="53"/>
      <c r="K372" s="51" t="str">
        <f ca="1">LeaveTracker[[#This Row],[Days]]&amp;" "&amp;LeaveTracker[[#This Row],[Type of Leave]]</f>
        <v>3 SL</v>
      </c>
      <c r="L372" s="9">
        <f ca="1">NETWORKDAYS(LeaveTracker[[#This Row],[Start Date]],LeaveTracker[[#This Row],[End Date]],lstHolidays)</f>
        <v>3</v>
      </c>
      <c r="M372" s="9"/>
    </row>
    <row r="373" spans="1:13" ht="30" hidden="1" customHeight="1" x14ac:dyDescent="0.3">
      <c r="A373" s="51">
        <v>737</v>
      </c>
      <c r="B373" s="59">
        <v>44846</v>
      </c>
      <c r="C373" s="59">
        <v>44806</v>
      </c>
      <c r="D373" s="53" t="s">
        <v>1899</v>
      </c>
      <c r="E373" s="51" t="str">
        <f>IF(ISBLANK(LeaveTracker[[#This Row],[Employee Name]]),"-----",VLOOKUP(LeaveTracker[[#This Row],[Employee Name]],Employees[[Employee Name]:[Office]],7))</f>
        <v>TICC</v>
      </c>
      <c r="F373" s="51" t="str">
        <f>IF(ISBLANK(LeaveTracker[[#This Row],[Employee Name]]),"-----",VLOOKUP(LeaveTracker[[#This Row],[Employee Name]],Employees[[Employee Name]:[Office]],6))</f>
        <v>JOBCON</v>
      </c>
      <c r="G373" s="50">
        <v>44805</v>
      </c>
      <c r="H373" s="50">
        <v>44805</v>
      </c>
      <c r="I373" s="55" t="s">
        <v>1026</v>
      </c>
      <c r="J373" s="53" t="s">
        <v>1026</v>
      </c>
      <c r="K373" s="51" t="str">
        <f ca="1">LeaveTracker[[#This Row],[Days]]&amp;" "&amp;LeaveTracker[[#This Row],[Type of Leave]]</f>
        <v>1 WITHOUTPAY</v>
      </c>
      <c r="L373" s="9">
        <f ca="1">NETWORKDAYS(LeaveTracker[[#This Row],[Start Date]],LeaveTracker[[#This Row],[End Date]],lstHolidays)</f>
        <v>1</v>
      </c>
      <c r="M373" s="9"/>
    </row>
    <row r="374" spans="1:13" ht="30" hidden="1" customHeight="1" x14ac:dyDescent="0.3">
      <c r="A374" s="51">
        <v>738</v>
      </c>
      <c r="B374" s="59">
        <v>44846</v>
      </c>
      <c r="C374" s="59">
        <v>44806</v>
      </c>
      <c r="D374" s="53" t="s">
        <v>1829</v>
      </c>
      <c r="E374" s="51" t="str">
        <f>IF(ISBLANK(LeaveTracker[[#This Row],[Employee Name]]),"-----",VLOOKUP(LeaveTracker[[#This Row],[Employee Name]],Employees[[Employee Name]:[Office]],7))</f>
        <v>TICC</v>
      </c>
      <c r="F374" s="51" t="str">
        <f>IF(ISBLANK(LeaveTracker[[#This Row],[Employee Name]]),"-----",VLOOKUP(LeaveTracker[[#This Row],[Employee Name]],Employees[[Employee Name]:[Office]],6))</f>
        <v>JOBCON</v>
      </c>
      <c r="G374" s="50">
        <v>44809</v>
      </c>
      <c r="H374" s="50">
        <v>44809</v>
      </c>
      <c r="I374" s="55" t="s">
        <v>1026</v>
      </c>
      <c r="J374" s="53" t="s">
        <v>81</v>
      </c>
      <c r="K374" s="51" t="str">
        <f ca="1">LeaveTracker[[#This Row],[Days]]&amp;" "&amp;LeaveTracker[[#This Row],[Type of Leave]]</f>
        <v>1 WITHOUTPAY</v>
      </c>
      <c r="L374" s="9">
        <f ca="1">NETWORKDAYS(LeaveTracker[[#This Row],[Start Date]],LeaveTracker[[#This Row],[End Date]],lstHolidays)</f>
        <v>1</v>
      </c>
      <c r="M374" s="9"/>
    </row>
    <row r="375" spans="1:13" ht="30" hidden="1" customHeight="1" x14ac:dyDescent="0.3">
      <c r="A375" s="51">
        <v>739</v>
      </c>
      <c r="B375" s="59">
        <v>44846</v>
      </c>
      <c r="C375" s="59">
        <v>44806</v>
      </c>
      <c r="D375" s="53" t="s">
        <v>1834</v>
      </c>
      <c r="E375" s="51" t="str">
        <f>IF(ISBLANK(LeaveTracker[[#This Row],[Employee Name]]),"-----",VLOOKUP(LeaveTracker[[#This Row],[Employee Name]],Employees[[Employee Name]:[Office]],7))</f>
        <v>CTO</v>
      </c>
      <c r="F375" s="51" t="str">
        <f>IF(ISBLANK(LeaveTracker[[#This Row],[Employee Name]]),"-----",VLOOKUP(LeaveTracker[[#This Row],[Employee Name]],Employees[[Employee Name]:[Office]],6))</f>
        <v>REGULAR</v>
      </c>
      <c r="G375" s="50">
        <v>44809</v>
      </c>
      <c r="H375" s="50">
        <v>44809</v>
      </c>
      <c r="I375" s="55" t="s">
        <v>1026</v>
      </c>
      <c r="J375" s="53" t="s">
        <v>81</v>
      </c>
      <c r="K375" s="51" t="str">
        <f ca="1">LeaveTracker[[#This Row],[Days]]&amp;" "&amp;LeaveTracker[[#This Row],[Type of Leave]]</f>
        <v>1 WITHOUTPAY</v>
      </c>
      <c r="L375" s="9">
        <f ca="1">NETWORKDAYS(LeaveTracker[[#This Row],[Start Date]],LeaveTracker[[#This Row],[End Date]],lstHolidays)</f>
        <v>1</v>
      </c>
      <c r="M375" s="9"/>
    </row>
    <row r="376" spans="1:13" ht="30" hidden="1" customHeight="1" x14ac:dyDescent="0.3">
      <c r="A376" s="51">
        <v>740</v>
      </c>
      <c r="B376" s="59">
        <v>44846</v>
      </c>
      <c r="C376" s="59">
        <v>44795</v>
      </c>
      <c r="D376" s="53" t="s">
        <v>1820</v>
      </c>
      <c r="E376" s="51" t="str">
        <f>IF(ISBLANK(LeaveTracker[[#This Row],[Employee Name]]),"-----",VLOOKUP(LeaveTracker[[#This Row],[Employee Name]],Employees[[Employee Name]:[Office]],7))</f>
        <v>TCNHS</v>
      </c>
      <c r="F376" s="51" t="str">
        <f>IF(ISBLANK(LeaveTracker[[#This Row],[Employee Name]]),"-----",VLOOKUP(LeaveTracker[[#This Row],[Employee Name]],Employees[[Employee Name]:[Office]],6))</f>
        <v>CASUAL</v>
      </c>
      <c r="G376" s="50">
        <v>44784</v>
      </c>
      <c r="H376" s="50">
        <v>44785</v>
      </c>
      <c r="I376" s="55" t="s">
        <v>81</v>
      </c>
      <c r="J376" s="53"/>
      <c r="K376" s="51" t="str">
        <f ca="1">LeaveTracker[[#This Row],[Days]]&amp;" "&amp;LeaveTracker[[#This Row],[Type of Leave]]</f>
        <v>2 SL</v>
      </c>
      <c r="L376" s="9">
        <f ca="1">NETWORKDAYS(LeaveTracker[[#This Row],[Start Date]],LeaveTracker[[#This Row],[End Date]],lstHolidays)</f>
        <v>2</v>
      </c>
      <c r="M376" s="9"/>
    </row>
    <row r="377" spans="1:13" ht="30" hidden="1" customHeight="1" x14ac:dyDescent="0.3">
      <c r="A377" s="51">
        <v>741</v>
      </c>
      <c r="B377" s="59">
        <v>44846</v>
      </c>
      <c r="C377" s="59">
        <v>44831</v>
      </c>
      <c r="D377" s="53" t="s">
        <v>1820</v>
      </c>
      <c r="E377" s="51" t="str">
        <f>IF(ISBLANK(LeaveTracker[[#This Row],[Employee Name]]),"-----",VLOOKUP(LeaveTracker[[#This Row],[Employee Name]],Employees[[Employee Name]:[Office]],7))</f>
        <v>TCNHS</v>
      </c>
      <c r="F377" s="51" t="str">
        <f>IF(ISBLANK(LeaveTracker[[#This Row],[Employee Name]]),"-----",VLOOKUP(LeaveTracker[[#This Row],[Employee Name]],Employees[[Employee Name]:[Office]],6))</f>
        <v>CASUAL</v>
      </c>
      <c r="G377" s="50">
        <v>44825</v>
      </c>
      <c r="H377" s="50">
        <v>44826</v>
      </c>
      <c r="I377" s="55" t="s">
        <v>81</v>
      </c>
      <c r="J377" s="53"/>
      <c r="K377" s="51" t="str">
        <f ca="1">LeaveTracker[[#This Row],[Days]]&amp;" "&amp;LeaveTracker[[#This Row],[Type of Leave]]</f>
        <v>2 SL</v>
      </c>
      <c r="L377" s="9">
        <f ca="1">NETWORKDAYS(LeaveTracker[[#This Row],[Start Date]],LeaveTracker[[#This Row],[End Date]],lstHolidays)</f>
        <v>2</v>
      </c>
      <c r="M377" s="9"/>
    </row>
    <row r="378" spans="1:13" ht="30" hidden="1" customHeight="1" x14ac:dyDescent="0.3">
      <c r="A378" s="51">
        <v>742</v>
      </c>
      <c r="B378" s="59">
        <v>44846</v>
      </c>
      <c r="C378" s="59">
        <v>44795</v>
      </c>
      <c r="D378" s="53" t="s">
        <v>1820</v>
      </c>
      <c r="E378" s="51" t="str">
        <f>IF(ISBLANK(LeaveTracker[[#This Row],[Employee Name]]),"-----",VLOOKUP(LeaveTracker[[#This Row],[Employee Name]],Employees[[Employee Name]:[Office]],7))</f>
        <v>TCNHS</v>
      </c>
      <c r="F378" s="51" t="str">
        <f>IF(ISBLANK(LeaveTracker[[#This Row],[Employee Name]]),"-----",VLOOKUP(LeaveTracker[[#This Row],[Employee Name]],Employees[[Employee Name]:[Office]],6))</f>
        <v>CASUAL</v>
      </c>
      <c r="G378" s="50">
        <v>44782</v>
      </c>
      <c r="H378" s="50">
        <v>44783</v>
      </c>
      <c r="I378" s="55" t="s">
        <v>81</v>
      </c>
      <c r="J378" s="53"/>
      <c r="K378" s="51" t="str">
        <f ca="1">LeaveTracker[[#This Row],[Days]]&amp;" "&amp;LeaveTracker[[#This Row],[Type of Leave]]</f>
        <v>2 SL</v>
      </c>
      <c r="L378" s="9">
        <f ca="1">NETWORKDAYS(LeaveTracker[[#This Row],[Start Date]],LeaveTracker[[#This Row],[End Date]],lstHolidays)</f>
        <v>2</v>
      </c>
      <c r="M378" s="9"/>
    </row>
    <row r="379" spans="1:13" ht="30" hidden="1" customHeight="1" x14ac:dyDescent="0.3">
      <c r="A379" s="51">
        <v>743</v>
      </c>
      <c r="B379" s="59">
        <v>44846</v>
      </c>
      <c r="C379" s="59">
        <v>44831</v>
      </c>
      <c r="D379" s="53" t="s">
        <v>1826</v>
      </c>
      <c r="E379" s="51" t="str">
        <f>IF(ISBLANK(LeaveTracker[[#This Row],[Employee Name]]),"-----",VLOOKUP(LeaveTracker[[#This Row],[Employee Name]],Employees[[Employee Name]:[Office]],7))</f>
        <v>TCNHS</v>
      </c>
      <c r="F379" s="51" t="str">
        <f>IF(ISBLANK(LeaveTracker[[#This Row],[Employee Name]]),"-----",VLOOKUP(LeaveTracker[[#This Row],[Employee Name]],Employees[[Employee Name]:[Office]],6))</f>
        <v>CASUAL</v>
      </c>
      <c r="G379" s="50">
        <v>44825</v>
      </c>
      <c r="H379" s="50">
        <v>44826</v>
      </c>
      <c r="I379" s="55" t="s">
        <v>81</v>
      </c>
      <c r="J379" s="53"/>
      <c r="K379" s="51" t="str">
        <f ca="1">LeaveTracker[[#This Row],[Days]]&amp;" "&amp;LeaveTracker[[#This Row],[Type of Leave]]</f>
        <v>2 SL</v>
      </c>
      <c r="L379" s="9">
        <f ca="1">NETWORKDAYS(LeaveTracker[[#This Row],[Start Date]],LeaveTracker[[#This Row],[End Date]],lstHolidays)</f>
        <v>2</v>
      </c>
      <c r="M379" s="9"/>
    </row>
    <row r="380" spans="1:13" ht="30" hidden="1" customHeight="1" x14ac:dyDescent="0.3">
      <c r="A380" s="51">
        <v>744</v>
      </c>
      <c r="B380" s="59">
        <v>44846</v>
      </c>
      <c r="C380" s="59">
        <v>44832</v>
      </c>
      <c r="D380" s="53" t="s">
        <v>1900</v>
      </c>
      <c r="E380" s="51" t="str">
        <f>IF(ISBLANK(LeaveTracker[[#This Row],[Employee Name]]),"-----",VLOOKUP(LeaveTracker[[#This Row],[Employee Name]],Employees[[Employee Name]:[Office]],7))</f>
        <v>PICNIC GROVE</v>
      </c>
      <c r="F380" s="51" t="str">
        <f>IF(ISBLANK(LeaveTracker[[#This Row],[Employee Name]]),"-----",VLOOKUP(LeaveTracker[[#This Row],[Employee Name]],Employees[[Employee Name]:[Office]],6))</f>
        <v>CASUAL</v>
      </c>
      <c r="G380" s="50">
        <v>44809</v>
      </c>
      <c r="H380" s="50">
        <v>44813</v>
      </c>
      <c r="I380" s="55" t="s">
        <v>81</v>
      </c>
      <c r="J380" s="53"/>
      <c r="K380" s="51" t="str">
        <f ca="1">LeaveTracker[[#This Row],[Days]]&amp;" "&amp;LeaveTracker[[#This Row],[Type of Leave]]</f>
        <v>5 SL</v>
      </c>
      <c r="L380" s="9">
        <f ca="1">NETWORKDAYS(LeaveTracker[[#This Row],[Start Date]],LeaveTracker[[#This Row],[End Date]],lstHolidays)</f>
        <v>5</v>
      </c>
      <c r="M380" s="9"/>
    </row>
    <row r="381" spans="1:13" ht="30" hidden="1" customHeight="1" x14ac:dyDescent="0.3">
      <c r="A381" s="51">
        <v>744</v>
      </c>
      <c r="B381" s="59">
        <v>44846</v>
      </c>
      <c r="C381" s="59">
        <v>44832</v>
      </c>
      <c r="D381" s="53" t="s">
        <v>1900</v>
      </c>
      <c r="E381" s="51" t="str">
        <f>IF(ISBLANK(LeaveTracker[[#This Row],[Employee Name]]),"-----",VLOOKUP(LeaveTracker[[#This Row],[Employee Name]],Employees[[Employee Name]:[Office]],7))</f>
        <v>PICNIC GROVE</v>
      </c>
      <c r="F381" s="51" t="str">
        <f>IF(ISBLANK(LeaveTracker[[#This Row],[Employee Name]]),"-----",VLOOKUP(LeaveTracker[[#This Row],[Employee Name]],Employees[[Employee Name]:[Office]],6))</f>
        <v>CASUAL</v>
      </c>
      <c r="G381" s="50">
        <v>44816</v>
      </c>
      <c r="H381" s="50">
        <v>44818</v>
      </c>
      <c r="I381" s="55" t="s">
        <v>81</v>
      </c>
      <c r="J381" s="53"/>
      <c r="K381" s="51" t="str">
        <f ca="1">LeaveTracker[[#This Row],[Days]]&amp;" "&amp;LeaveTracker[[#This Row],[Type of Leave]]</f>
        <v>3 SL</v>
      </c>
      <c r="L381" s="9">
        <f ca="1">NETWORKDAYS(LeaveTracker[[#This Row],[Start Date]],LeaveTracker[[#This Row],[End Date]],lstHolidays)</f>
        <v>3</v>
      </c>
      <c r="M381" s="9"/>
    </row>
    <row r="382" spans="1:13" ht="30" hidden="1" customHeight="1" x14ac:dyDescent="0.3">
      <c r="A382" s="51">
        <v>745</v>
      </c>
      <c r="B382" s="59">
        <v>44846</v>
      </c>
      <c r="C382" s="59">
        <v>44832</v>
      </c>
      <c r="D382" s="53" t="s">
        <v>1900</v>
      </c>
      <c r="E382" s="51" t="str">
        <f>IF(ISBLANK(LeaveTracker[[#This Row],[Employee Name]]),"-----",VLOOKUP(LeaveTracker[[#This Row],[Employee Name]],Employees[[Employee Name]:[Office]],7))</f>
        <v>PICNIC GROVE</v>
      </c>
      <c r="F382" s="51" t="str">
        <f>IF(ISBLANK(LeaveTracker[[#This Row],[Employee Name]]),"-----",VLOOKUP(LeaveTracker[[#This Row],[Employee Name]],Employees[[Employee Name]:[Office]],6))</f>
        <v>CASUAL</v>
      </c>
      <c r="G382" s="50">
        <v>44819</v>
      </c>
      <c r="H382" s="50">
        <v>44820</v>
      </c>
      <c r="I382" s="55" t="s">
        <v>82</v>
      </c>
      <c r="J382" s="53"/>
      <c r="K382" s="51" t="str">
        <f ca="1">LeaveTracker[[#This Row],[Days]]&amp;" "&amp;LeaveTracker[[#This Row],[Type of Leave]]</f>
        <v>2 VL</v>
      </c>
      <c r="L382" s="9">
        <f ca="1">NETWORKDAYS(LeaveTracker[[#This Row],[Start Date]],LeaveTracker[[#This Row],[End Date]],lstHolidays)</f>
        <v>2</v>
      </c>
      <c r="M382" s="9"/>
    </row>
    <row r="383" spans="1:13" ht="30" hidden="1" customHeight="1" x14ac:dyDescent="0.3">
      <c r="A383" s="51">
        <v>745</v>
      </c>
      <c r="B383" s="59">
        <v>44846</v>
      </c>
      <c r="C383" s="59">
        <v>44832</v>
      </c>
      <c r="D383" s="53" t="s">
        <v>1900</v>
      </c>
      <c r="E383" s="51" t="str">
        <f>IF(ISBLANK(LeaveTracker[[#This Row],[Employee Name]]),"-----",VLOOKUP(LeaveTracker[[#This Row],[Employee Name]],Employees[[Employee Name]:[Office]],7))</f>
        <v>PICNIC GROVE</v>
      </c>
      <c r="F383" s="51" t="str">
        <f>IF(ISBLANK(LeaveTracker[[#This Row],[Employee Name]]),"-----",VLOOKUP(LeaveTracker[[#This Row],[Employee Name]],Employees[[Employee Name]:[Office]],6))</f>
        <v>CASUAL</v>
      </c>
      <c r="G383" s="50">
        <v>44823</v>
      </c>
      <c r="H383" s="50">
        <v>44827</v>
      </c>
      <c r="I383" s="55" t="s">
        <v>82</v>
      </c>
      <c r="J383" s="53"/>
      <c r="K383" s="51" t="str">
        <f ca="1">LeaveTracker[[#This Row],[Days]]&amp;" "&amp;LeaveTracker[[#This Row],[Type of Leave]]</f>
        <v>5 VL</v>
      </c>
      <c r="L383" s="9">
        <f ca="1">NETWORKDAYS(LeaveTracker[[#This Row],[Start Date]],LeaveTracker[[#This Row],[End Date]],lstHolidays)</f>
        <v>5</v>
      </c>
      <c r="M383" s="9"/>
    </row>
    <row r="384" spans="1:13" ht="30" hidden="1" customHeight="1" x14ac:dyDescent="0.3">
      <c r="A384" s="51">
        <v>745</v>
      </c>
      <c r="B384" s="59">
        <v>44846</v>
      </c>
      <c r="C384" s="59">
        <v>44832</v>
      </c>
      <c r="D384" s="53" t="s">
        <v>1900</v>
      </c>
      <c r="E384" s="51" t="str">
        <f>IF(ISBLANK(LeaveTracker[[#This Row],[Employee Name]]),"-----",VLOOKUP(LeaveTracker[[#This Row],[Employee Name]],Employees[[Employee Name]:[Office]],7))</f>
        <v>PICNIC GROVE</v>
      </c>
      <c r="F384" s="51" t="str">
        <f>IF(ISBLANK(LeaveTracker[[#This Row],[Employee Name]]),"-----",VLOOKUP(LeaveTracker[[#This Row],[Employee Name]],Employees[[Employee Name]:[Office]],6))</f>
        <v>CASUAL</v>
      </c>
      <c r="G384" s="50">
        <v>44830</v>
      </c>
      <c r="H384" s="50">
        <v>44831</v>
      </c>
      <c r="I384" s="55" t="s">
        <v>82</v>
      </c>
      <c r="J384" s="53"/>
      <c r="K384" s="51" t="str">
        <f ca="1">LeaveTracker[[#This Row],[Days]]&amp;" "&amp;LeaveTracker[[#This Row],[Type of Leave]]</f>
        <v>2 VL</v>
      </c>
      <c r="L384" s="9">
        <f ca="1">NETWORKDAYS(LeaveTracker[[#This Row],[Start Date]],LeaveTracker[[#This Row],[End Date]],lstHolidays)</f>
        <v>2</v>
      </c>
      <c r="M384" s="9"/>
    </row>
    <row r="385" spans="1:13" ht="30" hidden="1" customHeight="1" x14ac:dyDescent="0.3">
      <c r="A385" s="51">
        <v>746</v>
      </c>
      <c r="B385" s="59">
        <v>44846</v>
      </c>
      <c r="C385" s="59">
        <v>44832</v>
      </c>
      <c r="D385" s="53" t="s">
        <v>1755</v>
      </c>
      <c r="E385" s="51" t="str">
        <f>IF(ISBLANK(LeaveTracker[[#This Row],[Employee Name]]),"-----",VLOOKUP(LeaveTracker[[#This Row],[Employee Name]],Employees[[Employee Name]:[Office]],7))</f>
        <v>ONT</v>
      </c>
      <c r="F385" s="51" t="str">
        <f>IF(ISBLANK(LeaveTracker[[#This Row],[Employee Name]]),"-----",VLOOKUP(LeaveTracker[[#This Row],[Employee Name]],Employees[[Employee Name]:[Office]],6))</f>
        <v>CASUAL</v>
      </c>
      <c r="G385" s="50">
        <v>44820</v>
      </c>
      <c r="H385" s="50">
        <v>44820</v>
      </c>
      <c r="I385" s="55" t="s">
        <v>81</v>
      </c>
      <c r="J385" s="53"/>
      <c r="K385" s="51" t="str">
        <f ca="1">LeaveTracker[[#This Row],[Days]]&amp;" "&amp;LeaveTracker[[#This Row],[Type of Leave]]</f>
        <v>1 SL</v>
      </c>
      <c r="L385" s="9">
        <f ca="1">NETWORKDAYS(LeaveTracker[[#This Row],[Start Date]],LeaveTracker[[#This Row],[End Date]],lstHolidays)</f>
        <v>1</v>
      </c>
      <c r="M385" s="9"/>
    </row>
    <row r="386" spans="1:13" ht="30" hidden="1" customHeight="1" x14ac:dyDescent="0.3">
      <c r="A386" s="51">
        <v>747</v>
      </c>
      <c r="B386" s="59">
        <v>44846</v>
      </c>
      <c r="C386" s="59">
        <v>44832</v>
      </c>
      <c r="D386" s="53" t="s">
        <v>1742</v>
      </c>
      <c r="E386" s="51" t="str">
        <f>IF(ISBLANK(LeaveTracker[[#This Row],[Employee Name]]),"-----",VLOOKUP(LeaveTracker[[#This Row],[Employee Name]],Employees[[Employee Name]:[Office]],7))</f>
        <v>TCIS</v>
      </c>
      <c r="F386" s="51" t="str">
        <f>IF(ISBLANK(LeaveTracker[[#This Row],[Employee Name]]),"-----",VLOOKUP(LeaveTracker[[#This Row],[Employee Name]],Employees[[Employee Name]:[Office]],6))</f>
        <v>CASUAL</v>
      </c>
      <c r="G386" s="50">
        <v>44826</v>
      </c>
      <c r="H386" s="50">
        <v>44826</v>
      </c>
      <c r="I386" s="55" t="s">
        <v>81</v>
      </c>
      <c r="J386" s="53"/>
      <c r="K386" s="51" t="str">
        <f ca="1">LeaveTracker[[#This Row],[Days]]&amp;" "&amp;LeaveTracker[[#This Row],[Type of Leave]]</f>
        <v>1 SL</v>
      </c>
      <c r="L386" s="9">
        <f ca="1">NETWORKDAYS(LeaveTracker[[#This Row],[Start Date]],LeaveTracker[[#This Row],[End Date]],lstHolidays)</f>
        <v>1</v>
      </c>
      <c r="M386" s="9"/>
    </row>
    <row r="387" spans="1:13" ht="30" hidden="1" customHeight="1" x14ac:dyDescent="0.3">
      <c r="A387" s="51">
        <v>748</v>
      </c>
      <c r="B387" s="59">
        <v>44846</v>
      </c>
      <c r="C387" s="59">
        <v>44832</v>
      </c>
      <c r="D387" s="53" t="s">
        <v>1770</v>
      </c>
      <c r="E387" s="51" t="str">
        <f>IF(ISBLANK(LeaveTracker[[#This Row],[Employee Name]]),"-----",VLOOKUP(LeaveTracker[[#This Row],[Employee Name]],Employees[[Employee Name]:[Office]],7))</f>
        <v>TCIS</v>
      </c>
      <c r="F387" s="51" t="str">
        <f>IF(ISBLANK(LeaveTracker[[#This Row],[Employee Name]]),"-----",VLOOKUP(LeaveTracker[[#This Row],[Employee Name]],Employees[[Employee Name]:[Office]],6))</f>
        <v>CASUAL</v>
      </c>
      <c r="G387" s="50">
        <v>44833</v>
      </c>
      <c r="H387" s="50">
        <v>44834</v>
      </c>
      <c r="I387" s="55" t="s">
        <v>82</v>
      </c>
      <c r="J387" s="53" t="s">
        <v>1306</v>
      </c>
      <c r="K387" s="51" t="str">
        <f ca="1">LeaveTracker[[#This Row],[Days]]&amp;" "&amp;LeaveTracker[[#This Row],[Type of Leave]]</f>
        <v>2 VL</v>
      </c>
      <c r="L387" s="9">
        <f ca="1">NETWORKDAYS(LeaveTracker[[#This Row],[Start Date]],LeaveTracker[[#This Row],[End Date]],lstHolidays)</f>
        <v>2</v>
      </c>
      <c r="M387" s="9"/>
    </row>
    <row r="388" spans="1:13" ht="30" hidden="1" customHeight="1" x14ac:dyDescent="0.3">
      <c r="A388" s="51">
        <v>748</v>
      </c>
      <c r="B388" s="59">
        <v>44846</v>
      </c>
      <c r="C388" s="59">
        <v>44832</v>
      </c>
      <c r="D388" s="53" t="s">
        <v>1770</v>
      </c>
      <c r="E388" s="51" t="str">
        <f>IF(ISBLANK(LeaveTracker[[#This Row],[Employee Name]]),"-----",VLOOKUP(LeaveTracker[[#This Row],[Employee Name]],Employees[[Employee Name]:[Office]],7))</f>
        <v>TCIS</v>
      </c>
      <c r="F388" s="51" t="str">
        <f>IF(ISBLANK(LeaveTracker[[#This Row],[Employee Name]]),"-----",VLOOKUP(LeaveTracker[[#This Row],[Employee Name]],Employees[[Employee Name]:[Office]],6))</f>
        <v>CASUAL</v>
      </c>
      <c r="G388" s="50">
        <v>44837</v>
      </c>
      <c r="H388" s="50">
        <v>44837</v>
      </c>
      <c r="I388" s="55" t="s">
        <v>82</v>
      </c>
      <c r="J388" s="53" t="s">
        <v>1306</v>
      </c>
      <c r="K388" s="51" t="str">
        <f ca="1">LeaveTracker[[#This Row],[Days]]&amp;" "&amp;LeaveTracker[[#This Row],[Type of Leave]]</f>
        <v>1 VL</v>
      </c>
      <c r="L388" s="9">
        <f ca="1">NETWORKDAYS(LeaveTracker[[#This Row],[Start Date]],LeaveTracker[[#This Row],[End Date]],lstHolidays)</f>
        <v>1</v>
      </c>
      <c r="M388" s="9"/>
    </row>
    <row r="389" spans="1:13" ht="30" hidden="1" customHeight="1" x14ac:dyDescent="0.3">
      <c r="A389" s="51">
        <v>749</v>
      </c>
      <c r="B389" s="59">
        <v>44846</v>
      </c>
      <c r="C389" s="59">
        <v>44832</v>
      </c>
      <c r="D389" s="53" t="s">
        <v>1901</v>
      </c>
      <c r="E389" s="51" t="str">
        <f>IF(ISBLANK(LeaveTracker[[#This Row],[Employee Name]]),"-----",VLOOKUP(LeaveTracker[[#This Row],[Employee Name]],Employees[[Employee Name]:[Office]],7))</f>
        <v>TCIS</v>
      </c>
      <c r="F389" s="51" t="str">
        <f>IF(ISBLANK(LeaveTracker[[#This Row],[Employee Name]]),"-----",VLOOKUP(LeaveTracker[[#This Row],[Employee Name]],Employees[[Employee Name]:[Office]],6))</f>
        <v>CASUAL</v>
      </c>
      <c r="G389" s="50">
        <v>44833</v>
      </c>
      <c r="H389" s="50">
        <v>44834</v>
      </c>
      <c r="I389" s="55" t="s">
        <v>82</v>
      </c>
      <c r="J389" s="53"/>
      <c r="K389" s="51" t="str">
        <f ca="1">LeaveTracker[[#This Row],[Days]]&amp;" "&amp;LeaveTracker[[#This Row],[Type of Leave]]</f>
        <v>2 VL</v>
      </c>
      <c r="L389" s="9">
        <f ca="1">NETWORKDAYS(LeaveTracker[[#This Row],[Start Date]],LeaveTracker[[#This Row],[End Date]],lstHolidays)</f>
        <v>2</v>
      </c>
      <c r="M389" s="9"/>
    </row>
    <row r="390" spans="1:13" ht="30" hidden="1" customHeight="1" x14ac:dyDescent="0.3">
      <c r="A390" s="51">
        <v>749</v>
      </c>
      <c r="B390" s="59">
        <v>44846</v>
      </c>
      <c r="C390" s="59">
        <v>44832</v>
      </c>
      <c r="D390" s="53" t="s">
        <v>1901</v>
      </c>
      <c r="E390" s="51" t="str">
        <f>IF(ISBLANK(LeaveTracker[[#This Row],[Employee Name]]),"-----",VLOOKUP(LeaveTracker[[#This Row],[Employee Name]],Employees[[Employee Name]:[Office]],7))</f>
        <v>TCIS</v>
      </c>
      <c r="F390" s="51" t="str">
        <f>IF(ISBLANK(LeaveTracker[[#This Row],[Employee Name]]),"-----",VLOOKUP(LeaveTracker[[#This Row],[Employee Name]],Employees[[Employee Name]:[Office]],6))</f>
        <v>CASUAL</v>
      </c>
      <c r="G390" s="50">
        <v>44837</v>
      </c>
      <c r="H390" s="50">
        <v>44837</v>
      </c>
      <c r="I390" s="55" t="s">
        <v>82</v>
      </c>
      <c r="J390" s="53"/>
      <c r="K390" s="51" t="str">
        <f ca="1">LeaveTracker[[#This Row],[Days]]&amp;" "&amp;LeaveTracker[[#This Row],[Type of Leave]]</f>
        <v>1 VL</v>
      </c>
      <c r="L390" s="9">
        <f ca="1">NETWORKDAYS(LeaveTracker[[#This Row],[Start Date]],LeaveTracker[[#This Row],[End Date]],lstHolidays)</f>
        <v>1</v>
      </c>
      <c r="M390" s="9"/>
    </row>
    <row r="391" spans="1:13" ht="30" hidden="1" customHeight="1" x14ac:dyDescent="0.3">
      <c r="A391" s="51">
        <v>750</v>
      </c>
      <c r="B391" s="59">
        <v>44846</v>
      </c>
      <c r="C391" s="59">
        <v>44830</v>
      </c>
      <c r="D391" s="53" t="s">
        <v>1848</v>
      </c>
      <c r="E391" s="51" t="str">
        <f>IF(ISBLANK(LeaveTracker[[#This Row],[Employee Name]]),"-----",VLOOKUP(LeaveTracker[[#This Row],[Employee Name]],Employees[[Employee Name]:[Office]],7))</f>
        <v>TCIS</v>
      </c>
      <c r="F391" s="51" t="str">
        <f>IF(ISBLANK(LeaveTracker[[#This Row],[Employee Name]]),"-----",VLOOKUP(LeaveTracker[[#This Row],[Employee Name]],Employees[[Employee Name]:[Office]],6))</f>
        <v>CASUAL</v>
      </c>
      <c r="G391" s="50">
        <v>44824</v>
      </c>
      <c r="H391" s="50">
        <v>44826</v>
      </c>
      <c r="I391" s="55" t="s">
        <v>81</v>
      </c>
      <c r="J391" s="53"/>
      <c r="K391" s="51" t="str">
        <f ca="1">LeaveTracker[[#This Row],[Days]]&amp;" "&amp;LeaveTracker[[#This Row],[Type of Leave]]</f>
        <v>3 SL</v>
      </c>
      <c r="L391" s="9">
        <f ca="1">NETWORKDAYS(LeaveTracker[[#This Row],[Start Date]],LeaveTracker[[#This Row],[End Date]],lstHolidays)</f>
        <v>3</v>
      </c>
      <c r="M391" s="9"/>
    </row>
    <row r="392" spans="1:13" ht="30" hidden="1" customHeight="1" x14ac:dyDescent="0.3">
      <c r="A392" s="51">
        <v>751</v>
      </c>
      <c r="B392" s="59">
        <v>44846</v>
      </c>
      <c r="C392" s="59">
        <v>44832</v>
      </c>
      <c r="D392" s="53" t="s">
        <v>1840</v>
      </c>
      <c r="E392" s="51" t="str">
        <f>IF(ISBLANK(LeaveTracker[[#This Row],[Employee Name]]),"-----",VLOOKUP(LeaveTracker[[#This Row],[Employee Name]],Employees[[Employee Name]:[Office]],7))</f>
        <v>CENRO</v>
      </c>
      <c r="F392" s="51" t="str">
        <f>IF(ISBLANK(LeaveTracker[[#This Row],[Employee Name]]),"-----",VLOOKUP(LeaveTracker[[#This Row],[Employee Name]],Employees[[Employee Name]:[Office]],6))</f>
        <v>CASUAL</v>
      </c>
      <c r="G392" s="50">
        <v>44833</v>
      </c>
      <c r="H392" s="50">
        <v>44833</v>
      </c>
      <c r="I392" s="55" t="s">
        <v>300</v>
      </c>
      <c r="J392" s="53" t="s">
        <v>1808</v>
      </c>
      <c r="K392" s="51" t="str">
        <f ca="1">LeaveTracker[[#This Row],[Days]]&amp;" "&amp;LeaveTracker[[#This Row],[Type of Leave]]</f>
        <v>1 OTHER</v>
      </c>
      <c r="L392" s="9">
        <f ca="1">NETWORKDAYS(LeaveTracker[[#This Row],[Start Date]],LeaveTracker[[#This Row],[End Date]],lstHolidays)</f>
        <v>1</v>
      </c>
      <c r="M392" s="9"/>
    </row>
    <row r="393" spans="1:13" ht="30" hidden="1" customHeight="1" x14ac:dyDescent="0.3">
      <c r="A393" s="51">
        <v>752</v>
      </c>
      <c r="B393" s="59">
        <v>44846</v>
      </c>
      <c r="C393" s="59">
        <v>44825</v>
      </c>
      <c r="D393" s="53" t="s">
        <v>1773</v>
      </c>
      <c r="E393" s="51" t="str">
        <f>IF(ISBLANK(LeaveTracker[[#This Row],[Employee Name]]),"-----",VLOOKUP(LeaveTracker[[#This Row],[Employee Name]],Employees[[Employee Name]:[Office]],7))</f>
        <v>EEO/CITY MARKET</v>
      </c>
      <c r="F393" s="51" t="str">
        <f>IF(ISBLANK(LeaveTracker[[#This Row],[Employee Name]]),"-----",VLOOKUP(LeaveTracker[[#This Row],[Employee Name]],Employees[[Employee Name]:[Office]],6))</f>
        <v>CASUAL</v>
      </c>
      <c r="G393" s="50">
        <v>44833</v>
      </c>
      <c r="H393" s="50">
        <v>44834</v>
      </c>
      <c r="I393" s="55" t="s">
        <v>82</v>
      </c>
      <c r="J393" s="53"/>
      <c r="K393" s="51" t="str">
        <f ca="1">LeaveTracker[[#This Row],[Days]]&amp;" "&amp;LeaveTracker[[#This Row],[Type of Leave]]</f>
        <v>2 VL</v>
      </c>
      <c r="L393" s="9">
        <f ca="1">NETWORKDAYS(LeaveTracker[[#This Row],[Start Date]],LeaveTracker[[#This Row],[End Date]],lstHolidays)</f>
        <v>2</v>
      </c>
      <c r="M393" s="9"/>
    </row>
    <row r="394" spans="1:13" ht="30" hidden="1" customHeight="1" x14ac:dyDescent="0.3">
      <c r="A394" s="51">
        <v>753</v>
      </c>
      <c r="B394" s="59">
        <v>44846</v>
      </c>
      <c r="C394" s="59">
        <v>44832</v>
      </c>
      <c r="D394" s="53" t="s">
        <v>1854</v>
      </c>
      <c r="E394" s="51" t="str">
        <f>IF(ISBLANK(LeaveTracker[[#This Row],[Employee Name]]),"-----",VLOOKUP(LeaveTracker[[#This Row],[Employee Name]],Employees[[Employee Name]:[Office]],7))</f>
        <v>EEO/CITY MARKET</v>
      </c>
      <c r="F394" s="51" t="str">
        <f>IF(ISBLANK(LeaveTracker[[#This Row],[Employee Name]]),"-----",VLOOKUP(LeaveTracker[[#This Row],[Employee Name]],Employees[[Employee Name]:[Office]],6))</f>
        <v>CASUAL</v>
      </c>
      <c r="G394" s="50">
        <v>44833</v>
      </c>
      <c r="H394" s="50">
        <v>44833</v>
      </c>
      <c r="I394" s="55" t="s">
        <v>300</v>
      </c>
      <c r="J394" s="53" t="s">
        <v>1808</v>
      </c>
      <c r="K394" s="51" t="str">
        <f ca="1">LeaveTracker[[#This Row],[Days]]&amp;" "&amp;LeaveTracker[[#This Row],[Type of Leave]]</f>
        <v>1 OTHER</v>
      </c>
      <c r="L394" s="9">
        <f ca="1">NETWORKDAYS(LeaveTracker[[#This Row],[Start Date]],LeaveTracker[[#This Row],[End Date]],lstHolidays)</f>
        <v>1</v>
      </c>
      <c r="M394" s="9"/>
    </row>
    <row r="395" spans="1:13" ht="30" hidden="1" customHeight="1" x14ac:dyDescent="0.3">
      <c r="A395" s="51">
        <v>753</v>
      </c>
      <c r="B395" s="59">
        <v>44846</v>
      </c>
      <c r="C395" s="59">
        <v>44832</v>
      </c>
      <c r="D395" s="53" t="s">
        <v>1854</v>
      </c>
      <c r="E395" s="51" t="str">
        <f>IF(ISBLANK(LeaveTracker[[#This Row],[Employee Name]]),"-----",VLOOKUP(LeaveTracker[[#This Row],[Employee Name]],Employees[[Employee Name]:[Office]],7))</f>
        <v>EEO/CITY MARKET</v>
      </c>
      <c r="F395" s="51" t="str">
        <f>IF(ISBLANK(LeaveTracker[[#This Row],[Employee Name]]),"-----",VLOOKUP(LeaveTracker[[#This Row],[Employee Name]],Employees[[Employee Name]:[Office]],6))</f>
        <v>CASUAL</v>
      </c>
      <c r="G395" s="50">
        <v>44835</v>
      </c>
      <c r="H395" s="50">
        <v>44835</v>
      </c>
      <c r="I395" s="55" t="s">
        <v>300</v>
      </c>
      <c r="J395" s="53" t="s">
        <v>1808</v>
      </c>
      <c r="K395" s="51" t="str">
        <f ca="1">LeaveTracker[[#This Row],[Days]]&amp;" "&amp;LeaveTracker[[#This Row],[Type of Leave]]</f>
        <v>0 OTHER</v>
      </c>
      <c r="L395" s="9">
        <f ca="1">NETWORKDAYS(LeaveTracker[[#This Row],[Start Date]],LeaveTracker[[#This Row],[End Date]],lstHolidays)</f>
        <v>0</v>
      </c>
      <c r="M395" s="9"/>
    </row>
    <row r="396" spans="1:13" ht="30" hidden="1" customHeight="1" x14ac:dyDescent="0.3">
      <c r="A396" s="51">
        <v>753</v>
      </c>
      <c r="B396" s="59">
        <v>44846</v>
      </c>
      <c r="C396" s="59">
        <v>44832</v>
      </c>
      <c r="D396" s="53" t="s">
        <v>1854</v>
      </c>
      <c r="E396" s="51" t="str">
        <f>IF(ISBLANK(LeaveTracker[[#This Row],[Employee Name]]),"-----",VLOOKUP(LeaveTracker[[#This Row],[Employee Name]],Employees[[Employee Name]:[Office]],7))</f>
        <v>EEO/CITY MARKET</v>
      </c>
      <c r="F396" s="51" t="str">
        <f>IF(ISBLANK(LeaveTracker[[#This Row],[Employee Name]]),"-----",VLOOKUP(LeaveTracker[[#This Row],[Employee Name]],Employees[[Employee Name]:[Office]],6))</f>
        <v>CASUAL</v>
      </c>
      <c r="G396" s="50">
        <v>44837</v>
      </c>
      <c r="H396" s="50">
        <v>44837</v>
      </c>
      <c r="I396" s="55" t="s">
        <v>300</v>
      </c>
      <c r="J396" s="53" t="s">
        <v>1808</v>
      </c>
      <c r="K396" s="51" t="str">
        <f ca="1">LeaveTracker[[#This Row],[Days]]&amp;" "&amp;LeaveTracker[[#This Row],[Type of Leave]]</f>
        <v>1 OTHER</v>
      </c>
      <c r="L396" s="9">
        <f ca="1">NETWORKDAYS(LeaveTracker[[#This Row],[Start Date]],LeaveTracker[[#This Row],[End Date]],lstHolidays)</f>
        <v>1</v>
      </c>
      <c r="M396" s="9"/>
    </row>
    <row r="397" spans="1:13" ht="30" hidden="1" customHeight="1" x14ac:dyDescent="0.3">
      <c r="A397" s="51">
        <v>754</v>
      </c>
      <c r="B397" s="59">
        <v>44846</v>
      </c>
      <c r="C397" s="59">
        <v>44832</v>
      </c>
      <c r="D397" s="53" t="s">
        <v>1838</v>
      </c>
      <c r="E397" s="51" t="str">
        <f>IF(ISBLANK(LeaveTracker[[#This Row],[Employee Name]]),"-----",VLOOKUP(LeaveTracker[[#This Row],[Employee Name]],Employees[[Employee Name]:[Office]],7))</f>
        <v>CSWDO</v>
      </c>
      <c r="F397" s="51" t="str">
        <f>IF(ISBLANK(LeaveTracker[[#This Row],[Employee Name]]),"-----",VLOOKUP(LeaveTracker[[#This Row],[Employee Name]],Employees[[Employee Name]:[Office]],6))</f>
        <v>CASUAL</v>
      </c>
      <c r="G397" s="50">
        <v>44831</v>
      </c>
      <c r="H397" s="50">
        <v>44831</v>
      </c>
      <c r="I397" s="55" t="s">
        <v>81</v>
      </c>
      <c r="J397" s="53"/>
      <c r="K397" s="51" t="str">
        <f ca="1">LeaveTracker[[#This Row],[Days]]&amp;" "&amp;LeaveTracker[[#This Row],[Type of Leave]]</f>
        <v>1 SL</v>
      </c>
      <c r="L397" s="9">
        <f ca="1">NETWORKDAYS(LeaveTracker[[#This Row],[Start Date]],LeaveTracker[[#This Row],[End Date]],lstHolidays)</f>
        <v>1</v>
      </c>
      <c r="M397" s="9"/>
    </row>
    <row r="398" spans="1:13" ht="30" hidden="1" customHeight="1" x14ac:dyDescent="0.3">
      <c r="A398" s="51">
        <v>755</v>
      </c>
      <c r="B398" s="59">
        <v>44846</v>
      </c>
      <c r="C398" s="59">
        <v>44831</v>
      </c>
      <c r="D398" s="53" t="s">
        <v>1871</v>
      </c>
      <c r="E398" s="51" t="str">
        <f>IF(ISBLANK(LeaveTracker[[#This Row],[Employee Name]]),"-----",VLOOKUP(LeaveTracker[[#This Row],[Employee Name]],Employees[[Employee Name]:[Office]],7))</f>
        <v>ONT</v>
      </c>
      <c r="F398" s="51" t="str">
        <f>IF(ISBLANK(LeaveTracker[[#This Row],[Employee Name]]),"-----",VLOOKUP(LeaveTracker[[#This Row],[Employee Name]],Employees[[Employee Name]:[Office]],6))</f>
        <v>CASUAL</v>
      </c>
      <c r="G398" s="50">
        <v>44827</v>
      </c>
      <c r="H398" s="50">
        <v>44827</v>
      </c>
      <c r="I398" s="55" t="s">
        <v>81</v>
      </c>
      <c r="J398" s="53"/>
      <c r="K398" s="51" t="str">
        <f ca="1">LeaveTracker[[#This Row],[Days]]&amp;" "&amp;LeaveTracker[[#This Row],[Type of Leave]]</f>
        <v>1 SL</v>
      </c>
      <c r="L398" s="9">
        <f ca="1">NETWORKDAYS(LeaveTracker[[#This Row],[Start Date]],LeaveTracker[[#This Row],[End Date]],lstHolidays)</f>
        <v>1</v>
      </c>
      <c r="M398" s="9"/>
    </row>
    <row r="399" spans="1:13" ht="30" hidden="1" customHeight="1" x14ac:dyDescent="0.3">
      <c r="A399" s="51">
        <v>756</v>
      </c>
      <c r="B399" s="59">
        <v>44846</v>
      </c>
      <c r="C399" s="59">
        <v>44830</v>
      </c>
      <c r="D399" s="53" t="s">
        <v>1887</v>
      </c>
      <c r="E399" s="51" t="str">
        <f>IF(ISBLANK(LeaveTracker[[#This Row],[Employee Name]]),"-----",VLOOKUP(LeaveTracker[[#This Row],[Employee Name]],Employees[[Employee Name]:[Office]],7))</f>
        <v>TICC</v>
      </c>
      <c r="F399" s="51" t="str">
        <f>IF(ISBLANK(LeaveTracker[[#This Row],[Employee Name]]),"-----",VLOOKUP(LeaveTracker[[#This Row],[Employee Name]],Employees[[Employee Name]:[Office]],6))</f>
        <v>CASUAL</v>
      </c>
      <c r="G399" s="50">
        <v>44824</v>
      </c>
      <c r="H399" s="50">
        <v>44825</v>
      </c>
      <c r="I399" s="55" t="s">
        <v>81</v>
      </c>
      <c r="J399" s="53"/>
      <c r="K399" s="51" t="str">
        <f ca="1">LeaveTracker[[#This Row],[Days]]&amp;" "&amp;LeaveTracker[[#This Row],[Type of Leave]]</f>
        <v>2 SL</v>
      </c>
      <c r="L399" s="9">
        <f ca="1">NETWORKDAYS(LeaveTracker[[#This Row],[Start Date]],LeaveTracker[[#This Row],[End Date]],lstHolidays)</f>
        <v>2</v>
      </c>
      <c r="M399" s="9"/>
    </row>
    <row r="400" spans="1:13" ht="30" hidden="1" customHeight="1" x14ac:dyDescent="0.3">
      <c r="A400" s="51">
        <v>757</v>
      </c>
      <c r="B400" s="59">
        <v>44846</v>
      </c>
      <c r="C400" s="59">
        <v>44827</v>
      </c>
      <c r="D400" s="53" t="s">
        <v>1889</v>
      </c>
      <c r="E400" s="51" t="str">
        <f>IF(ISBLANK(LeaveTracker[[#This Row],[Employee Name]]),"-----",VLOOKUP(LeaveTracker[[#This Row],[Employee Name]],Employees[[Employee Name]:[Office]],7))</f>
        <v>TICC</v>
      </c>
      <c r="F400" s="51" t="str">
        <f>IF(ISBLANK(LeaveTracker[[#This Row],[Employee Name]]),"-----",VLOOKUP(LeaveTracker[[#This Row],[Employee Name]],Employees[[Employee Name]:[Office]],6))</f>
        <v>CASUAL</v>
      </c>
      <c r="G400" s="50">
        <v>44826</v>
      </c>
      <c r="H400" s="50">
        <v>44826</v>
      </c>
      <c r="I400" s="55" t="s">
        <v>81</v>
      </c>
      <c r="J400" s="53"/>
      <c r="K400" s="51" t="str">
        <f ca="1">LeaveTracker[[#This Row],[Days]]&amp;" "&amp;LeaveTracker[[#This Row],[Type of Leave]]</f>
        <v>1 SL</v>
      </c>
      <c r="L400" s="9">
        <f ca="1">NETWORKDAYS(LeaveTracker[[#This Row],[Start Date]],LeaveTracker[[#This Row],[End Date]],lstHolidays)</f>
        <v>1</v>
      </c>
      <c r="M400" s="9"/>
    </row>
    <row r="401" spans="1:13" ht="30" hidden="1" customHeight="1" x14ac:dyDescent="0.3">
      <c r="A401" s="51">
        <v>758</v>
      </c>
      <c r="B401" s="59">
        <v>44846</v>
      </c>
      <c r="C401" s="59">
        <v>44831</v>
      </c>
      <c r="D401" s="53" t="s">
        <v>1828</v>
      </c>
      <c r="E401" s="51" t="str">
        <f>IF(ISBLANK(LeaveTracker[[#This Row],[Employee Name]]),"-----",VLOOKUP(LeaveTracker[[#This Row],[Employee Name]],Employees[[Employee Name]:[Office]],7))</f>
        <v>TICC</v>
      </c>
      <c r="F401" s="51" t="str">
        <f>IF(ISBLANK(LeaveTracker[[#This Row],[Employee Name]]),"-----",VLOOKUP(LeaveTracker[[#This Row],[Employee Name]],Employees[[Employee Name]:[Office]],6))</f>
        <v>CASUAL</v>
      </c>
      <c r="G401" s="50">
        <v>44826</v>
      </c>
      <c r="H401" s="50">
        <v>44827</v>
      </c>
      <c r="I401" s="55" t="s">
        <v>81</v>
      </c>
      <c r="J401" s="53"/>
      <c r="K401" s="51" t="str">
        <f ca="1">LeaveTracker[[#This Row],[Days]]&amp;" "&amp;LeaveTracker[[#This Row],[Type of Leave]]</f>
        <v>2 SL</v>
      </c>
      <c r="L401" s="9">
        <f ca="1">NETWORKDAYS(LeaveTracker[[#This Row],[Start Date]],LeaveTracker[[#This Row],[End Date]],lstHolidays)</f>
        <v>2</v>
      </c>
      <c r="M401" s="9"/>
    </row>
    <row r="402" spans="1:13" ht="30" hidden="1" customHeight="1" x14ac:dyDescent="0.3">
      <c r="A402" s="51">
        <v>759</v>
      </c>
      <c r="B402" s="59">
        <v>44846</v>
      </c>
      <c r="C402" s="59">
        <v>44831</v>
      </c>
      <c r="D402" s="53" t="s">
        <v>1829</v>
      </c>
      <c r="E402" s="51" t="str">
        <f>IF(ISBLANK(LeaveTracker[[#This Row],[Employee Name]]),"-----",VLOOKUP(LeaveTracker[[#This Row],[Employee Name]],Employees[[Employee Name]:[Office]],7))</f>
        <v>TICC</v>
      </c>
      <c r="F402" s="51" t="str">
        <f>IF(ISBLANK(LeaveTracker[[#This Row],[Employee Name]]),"-----",VLOOKUP(LeaveTracker[[#This Row],[Employee Name]],Employees[[Employee Name]:[Office]],6))</f>
        <v>JOBCON</v>
      </c>
      <c r="G402" s="50">
        <v>44827</v>
      </c>
      <c r="H402" s="50">
        <v>44828</v>
      </c>
      <c r="I402" s="55" t="s">
        <v>81</v>
      </c>
      <c r="J402" s="53"/>
      <c r="K402" s="51" t="str">
        <f ca="1">LeaveTracker[[#This Row],[Days]]&amp;" "&amp;LeaveTracker[[#This Row],[Type of Leave]]</f>
        <v>1 SL</v>
      </c>
      <c r="L402" s="9">
        <f ca="1">NETWORKDAYS(LeaveTracker[[#This Row],[Start Date]],LeaveTracker[[#This Row],[End Date]],lstHolidays)</f>
        <v>1</v>
      </c>
      <c r="M402" s="9"/>
    </row>
    <row r="403" spans="1:13" ht="30" hidden="1" customHeight="1" x14ac:dyDescent="0.3">
      <c r="A403" s="51">
        <v>760</v>
      </c>
      <c r="B403" s="59">
        <v>44846</v>
      </c>
      <c r="C403" s="59">
        <v>44831</v>
      </c>
      <c r="D403" s="53" t="s">
        <v>1873</v>
      </c>
      <c r="E403" s="51" t="str">
        <f>IF(ISBLANK(LeaveTracker[[#This Row],[Employee Name]]),"-----",VLOOKUP(LeaveTracker[[#This Row],[Employee Name]],Employees[[Employee Name]:[Office]],7))</f>
        <v>TICC</v>
      </c>
      <c r="F403" s="51" t="str">
        <f>IF(ISBLANK(LeaveTracker[[#This Row],[Employee Name]]),"-----",VLOOKUP(LeaveTracker[[#This Row],[Employee Name]],Employees[[Employee Name]:[Office]],6))</f>
        <v>CASUAL</v>
      </c>
      <c r="G403" s="50">
        <v>44827</v>
      </c>
      <c r="H403" s="50">
        <v>44827</v>
      </c>
      <c r="I403" s="55" t="s">
        <v>81</v>
      </c>
      <c r="J403" s="53"/>
      <c r="K403" s="51" t="str">
        <f ca="1">LeaveTracker[[#This Row],[Days]]&amp;" "&amp;LeaveTracker[[#This Row],[Type of Leave]]</f>
        <v>1 SL</v>
      </c>
      <c r="L403" s="9">
        <f ca="1">NETWORKDAYS(LeaveTracker[[#This Row],[Start Date]],LeaveTracker[[#This Row],[End Date]],lstHolidays)</f>
        <v>1</v>
      </c>
      <c r="M403" s="9"/>
    </row>
    <row r="404" spans="1:13" ht="30" hidden="1" customHeight="1" x14ac:dyDescent="0.3">
      <c r="A404" s="51">
        <v>761</v>
      </c>
      <c r="B404" s="59">
        <v>44846</v>
      </c>
      <c r="C404" s="59">
        <v>44827</v>
      </c>
      <c r="D404" s="53" t="s">
        <v>1842</v>
      </c>
      <c r="E404" s="51" t="str">
        <f>IF(ISBLANK(LeaveTracker[[#This Row],[Employee Name]]),"-----",VLOOKUP(LeaveTracker[[#This Row],[Employee Name]],Employees[[Employee Name]:[Office]],7))</f>
        <v>CHO</v>
      </c>
      <c r="F404" s="51" t="str">
        <f>IF(ISBLANK(LeaveTracker[[#This Row],[Employee Name]]),"-----",VLOOKUP(LeaveTracker[[#This Row],[Employee Name]],Employees[[Employee Name]:[Office]],6))</f>
        <v>CASUAL</v>
      </c>
      <c r="G404" s="50">
        <v>44826</v>
      </c>
      <c r="H404" s="50">
        <v>44826</v>
      </c>
      <c r="I404" s="55" t="s">
        <v>81</v>
      </c>
      <c r="J404" s="53"/>
      <c r="K404" s="51" t="str">
        <f ca="1">LeaveTracker[[#This Row],[Days]]&amp;" "&amp;LeaveTracker[[#This Row],[Type of Leave]]</f>
        <v>1 SL</v>
      </c>
      <c r="L404" s="9">
        <f ca="1">NETWORKDAYS(LeaveTracker[[#This Row],[Start Date]],LeaveTracker[[#This Row],[End Date]],lstHolidays)</f>
        <v>1</v>
      </c>
      <c r="M404" s="9"/>
    </row>
    <row r="405" spans="1:13" ht="30" hidden="1" customHeight="1" x14ac:dyDescent="0.3">
      <c r="A405" s="51">
        <v>762</v>
      </c>
      <c r="B405" s="59">
        <v>44846</v>
      </c>
      <c r="C405" s="59">
        <v>44827</v>
      </c>
      <c r="D405" s="53" t="s">
        <v>1842</v>
      </c>
      <c r="E405" s="51" t="str">
        <f>IF(ISBLANK(LeaveTracker[[#This Row],[Employee Name]]),"-----",VLOOKUP(LeaveTracker[[#This Row],[Employee Name]],Employees[[Employee Name]:[Office]],7))</f>
        <v>CHO</v>
      </c>
      <c r="F405" s="51" t="str">
        <f>IF(ISBLANK(LeaveTracker[[#This Row],[Employee Name]]),"-----",VLOOKUP(LeaveTracker[[#This Row],[Employee Name]],Employees[[Employee Name]:[Office]],6))</f>
        <v>CASUAL</v>
      </c>
      <c r="G405" s="50">
        <v>44819</v>
      </c>
      <c r="H405" s="50">
        <v>44819</v>
      </c>
      <c r="I405" s="55" t="s">
        <v>81</v>
      </c>
      <c r="J405" s="53"/>
      <c r="K405" s="51" t="str">
        <f ca="1">LeaveTracker[[#This Row],[Days]]&amp;" "&amp;LeaveTracker[[#This Row],[Type of Leave]]</f>
        <v>1 SL</v>
      </c>
      <c r="L405" s="9">
        <f ca="1">NETWORKDAYS(LeaveTracker[[#This Row],[Start Date]],LeaveTracker[[#This Row],[End Date]],lstHolidays)</f>
        <v>1</v>
      </c>
      <c r="M405" s="9"/>
    </row>
    <row r="406" spans="1:13" ht="30" hidden="1" customHeight="1" x14ac:dyDescent="0.3">
      <c r="A406" s="51">
        <v>763</v>
      </c>
      <c r="B406" s="59">
        <v>44846</v>
      </c>
      <c r="C406" s="59">
        <v>44830</v>
      </c>
      <c r="D406" s="53" t="s">
        <v>1802</v>
      </c>
      <c r="E406" s="51" t="str">
        <f>IF(ISBLANK(LeaveTracker[[#This Row],[Employee Name]]),"-----",VLOOKUP(LeaveTracker[[#This Row],[Employee Name]],Employees[[Employee Name]:[Office]],7))</f>
        <v>PICNIC GROVE</v>
      </c>
      <c r="F406" s="51" t="str">
        <f>IF(ISBLANK(LeaveTracker[[#This Row],[Employee Name]]),"-----",VLOOKUP(LeaveTracker[[#This Row],[Employee Name]],Employees[[Employee Name]:[Office]],6))</f>
        <v>CASUAL</v>
      </c>
      <c r="G406" s="50">
        <v>44821</v>
      </c>
      <c r="H406" s="50">
        <v>44825</v>
      </c>
      <c r="I406" s="55" t="s">
        <v>81</v>
      </c>
      <c r="J406" s="53"/>
      <c r="K406" s="51" t="str">
        <f ca="1">LeaveTracker[[#This Row],[Days]]&amp;" "&amp;LeaveTracker[[#This Row],[Type of Leave]]</f>
        <v>3 SL</v>
      </c>
      <c r="L406" s="9">
        <f ca="1">NETWORKDAYS(LeaveTracker[[#This Row],[Start Date]],LeaveTracker[[#This Row],[End Date]],lstHolidays)</f>
        <v>3</v>
      </c>
      <c r="M406" s="9"/>
    </row>
    <row r="407" spans="1:13" ht="30" hidden="1" customHeight="1" x14ac:dyDescent="0.3">
      <c r="A407" s="51">
        <v>764</v>
      </c>
      <c r="B407" s="59">
        <v>44846</v>
      </c>
      <c r="C407" s="59">
        <v>44830</v>
      </c>
      <c r="D407" s="53" t="s">
        <v>1902</v>
      </c>
      <c r="E407" s="51" t="str">
        <f>IF(ISBLANK(LeaveTracker[[#This Row],[Employee Name]]),"-----",VLOOKUP(LeaveTracker[[#This Row],[Employee Name]],Employees[[Employee Name]:[Office]],7))</f>
        <v>CHO</v>
      </c>
      <c r="F407" s="51" t="str">
        <f>IF(ISBLANK(LeaveTracker[[#This Row],[Employee Name]]),"-----",VLOOKUP(LeaveTracker[[#This Row],[Employee Name]],Employees[[Employee Name]:[Office]],6))</f>
        <v>CASUAL</v>
      </c>
      <c r="G407" s="50">
        <v>44825</v>
      </c>
      <c r="H407" s="50">
        <v>44827</v>
      </c>
      <c r="I407" s="55" t="s">
        <v>81</v>
      </c>
      <c r="J407" s="53"/>
      <c r="K407" s="51" t="str">
        <f ca="1">LeaveTracker[[#This Row],[Days]]&amp;" "&amp;LeaveTracker[[#This Row],[Type of Leave]]</f>
        <v>3 SL</v>
      </c>
      <c r="L407" s="9">
        <f ca="1">NETWORKDAYS(LeaveTracker[[#This Row],[Start Date]],LeaveTracker[[#This Row],[End Date]],lstHolidays)</f>
        <v>3</v>
      </c>
      <c r="M407" s="9"/>
    </row>
    <row r="408" spans="1:13" ht="30" hidden="1" customHeight="1" x14ac:dyDescent="0.3">
      <c r="A408" s="51">
        <v>765</v>
      </c>
      <c r="B408" s="59">
        <v>44846</v>
      </c>
      <c r="C408" s="59">
        <v>44844</v>
      </c>
      <c r="D408" s="53" t="s">
        <v>1903</v>
      </c>
      <c r="E408" s="51" t="str">
        <f>IF(ISBLANK(LeaveTracker[[#This Row],[Employee Name]]),"-----",VLOOKUP(LeaveTracker[[#This Row],[Employee Name]],Employees[[Employee Name]:[Office]],7))</f>
        <v>TOPS-CSU</v>
      </c>
      <c r="F408" s="51" t="str">
        <f>IF(ISBLANK(LeaveTracker[[#This Row],[Employee Name]]),"-----",VLOOKUP(LeaveTracker[[#This Row],[Employee Name]],Employees[[Employee Name]:[Office]],6))</f>
        <v>CASUAL</v>
      </c>
      <c r="G408" s="50">
        <v>44851</v>
      </c>
      <c r="H408" s="50">
        <v>44855</v>
      </c>
      <c r="I408" s="55" t="s">
        <v>82</v>
      </c>
      <c r="J408" s="53"/>
      <c r="K408" s="51" t="str">
        <f ca="1">LeaveTracker[[#This Row],[Days]]&amp;" "&amp;LeaveTracker[[#This Row],[Type of Leave]]</f>
        <v>5 VL</v>
      </c>
      <c r="L408" s="9">
        <f ca="1">NETWORKDAYS(LeaveTracker[[#This Row],[Start Date]],LeaveTracker[[#This Row],[End Date]],lstHolidays)</f>
        <v>5</v>
      </c>
      <c r="M408" s="9"/>
    </row>
    <row r="409" spans="1:13" ht="30" hidden="1" customHeight="1" x14ac:dyDescent="0.3">
      <c r="A409" s="51">
        <v>765</v>
      </c>
      <c r="B409" s="59">
        <v>44846</v>
      </c>
      <c r="C409" s="59">
        <v>44844</v>
      </c>
      <c r="D409" s="53" t="s">
        <v>1903</v>
      </c>
      <c r="E409" s="51" t="str">
        <f>IF(ISBLANK(LeaveTracker[[#This Row],[Employee Name]]),"-----",VLOOKUP(LeaveTracker[[#This Row],[Employee Name]],Employees[[Employee Name]:[Office]],7))</f>
        <v>TOPS-CSU</v>
      </c>
      <c r="F409" s="51" t="str">
        <f>IF(ISBLANK(LeaveTracker[[#This Row],[Employee Name]]),"-----",VLOOKUP(LeaveTracker[[#This Row],[Employee Name]],Employees[[Employee Name]:[Office]],6))</f>
        <v>CASUAL</v>
      </c>
      <c r="G409" s="50">
        <v>44858</v>
      </c>
      <c r="H409" s="50">
        <v>44862</v>
      </c>
      <c r="I409" s="55" t="s">
        <v>82</v>
      </c>
      <c r="J409" s="53"/>
      <c r="K409" s="51" t="str">
        <f ca="1">LeaveTracker[[#This Row],[Days]]&amp;" "&amp;LeaveTracker[[#This Row],[Type of Leave]]</f>
        <v>5 VL</v>
      </c>
      <c r="L409" s="9">
        <f ca="1">NETWORKDAYS(LeaveTracker[[#This Row],[Start Date]],LeaveTracker[[#This Row],[End Date]],lstHolidays)</f>
        <v>5</v>
      </c>
      <c r="M409" s="9"/>
    </row>
    <row r="410" spans="1:13" ht="30" hidden="1" customHeight="1" x14ac:dyDescent="0.3">
      <c r="A410" s="51">
        <v>766</v>
      </c>
      <c r="B410" s="59">
        <v>44846</v>
      </c>
      <c r="C410" s="59">
        <v>44805</v>
      </c>
      <c r="D410" s="53" t="s">
        <v>1904</v>
      </c>
      <c r="E410" s="51" t="str">
        <f>IF(ISBLANK(LeaveTracker[[#This Row],[Employee Name]]),"-----",VLOOKUP(LeaveTracker[[#This Row],[Employee Name]],Employees[[Employee Name]:[Office]],7))</f>
        <v>CTO-LICENSE</v>
      </c>
      <c r="F410" s="51" t="str">
        <f>IF(ISBLANK(LeaveTracker[[#This Row],[Employee Name]]),"-----",VLOOKUP(LeaveTracker[[#This Row],[Employee Name]],Employees[[Employee Name]:[Office]],6))</f>
        <v>CASUAL</v>
      </c>
      <c r="G410" s="50">
        <v>44803</v>
      </c>
      <c r="H410" s="50">
        <v>44803</v>
      </c>
      <c r="I410" s="55" t="s">
        <v>81</v>
      </c>
      <c r="J410" s="53"/>
      <c r="K410" s="51" t="str">
        <f ca="1">LeaveTracker[[#This Row],[Days]]&amp;" "&amp;LeaveTracker[[#This Row],[Type of Leave]]</f>
        <v>1 SL</v>
      </c>
      <c r="L410" s="9">
        <f ca="1">NETWORKDAYS(LeaveTracker[[#This Row],[Start Date]],LeaveTracker[[#This Row],[End Date]],lstHolidays)</f>
        <v>1</v>
      </c>
      <c r="M410" s="9"/>
    </row>
    <row r="411" spans="1:13" ht="30" hidden="1" customHeight="1" x14ac:dyDescent="0.3">
      <c r="A411" s="51">
        <v>767</v>
      </c>
      <c r="B411" s="59">
        <v>44858</v>
      </c>
      <c r="C411" s="59">
        <v>44743</v>
      </c>
      <c r="D411" s="53" t="s">
        <v>1905</v>
      </c>
      <c r="E411" s="51" t="str">
        <f>IF(ISBLANK(LeaveTracker[[#This Row],[Employee Name]]),"-----",VLOOKUP(LeaveTracker[[#This Row],[Employee Name]],Employees[[Employee Name]:[Office]],7))</f>
        <v>CTO</v>
      </c>
      <c r="F411" s="51" t="str">
        <f>IF(ISBLANK(LeaveTracker[[#This Row],[Employee Name]]),"-----",VLOOKUP(LeaveTracker[[#This Row],[Employee Name]],Employees[[Employee Name]:[Office]],6))</f>
        <v>JOBCON</v>
      </c>
      <c r="G411" s="50">
        <v>44732</v>
      </c>
      <c r="H411" s="50">
        <v>44735</v>
      </c>
      <c r="I411" s="55" t="s">
        <v>1026</v>
      </c>
      <c r="J411" s="53" t="s">
        <v>1906</v>
      </c>
      <c r="K411" s="51" t="str">
        <f ca="1">LeaveTracker[[#This Row],[Days]]&amp;" "&amp;LeaveTracker[[#This Row],[Type of Leave]]</f>
        <v>4 WITHOUTPAY</v>
      </c>
      <c r="L411" s="9">
        <f ca="1">NETWORKDAYS(LeaveTracker[[#This Row],[Start Date]],LeaveTracker[[#This Row],[End Date]],lstHolidays)</f>
        <v>4</v>
      </c>
      <c r="M411" s="9"/>
    </row>
    <row r="412" spans="1:13" ht="30" hidden="1" customHeight="1" x14ac:dyDescent="0.3">
      <c r="A412" s="51">
        <v>768</v>
      </c>
      <c r="B412" s="59">
        <v>44858</v>
      </c>
      <c r="C412" s="59">
        <v>44743</v>
      </c>
      <c r="D412" s="53" t="s">
        <v>1905</v>
      </c>
      <c r="E412" s="51" t="str">
        <f>IF(ISBLANK(LeaveTracker[[#This Row],[Employee Name]]),"-----",VLOOKUP(LeaveTracker[[#This Row],[Employee Name]],Employees[[Employee Name]:[Office]],7))</f>
        <v>CTO</v>
      </c>
      <c r="F412" s="51" t="str">
        <f>IF(ISBLANK(LeaveTracker[[#This Row],[Employee Name]]),"-----",VLOOKUP(LeaveTracker[[#This Row],[Employee Name]],Employees[[Employee Name]:[Office]],6))</f>
        <v>JOBCON</v>
      </c>
      <c r="G412" s="50">
        <v>44742</v>
      </c>
      <c r="H412" s="50">
        <v>44742</v>
      </c>
      <c r="I412" s="55" t="s">
        <v>1026</v>
      </c>
      <c r="J412" s="53" t="s">
        <v>1906</v>
      </c>
      <c r="K412" s="51" t="str">
        <f ca="1">LeaveTracker[[#This Row],[Days]]&amp;" "&amp;LeaveTracker[[#This Row],[Type of Leave]]</f>
        <v>1 WITHOUTPAY</v>
      </c>
      <c r="L412" s="9">
        <f ca="1">NETWORKDAYS(LeaveTracker[[#This Row],[Start Date]],LeaveTracker[[#This Row],[End Date]],lstHolidays)</f>
        <v>1</v>
      </c>
      <c r="M412" s="9"/>
    </row>
    <row r="413" spans="1:13" ht="30" hidden="1" customHeight="1" x14ac:dyDescent="0.3">
      <c r="A413" s="51">
        <v>768</v>
      </c>
      <c r="B413" s="59">
        <v>44858</v>
      </c>
      <c r="C413" s="59">
        <v>44679</v>
      </c>
      <c r="D413" s="53" t="s">
        <v>1828</v>
      </c>
      <c r="E413" s="51" t="str">
        <f>IF(ISBLANK(LeaveTracker[[#This Row],[Employee Name]]),"-----",VLOOKUP(LeaveTracker[[#This Row],[Employee Name]],Employees[[Employee Name]:[Office]],7))</f>
        <v>TICC</v>
      </c>
      <c r="F413" s="51" t="str">
        <f>IF(ISBLANK(LeaveTracker[[#This Row],[Employee Name]]),"-----",VLOOKUP(LeaveTracker[[#This Row],[Employee Name]],Employees[[Employee Name]:[Office]],6))</f>
        <v>CASUAL</v>
      </c>
      <c r="G413" s="50">
        <v>44678</v>
      </c>
      <c r="H413" s="50">
        <v>44678</v>
      </c>
      <c r="I413" s="55" t="s">
        <v>81</v>
      </c>
      <c r="J413" s="53"/>
      <c r="K413" s="51" t="str">
        <f ca="1">LeaveTracker[[#This Row],[Days]]&amp;" "&amp;LeaveTracker[[#This Row],[Type of Leave]]</f>
        <v>1 SL</v>
      </c>
      <c r="L413" s="9">
        <f ca="1">NETWORKDAYS(LeaveTracker[[#This Row],[Start Date]],LeaveTracker[[#This Row],[End Date]],lstHolidays)</f>
        <v>1</v>
      </c>
      <c r="M413" s="9"/>
    </row>
    <row r="414" spans="1:13" ht="30" hidden="1" customHeight="1" x14ac:dyDescent="0.3">
      <c r="A414" s="51">
        <v>769</v>
      </c>
      <c r="B414" s="59">
        <v>44858</v>
      </c>
      <c r="C414" s="59">
        <v>44707</v>
      </c>
      <c r="D414" s="53" t="s">
        <v>1828</v>
      </c>
      <c r="E414" s="51" t="str">
        <f>IF(ISBLANK(LeaveTracker[[#This Row],[Employee Name]]),"-----",VLOOKUP(LeaveTracker[[#This Row],[Employee Name]],Employees[[Employee Name]:[Office]],7))</f>
        <v>TICC</v>
      </c>
      <c r="F414" s="51" t="str">
        <f>IF(ISBLANK(LeaveTracker[[#This Row],[Employee Name]]),"-----",VLOOKUP(LeaveTracker[[#This Row],[Employee Name]],Employees[[Employee Name]:[Office]],6))</f>
        <v>CASUAL</v>
      </c>
      <c r="G414" s="50">
        <v>44706</v>
      </c>
      <c r="H414" s="50">
        <v>44706</v>
      </c>
      <c r="I414" s="55" t="s">
        <v>81</v>
      </c>
      <c r="J414" s="53"/>
      <c r="K414" s="51" t="str">
        <f ca="1">LeaveTracker[[#This Row],[Days]]&amp;" "&amp;LeaveTracker[[#This Row],[Type of Leave]]</f>
        <v>1 SL</v>
      </c>
      <c r="L414" s="9">
        <f ca="1">NETWORKDAYS(LeaveTracker[[#This Row],[Start Date]],LeaveTracker[[#This Row],[End Date]],lstHolidays)</f>
        <v>1</v>
      </c>
      <c r="M414" s="9"/>
    </row>
    <row r="415" spans="1:13" ht="30" hidden="1" customHeight="1" x14ac:dyDescent="0.3">
      <c r="A415" s="51">
        <v>770</v>
      </c>
      <c r="B415" s="59">
        <v>44858</v>
      </c>
      <c r="C415" s="59">
        <v>44713</v>
      </c>
      <c r="D415" s="53" t="s">
        <v>1828</v>
      </c>
      <c r="E415" s="51" t="str">
        <f>IF(ISBLANK(LeaveTracker[[#This Row],[Employee Name]]),"-----",VLOOKUP(LeaveTracker[[#This Row],[Employee Name]],Employees[[Employee Name]:[Office]],7))</f>
        <v>TICC</v>
      </c>
      <c r="F415" s="51" t="str">
        <f>IF(ISBLANK(LeaveTracker[[#This Row],[Employee Name]]),"-----",VLOOKUP(LeaveTracker[[#This Row],[Employee Name]],Employees[[Employee Name]:[Office]],6))</f>
        <v>CASUAL</v>
      </c>
      <c r="G415" s="50">
        <v>44720</v>
      </c>
      <c r="H415" s="50">
        <v>44720</v>
      </c>
      <c r="I415" s="55" t="s">
        <v>82</v>
      </c>
      <c r="J415" s="53"/>
      <c r="K415" s="51" t="str">
        <f ca="1">LeaveTracker[[#This Row],[Days]]&amp;" "&amp;LeaveTracker[[#This Row],[Type of Leave]]</f>
        <v>1 VL</v>
      </c>
      <c r="L415" s="9">
        <f ca="1">NETWORKDAYS(LeaveTracker[[#This Row],[Start Date]],LeaveTracker[[#This Row],[End Date]],lstHolidays)</f>
        <v>1</v>
      </c>
      <c r="M415" s="9"/>
    </row>
    <row r="416" spans="1:13" ht="30" hidden="1" customHeight="1" x14ac:dyDescent="0.3">
      <c r="A416" s="51">
        <v>771</v>
      </c>
      <c r="B416" s="59">
        <v>44858</v>
      </c>
      <c r="C416" s="59">
        <v>44767</v>
      </c>
      <c r="D416" s="53" t="s">
        <v>1828</v>
      </c>
      <c r="E416" s="51" t="str">
        <f>IF(ISBLANK(LeaveTracker[[#This Row],[Employee Name]]),"-----",VLOOKUP(LeaveTracker[[#This Row],[Employee Name]],Employees[[Employee Name]:[Office]],7))</f>
        <v>TICC</v>
      </c>
      <c r="F416" s="51" t="str">
        <f>IF(ISBLANK(LeaveTracker[[#This Row],[Employee Name]]),"-----",VLOOKUP(LeaveTracker[[#This Row],[Employee Name]],Employees[[Employee Name]:[Office]],6))</f>
        <v>CASUAL</v>
      </c>
      <c r="G416" s="50">
        <v>44760</v>
      </c>
      <c r="H416" s="50">
        <v>44762</v>
      </c>
      <c r="I416" s="55" t="s">
        <v>81</v>
      </c>
      <c r="J416" s="53"/>
      <c r="K416" s="51" t="str">
        <f ca="1">LeaveTracker[[#This Row],[Days]]&amp;" "&amp;LeaveTracker[[#This Row],[Type of Leave]]</f>
        <v>3 SL</v>
      </c>
      <c r="L416" s="9">
        <f ca="1">NETWORKDAYS(LeaveTracker[[#This Row],[Start Date]],LeaveTracker[[#This Row],[End Date]],lstHolidays)</f>
        <v>3</v>
      </c>
      <c r="M416" s="9"/>
    </row>
    <row r="417" spans="1:13" ht="30" hidden="1" customHeight="1" x14ac:dyDescent="0.3">
      <c r="A417" s="51">
        <v>772</v>
      </c>
      <c r="B417" s="59">
        <v>44858</v>
      </c>
      <c r="C417" s="59">
        <v>44742</v>
      </c>
      <c r="D417" s="53" t="s">
        <v>1907</v>
      </c>
      <c r="E417" s="51" t="str">
        <f>IF(ISBLANK(LeaveTracker[[#This Row],[Employee Name]]),"-----",VLOOKUP(LeaveTracker[[#This Row],[Employee Name]],Employees[[Employee Name]:[Office]],7))</f>
        <v>VMO/SP</v>
      </c>
      <c r="F417" s="51" t="str">
        <f>IF(ISBLANK(LeaveTracker[[#This Row],[Employee Name]]),"-----",VLOOKUP(LeaveTracker[[#This Row],[Employee Name]],Employees[[Employee Name]:[Office]],6))</f>
        <v>CASUAL</v>
      </c>
      <c r="G417" s="50"/>
      <c r="H417" s="50"/>
      <c r="I417" s="55" t="s">
        <v>300</v>
      </c>
      <c r="J417" s="53" t="s">
        <v>694</v>
      </c>
      <c r="K417" s="51" t="str">
        <f ca="1">LeaveTracker[[#This Row],[Days]]&amp;" "&amp;LeaveTracker[[#This Row],[Type of Leave]]</f>
        <v>0 OTHER</v>
      </c>
      <c r="L417" s="9">
        <f ca="1">NETWORKDAYS(LeaveTracker[[#This Row],[Start Date]],LeaveTracker[[#This Row],[End Date]],lstHolidays)</f>
        <v>0</v>
      </c>
      <c r="M417" s="9"/>
    </row>
    <row r="418" spans="1:13" ht="30" hidden="1" customHeight="1" x14ac:dyDescent="0.3">
      <c r="A418" s="51">
        <v>773</v>
      </c>
      <c r="B418" s="59">
        <v>44858</v>
      </c>
      <c r="C418" s="59">
        <v>44649</v>
      </c>
      <c r="D418" s="53" t="s">
        <v>1908</v>
      </c>
      <c r="E418" s="51" t="str">
        <f>IF(ISBLANK(LeaveTracker[[#This Row],[Employee Name]]),"-----",VLOOKUP(LeaveTracker[[#This Row],[Employee Name]],Employees[[Employee Name]:[Office]],7))</f>
        <v>CENRO</v>
      </c>
      <c r="F418" s="51" t="str">
        <f>IF(ISBLANK(LeaveTracker[[#This Row],[Employee Name]]),"-----",VLOOKUP(LeaveTracker[[#This Row],[Employee Name]],Employees[[Employee Name]:[Office]],6))</f>
        <v>CASUAL</v>
      </c>
      <c r="G418" s="50"/>
      <c r="H418" s="50"/>
      <c r="I418" s="55" t="s">
        <v>300</v>
      </c>
      <c r="J418" s="53" t="s">
        <v>694</v>
      </c>
      <c r="K418" s="51" t="str">
        <f ca="1">LeaveTracker[[#This Row],[Days]]&amp;" "&amp;LeaveTracker[[#This Row],[Type of Leave]]</f>
        <v>0 OTHER</v>
      </c>
      <c r="L418" s="9">
        <f ca="1">NETWORKDAYS(LeaveTracker[[#This Row],[Start Date]],LeaveTracker[[#This Row],[End Date]],lstHolidays)</f>
        <v>0</v>
      </c>
      <c r="M418" s="9"/>
    </row>
    <row r="419" spans="1:13" ht="30" hidden="1" customHeight="1" x14ac:dyDescent="0.3">
      <c r="A419" s="51">
        <v>774</v>
      </c>
      <c r="B419" s="59">
        <v>44859</v>
      </c>
      <c r="C419" s="59">
        <v>44683</v>
      </c>
      <c r="D419" s="53" t="s">
        <v>1742</v>
      </c>
      <c r="E419" s="51" t="str">
        <f>IF(ISBLANK(LeaveTracker[[#This Row],[Employee Name]]),"-----",VLOOKUP(LeaveTracker[[#This Row],[Employee Name]],Employees[[Employee Name]:[Office]],7))</f>
        <v>TCIS</v>
      </c>
      <c r="F419" s="51" t="str">
        <f>IF(ISBLANK(LeaveTracker[[#This Row],[Employee Name]]),"-----",VLOOKUP(LeaveTracker[[#This Row],[Employee Name]],Employees[[Employee Name]:[Office]],6))</f>
        <v>CASUAL</v>
      </c>
      <c r="G419" s="50">
        <v>44678</v>
      </c>
      <c r="H419" s="50">
        <v>44678</v>
      </c>
      <c r="I419" s="55" t="s">
        <v>82</v>
      </c>
      <c r="J419" s="53"/>
      <c r="K419" s="51" t="str">
        <f ca="1">LeaveTracker[[#This Row],[Days]]&amp;" "&amp;LeaveTracker[[#This Row],[Type of Leave]]</f>
        <v>1 VL</v>
      </c>
      <c r="L419" s="9">
        <f ca="1">NETWORKDAYS(LeaveTracker[[#This Row],[Start Date]],LeaveTracker[[#This Row],[End Date]],lstHolidays)</f>
        <v>1</v>
      </c>
      <c r="M419" s="9"/>
    </row>
    <row r="420" spans="1:13" ht="30" hidden="1" customHeight="1" x14ac:dyDescent="0.3">
      <c r="A420" s="51">
        <v>774</v>
      </c>
      <c r="B420" s="59">
        <v>44859</v>
      </c>
      <c r="C420" s="59">
        <v>44683</v>
      </c>
      <c r="D420" s="53" t="s">
        <v>1742</v>
      </c>
      <c r="E420" s="51" t="str">
        <f>IF(ISBLANK(LeaveTracker[[#This Row],[Employee Name]]),"-----",VLOOKUP(LeaveTracker[[#This Row],[Employee Name]],Employees[[Employee Name]:[Office]],7))</f>
        <v>TCIS</v>
      </c>
      <c r="F420" s="51" t="str">
        <f>IF(ISBLANK(LeaveTracker[[#This Row],[Employee Name]]),"-----",VLOOKUP(LeaveTracker[[#This Row],[Employee Name]],Employees[[Employee Name]:[Office]],6))</f>
        <v>CASUAL</v>
      </c>
      <c r="G420" s="50">
        <v>44680</v>
      </c>
      <c r="H420" s="50">
        <v>44680</v>
      </c>
      <c r="I420" s="55" t="s">
        <v>82</v>
      </c>
      <c r="J420" s="53"/>
      <c r="K420" s="51" t="str">
        <f ca="1">LeaveTracker[[#This Row],[Days]]&amp;" "&amp;LeaveTracker[[#This Row],[Type of Leave]]</f>
        <v>1 VL</v>
      </c>
      <c r="L420" s="9">
        <f ca="1">NETWORKDAYS(LeaveTracker[[#This Row],[Start Date]],LeaveTracker[[#This Row],[End Date]],lstHolidays)</f>
        <v>1</v>
      </c>
      <c r="M420" s="9"/>
    </row>
    <row r="421" spans="1:13" ht="30" hidden="1" customHeight="1" x14ac:dyDescent="0.3">
      <c r="A421" s="51">
        <v>775</v>
      </c>
      <c r="B421" s="59">
        <v>44859</v>
      </c>
      <c r="C421" s="59">
        <v>44761</v>
      </c>
      <c r="D421" s="53" t="s">
        <v>1785</v>
      </c>
      <c r="E421" s="51" t="str">
        <f>IF(ISBLANK(LeaveTracker[[#This Row],[Employee Name]]),"-----",VLOOKUP(LeaveTracker[[#This Row],[Employee Name]],Employees[[Employee Name]:[Office]],7))</f>
        <v>CENRO</v>
      </c>
      <c r="F421" s="51" t="str">
        <f>IF(ISBLANK(LeaveTracker[[#This Row],[Employee Name]]),"-----",VLOOKUP(LeaveTracker[[#This Row],[Employee Name]],Employees[[Employee Name]:[Office]],6))</f>
        <v>CASUAL</v>
      </c>
      <c r="G421" s="50">
        <v>44760</v>
      </c>
      <c r="H421" s="50">
        <v>44760</v>
      </c>
      <c r="I421" s="55" t="s">
        <v>82</v>
      </c>
      <c r="J421" s="53"/>
      <c r="K421" s="51" t="str">
        <f ca="1">LeaveTracker[[#This Row],[Days]]&amp;" "&amp;LeaveTracker[[#This Row],[Type of Leave]]</f>
        <v>1 VL</v>
      </c>
      <c r="L421" s="9">
        <f ca="1">NETWORKDAYS(LeaveTracker[[#This Row],[Start Date]],LeaveTracker[[#This Row],[End Date]],lstHolidays)</f>
        <v>1</v>
      </c>
      <c r="M421" s="9"/>
    </row>
    <row r="422" spans="1:13" ht="30" hidden="1" customHeight="1" x14ac:dyDescent="0.3">
      <c r="A422" s="51">
        <v>776</v>
      </c>
      <c r="B422" s="59">
        <v>44859</v>
      </c>
      <c r="C422" s="59">
        <v>44694</v>
      </c>
      <c r="D422" s="53" t="s">
        <v>1909</v>
      </c>
      <c r="E422" s="51" t="str">
        <f>IF(ISBLANK(LeaveTracker[[#This Row],[Employee Name]]),"-----",VLOOKUP(LeaveTracker[[#This Row],[Employee Name]],Employees[[Employee Name]:[Office]],7))</f>
        <v>TICC</v>
      </c>
      <c r="F422" s="51" t="str">
        <f>IF(ISBLANK(LeaveTracker[[#This Row],[Employee Name]]),"-----",VLOOKUP(LeaveTracker[[#This Row],[Employee Name]],Employees[[Employee Name]:[Office]],6))</f>
        <v>CASUAL</v>
      </c>
      <c r="G422" s="50">
        <v>44698</v>
      </c>
      <c r="H422" s="50">
        <v>44698</v>
      </c>
      <c r="I422" s="55" t="s">
        <v>300</v>
      </c>
      <c r="J422" s="53" t="s">
        <v>1808</v>
      </c>
      <c r="K422" s="51" t="str">
        <f ca="1">LeaveTracker[[#This Row],[Days]]&amp;" "&amp;LeaveTracker[[#This Row],[Type of Leave]]</f>
        <v>1 OTHER</v>
      </c>
      <c r="L422" s="9">
        <f ca="1">NETWORKDAYS(LeaveTracker[[#This Row],[Start Date]],LeaveTracker[[#This Row],[End Date]],lstHolidays)</f>
        <v>1</v>
      </c>
      <c r="M422" s="9"/>
    </row>
    <row r="423" spans="1:13" ht="30" hidden="1" customHeight="1" x14ac:dyDescent="0.3">
      <c r="A423" s="51">
        <v>777</v>
      </c>
      <c r="B423" s="59">
        <v>44859</v>
      </c>
      <c r="C423" s="59">
        <v>44699</v>
      </c>
      <c r="D423" s="53" t="s">
        <v>1785</v>
      </c>
      <c r="E423" s="51" t="str">
        <f>IF(ISBLANK(LeaveTracker[[#This Row],[Employee Name]]),"-----",VLOOKUP(LeaveTracker[[#This Row],[Employee Name]],Employees[[Employee Name]:[Office]],7))</f>
        <v>CENRO</v>
      </c>
      <c r="F423" s="51" t="str">
        <f>IF(ISBLANK(LeaveTracker[[#This Row],[Employee Name]]),"-----",VLOOKUP(LeaveTracker[[#This Row],[Employee Name]],Employees[[Employee Name]:[Office]],6))</f>
        <v>CASUAL</v>
      </c>
      <c r="G423" s="50">
        <v>44697</v>
      </c>
      <c r="H423" s="50">
        <v>44698</v>
      </c>
      <c r="I423" s="55" t="s">
        <v>81</v>
      </c>
      <c r="J423" s="53"/>
      <c r="K423" s="51" t="str">
        <f ca="1">LeaveTracker[[#This Row],[Days]]&amp;" "&amp;LeaveTracker[[#This Row],[Type of Leave]]</f>
        <v>2 SL</v>
      </c>
      <c r="L423" s="9">
        <f ca="1">NETWORKDAYS(LeaveTracker[[#This Row],[Start Date]],LeaveTracker[[#This Row],[End Date]],lstHolidays)</f>
        <v>2</v>
      </c>
      <c r="M423" s="9"/>
    </row>
    <row r="424" spans="1:13" ht="30" hidden="1" customHeight="1" x14ac:dyDescent="0.3">
      <c r="A424" s="51">
        <v>778</v>
      </c>
      <c r="B424" s="59">
        <v>44859</v>
      </c>
      <c r="C424" s="59">
        <v>44721</v>
      </c>
      <c r="D424" s="53" t="s">
        <v>1874</v>
      </c>
      <c r="E424" s="51" t="str">
        <f>IF(ISBLANK(LeaveTracker[[#This Row],[Employee Name]]),"-----",VLOOKUP(LeaveTracker[[#This Row],[Employee Name]],Employees[[Employee Name]:[Office]],7))</f>
        <v>TICC</v>
      </c>
      <c r="F424" s="51" t="str">
        <f>IF(ISBLANK(LeaveTracker[[#This Row],[Employee Name]]),"-----",VLOOKUP(LeaveTracker[[#This Row],[Employee Name]],Employees[[Employee Name]:[Office]],6))</f>
        <v>CASUAL</v>
      </c>
      <c r="G424" s="50">
        <v>44736</v>
      </c>
      <c r="H424" s="50">
        <v>44736</v>
      </c>
      <c r="I424" s="55" t="s">
        <v>82</v>
      </c>
      <c r="J424" s="53"/>
      <c r="K424" s="51" t="str">
        <f ca="1">LeaveTracker[[#This Row],[Days]]&amp;" "&amp;LeaveTracker[[#This Row],[Type of Leave]]</f>
        <v>1 VL</v>
      </c>
      <c r="L424" s="9">
        <f ca="1">NETWORKDAYS(LeaveTracker[[#This Row],[Start Date]],LeaveTracker[[#This Row],[End Date]],lstHolidays)</f>
        <v>1</v>
      </c>
      <c r="M424" s="9"/>
    </row>
    <row r="425" spans="1:13" ht="30" hidden="1" customHeight="1" x14ac:dyDescent="0.3">
      <c r="A425" s="51">
        <v>778</v>
      </c>
      <c r="B425" s="59">
        <v>44859</v>
      </c>
      <c r="C425" s="59">
        <v>44721</v>
      </c>
      <c r="D425" s="53" t="s">
        <v>1874</v>
      </c>
      <c r="E425" s="51" t="str">
        <f>IF(ISBLANK(LeaveTracker[[#This Row],[Employee Name]]),"-----",VLOOKUP(LeaveTracker[[#This Row],[Employee Name]],Employees[[Employee Name]:[Office]],7))</f>
        <v>TICC</v>
      </c>
      <c r="F425" s="51" t="str">
        <f>IF(ISBLANK(LeaveTracker[[#This Row],[Employee Name]]),"-----",VLOOKUP(LeaveTracker[[#This Row],[Employee Name]],Employees[[Employee Name]:[Office]],6))</f>
        <v>CASUAL</v>
      </c>
      <c r="G425" s="50">
        <v>44739</v>
      </c>
      <c r="H425" s="50">
        <v>44742</v>
      </c>
      <c r="I425" s="55" t="s">
        <v>82</v>
      </c>
      <c r="J425" s="53"/>
      <c r="K425" s="51" t="str">
        <f ca="1">LeaveTracker[[#This Row],[Days]]&amp;" "&amp;LeaveTracker[[#This Row],[Type of Leave]]</f>
        <v>4 VL</v>
      </c>
      <c r="L425" s="9">
        <f ca="1">NETWORKDAYS(LeaveTracker[[#This Row],[Start Date]],LeaveTracker[[#This Row],[End Date]],lstHolidays)</f>
        <v>4</v>
      </c>
      <c r="M425" s="9"/>
    </row>
    <row r="426" spans="1:13" ht="30" hidden="1" customHeight="1" x14ac:dyDescent="0.3">
      <c r="A426" s="51">
        <v>779</v>
      </c>
      <c r="B426" s="59">
        <v>44859</v>
      </c>
      <c r="C426" s="59">
        <v>44721</v>
      </c>
      <c r="D426" s="53" t="s">
        <v>1874</v>
      </c>
      <c r="E426" s="51" t="str">
        <f>IF(ISBLANK(LeaveTracker[[#This Row],[Employee Name]]),"-----",VLOOKUP(LeaveTracker[[#This Row],[Employee Name]],Employees[[Employee Name]:[Office]],7))</f>
        <v>TICC</v>
      </c>
      <c r="F426" s="51" t="str">
        <f>IF(ISBLANK(LeaveTracker[[#This Row],[Employee Name]]),"-----",VLOOKUP(LeaveTracker[[#This Row],[Employee Name]],Employees[[Employee Name]:[Office]],6))</f>
        <v>CASUAL</v>
      </c>
      <c r="G426" s="50">
        <v>44728</v>
      </c>
      <c r="H426" s="50">
        <v>44729</v>
      </c>
      <c r="I426" s="55" t="s">
        <v>300</v>
      </c>
      <c r="J426" s="53" t="s">
        <v>1739</v>
      </c>
      <c r="K426" s="51" t="str">
        <f ca="1">LeaveTracker[[#This Row],[Days]]&amp;" "&amp;LeaveTracker[[#This Row],[Type of Leave]]</f>
        <v>2 OTHER</v>
      </c>
      <c r="L426" s="9">
        <f ca="1">NETWORKDAYS(LeaveTracker[[#This Row],[Start Date]],LeaveTracker[[#This Row],[End Date]],lstHolidays)</f>
        <v>2</v>
      </c>
      <c r="M426" s="9"/>
    </row>
    <row r="427" spans="1:13" ht="30" hidden="1" customHeight="1" x14ac:dyDescent="0.3">
      <c r="A427" s="51">
        <v>779</v>
      </c>
      <c r="B427" s="59">
        <v>44859</v>
      </c>
      <c r="C427" s="59">
        <v>44721</v>
      </c>
      <c r="D427" s="53" t="s">
        <v>1874</v>
      </c>
      <c r="E427" s="51" t="str">
        <f>IF(ISBLANK(LeaveTracker[[#This Row],[Employee Name]]),"-----",VLOOKUP(LeaveTracker[[#This Row],[Employee Name]],Employees[[Employee Name]:[Office]],7))</f>
        <v>TICC</v>
      </c>
      <c r="F427" s="51" t="str">
        <f>IF(ISBLANK(LeaveTracker[[#This Row],[Employee Name]]),"-----",VLOOKUP(LeaveTracker[[#This Row],[Employee Name]],Employees[[Employee Name]:[Office]],6))</f>
        <v>CASUAL</v>
      </c>
      <c r="G427" s="50">
        <v>44732</v>
      </c>
      <c r="H427" s="50">
        <v>44732</v>
      </c>
      <c r="I427" s="55" t="s">
        <v>300</v>
      </c>
      <c r="J427" s="53" t="s">
        <v>1739</v>
      </c>
      <c r="K427" s="51" t="str">
        <f ca="1">LeaveTracker[[#This Row],[Days]]&amp;" "&amp;LeaveTracker[[#This Row],[Type of Leave]]</f>
        <v>1 OTHER</v>
      </c>
      <c r="L427" s="9">
        <f ca="1">NETWORKDAYS(LeaveTracker[[#This Row],[Start Date]],LeaveTracker[[#This Row],[End Date]],lstHolidays)</f>
        <v>1</v>
      </c>
      <c r="M427" s="9"/>
    </row>
    <row r="428" spans="1:13" ht="30" hidden="1" customHeight="1" x14ac:dyDescent="0.3">
      <c r="A428" s="51">
        <v>779</v>
      </c>
      <c r="B428" s="59">
        <v>44859</v>
      </c>
      <c r="C428" s="59">
        <v>44721</v>
      </c>
      <c r="D428" s="53" t="s">
        <v>1874</v>
      </c>
      <c r="E428" s="51" t="str">
        <f>IF(ISBLANK(LeaveTracker[[#This Row],[Employee Name]]),"-----",VLOOKUP(LeaveTracker[[#This Row],[Employee Name]],Employees[[Employee Name]:[Office]],7))</f>
        <v>TICC</v>
      </c>
      <c r="F428" s="51" t="str">
        <f>IF(ISBLANK(LeaveTracker[[#This Row],[Employee Name]]),"-----",VLOOKUP(LeaveTracker[[#This Row],[Employee Name]],Employees[[Employee Name]:[Office]],6))</f>
        <v>CASUAL</v>
      </c>
      <c r="G428" s="50">
        <v>44734</v>
      </c>
      <c r="H428" s="50">
        <v>44735</v>
      </c>
      <c r="I428" s="55" t="s">
        <v>300</v>
      </c>
      <c r="J428" s="53" t="s">
        <v>1739</v>
      </c>
      <c r="K428" s="51" t="str">
        <f ca="1">LeaveTracker[[#This Row],[Days]]&amp;" "&amp;LeaveTracker[[#This Row],[Type of Leave]]</f>
        <v>2 OTHER</v>
      </c>
      <c r="L428" s="9">
        <f ca="1">NETWORKDAYS(LeaveTracker[[#This Row],[Start Date]],LeaveTracker[[#This Row],[End Date]],lstHolidays)</f>
        <v>2</v>
      </c>
      <c r="M428" s="9"/>
    </row>
    <row r="429" spans="1:13" ht="30" hidden="1" customHeight="1" x14ac:dyDescent="0.3">
      <c r="A429" s="51">
        <v>780</v>
      </c>
      <c r="B429" s="59">
        <v>44859</v>
      </c>
      <c r="C429" s="59">
        <v>44720</v>
      </c>
      <c r="D429" s="53" t="s">
        <v>1874</v>
      </c>
      <c r="E429" s="51" t="str">
        <f>IF(ISBLANK(LeaveTracker[[#This Row],[Employee Name]]),"-----",VLOOKUP(LeaveTracker[[#This Row],[Employee Name]],Employees[[Employee Name]:[Office]],7))</f>
        <v>TICC</v>
      </c>
      <c r="F429" s="51" t="str">
        <f>IF(ISBLANK(LeaveTracker[[#This Row],[Employee Name]]),"-----",VLOOKUP(LeaveTracker[[#This Row],[Employee Name]],Employees[[Employee Name]:[Office]],6))</f>
        <v>CASUAL</v>
      </c>
      <c r="G429" s="50">
        <v>44714</v>
      </c>
      <c r="H429" s="50">
        <v>44714</v>
      </c>
      <c r="I429" s="55" t="s">
        <v>81</v>
      </c>
      <c r="J429" s="53"/>
      <c r="K429" s="51" t="str">
        <f ca="1">LeaveTracker[[#This Row],[Days]]&amp;" "&amp;LeaveTracker[[#This Row],[Type of Leave]]</f>
        <v>1 SL</v>
      </c>
      <c r="L429" s="9">
        <f ca="1">NETWORKDAYS(LeaveTracker[[#This Row],[Start Date]],LeaveTracker[[#This Row],[End Date]],lstHolidays)</f>
        <v>1</v>
      </c>
      <c r="M429" s="9"/>
    </row>
    <row r="430" spans="1:13" ht="30" hidden="1" customHeight="1" x14ac:dyDescent="0.3">
      <c r="A430" s="51">
        <v>781</v>
      </c>
      <c r="B430" s="59">
        <v>44859</v>
      </c>
      <c r="C430" s="59">
        <v>44739</v>
      </c>
      <c r="D430" s="53" t="s">
        <v>1888</v>
      </c>
      <c r="E430" s="51" t="str">
        <f>IF(ISBLANK(LeaveTracker[[#This Row],[Employee Name]]),"-----",VLOOKUP(LeaveTracker[[#This Row],[Employee Name]],Employees[[Employee Name]:[Office]],7))</f>
        <v>TICC</v>
      </c>
      <c r="F430" s="51" t="str">
        <f>IF(ISBLANK(LeaveTracker[[#This Row],[Employee Name]]),"-----",VLOOKUP(LeaveTracker[[#This Row],[Employee Name]],Employees[[Employee Name]:[Office]],6))</f>
        <v>CASUAL</v>
      </c>
      <c r="G430" s="50">
        <v>44737</v>
      </c>
      <c r="H430" s="50">
        <v>44737</v>
      </c>
      <c r="I430" s="55" t="s">
        <v>81</v>
      </c>
      <c r="J430" s="53"/>
      <c r="K430" s="51" t="str">
        <f ca="1">LeaveTracker[[#This Row],[Days]]&amp;" "&amp;LeaveTracker[[#This Row],[Type of Leave]]</f>
        <v>0 SL</v>
      </c>
      <c r="L430" s="9">
        <f ca="1">NETWORKDAYS(LeaveTracker[[#This Row],[Start Date]],LeaveTracker[[#This Row],[End Date]],lstHolidays)</f>
        <v>0</v>
      </c>
      <c r="M430" s="9"/>
    </row>
    <row r="431" spans="1:13" ht="30" hidden="1" customHeight="1" x14ac:dyDescent="0.3">
      <c r="A431" s="51">
        <v>782</v>
      </c>
      <c r="B431" s="59">
        <v>44859</v>
      </c>
      <c r="C431" s="59">
        <v>44737</v>
      </c>
      <c r="D431" s="53" t="s">
        <v>1889</v>
      </c>
      <c r="E431" s="51" t="str">
        <f>IF(ISBLANK(LeaveTracker[[#This Row],[Employee Name]]),"-----",VLOOKUP(LeaveTracker[[#This Row],[Employee Name]],Employees[[Employee Name]:[Office]],7))</f>
        <v>TICC</v>
      </c>
      <c r="F431" s="51" t="str">
        <f>IF(ISBLANK(LeaveTracker[[#This Row],[Employee Name]]),"-----",VLOOKUP(LeaveTracker[[#This Row],[Employee Name]],Employees[[Employee Name]:[Office]],6))</f>
        <v>CASUAL</v>
      </c>
      <c r="G431" s="50">
        <v>44753</v>
      </c>
      <c r="H431" s="50">
        <v>44753</v>
      </c>
      <c r="I431" s="55" t="s">
        <v>300</v>
      </c>
      <c r="J431" s="53" t="s">
        <v>759</v>
      </c>
      <c r="K431" s="51" t="str">
        <f ca="1">LeaveTracker[[#This Row],[Days]]&amp;" "&amp;LeaveTracker[[#This Row],[Type of Leave]]</f>
        <v>1 OTHER</v>
      </c>
      <c r="L431" s="9">
        <f ca="1">NETWORKDAYS(LeaveTracker[[#This Row],[Start Date]],LeaveTracker[[#This Row],[End Date]],lstHolidays)</f>
        <v>1</v>
      </c>
      <c r="M431" s="9"/>
    </row>
    <row r="432" spans="1:13" ht="30" hidden="1" customHeight="1" x14ac:dyDescent="0.3">
      <c r="A432" s="51">
        <v>783</v>
      </c>
      <c r="B432" s="59">
        <v>44859</v>
      </c>
      <c r="C432" s="59">
        <v>44737</v>
      </c>
      <c r="D432" s="53" t="s">
        <v>1889</v>
      </c>
      <c r="E432" s="51" t="str">
        <f>IF(ISBLANK(LeaveTracker[[#This Row],[Employee Name]]),"-----",VLOOKUP(LeaveTracker[[#This Row],[Employee Name]],Employees[[Employee Name]:[Office]],7))</f>
        <v>TICC</v>
      </c>
      <c r="F432" s="51" t="str">
        <f>IF(ISBLANK(LeaveTracker[[#This Row],[Employee Name]]),"-----",VLOOKUP(LeaveTracker[[#This Row],[Employee Name]],Employees[[Employee Name]:[Office]],6))</f>
        <v>CASUAL</v>
      </c>
      <c r="G432" s="50">
        <v>44761</v>
      </c>
      <c r="H432" s="50">
        <v>44761</v>
      </c>
      <c r="I432" s="55" t="s">
        <v>300</v>
      </c>
      <c r="J432" s="53" t="s">
        <v>158</v>
      </c>
      <c r="K432" s="51" t="str">
        <f ca="1">LeaveTracker[[#This Row],[Days]]&amp;" "&amp;LeaveTracker[[#This Row],[Type of Leave]]</f>
        <v>1 OTHER</v>
      </c>
      <c r="L432" s="9">
        <f ca="1">NETWORKDAYS(LeaveTracker[[#This Row],[Start Date]],LeaveTracker[[#This Row],[End Date]],lstHolidays)</f>
        <v>1</v>
      </c>
      <c r="M432" s="9"/>
    </row>
    <row r="433" spans="1:13" ht="30" hidden="1" customHeight="1" x14ac:dyDescent="0.3">
      <c r="A433" s="51">
        <v>784</v>
      </c>
      <c r="B433" s="59">
        <v>44859</v>
      </c>
      <c r="C433" s="59">
        <v>44725</v>
      </c>
      <c r="D433" s="53" t="s">
        <v>1889</v>
      </c>
      <c r="E433" s="51" t="str">
        <f>IF(ISBLANK(LeaveTracker[[#This Row],[Employee Name]]),"-----",VLOOKUP(LeaveTracker[[#This Row],[Employee Name]],Employees[[Employee Name]:[Office]],7))</f>
        <v>TICC</v>
      </c>
      <c r="F433" s="51" t="str">
        <f>IF(ISBLANK(LeaveTracker[[#This Row],[Employee Name]]),"-----",VLOOKUP(LeaveTracker[[#This Row],[Employee Name]],Employees[[Employee Name]:[Office]],6))</f>
        <v>CASUAL</v>
      </c>
      <c r="G433" s="50">
        <v>44721</v>
      </c>
      <c r="H433" s="50">
        <v>44722</v>
      </c>
      <c r="I433" s="55" t="s">
        <v>81</v>
      </c>
      <c r="J433" s="53"/>
      <c r="K433" s="51" t="str">
        <f ca="1">LeaveTracker[[#This Row],[Days]]&amp;" "&amp;LeaveTracker[[#This Row],[Type of Leave]]</f>
        <v>2 SL</v>
      </c>
      <c r="L433" s="9">
        <f ca="1">NETWORKDAYS(LeaveTracker[[#This Row],[Start Date]],LeaveTracker[[#This Row],[End Date]],lstHolidays)</f>
        <v>2</v>
      </c>
      <c r="M433" s="9"/>
    </row>
    <row r="434" spans="1:13" ht="30" hidden="1" customHeight="1" x14ac:dyDescent="0.3">
      <c r="A434" s="51">
        <v>785</v>
      </c>
      <c r="B434" s="59">
        <v>44859</v>
      </c>
      <c r="C434" s="59">
        <v>44733</v>
      </c>
      <c r="D434" s="53" t="s">
        <v>1889</v>
      </c>
      <c r="E434" s="51" t="str">
        <f>IF(ISBLANK(LeaveTracker[[#This Row],[Employee Name]]),"-----",VLOOKUP(LeaveTracker[[#This Row],[Employee Name]],Employees[[Employee Name]:[Office]],7))</f>
        <v>TICC</v>
      </c>
      <c r="F434" s="51" t="str">
        <f>IF(ISBLANK(LeaveTracker[[#This Row],[Employee Name]]),"-----",VLOOKUP(LeaveTracker[[#This Row],[Employee Name]],Employees[[Employee Name]:[Office]],6))</f>
        <v>CASUAL</v>
      </c>
      <c r="G434" s="50">
        <v>44732</v>
      </c>
      <c r="H434" s="50">
        <v>44732</v>
      </c>
      <c r="I434" s="55" t="s">
        <v>81</v>
      </c>
      <c r="J434" s="53"/>
      <c r="K434" s="51" t="str">
        <f ca="1">LeaveTracker[[#This Row],[Days]]&amp;" "&amp;LeaveTracker[[#This Row],[Type of Leave]]</f>
        <v>1 SL</v>
      </c>
      <c r="L434" s="9">
        <f ca="1">NETWORKDAYS(LeaveTracker[[#This Row],[Start Date]],LeaveTracker[[#This Row],[End Date]],lstHolidays)</f>
        <v>1</v>
      </c>
      <c r="M434" s="9"/>
    </row>
    <row r="435" spans="1:13" ht="30" hidden="1" customHeight="1" x14ac:dyDescent="0.3">
      <c r="A435" s="51">
        <v>786</v>
      </c>
      <c r="B435" s="59">
        <v>44859</v>
      </c>
      <c r="C435" s="59">
        <v>44726</v>
      </c>
      <c r="D435" s="53" t="s">
        <v>1873</v>
      </c>
      <c r="E435" s="51" t="str">
        <f>IF(ISBLANK(LeaveTracker[[#This Row],[Employee Name]]),"-----",VLOOKUP(LeaveTracker[[#This Row],[Employee Name]],Employees[[Employee Name]:[Office]],7))</f>
        <v>TICC</v>
      </c>
      <c r="F435" s="51" t="str">
        <f>IF(ISBLANK(LeaveTracker[[#This Row],[Employee Name]]),"-----",VLOOKUP(LeaveTracker[[#This Row],[Employee Name]],Employees[[Employee Name]:[Office]],6))</f>
        <v>CASUAL</v>
      </c>
      <c r="G435" s="50">
        <v>44741</v>
      </c>
      <c r="H435" s="50">
        <v>44741</v>
      </c>
      <c r="I435" s="55" t="s">
        <v>300</v>
      </c>
      <c r="J435" s="53" t="s">
        <v>759</v>
      </c>
      <c r="K435" s="51" t="str">
        <f ca="1">LeaveTracker[[#This Row],[Days]]&amp;" "&amp;LeaveTracker[[#This Row],[Type of Leave]]</f>
        <v>1 OTHER</v>
      </c>
      <c r="L435" s="9">
        <f ca="1">NETWORKDAYS(LeaveTracker[[#This Row],[Start Date]],LeaveTracker[[#This Row],[End Date]],lstHolidays)</f>
        <v>1</v>
      </c>
      <c r="M435" s="9"/>
    </row>
    <row r="436" spans="1:13" ht="30" hidden="1" customHeight="1" x14ac:dyDescent="0.3">
      <c r="A436" s="51">
        <v>787</v>
      </c>
      <c r="B436" s="59">
        <v>44859</v>
      </c>
      <c r="C436" s="59">
        <v>44722</v>
      </c>
      <c r="D436" s="53" t="s">
        <v>1832</v>
      </c>
      <c r="E436" s="51" t="str">
        <f>IF(ISBLANK(LeaveTracker[[#This Row],[Employee Name]]),"-----",VLOOKUP(LeaveTracker[[#This Row],[Employee Name]],Employees[[Employee Name]:[Office]],7))</f>
        <v>TICC</v>
      </c>
      <c r="F436" s="51" t="str">
        <f>IF(ISBLANK(LeaveTracker[[#This Row],[Employee Name]]),"-----",VLOOKUP(LeaveTracker[[#This Row],[Employee Name]],Employees[[Employee Name]:[Office]],6))</f>
        <v>CASUAL</v>
      </c>
      <c r="G436" s="50">
        <v>44717</v>
      </c>
      <c r="H436" s="50">
        <v>44717</v>
      </c>
      <c r="I436" s="55" t="s">
        <v>81</v>
      </c>
      <c r="J436" s="53"/>
      <c r="K436" s="51" t="str">
        <f ca="1">LeaveTracker[[#This Row],[Days]]&amp;" "&amp;LeaveTracker[[#This Row],[Type of Leave]]</f>
        <v>0 SL</v>
      </c>
      <c r="L436" s="9">
        <f ca="1">NETWORKDAYS(LeaveTracker[[#This Row],[Start Date]],LeaveTracker[[#This Row],[End Date]],lstHolidays)</f>
        <v>0</v>
      </c>
      <c r="M436" s="9"/>
    </row>
    <row r="437" spans="1:13" ht="30" hidden="1" customHeight="1" x14ac:dyDescent="0.3">
      <c r="A437" s="51">
        <v>788</v>
      </c>
      <c r="B437" s="59">
        <v>44859</v>
      </c>
      <c r="C437" s="59">
        <v>44727</v>
      </c>
      <c r="D437" s="53" t="s">
        <v>1910</v>
      </c>
      <c r="E437" s="51" t="str">
        <f>IF(ISBLANK(LeaveTracker[[#This Row],[Employee Name]]),"-----",VLOOKUP(LeaveTracker[[#This Row],[Employee Name]],Employees[[Employee Name]:[Office]],7))</f>
        <v>TICC</v>
      </c>
      <c r="F437" s="51" t="str">
        <f>IF(ISBLANK(LeaveTracker[[#This Row],[Employee Name]]),"-----",VLOOKUP(LeaveTracker[[#This Row],[Employee Name]],Employees[[Employee Name]:[Office]],6))</f>
        <v>CASUAL</v>
      </c>
      <c r="G437" s="50">
        <v>44725</v>
      </c>
      <c r="H437" s="50">
        <v>44725</v>
      </c>
      <c r="I437" s="55" t="s">
        <v>81</v>
      </c>
      <c r="J437" s="53"/>
      <c r="K437" s="51" t="str">
        <f ca="1">LeaveTracker[[#This Row],[Days]]&amp;" "&amp;LeaveTracker[[#This Row],[Type of Leave]]</f>
        <v>1 SL</v>
      </c>
      <c r="L437" s="9">
        <f ca="1">NETWORKDAYS(LeaveTracker[[#This Row],[Start Date]],LeaveTracker[[#This Row],[End Date]],lstHolidays)</f>
        <v>1</v>
      </c>
      <c r="M437" s="9"/>
    </row>
    <row r="438" spans="1:13" ht="30" hidden="1" customHeight="1" x14ac:dyDescent="0.3">
      <c r="A438" s="51">
        <v>789</v>
      </c>
      <c r="B438" s="59">
        <v>44859</v>
      </c>
      <c r="C438" s="59">
        <v>44734</v>
      </c>
      <c r="D438" s="53" t="s">
        <v>1885</v>
      </c>
      <c r="E438" s="51" t="str">
        <f>IF(ISBLANK(LeaveTracker[[#This Row],[Employee Name]]),"-----",VLOOKUP(LeaveTracker[[#This Row],[Employee Name]],Employees[[Employee Name]:[Office]],7))</f>
        <v>CENRO</v>
      </c>
      <c r="F438" s="51" t="str">
        <f>IF(ISBLANK(LeaveTracker[[#This Row],[Employee Name]]),"-----",VLOOKUP(LeaveTracker[[#This Row],[Employee Name]],Employees[[Employee Name]:[Office]],6))</f>
        <v>CASUAL</v>
      </c>
      <c r="G438" s="50">
        <v>44730</v>
      </c>
      <c r="H438" s="50">
        <v>44731</v>
      </c>
      <c r="I438" s="55" t="s">
        <v>81</v>
      </c>
      <c r="J438" s="53"/>
      <c r="K438" s="51" t="str">
        <f ca="1">LeaveTracker[[#This Row],[Days]]&amp;" "&amp;LeaveTracker[[#This Row],[Type of Leave]]</f>
        <v>0 SL</v>
      </c>
      <c r="L438" s="9">
        <f ca="1">NETWORKDAYS(LeaveTracker[[#This Row],[Start Date]],LeaveTracker[[#This Row],[End Date]],lstHolidays)</f>
        <v>0</v>
      </c>
      <c r="M438" s="9"/>
    </row>
    <row r="439" spans="1:13" ht="30" hidden="1" customHeight="1" x14ac:dyDescent="0.3">
      <c r="A439" s="51">
        <v>790</v>
      </c>
      <c r="B439" s="59">
        <v>44859</v>
      </c>
      <c r="C439" s="59">
        <v>44730</v>
      </c>
      <c r="D439" s="53" t="s">
        <v>1859</v>
      </c>
      <c r="E439" s="51" t="str">
        <f>IF(ISBLANK(LeaveTracker[[#This Row],[Employee Name]]),"-----",VLOOKUP(LeaveTracker[[#This Row],[Employee Name]],Employees[[Employee Name]:[Office]],7))</f>
        <v>CENRO</v>
      </c>
      <c r="F439" s="51" t="str">
        <f>IF(ISBLANK(LeaveTracker[[#This Row],[Employee Name]]),"-----",VLOOKUP(LeaveTracker[[#This Row],[Employee Name]],Employees[[Employee Name]:[Office]],6))</f>
        <v>CASUAL</v>
      </c>
      <c r="G439" s="50">
        <v>44758</v>
      </c>
      <c r="H439" s="50">
        <v>44758</v>
      </c>
      <c r="I439" s="55" t="s">
        <v>82</v>
      </c>
      <c r="J439" s="53"/>
      <c r="K439" s="51" t="str">
        <f ca="1">LeaveTracker[[#This Row],[Days]]&amp;" "&amp;LeaveTracker[[#This Row],[Type of Leave]]</f>
        <v>0 VL</v>
      </c>
      <c r="L439" s="9">
        <f ca="1">NETWORKDAYS(LeaveTracker[[#This Row],[Start Date]],LeaveTracker[[#This Row],[End Date]],lstHolidays)</f>
        <v>0</v>
      </c>
      <c r="M439" s="9"/>
    </row>
    <row r="440" spans="1:13" ht="30" hidden="1" customHeight="1" x14ac:dyDescent="0.3">
      <c r="A440" s="51">
        <v>791</v>
      </c>
      <c r="B440" s="59">
        <v>44859</v>
      </c>
      <c r="C440" s="59">
        <v>44736</v>
      </c>
      <c r="D440" s="53" t="s">
        <v>1859</v>
      </c>
      <c r="E440" s="51" t="str">
        <f>IF(ISBLANK(LeaveTracker[[#This Row],[Employee Name]]),"-----",VLOOKUP(LeaveTracker[[#This Row],[Employee Name]],Employees[[Employee Name]:[Office]],7))</f>
        <v>CENRO</v>
      </c>
      <c r="F440" s="51" t="str">
        <f>IF(ISBLANK(LeaveTracker[[#This Row],[Employee Name]]),"-----",VLOOKUP(LeaveTracker[[#This Row],[Employee Name]],Employees[[Employee Name]:[Office]],6))</f>
        <v>CASUAL</v>
      </c>
      <c r="G440" s="50">
        <v>44732</v>
      </c>
      <c r="H440" s="50">
        <v>44732</v>
      </c>
      <c r="I440" s="55" t="s">
        <v>81</v>
      </c>
      <c r="J440" s="53"/>
      <c r="K440" s="51" t="str">
        <f ca="1">LeaveTracker[[#This Row],[Days]]&amp;" "&amp;LeaveTracker[[#This Row],[Type of Leave]]</f>
        <v>1 SL</v>
      </c>
      <c r="L440" s="9">
        <f ca="1">NETWORKDAYS(LeaveTracker[[#This Row],[Start Date]],LeaveTracker[[#This Row],[End Date]],lstHolidays)</f>
        <v>1</v>
      </c>
      <c r="M440" s="9"/>
    </row>
    <row r="441" spans="1:13" ht="30" hidden="1" customHeight="1" x14ac:dyDescent="0.3">
      <c r="A441" s="51">
        <v>791</v>
      </c>
      <c r="B441" s="59">
        <v>44859</v>
      </c>
      <c r="C441" s="59">
        <v>44736</v>
      </c>
      <c r="D441" s="53" t="s">
        <v>1859</v>
      </c>
      <c r="E441" s="51" t="str">
        <f>IF(ISBLANK(LeaveTracker[[#This Row],[Employee Name]]),"-----",VLOOKUP(LeaveTracker[[#This Row],[Employee Name]],Employees[[Employee Name]:[Office]],7))</f>
        <v>CENRO</v>
      </c>
      <c r="F441" s="51" t="str">
        <f>IF(ISBLANK(LeaveTracker[[#This Row],[Employee Name]]),"-----",VLOOKUP(LeaveTracker[[#This Row],[Employee Name]],Employees[[Employee Name]:[Office]],6))</f>
        <v>CASUAL</v>
      </c>
      <c r="G441" s="50">
        <v>44734</v>
      </c>
      <c r="H441" s="50">
        <v>44735</v>
      </c>
      <c r="I441" s="55" t="s">
        <v>81</v>
      </c>
      <c r="J441" s="53"/>
      <c r="K441" s="51" t="str">
        <f ca="1">LeaveTracker[[#This Row],[Days]]&amp;" "&amp;LeaveTracker[[#This Row],[Type of Leave]]</f>
        <v>2 SL</v>
      </c>
      <c r="L441" s="9">
        <f ca="1">NETWORKDAYS(LeaveTracker[[#This Row],[Start Date]],LeaveTracker[[#This Row],[End Date]],lstHolidays)</f>
        <v>2</v>
      </c>
      <c r="M441" s="9"/>
    </row>
    <row r="442" spans="1:13" ht="30" hidden="1" customHeight="1" x14ac:dyDescent="0.3">
      <c r="A442" s="51">
        <v>792</v>
      </c>
      <c r="B442" s="59">
        <v>44859</v>
      </c>
      <c r="C442" s="59">
        <v>44761</v>
      </c>
      <c r="D442" s="53" t="s">
        <v>1909</v>
      </c>
      <c r="E442" s="51" t="str">
        <f>IF(ISBLANK(LeaveTracker[[#This Row],[Employee Name]]),"-----",VLOOKUP(LeaveTracker[[#This Row],[Employee Name]],Employees[[Employee Name]:[Office]],7))</f>
        <v>TICC</v>
      </c>
      <c r="F442" s="51" t="str">
        <f>IF(ISBLANK(LeaveTracker[[#This Row],[Employee Name]]),"-----",VLOOKUP(LeaveTracker[[#This Row],[Employee Name]],Employees[[Employee Name]:[Office]],6))</f>
        <v>CASUAL</v>
      </c>
      <c r="G442" s="50">
        <v>44775</v>
      </c>
      <c r="H442" s="50">
        <v>44778</v>
      </c>
      <c r="I442" s="55" t="s">
        <v>82</v>
      </c>
      <c r="J442" s="53"/>
      <c r="K442" s="51" t="str">
        <f ca="1">LeaveTracker[[#This Row],[Days]]&amp;" "&amp;LeaveTracker[[#This Row],[Type of Leave]]</f>
        <v>4 VL</v>
      </c>
      <c r="L442" s="9">
        <f ca="1">NETWORKDAYS(LeaveTracker[[#This Row],[Start Date]],LeaveTracker[[#This Row],[End Date]],lstHolidays)</f>
        <v>4</v>
      </c>
      <c r="M442" s="9"/>
    </row>
    <row r="443" spans="1:13" ht="30" hidden="1" customHeight="1" x14ac:dyDescent="0.3">
      <c r="A443" s="51">
        <v>793</v>
      </c>
      <c r="B443" s="59">
        <v>44859</v>
      </c>
      <c r="C443" s="59">
        <v>44747</v>
      </c>
      <c r="D443" s="53" t="s">
        <v>1888</v>
      </c>
      <c r="E443" s="51" t="str">
        <f>IF(ISBLANK(LeaveTracker[[#This Row],[Employee Name]]),"-----",VLOOKUP(LeaveTracker[[#This Row],[Employee Name]],Employees[[Employee Name]:[Office]],7))</f>
        <v>TICC</v>
      </c>
      <c r="F443" s="51" t="str">
        <f>IF(ISBLANK(LeaveTracker[[#This Row],[Employee Name]]),"-----",VLOOKUP(LeaveTracker[[#This Row],[Employee Name]],Employees[[Employee Name]:[Office]],6))</f>
        <v>CASUAL</v>
      </c>
      <c r="G443" s="50">
        <v>44744</v>
      </c>
      <c r="H443" s="50">
        <v>44744</v>
      </c>
      <c r="I443" s="55" t="s">
        <v>81</v>
      </c>
      <c r="J443" s="53"/>
      <c r="K443" s="51" t="str">
        <f ca="1">LeaveTracker[[#This Row],[Days]]&amp;" "&amp;LeaveTracker[[#This Row],[Type of Leave]]</f>
        <v>0 SL</v>
      </c>
      <c r="L443" s="9">
        <f ca="1">NETWORKDAYS(LeaveTracker[[#This Row],[Start Date]],LeaveTracker[[#This Row],[End Date]],lstHolidays)</f>
        <v>0</v>
      </c>
      <c r="M443" s="9"/>
    </row>
    <row r="444" spans="1:13" ht="30" hidden="1" customHeight="1" x14ac:dyDescent="0.3">
      <c r="A444" s="51">
        <v>793</v>
      </c>
      <c r="B444" s="59">
        <v>44859</v>
      </c>
      <c r="C444" s="59">
        <v>44747</v>
      </c>
      <c r="D444" s="53" t="s">
        <v>1888</v>
      </c>
      <c r="E444" s="51" t="str">
        <f>IF(ISBLANK(LeaveTracker[[#This Row],[Employee Name]]),"-----",VLOOKUP(LeaveTracker[[#This Row],[Employee Name]],Employees[[Employee Name]:[Office]],7))</f>
        <v>TICC</v>
      </c>
      <c r="F444" s="51" t="str">
        <f>IF(ISBLANK(LeaveTracker[[#This Row],[Employee Name]]),"-----",VLOOKUP(LeaveTracker[[#This Row],[Employee Name]],Employees[[Employee Name]:[Office]],6))</f>
        <v>CASUAL</v>
      </c>
      <c r="G444" s="50">
        <v>44746</v>
      </c>
      <c r="H444" s="50">
        <v>44746</v>
      </c>
      <c r="I444" s="55" t="s">
        <v>81</v>
      </c>
      <c r="J444" s="53"/>
      <c r="K444" s="51" t="str">
        <f ca="1">LeaveTracker[[#This Row],[Days]]&amp;" "&amp;LeaveTracker[[#This Row],[Type of Leave]]</f>
        <v>1 SL</v>
      </c>
      <c r="L444" s="9">
        <f ca="1">NETWORKDAYS(LeaveTracker[[#This Row],[Start Date]],LeaveTracker[[#This Row],[End Date]],lstHolidays)</f>
        <v>1</v>
      </c>
      <c r="M444" s="9"/>
    </row>
    <row r="445" spans="1:13" ht="30" hidden="1" customHeight="1" x14ac:dyDescent="0.3">
      <c r="A445" s="51">
        <v>794</v>
      </c>
      <c r="B445" s="59">
        <v>44859</v>
      </c>
      <c r="C445" s="59">
        <v>44764</v>
      </c>
      <c r="D445" s="53" t="s">
        <v>1830</v>
      </c>
      <c r="E445" s="51" t="str">
        <f>IF(ISBLANK(LeaveTracker[[#This Row],[Employee Name]]),"-----",VLOOKUP(LeaveTracker[[#This Row],[Employee Name]],Employees[[Employee Name]:[Office]],7))</f>
        <v>TICC/TCCH</v>
      </c>
      <c r="F445" s="51" t="str">
        <f>IF(ISBLANK(LeaveTracker[[#This Row],[Employee Name]]),"-----",VLOOKUP(LeaveTracker[[#This Row],[Employee Name]],Employees[[Employee Name]:[Office]],6))</f>
        <v>CASUAL</v>
      </c>
      <c r="G445" s="50">
        <v>44762</v>
      </c>
      <c r="H445" s="50">
        <v>44762</v>
      </c>
      <c r="I445" s="55" t="s">
        <v>81</v>
      </c>
      <c r="J445" s="53"/>
      <c r="K445" s="51" t="str">
        <f ca="1">LeaveTracker[[#This Row],[Days]]&amp;" "&amp;LeaveTracker[[#This Row],[Type of Leave]]</f>
        <v>1 SL</v>
      </c>
      <c r="L445" s="9">
        <f ca="1">NETWORKDAYS(LeaveTracker[[#This Row],[Start Date]],LeaveTracker[[#This Row],[End Date]],lstHolidays)</f>
        <v>1</v>
      </c>
      <c r="M445" s="9"/>
    </row>
    <row r="446" spans="1:13" ht="30" hidden="1" customHeight="1" x14ac:dyDescent="0.3">
      <c r="A446" s="51">
        <v>795</v>
      </c>
      <c r="B446" s="59">
        <v>44859</v>
      </c>
      <c r="C446" s="59">
        <v>44756</v>
      </c>
      <c r="D446" s="53" t="s">
        <v>1832</v>
      </c>
      <c r="E446" s="51" t="str">
        <f>IF(ISBLANK(LeaveTracker[[#This Row],[Employee Name]]),"-----",VLOOKUP(LeaveTracker[[#This Row],[Employee Name]],Employees[[Employee Name]:[Office]],7))</f>
        <v>TICC</v>
      </c>
      <c r="F446" s="51" t="str">
        <f>IF(ISBLANK(LeaveTracker[[#This Row],[Employee Name]]),"-----",VLOOKUP(LeaveTracker[[#This Row],[Employee Name]],Employees[[Employee Name]:[Office]],6))</f>
        <v>CASUAL</v>
      </c>
      <c r="G446" s="50">
        <v>44749</v>
      </c>
      <c r="H446" s="50">
        <v>44751</v>
      </c>
      <c r="I446" s="55" t="s">
        <v>81</v>
      </c>
      <c r="J446" s="53"/>
      <c r="K446" s="51" t="str">
        <f ca="1">LeaveTracker[[#This Row],[Days]]&amp;" "&amp;LeaveTracker[[#This Row],[Type of Leave]]</f>
        <v>2 SL</v>
      </c>
      <c r="L446" s="9">
        <f ca="1">NETWORKDAYS(LeaveTracker[[#This Row],[Start Date]],LeaveTracker[[#This Row],[End Date]],lstHolidays)</f>
        <v>2</v>
      </c>
      <c r="M446" s="9"/>
    </row>
    <row r="447" spans="1:13" ht="30" hidden="1" customHeight="1" x14ac:dyDescent="0.3">
      <c r="A447" s="51">
        <v>796</v>
      </c>
      <c r="B447" s="59">
        <v>44859</v>
      </c>
      <c r="C447" s="59">
        <v>44757</v>
      </c>
      <c r="D447" s="53" t="s">
        <v>1840</v>
      </c>
      <c r="E447" s="51" t="str">
        <f>IF(ISBLANK(LeaveTracker[[#This Row],[Employee Name]]),"-----",VLOOKUP(LeaveTracker[[#This Row],[Employee Name]],Employees[[Employee Name]:[Office]],7))</f>
        <v>CENRO</v>
      </c>
      <c r="F447" s="51" t="str">
        <f>IF(ISBLANK(LeaveTracker[[#This Row],[Employee Name]]),"-----",VLOOKUP(LeaveTracker[[#This Row],[Employee Name]],Employees[[Employee Name]:[Office]],6))</f>
        <v>CASUAL</v>
      </c>
      <c r="G447" s="50">
        <v>44755</v>
      </c>
      <c r="H447" s="50">
        <v>44756</v>
      </c>
      <c r="I447" s="55" t="s">
        <v>81</v>
      </c>
      <c r="J447" s="53"/>
      <c r="K447" s="51" t="str">
        <f ca="1">LeaveTracker[[#This Row],[Days]]&amp;" "&amp;LeaveTracker[[#This Row],[Type of Leave]]</f>
        <v>2 SL</v>
      </c>
      <c r="L447" s="9">
        <f ca="1">NETWORKDAYS(LeaveTracker[[#This Row],[Start Date]],LeaveTracker[[#This Row],[End Date]],lstHolidays)</f>
        <v>2</v>
      </c>
      <c r="M447" s="9"/>
    </row>
    <row r="448" spans="1:13" ht="30" hidden="1" customHeight="1" x14ac:dyDescent="0.3">
      <c r="A448" s="51">
        <v>797</v>
      </c>
      <c r="B448" s="59">
        <v>44859</v>
      </c>
      <c r="C448" s="59">
        <v>44692</v>
      </c>
      <c r="D448" s="53" t="s">
        <v>1911</v>
      </c>
      <c r="E448" s="51" t="str">
        <f>IF(ISBLANK(LeaveTracker[[#This Row],[Employee Name]]),"-----",VLOOKUP(LeaveTracker[[#This Row],[Employee Name]],Employees[[Employee Name]:[Office]],7))</f>
        <v>ONT</v>
      </c>
      <c r="F448" s="51" t="str">
        <f>IF(ISBLANK(LeaveTracker[[#This Row],[Employee Name]]),"-----",VLOOKUP(LeaveTracker[[#This Row],[Employee Name]],Employees[[Employee Name]:[Office]],6))</f>
        <v>REGULAR</v>
      </c>
      <c r="G448" s="50">
        <v>44699</v>
      </c>
      <c r="H448" s="50">
        <v>44699</v>
      </c>
      <c r="I448" s="55" t="s">
        <v>82</v>
      </c>
      <c r="J448" s="53"/>
      <c r="K448" s="51" t="str">
        <f ca="1">LeaveTracker[[#This Row],[Days]]&amp;" "&amp;LeaveTracker[[#This Row],[Type of Leave]]</f>
        <v>1 VL</v>
      </c>
      <c r="L448" s="9">
        <f ca="1">NETWORKDAYS(LeaveTracker[[#This Row],[Start Date]],LeaveTracker[[#This Row],[End Date]],lstHolidays)</f>
        <v>1</v>
      </c>
      <c r="M448" s="9"/>
    </row>
    <row r="449" spans="1:13" ht="30" hidden="1" customHeight="1" x14ac:dyDescent="0.3">
      <c r="A449" s="51">
        <v>798</v>
      </c>
      <c r="B449" s="59">
        <v>44859</v>
      </c>
      <c r="C449" s="59">
        <v>44720</v>
      </c>
      <c r="D449" s="53" t="s">
        <v>1912</v>
      </c>
      <c r="E449" s="51" t="str">
        <f>IF(ISBLANK(LeaveTracker[[#This Row],[Employee Name]]),"-----",VLOOKUP(LeaveTracker[[#This Row],[Employee Name]],Employees[[Employee Name]:[Office]],7))</f>
        <v>PICNIC GROVE</v>
      </c>
      <c r="F449" s="51" t="str">
        <f>IF(ISBLANK(LeaveTracker[[#This Row],[Employee Name]]),"-----",VLOOKUP(LeaveTracker[[#This Row],[Employee Name]],Employees[[Employee Name]:[Office]],6))</f>
        <v>CASUAL</v>
      </c>
      <c r="G449" s="50"/>
      <c r="H449" s="50"/>
      <c r="I449" s="55" t="s">
        <v>300</v>
      </c>
      <c r="J449" s="53" t="s">
        <v>694</v>
      </c>
      <c r="K449" s="51" t="str">
        <f ca="1">LeaveTracker[[#This Row],[Days]]&amp;" "&amp;LeaveTracker[[#This Row],[Type of Leave]]</f>
        <v>0 OTHER</v>
      </c>
      <c r="L449" s="9">
        <f ca="1">NETWORKDAYS(LeaveTracker[[#This Row],[Start Date]],LeaveTracker[[#This Row],[End Date]],lstHolidays)</f>
        <v>0</v>
      </c>
      <c r="M449" s="9"/>
    </row>
    <row r="450" spans="1:13" ht="30" hidden="1" customHeight="1" x14ac:dyDescent="0.3">
      <c r="A450" s="51">
        <v>799</v>
      </c>
      <c r="B450" s="59">
        <v>44861</v>
      </c>
      <c r="C450" s="59">
        <v>44818</v>
      </c>
      <c r="D450" s="53" t="s">
        <v>1913</v>
      </c>
      <c r="E450" s="51" t="str">
        <f>IF(ISBLANK(LeaveTracker[[#This Row],[Employee Name]]),"-----",VLOOKUP(LeaveTracker[[#This Row],[Employee Name]],Employees[[Employee Name]:[Office]],7))</f>
        <v>TERMINAL</v>
      </c>
      <c r="F450" s="51" t="str">
        <f>IF(ISBLANK(LeaveTracker[[#This Row],[Employee Name]]),"-----",VLOOKUP(LeaveTracker[[#This Row],[Employee Name]],Employees[[Employee Name]:[Office]],6))</f>
        <v>JOBCON</v>
      </c>
      <c r="G450" s="50">
        <v>44817</v>
      </c>
      <c r="H450" s="50">
        <v>44921</v>
      </c>
      <c r="I450" s="55" t="s">
        <v>1026</v>
      </c>
      <c r="J450" s="53" t="s">
        <v>1914</v>
      </c>
      <c r="K450" s="51" t="str">
        <f ca="1">LeaveTracker[[#This Row],[Days]]&amp;" "&amp;LeaveTracker[[#This Row],[Type of Leave]]</f>
        <v>72 WITHOUTPAY</v>
      </c>
      <c r="L450" s="9">
        <f ca="1">NETWORKDAYS(LeaveTracker[[#This Row],[Start Date]],LeaveTracker[[#This Row],[End Date]],lstHolidays)</f>
        <v>72</v>
      </c>
      <c r="M450" s="9"/>
    </row>
    <row r="451" spans="1:13" ht="30" hidden="1" customHeight="1" x14ac:dyDescent="0.3">
      <c r="A451" s="51">
        <v>800</v>
      </c>
      <c r="B451" s="59">
        <v>44861</v>
      </c>
      <c r="C451" s="59">
        <v>44831</v>
      </c>
      <c r="D451" s="53" t="s">
        <v>1915</v>
      </c>
      <c r="E451" s="51" t="str">
        <f>IF(ISBLANK(LeaveTracker[[#This Row],[Employee Name]]),"-----",VLOOKUP(LeaveTracker[[#This Row],[Employee Name]],Employees[[Employee Name]:[Office]],7))</f>
        <v>CHO</v>
      </c>
      <c r="F451" s="51" t="str">
        <f>IF(ISBLANK(LeaveTracker[[#This Row],[Employee Name]]),"-----",VLOOKUP(LeaveTracker[[#This Row],[Employee Name]],Employees[[Employee Name]:[Office]],6))</f>
        <v>JOBCON</v>
      </c>
      <c r="G451" s="50">
        <v>44831</v>
      </c>
      <c r="H451" s="50">
        <v>44837</v>
      </c>
      <c r="I451" s="55" t="s">
        <v>1026</v>
      </c>
      <c r="J451" s="53" t="s">
        <v>1916</v>
      </c>
      <c r="K451" s="51" t="str">
        <f ca="1">LeaveTracker[[#This Row],[Days]]&amp;" "&amp;LeaveTracker[[#This Row],[Type of Leave]]</f>
        <v>5 WITHOUTPAY</v>
      </c>
      <c r="L451" s="9">
        <f ca="1">NETWORKDAYS(LeaveTracker[[#This Row],[Start Date]],LeaveTracker[[#This Row],[End Date]],lstHolidays)</f>
        <v>5</v>
      </c>
      <c r="M451" s="9"/>
    </row>
    <row r="452" spans="1:13" ht="30" hidden="1" customHeight="1" x14ac:dyDescent="0.3">
      <c r="A452" s="51">
        <v>801</v>
      </c>
      <c r="B452" s="59">
        <v>44861</v>
      </c>
      <c r="C452" s="59">
        <v>44831</v>
      </c>
      <c r="D452" s="53" t="s">
        <v>1917</v>
      </c>
      <c r="E452" s="51" t="str">
        <f>IF(ISBLANK(LeaveTracker[[#This Row],[Employee Name]]),"-----",VLOOKUP(LeaveTracker[[#This Row],[Employee Name]],Employees[[Employee Name]:[Office]],7))</f>
        <v>CHO</v>
      </c>
      <c r="F452" s="51" t="str">
        <f>IF(ISBLANK(LeaveTracker[[#This Row],[Employee Name]]),"-----",VLOOKUP(LeaveTracker[[#This Row],[Employee Name]],Employees[[Employee Name]:[Office]],6))</f>
        <v>JOBCON</v>
      </c>
      <c r="G452" s="50">
        <v>44824</v>
      </c>
      <c r="H452" s="50">
        <v>44827</v>
      </c>
      <c r="I452" s="55" t="s">
        <v>1026</v>
      </c>
      <c r="J452" s="53" t="s">
        <v>1916</v>
      </c>
      <c r="K452" s="51" t="str">
        <f ca="1">LeaveTracker[[#This Row],[Days]]&amp;" "&amp;LeaveTracker[[#This Row],[Type of Leave]]</f>
        <v>4 WITHOUTPAY</v>
      </c>
      <c r="L452" s="9">
        <f ca="1">NETWORKDAYS(LeaveTracker[[#This Row],[Start Date]],LeaveTracker[[#This Row],[End Date]],lstHolidays)</f>
        <v>4</v>
      </c>
      <c r="M452" s="9"/>
    </row>
    <row r="453" spans="1:13" ht="30" hidden="1" customHeight="1" x14ac:dyDescent="0.3">
      <c r="A453" s="51">
        <v>802</v>
      </c>
      <c r="B453" s="59">
        <v>44861</v>
      </c>
      <c r="C453" s="59">
        <v>44825</v>
      </c>
      <c r="D453" s="53" t="s">
        <v>1918</v>
      </c>
      <c r="E453" s="51" t="str">
        <f>IF(ISBLANK(LeaveTracker[[#This Row],[Employee Name]]),"-----",VLOOKUP(LeaveTracker[[#This Row],[Employee Name]],Employees[[Employee Name]:[Office]],7))</f>
        <v>EEO/CITY MARKET</v>
      </c>
      <c r="F453" s="51" t="str">
        <f>IF(ISBLANK(LeaveTracker[[#This Row],[Employee Name]]),"-----",VLOOKUP(LeaveTracker[[#This Row],[Employee Name]],Employees[[Employee Name]:[Office]],6))</f>
        <v>JOBCON</v>
      </c>
      <c r="G453" s="50">
        <v>44832</v>
      </c>
      <c r="H453" s="50">
        <v>44832</v>
      </c>
      <c r="I453" s="55" t="s">
        <v>1026</v>
      </c>
      <c r="J453" s="53" t="s">
        <v>1919</v>
      </c>
      <c r="K453" s="51" t="str">
        <f ca="1">LeaveTracker[[#This Row],[Days]]&amp;" "&amp;LeaveTracker[[#This Row],[Type of Leave]]</f>
        <v>1 WITHOUTPAY</v>
      </c>
      <c r="L453" s="9">
        <f ca="1">NETWORKDAYS(LeaveTracker[[#This Row],[Start Date]],LeaveTracker[[#This Row],[End Date]],lstHolidays)</f>
        <v>1</v>
      </c>
      <c r="M453" s="9"/>
    </row>
    <row r="454" spans="1:13" ht="30" hidden="1" customHeight="1" x14ac:dyDescent="0.3">
      <c r="A454" s="51">
        <v>803</v>
      </c>
      <c r="B454" s="59">
        <v>44861</v>
      </c>
      <c r="C454" s="59">
        <v>44817</v>
      </c>
      <c r="D454" s="53" t="s">
        <v>1905</v>
      </c>
      <c r="E454" s="51" t="str">
        <f>IF(ISBLANK(LeaveTracker[[#This Row],[Employee Name]]),"-----",VLOOKUP(LeaveTracker[[#This Row],[Employee Name]],Employees[[Employee Name]:[Office]],7))</f>
        <v>CTO</v>
      </c>
      <c r="F454" s="51" t="str">
        <f>IF(ISBLANK(LeaveTracker[[#This Row],[Employee Name]]),"-----",VLOOKUP(LeaveTracker[[#This Row],[Employee Name]],Employees[[Employee Name]:[Office]],6))</f>
        <v>JOBCON</v>
      </c>
      <c r="G454" s="50">
        <v>44819</v>
      </c>
      <c r="H454" s="50">
        <v>44820</v>
      </c>
      <c r="I454" s="55" t="s">
        <v>1026</v>
      </c>
      <c r="J454" s="53" t="s">
        <v>1920</v>
      </c>
      <c r="K454" s="51" t="str">
        <f ca="1">LeaveTracker[[#This Row],[Days]]&amp;" "&amp;LeaveTracker[[#This Row],[Type of Leave]]</f>
        <v>2 WITHOUTPAY</v>
      </c>
      <c r="L454" s="9">
        <f ca="1">NETWORKDAYS(LeaveTracker[[#This Row],[Start Date]],LeaveTracker[[#This Row],[End Date]],lstHolidays)</f>
        <v>2</v>
      </c>
      <c r="M454" s="9"/>
    </row>
    <row r="455" spans="1:13" ht="30" hidden="1" customHeight="1" x14ac:dyDescent="0.3">
      <c r="A455" s="51">
        <v>804</v>
      </c>
      <c r="B455" s="59">
        <v>44861</v>
      </c>
      <c r="C455" s="59">
        <v>44818</v>
      </c>
      <c r="D455" s="53" t="s">
        <v>1905</v>
      </c>
      <c r="E455" s="51" t="str">
        <f>IF(ISBLANK(LeaveTracker[[#This Row],[Employee Name]]),"-----",VLOOKUP(LeaveTracker[[#This Row],[Employee Name]],Employees[[Employee Name]:[Office]],7))</f>
        <v>CTO</v>
      </c>
      <c r="F455" s="51" t="str">
        <f>IF(ISBLANK(LeaveTracker[[#This Row],[Employee Name]]),"-----",VLOOKUP(LeaveTracker[[#This Row],[Employee Name]],Employees[[Employee Name]:[Office]],6))</f>
        <v>JOBCON</v>
      </c>
      <c r="G455" s="50">
        <v>44823</v>
      </c>
      <c r="H455" s="50">
        <v>44824</v>
      </c>
      <c r="I455" s="55" t="s">
        <v>1026</v>
      </c>
      <c r="J455" s="53" t="s">
        <v>1920</v>
      </c>
      <c r="K455" s="51" t="str">
        <f ca="1">LeaveTracker[[#This Row],[Days]]&amp;" "&amp;LeaveTracker[[#This Row],[Type of Leave]]</f>
        <v>2 WITHOUTPAY</v>
      </c>
      <c r="L455" s="9">
        <f ca="1">NETWORKDAYS(LeaveTracker[[#This Row],[Start Date]],LeaveTracker[[#This Row],[End Date]],lstHolidays)</f>
        <v>2</v>
      </c>
      <c r="M455" s="9"/>
    </row>
    <row r="456" spans="1:13" ht="30" hidden="1" customHeight="1" x14ac:dyDescent="0.3">
      <c r="A456" s="51">
        <v>805</v>
      </c>
      <c r="B456" s="59">
        <v>44861</v>
      </c>
      <c r="C456" s="59">
        <v>44792</v>
      </c>
      <c r="D456" s="53" t="s">
        <v>1899</v>
      </c>
      <c r="E456" s="51" t="str">
        <f>IF(ISBLANK(LeaveTracker[[#This Row],[Employee Name]]),"-----",VLOOKUP(LeaveTracker[[#This Row],[Employee Name]],Employees[[Employee Name]:[Office]],7))</f>
        <v>TICC</v>
      </c>
      <c r="F456" s="51" t="str">
        <f>IF(ISBLANK(LeaveTracker[[#This Row],[Employee Name]]),"-----",VLOOKUP(LeaveTracker[[#This Row],[Employee Name]],Employees[[Employee Name]:[Office]],6))</f>
        <v>JOBCON</v>
      </c>
      <c r="G456" s="50">
        <v>44789</v>
      </c>
      <c r="H456" s="50">
        <v>44790</v>
      </c>
      <c r="I456" s="55" t="s">
        <v>1026</v>
      </c>
      <c r="J456" s="53" t="s">
        <v>1906</v>
      </c>
      <c r="K456" s="51" t="str">
        <f ca="1">LeaveTracker[[#This Row],[Days]]&amp;" "&amp;LeaveTracker[[#This Row],[Type of Leave]]</f>
        <v>2 WITHOUTPAY</v>
      </c>
      <c r="L456" s="9">
        <f ca="1">NETWORKDAYS(LeaveTracker[[#This Row],[Start Date]],LeaveTracker[[#This Row],[End Date]],lstHolidays)</f>
        <v>2</v>
      </c>
      <c r="M456" s="9"/>
    </row>
    <row r="457" spans="1:13" ht="30" hidden="1" customHeight="1" x14ac:dyDescent="0.3">
      <c r="A457" s="51">
        <v>806</v>
      </c>
      <c r="B457" s="59">
        <v>44861</v>
      </c>
      <c r="C457" s="59">
        <v>44803</v>
      </c>
      <c r="D457" s="53" t="s">
        <v>1761</v>
      </c>
      <c r="E457" s="51" t="str">
        <f>IF(ISBLANK(LeaveTracker[[#This Row],[Employee Name]]),"-----",VLOOKUP(LeaveTracker[[#This Row],[Employee Name]],Employees[[Employee Name]:[Office]],7))</f>
        <v>ACCOUNTING</v>
      </c>
      <c r="F457" s="51" t="str">
        <f>IF(ISBLANK(LeaveTracker[[#This Row],[Employee Name]]),"-----",VLOOKUP(LeaveTracker[[#This Row],[Employee Name]],Employees[[Employee Name]:[Office]],6))</f>
        <v>CASUAL</v>
      </c>
      <c r="G457" s="50">
        <v>44796</v>
      </c>
      <c r="H457" s="50">
        <v>44796</v>
      </c>
      <c r="I457" s="55" t="s">
        <v>81</v>
      </c>
      <c r="J457" s="53"/>
      <c r="K457" s="51" t="str">
        <f ca="1">LeaveTracker[[#This Row],[Days]]&amp;" "&amp;LeaveTracker[[#This Row],[Type of Leave]]</f>
        <v>1 SL</v>
      </c>
      <c r="L457" s="9">
        <f ca="1">NETWORKDAYS(LeaveTracker[[#This Row],[Start Date]],LeaveTracker[[#This Row],[End Date]],lstHolidays)</f>
        <v>1</v>
      </c>
      <c r="M457" s="9"/>
    </row>
    <row r="458" spans="1:13" ht="30" hidden="1" customHeight="1" x14ac:dyDescent="0.3">
      <c r="A458" s="51">
        <v>806</v>
      </c>
      <c r="B458" s="59">
        <v>44861</v>
      </c>
      <c r="C458" s="59">
        <v>44804</v>
      </c>
      <c r="D458" s="53" t="s">
        <v>1761</v>
      </c>
      <c r="E458" s="51" t="str">
        <f>IF(ISBLANK(LeaveTracker[[#This Row],[Employee Name]]),"-----",VLOOKUP(LeaveTracker[[#This Row],[Employee Name]],Employees[[Employee Name]:[Office]],7))</f>
        <v>ACCOUNTING</v>
      </c>
      <c r="F458" s="51" t="str">
        <f>IF(ISBLANK(LeaveTracker[[#This Row],[Employee Name]]),"-----",VLOOKUP(LeaveTracker[[#This Row],[Employee Name]],Employees[[Employee Name]:[Office]],6))</f>
        <v>CASUAL</v>
      </c>
      <c r="G458" s="50">
        <v>44799</v>
      </c>
      <c r="H458" s="50">
        <v>44799</v>
      </c>
      <c r="I458" s="55" t="s">
        <v>81</v>
      </c>
      <c r="J458" s="53"/>
      <c r="K458" s="51" t="str">
        <f ca="1">LeaveTracker[[#This Row],[Days]]&amp;" "&amp;LeaveTracker[[#This Row],[Type of Leave]]</f>
        <v>1 SL</v>
      </c>
      <c r="L458" s="9">
        <f ca="1">NETWORKDAYS(LeaveTracker[[#This Row],[Start Date]],LeaveTracker[[#This Row],[End Date]],lstHolidays)</f>
        <v>1</v>
      </c>
      <c r="M458" s="9"/>
    </row>
    <row r="459" spans="1:13" ht="30" hidden="1" customHeight="1" x14ac:dyDescent="0.3">
      <c r="A459" s="51">
        <v>807</v>
      </c>
      <c r="B459" s="59">
        <v>44861</v>
      </c>
      <c r="C459" s="59">
        <v>44790</v>
      </c>
      <c r="D459" s="53" t="s">
        <v>1761</v>
      </c>
      <c r="E459" s="51" t="str">
        <f>IF(ISBLANK(LeaveTracker[[#This Row],[Employee Name]]),"-----",VLOOKUP(LeaveTracker[[#This Row],[Employee Name]],Employees[[Employee Name]:[Office]],7))</f>
        <v>ACCOUNTING</v>
      </c>
      <c r="F459" s="51" t="str">
        <f>IF(ISBLANK(LeaveTracker[[#This Row],[Employee Name]]),"-----",VLOOKUP(LeaveTracker[[#This Row],[Employee Name]],Employees[[Employee Name]:[Office]],6))</f>
        <v>CASUAL</v>
      </c>
      <c r="G459" s="50">
        <v>44785</v>
      </c>
      <c r="H459" s="50">
        <v>44785</v>
      </c>
      <c r="I459" s="55" t="s">
        <v>81</v>
      </c>
      <c r="J459" s="53"/>
      <c r="K459" s="51" t="str">
        <f ca="1">LeaveTracker[[#This Row],[Days]]&amp;" "&amp;LeaveTracker[[#This Row],[Type of Leave]]</f>
        <v>1 SL</v>
      </c>
      <c r="L459" s="9">
        <f ca="1">NETWORKDAYS(LeaveTracker[[#This Row],[Start Date]],LeaveTracker[[#This Row],[End Date]],lstHolidays)</f>
        <v>1</v>
      </c>
      <c r="M459" s="9"/>
    </row>
    <row r="460" spans="1:13" ht="30" hidden="1" customHeight="1" x14ac:dyDescent="0.3">
      <c r="A460" s="51">
        <v>807</v>
      </c>
      <c r="B460" s="59">
        <v>44861</v>
      </c>
      <c r="C460" s="59">
        <v>44791</v>
      </c>
      <c r="D460" s="53" t="s">
        <v>1761</v>
      </c>
      <c r="E460" s="51" t="str">
        <f>IF(ISBLANK(LeaveTracker[[#This Row],[Employee Name]]),"-----",VLOOKUP(LeaveTracker[[#This Row],[Employee Name]],Employees[[Employee Name]:[Office]],7))</f>
        <v>ACCOUNTING</v>
      </c>
      <c r="F460" s="51" t="str">
        <f>IF(ISBLANK(LeaveTracker[[#This Row],[Employee Name]]),"-----",VLOOKUP(LeaveTracker[[#This Row],[Employee Name]],Employees[[Employee Name]:[Office]],6))</f>
        <v>CASUAL</v>
      </c>
      <c r="G460" s="50">
        <v>44789</v>
      </c>
      <c r="H460" s="50">
        <v>44789</v>
      </c>
      <c r="I460" s="55" t="s">
        <v>81</v>
      </c>
      <c r="J460" s="53"/>
      <c r="K460" s="51" t="str">
        <f ca="1">LeaveTracker[[#This Row],[Days]]&amp;" "&amp;LeaveTracker[[#This Row],[Type of Leave]]</f>
        <v>1 SL</v>
      </c>
      <c r="L460" s="9">
        <f ca="1">NETWORKDAYS(LeaveTracker[[#This Row],[Start Date]],LeaveTracker[[#This Row],[End Date]],lstHolidays)</f>
        <v>1</v>
      </c>
      <c r="M460" s="9"/>
    </row>
    <row r="461" spans="1:13" ht="30" hidden="1" customHeight="1" x14ac:dyDescent="0.3">
      <c r="A461" s="51">
        <v>808</v>
      </c>
      <c r="B461" s="59">
        <v>44861</v>
      </c>
      <c r="C461" s="59">
        <v>44795</v>
      </c>
      <c r="D461" s="53" t="s">
        <v>1812</v>
      </c>
      <c r="E461" s="51" t="str">
        <f>IF(ISBLANK(LeaveTracker[[#This Row],[Employee Name]]),"-----",VLOOKUP(LeaveTracker[[#This Row],[Employee Name]],Employees[[Employee Name]:[Office]],7))</f>
        <v>CENRO</v>
      </c>
      <c r="F461" s="51" t="str">
        <f>IF(ISBLANK(LeaveTracker[[#This Row],[Employee Name]]),"-----",VLOOKUP(LeaveTracker[[#This Row],[Employee Name]],Employees[[Employee Name]:[Office]],6))</f>
        <v>CASUAL</v>
      </c>
      <c r="G461" s="50">
        <v>44802</v>
      </c>
      <c r="H461" s="50">
        <v>44804</v>
      </c>
      <c r="I461" s="55" t="s">
        <v>82</v>
      </c>
      <c r="J461" s="53" t="s">
        <v>1739</v>
      </c>
      <c r="K461" s="51" t="str">
        <f ca="1">LeaveTracker[[#This Row],[Days]]&amp;" "&amp;LeaveTracker[[#This Row],[Type of Leave]]</f>
        <v>2 VL</v>
      </c>
      <c r="L461" s="9">
        <f ca="1">NETWORKDAYS(LeaveTracker[[#This Row],[Start Date]],LeaveTracker[[#This Row],[End Date]],lstHolidays)</f>
        <v>2</v>
      </c>
      <c r="M461" s="9"/>
    </row>
    <row r="462" spans="1:13" ht="30" hidden="1" customHeight="1" x14ac:dyDescent="0.3">
      <c r="A462" s="51">
        <v>808</v>
      </c>
      <c r="B462" s="59">
        <v>44861</v>
      </c>
      <c r="C462" s="59">
        <v>44796</v>
      </c>
      <c r="D462" s="53" t="s">
        <v>1812</v>
      </c>
      <c r="E462" s="51" t="str">
        <f>IF(ISBLANK(LeaveTracker[[#This Row],[Employee Name]]),"-----",VLOOKUP(LeaveTracker[[#This Row],[Employee Name]],Employees[[Employee Name]:[Office]],7))</f>
        <v>CENRO</v>
      </c>
      <c r="F462" s="51" t="str">
        <f>IF(ISBLANK(LeaveTracker[[#This Row],[Employee Name]]),"-----",VLOOKUP(LeaveTracker[[#This Row],[Employee Name]],Employees[[Employee Name]:[Office]],6))</f>
        <v>CASUAL</v>
      </c>
      <c r="G462" s="50">
        <v>44805</v>
      </c>
      <c r="H462" s="50">
        <v>44806</v>
      </c>
      <c r="I462" s="55" t="s">
        <v>82</v>
      </c>
      <c r="J462" s="53" t="s">
        <v>1739</v>
      </c>
      <c r="K462" s="51" t="str">
        <f ca="1">LeaveTracker[[#This Row],[Days]]&amp;" "&amp;LeaveTracker[[#This Row],[Type of Leave]]</f>
        <v>2 VL</v>
      </c>
      <c r="L462" s="9">
        <f ca="1">NETWORKDAYS(LeaveTracker[[#This Row],[Start Date]],LeaveTracker[[#This Row],[End Date]],lstHolidays)</f>
        <v>2</v>
      </c>
      <c r="M462" s="9"/>
    </row>
    <row r="463" spans="1:13" ht="30" hidden="1" customHeight="1" x14ac:dyDescent="0.3">
      <c r="A463" s="51">
        <v>809</v>
      </c>
      <c r="B463" s="59">
        <v>44861</v>
      </c>
      <c r="C463" s="59">
        <v>44800</v>
      </c>
      <c r="D463" s="53" t="s">
        <v>1921</v>
      </c>
      <c r="E463" s="51" t="str">
        <f>IF(ISBLANK(LeaveTracker[[#This Row],[Employee Name]]),"-----",VLOOKUP(LeaveTracker[[#This Row],[Employee Name]],Employees[[Employee Name]:[Office]],7))</f>
        <v>PICNIC GROVE</v>
      </c>
      <c r="F463" s="51" t="str">
        <f>IF(ISBLANK(LeaveTracker[[#This Row],[Employee Name]]),"-----",VLOOKUP(LeaveTracker[[#This Row],[Employee Name]],Employees[[Employee Name]:[Office]],6))</f>
        <v>CASUAL</v>
      </c>
      <c r="G463" s="50">
        <v>44795</v>
      </c>
      <c r="H463" s="50">
        <v>44797</v>
      </c>
      <c r="I463" s="55" t="s">
        <v>81</v>
      </c>
      <c r="J463" s="53"/>
      <c r="K463" s="51" t="str">
        <f ca="1">LeaveTracker[[#This Row],[Days]]&amp;" "&amp;LeaveTracker[[#This Row],[Type of Leave]]</f>
        <v>3 SL</v>
      </c>
      <c r="L463" s="9">
        <f ca="1">NETWORKDAYS(LeaveTracker[[#This Row],[Start Date]],LeaveTracker[[#This Row],[End Date]],lstHolidays)</f>
        <v>3</v>
      </c>
      <c r="M463" s="9"/>
    </row>
    <row r="464" spans="1:13" ht="30" hidden="1" customHeight="1" x14ac:dyDescent="0.3">
      <c r="A464" s="51">
        <v>810</v>
      </c>
      <c r="B464" s="59">
        <v>44861</v>
      </c>
      <c r="C464" s="59">
        <v>44794</v>
      </c>
      <c r="D464" s="53" t="s">
        <v>1921</v>
      </c>
      <c r="E464" s="51" t="str">
        <f>IF(ISBLANK(LeaveTracker[[#This Row],[Employee Name]]),"-----",VLOOKUP(LeaveTracker[[#This Row],[Employee Name]],Employees[[Employee Name]:[Office]],7))</f>
        <v>PICNIC GROVE</v>
      </c>
      <c r="F464" s="51" t="str">
        <f>IF(ISBLANK(LeaveTracker[[#This Row],[Employee Name]]),"-----",VLOOKUP(LeaveTracker[[#This Row],[Employee Name]],Employees[[Employee Name]:[Office]],6))</f>
        <v>CASUAL</v>
      </c>
      <c r="G464" s="50">
        <v>44791</v>
      </c>
      <c r="H464" s="50">
        <v>44793</v>
      </c>
      <c r="I464" s="55" t="s">
        <v>81</v>
      </c>
      <c r="J464" s="53"/>
      <c r="K464" s="51" t="str">
        <f ca="1">LeaveTracker[[#This Row],[Days]]&amp;" "&amp;LeaveTracker[[#This Row],[Type of Leave]]</f>
        <v>2 SL</v>
      </c>
      <c r="L464" s="9">
        <f ca="1">NETWORKDAYS(LeaveTracker[[#This Row],[Start Date]],LeaveTracker[[#This Row],[End Date]],lstHolidays)</f>
        <v>2</v>
      </c>
      <c r="M464" s="9"/>
    </row>
    <row r="465" spans="1:13" ht="30" hidden="1" customHeight="1" x14ac:dyDescent="0.3">
      <c r="A465" s="51">
        <v>811</v>
      </c>
      <c r="B465" s="59">
        <v>44861</v>
      </c>
      <c r="C465" s="59">
        <v>44798</v>
      </c>
      <c r="D465" s="53" t="s">
        <v>1806</v>
      </c>
      <c r="E465" s="51" t="str">
        <f>IF(ISBLANK(LeaveTracker[[#This Row],[Employee Name]]),"-----",VLOOKUP(LeaveTracker[[#This Row],[Employee Name]],Employees[[Employee Name]:[Office]],7))</f>
        <v>CTO-LICENSE</v>
      </c>
      <c r="F465" s="51" t="str">
        <f>IF(ISBLANK(LeaveTracker[[#This Row],[Employee Name]]),"-----",VLOOKUP(LeaveTracker[[#This Row],[Employee Name]],Employees[[Employee Name]:[Office]],6))</f>
        <v>CASUAL</v>
      </c>
      <c r="G465" s="50">
        <v>44795</v>
      </c>
      <c r="H465" s="50">
        <v>44795</v>
      </c>
      <c r="I465" s="55" t="s">
        <v>81</v>
      </c>
      <c r="J465" s="53"/>
      <c r="K465" s="51" t="str">
        <f ca="1">LeaveTracker[[#This Row],[Days]]&amp;" "&amp;LeaveTracker[[#This Row],[Type of Leave]]</f>
        <v>1 SL</v>
      </c>
      <c r="L465" s="9">
        <f ca="1">NETWORKDAYS(LeaveTracker[[#This Row],[Start Date]],LeaveTracker[[#This Row],[End Date]],lstHolidays)</f>
        <v>1</v>
      </c>
      <c r="M465" s="9"/>
    </row>
    <row r="466" spans="1:13" ht="30" hidden="1" customHeight="1" x14ac:dyDescent="0.3">
      <c r="A466" s="51">
        <v>812</v>
      </c>
      <c r="B466" s="59">
        <v>44861</v>
      </c>
      <c r="C466" s="59">
        <v>44805</v>
      </c>
      <c r="D466" s="53" t="s">
        <v>1806</v>
      </c>
      <c r="E466" s="51" t="str">
        <f>IF(ISBLANK(LeaveTracker[[#This Row],[Employee Name]]),"-----",VLOOKUP(LeaveTracker[[#This Row],[Employee Name]],Employees[[Employee Name]:[Office]],7))</f>
        <v>CTO-LICENSE</v>
      </c>
      <c r="F466" s="51" t="str">
        <f>IF(ISBLANK(LeaveTracker[[#This Row],[Employee Name]]),"-----",VLOOKUP(LeaveTracker[[#This Row],[Employee Name]],Employees[[Employee Name]:[Office]],6))</f>
        <v>CASUAL</v>
      </c>
      <c r="G466" s="50">
        <v>44805</v>
      </c>
      <c r="H466" s="50">
        <v>44805</v>
      </c>
      <c r="I466" s="55" t="s">
        <v>300</v>
      </c>
      <c r="J466" s="53" t="s">
        <v>1808</v>
      </c>
      <c r="K466" s="51" t="str">
        <f ca="1">LeaveTracker[[#This Row],[Days]]&amp;" "&amp;LeaveTracker[[#This Row],[Type of Leave]]</f>
        <v>1 OTHER</v>
      </c>
      <c r="L466" s="9">
        <f ca="1">NETWORKDAYS(LeaveTracker[[#This Row],[Start Date]],LeaveTracker[[#This Row],[End Date]],lstHolidays)</f>
        <v>1</v>
      </c>
      <c r="M466" s="9"/>
    </row>
    <row r="467" spans="1:13" ht="30" hidden="1" customHeight="1" x14ac:dyDescent="0.3">
      <c r="A467" s="51">
        <v>813</v>
      </c>
      <c r="B467" s="59">
        <v>44861</v>
      </c>
      <c r="C467" s="59">
        <v>44799</v>
      </c>
      <c r="D467" s="53" t="s">
        <v>1922</v>
      </c>
      <c r="E467" s="51" t="str">
        <f>IF(ISBLANK(LeaveTracker[[#This Row],[Employee Name]]),"-----",VLOOKUP(LeaveTracker[[#This Row],[Employee Name]],Employees[[Employee Name]:[Office]],7))</f>
        <v>TICC</v>
      </c>
      <c r="F467" s="51" t="str">
        <f>IF(ISBLANK(LeaveTracker[[#This Row],[Employee Name]]),"-----",VLOOKUP(LeaveTracker[[#This Row],[Employee Name]],Employees[[Employee Name]:[Office]],6))</f>
        <v>JOBCON</v>
      </c>
      <c r="G467" s="50">
        <v>44797</v>
      </c>
      <c r="H467" s="50">
        <v>44797</v>
      </c>
      <c r="I467" s="55" t="s">
        <v>1026</v>
      </c>
      <c r="J467" s="53" t="s">
        <v>1906</v>
      </c>
      <c r="K467" s="51" t="str">
        <f ca="1">LeaveTracker[[#This Row],[Days]]&amp;" "&amp;LeaveTracker[[#This Row],[Type of Leave]]</f>
        <v>1 WITHOUTPAY</v>
      </c>
      <c r="L467" s="9">
        <f ca="1">NETWORKDAYS(LeaveTracker[[#This Row],[Start Date]],LeaveTracker[[#This Row],[End Date]],lstHolidays)</f>
        <v>1</v>
      </c>
      <c r="M467" s="9"/>
    </row>
    <row r="468" spans="1:13" ht="30" hidden="1" customHeight="1" x14ac:dyDescent="0.3">
      <c r="A468" s="51">
        <v>814</v>
      </c>
      <c r="B468" s="59">
        <v>44861</v>
      </c>
      <c r="C468" s="59">
        <v>44796</v>
      </c>
      <c r="D468" s="53" t="s">
        <v>1923</v>
      </c>
      <c r="E468" s="51" t="str">
        <f>IF(ISBLANK(LeaveTracker[[#This Row],[Employee Name]]),"-----",VLOOKUP(LeaveTracker[[#This Row],[Employee Name]],Employees[[Employee Name]:[Office]],7))</f>
        <v>CENRO</v>
      </c>
      <c r="F468" s="51" t="str">
        <f>IF(ISBLANK(LeaveTracker[[#This Row],[Employee Name]]),"-----",VLOOKUP(LeaveTracker[[#This Row],[Employee Name]],Employees[[Employee Name]:[Office]],6))</f>
        <v>CASUAL</v>
      </c>
      <c r="G468" s="50">
        <v>44796</v>
      </c>
      <c r="H468" s="50">
        <v>44796</v>
      </c>
      <c r="I468" s="55" t="s">
        <v>81</v>
      </c>
      <c r="J468" s="53"/>
      <c r="K468" s="51" t="str">
        <f ca="1">LeaveTracker[[#This Row],[Days]]&amp;" "&amp;LeaveTracker[[#This Row],[Type of Leave]]</f>
        <v>1 SL</v>
      </c>
      <c r="L468" s="9">
        <f ca="1">NETWORKDAYS(LeaveTracker[[#This Row],[Start Date]],LeaveTracker[[#This Row],[End Date]],lstHolidays)</f>
        <v>1</v>
      </c>
      <c r="M468" s="9"/>
    </row>
    <row r="469" spans="1:13" ht="30" hidden="1" customHeight="1" x14ac:dyDescent="0.3">
      <c r="A469" s="51">
        <v>814</v>
      </c>
      <c r="B469" s="59">
        <v>44861</v>
      </c>
      <c r="C469" s="59">
        <v>44797</v>
      </c>
      <c r="D469" s="53" t="s">
        <v>1923</v>
      </c>
      <c r="E469" s="51" t="str">
        <f>IF(ISBLANK(LeaveTracker[[#This Row],[Employee Name]]),"-----",VLOOKUP(LeaveTracker[[#This Row],[Employee Name]],Employees[[Employee Name]:[Office]],7))</f>
        <v>CENRO</v>
      </c>
      <c r="F469" s="51" t="str">
        <f>IF(ISBLANK(LeaveTracker[[#This Row],[Employee Name]]),"-----",VLOOKUP(LeaveTracker[[#This Row],[Employee Name]],Employees[[Employee Name]:[Office]],6))</f>
        <v>CASUAL</v>
      </c>
      <c r="G469" s="50">
        <v>44800</v>
      </c>
      <c r="H469" s="50">
        <v>44800</v>
      </c>
      <c r="I469" s="55" t="s">
        <v>81</v>
      </c>
      <c r="J469" s="53"/>
      <c r="K469" s="51" t="str">
        <f ca="1">LeaveTracker[[#This Row],[Days]]&amp;" "&amp;LeaveTracker[[#This Row],[Type of Leave]]</f>
        <v>0 SL</v>
      </c>
      <c r="L469" s="9">
        <f ca="1">NETWORKDAYS(LeaveTracker[[#This Row],[Start Date]],LeaveTracker[[#This Row],[End Date]],lstHolidays)</f>
        <v>0</v>
      </c>
      <c r="M469" s="9"/>
    </row>
    <row r="470" spans="1:13" ht="30" hidden="1" customHeight="1" x14ac:dyDescent="0.3">
      <c r="A470" s="51">
        <v>815</v>
      </c>
      <c r="B470" s="59">
        <v>44861</v>
      </c>
      <c r="C470" s="59">
        <v>44783</v>
      </c>
      <c r="D470" s="53" t="s">
        <v>1755</v>
      </c>
      <c r="E470" s="51" t="str">
        <f>IF(ISBLANK(LeaveTracker[[#This Row],[Employee Name]]),"-----",VLOOKUP(LeaveTracker[[#This Row],[Employee Name]],Employees[[Employee Name]:[Office]],7))</f>
        <v>ONT</v>
      </c>
      <c r="F470" s="51" t="str">
        <f>IF(ISBLANK(LeaveTracker[[#This Row],[Employee Name]]),"-----",VLOOKUP(LeaveTracker[[#This Row],[Employee Name]],Employees[[Employee Name]:[Office]],6))</f>
        <v>CASUAL</v>
      </c>
      <c r="G470" s="50">
        <v>44791</v>
      </c>
      <c r="H470" s="50">
        <v>44792</v>
      </c>
      <c r="I470" s="55" t="s">
        <v>82</v>
      </c>
      <c r="J470" s="53"/>
      <c r="K470" s="51" t="str">
        <f ca="1">LeaveTracker[[#This Row],[Days]]&amp;" "&amp;LeaveTracker[[#This Row],[Type of Leave]]</f>
        <v>2 VL</v>
      </c>
      <c r="L470" s="9">
        <f ca="1">NETWORKDAYS(LeaveTracker[[#This Row],[Start Date]],LeaveTracker[[#This Row],[End Date]],lstHolidays)</f>
        <v>2</v>
      </c>
      <c r="M470" s="9"/>
    </row>
    <row r="471" spans="1:13" ht="30" hidden="1" customHeight="1" x14ac:dyDescent="0.3">
      <c r="A471" s="51">
        <v>816</v>
      </c>
      <c r="B471" s="59">
        <v>44861</v>
      </c>
      <c r="C471" s="59">
        <v>44779</v>
      </c>
      <c r="D471" s="53" t="s">
        <v>1924</v>
      </c>
      <c r="E471" s="51" t="str">
        <f>IF(ISBLANK(LeaveTracker[[#This Row],[Employee Name]]),"-----",VLOOKUP(LeaveTracker[[#This Row],[Employee Name]],Employees[[Employee Name]:[Office]],7))</f>
        <v>TICC</v>
      </c>
      <c r="F471" s="51" t="str">
        <f>IF(ISBLANK(LeaveTracker[[#This Row],[Employee Name]]),"-----",VLOOKUP(LeaveTracker[[#This Row],[Employee Name]],Employees[[Employee Name]:[Office]],6))</f>
        <v>CASUAL</v>
      </c>
      <c r="G471" s="50">
        <v>44792</v>
      </c>
      <c r="H471" s="50">
        <v>44792</v>
      </c>
      <c r="I471" s="55" t="s">
        <v>300</v>
      </c>
      <c r="J471" s="53" t="s">
        <v>1808</v>
      </c>
      <c r="K471" s="51" t="str">
        <f ca="1">LeaveTracker[[#This Row],[Days]]&amp;" "&amp;LeaveTracker[[#This Row],[Type of Leave]]</f>
        <v>1 OTHER</v>
      </c>
      <c r="L471" s="9">
        <f ca="1">NETWORKDAYS(LeaveTracker[[#This Row],[Start Date]],LeaveTracker[[#This Row],[End Date]],lstHolidays)</f>
        <v>1</v>
      </c>
      <c r="M471" s="9"/>
    </row>
    <row r="472" spans="1:13" ht="30" hidden="1" customHeight="1" x14ac:dyDescent="0.3">
      <c r="A472" s="51">
        <v>817</v>
      </c>
      <c r="B472" s="59">
        <v>44861</v>
      </c>
      <c r="C472" s="59">
        <v>44789</v>
      </c>
      <c r="D472" s="53" t="s">
        <v>1925</v>
      </c>
      <c r="E472" s="51" t="str">
        <f>IF(ISBLANK(LeaveTracker[[#This Row],[Employee Name]]),"-----",VLOOKUP(LeaveTracker[[#This Row],[Employee Name]],Employees[[Employee Name]:[Office]],7))</f>
        <v>ONT</v>
      </c>
      <c r="F472" s="51" t="str">
        <f>IF(ISBLANK(LeaveTracker[[#This Row],[Employee Name]]),"-----",VLOOKUP(LeaveTracker[[#This Row],[Employee Name]],Employees[[Employee Name]:[Office]],6))</f>
        <v>CASUAL</v>
      </c>
      <c r="G472" s="50">
        <v>44795</v>
      </c>
      <c r="H472" s="50">
        <v>44799</v>
      </c>
      <c r="I472" s="55" t="s">
        <v>82</v>
      </c>
      <c r="J472" s="53"/>
      <c r="K472" s="51" t="str">
        <f ca="1">LeaveTracker[[#This Row],[Days]]&amp;" "&amp;LeaveTracker[[#This Row],[Type of Leave]]</f>
        <v>5 VL</v>
      </c>
      <c r="L472" s="9">
        <f ca="1">NETWORKDAYS(LeaveTracker[[#This Row],[Start Date]],LeaveTracker[[#This Row],[End Date]],lstHolidays)</f>
        <v>5</v>
      </c>
      <c r="M472" s="9"/>
    </row>
    <row r="473" spans="1:13" ht="30" hidden="1" customHeight="1" x14ac:dyDescent="0.3">
      <c r="A473" s="51">
        <v>817</v>
      </c>
      <c r="B473" s="59">
        <v>44861</v>
      </c>
      <c r="C473" s="59">
        <v>44790</v>
      </c>
      <c r="D473" s="53" t="s">
        <v>1925</v>
      </c>
      <c r="E473" s="51" t="str">
        <f>IF(ISBLANK(LeaveTracker[[#This Row],[Employee Name]]),"-----",VLOOKUP(LeaveTracker[[#This Row],[Employee Name]],Employees[[Employee Name]:[Office]],7))</f>
        <v>ONT</v>
      </c>
      <c r="F473" s="51" t="str">
        <f>IF(ISBLANK(LeaveTracker[[#This Row],[Employee Name]]),"-----",VLOOKUP(LeaveTracker[[#This Row],[Employee Name]],Employees[[Employee Name]:[Office]],6))</f>
        <v>CASUAL</v>
      </c>
      <c r="G473" s="50">
        <v>44802</v>
      </c>
      <c r="H473" s="50">
        <v>44804</v>
      </c>
      <c r="I473" s="55" t="s">
        <v>82</v>
      </c>
      <c r="J473" s="53"/>
      <c r="K473" s="51" t="str">
        <f ca="1">LeaveTracker[[#This Row],[Days]]&amp;" "&amp;LeaveTracker[[#This Row],[Type of Leave]]</f>
        <v>2 VL</v>
      </c>
      <c r="L473" s="9">
        <f ca="1">NETWORKDAYS(LeaveTracker[[#This Row],[Start Date]],LeaveTracker[[#This Row],[End Date]],lstHolidays)</f>
        <v>2</v>
      </c>
      <c r="M473" s="9"/>
    </row>
    <row r="474" spans="1:13" ht="30" hidden="1" customHeight="1" x14ac:dyDescent="0.3">
      <c r="A474" s="51">
        <v>818</v>
      </c>
      <c r="B474" s="59">
        <v>44861</v>
      </c>
      <c r="C474" s="59">
        <v>44790</v>
      </c>
      <c r="D474" s="53" t="s">
        <v>1830</v>
      </c>
      <c r="E474" s="51" t="str">
        <f>IF(ISBLANK(LeaveTracker[[#This Row],[Employee Name]]),"-----",VLOOKUP(LeaveTracker[[#This Row],[Employee Name]],Employees[[Employee Name]:[Office]],7))</f>
        <v>TICC/TCCH</v>
      </c>
      <c r="F474" s="51" t="str">
        <f>IF(ISBLANK(LeaveTracker[[#This Row],[Employee Name]]),"-----",VLOOKUP(LeaveTracker[[#This Row],[Employee Name]],Employees[[Employee Name]:[Office]],6))</f>
        <v>CASUAL</v>
      </c>
      <c r="G474" s="50">
        <v>44788</v>
      </c>
      <c r="H474" s="50">
        <v>44788</v>
      </c>
      <c r="I474" s="55" t="s">
        <v>81</v>
      </c>
      <c r="J474" s="53"/>
      <c r="K474" s="51" t="str">
        <f ca="1">LeaveTracker[[#This Row],[Days]]&amp;" "&amp;LeaveTracker[[#This Row],[Type of Leave]]</f>
        <v>1 SL</v>
      </c>
      <c r="L474" s="9">
        <f ca="1">NETWORKDAYS(LeaveTracker[[#This Row],[Start Date]],LeaveTracker[[#This Row],[End Date]],lstHolidays)</f>
        <v>1</v>
      </c>
      <c r="M474" s="9"/>
    </row>
    <row r="475" spans="1:13" ht="30" hidden="1" customHeight="1" x14ac:dyDescent="0.3">
      <c r="A475" s="51">
        <v>819</v>
      </c>
      <c r="B475" s="59">
        <v>44861</v>
      </c>
      <c r="C475" s="59">
        <v>44760</v>
      </c>
      <c r="D475" s="53" t="s">
        <v>1747</v>
      </c>
      <c r="E475" s="51" t="str">
        <f>IF(ISBLANK(LeaveTracker[[#This Row],[Employee Name]]),"-----",VLOOKUP(LeaveTracker[[#This Row],[Employee Name]],Employees[[Employee Name]:[Office]],7))</f>
        <v>TCNHS-ISHS</v>
      </c>
      <c r="F475" s="51" t="str">
        <f>IF(ISBLANK(LeaveTracker[[#This Row],[Employee Name]]),"-----",VLOOKUP(LeaveTracker[[#This Row],[Employee Name]],Employees[[Employee Name]:[Office]],6))</f>
        <v>CASUAL</v>
      </c>
      <c r="G475" s="50">
        <v>44767</v>
      </c>
      <c r="H475" s="50">
        <v>44767</v>
      </c>
      <c r="I475" s="55" t="s">
        <v>82</v>
      </c>
      <c r="J475" s="53"/>
      <c r="K475" s="51" t="str">
        <f ca="1">LeaveTracker[[#This Row],[Days]]&amp;" "&amp;LeaveTracker[[#This Row],[Type of Leave]]</f>
        <v>1 VL</v>
      </c>
      <c r="L475" s="9">
        <f ca="1">NETWORKDAYS(LeaveTracker[[#This Row],[Start Date]],LeaveTracker[[#This Row],[End Date]],lstHolidays)</f>
        <v>1</v>
      </c>
      <c r="M475" s="9"/>
    </row>
    <row r="476" spans="1:13" ht="30" hidden="1" customHeight="1" x14ac:dyDescent="0.3">
      <c r="A476" s="51">
        <v>819</v>
      </c>
      <c r="B476" s="59">
        <v>44861</v>
      </c>
      <c r="C476" s="59">
        <v>44761</v>
      </c>
      <c r="D476" s="53" t="s">
        <v>1747</v>
      </c>
      <c r="E476" s="51" t="str">
        <f>IF(ISBLANK(LeaveTracker[[#This Row],[Employee Name]]),"-----",VLOOKUP(LeaveTracker[[#This Row],[Employee Name]],Employees[[Employee Name]:[Office]],7))</f>
        <v>TCNHS-ISHS</v>
      </c>
      <c r="F476" s="51" t="str">
        <f>IF(ISBLANK(LeaveTracker[[#This Row],[Employee Name]]),"-----",VLOOKUP(LeaveTracker[[#This Row],[Employee Name]],Employees[[Employee Name]:[Office]],6))</f>
        <v>CASUAL</v>
      </c>
      <c r="G476" s="50">
        <v>44771</v>
      </c>
      <c r="H476" s="50">
        <v>44771</v>
      </c>
      <c r="I476" s="55" t="s">
        <v>82</v>
      </c>
      <c r="J476" s="53"/>
      <c r="K476" s="51" t="str">
        <f ca="1">LeaveTracker[[#This Row],[Days]]&amp;" "&amp;LeaveTracker[[#This Row],[Type of Leave]]</f>
        <v>1 VL</v>
      </c>
      <c r="L476" s="9">
        <f ca="1">NETWORKDAYS(LeaveTracker[[#This Row],[Start Date]],LeaveTracker[[#This Row],[End Date]],lstHolidays)</f>
        <v>1</v>
      </c>
      <c r="M476" s="9"/>
    </row>
    <row r="477" spans="1:13" ht="30" hidden="1" customHeight="1" x14ac:dyDescent="0.3">
      <c r="A477" s="51">
        <v>820</v>
      </c>
      <c r="B477" s="59">
        <v>44861</v>
      </c>
      <c r="C477" s="59">
        <v>44789</v>
      </c>
      <c r="D477" s="53" t="s">
        <v>1749</v>
      </c>
      <c r="E477" s="51" t="str">
        <f>IF(ISBLANK(LeaveTracker[[#This Row],[Employee Name]]),"-----",VLOOKUP(LeaveTracker[[#This Row],[Employee Name]],Employees[[Employee Name]:[Office]],7))</f>
        <v>ASSESSOR</v>
      </c>
      <c r="F477" s="51" t="str">
        <f>IF(ISBLANK(LeaveTracker[[#This Row],[Employee Name]]),"-----",VLOOKUP(LeaveTracker[[#This Row],[Employee Name]],Employees[[Employee Name]:[Office]],6))</f>
        <v>CASUAL</v>
      </c>
      <c r="G477" s="50">
        <v>44795</v>
      </c>
      <c r="H477" s="50">
        <v>44795</v>
      </c>
      <c r="I477" s="55" t="s">
        <v>82</v>
      </c>
      <c r="J477" s="53"/>
      <c r="K477" s="51" t="str">
        <f ca="1">LeaveTracker[[#This Row],[Days]]&amp;" "&amp;LeaveTracker[[#This Row],[Type of Leave]]</f>
        <v>1 VL</v>
      </c>
      <c r="L477" s="9">
        <f ca="1">NETWORKDAYS(LeaveTracker[[#This Row],[Start Date]],LeaveTracker[[#This Row],[End Date]],lstHolidays)</f>
        <v>1</v>
      </c>
      <c r="M477" s="9"/>
    </row>
    <row r="478" spans="1:13" ht="30" hidden="1" customHeight="1" x14ac:dyDescent="0.3">
      <c r="A478" s="51">
        <v>821</v>
      </c>
      <c r="B478" s="59">
        <v>44861</v>
      </c>
      <c r="C478" s="59">
        <v>44789</v>
      </c>
      <c r="D478" s="53" t="s">
        <v>1749</v>
      </c>
      <c r="E478" s="51" t="str">
        <f>IF(ISBLANK(LeaveTracker[[#This Row],[Employee Name]]),"-----",VLOOKUP(LeaveTracker[[#This Row],[Employee Name]],Employees[[Employee Name]:[Office]],7))</f>
        <v>ASSESSOR</v>
      </c>
      <c r="F478" s="51" t="str">
        <f>IF(ISBLANK(LeaveTracker[[#This Row],[Employee Name]]),"-----",VLOOKUP(LeaveTracker[[#This Row],[Employee Name]],Employees[[Employee Name]:[Office]],6))</f>
        <v>CASUAL</v>
      </c>
      <c r="G478" s="50">
        <v>44788</v>
      </c>
      <c r="H478" s="50">
        <v>44788</v>
      </c>
      <c r="I478" s="55" t="s">
        <v>81</v>
      </c>
      <c r="J478" s="53"/>
      <c r="K478" s="51" t="str">
        <f ca="1">LeaveTracker[[#This Row],[Days]]&amp;" "&amp;LeaveTracker[[#This Row],[Type of Leave]]</f>
        <v>1 SL</v>
      </c>
      <c r="L478" s="9">
        <f ca="1">NETWORKDAYS(LeaveTracker[[#This Row],[Start Date]],LeaveTracker[[#This Row],[End Date]],lstHolidays)</f>
        <v>1</v>
      </c>
      <c r="M478" s="9"/>
    </row>
    <row r="479" spans="1:13" ht="30" hidden="1" customHeight="1" x14ac:dyDescent="0.3">
      <c r="A479" s="51">
        <v>822</v>
      </c>
      <c r="B479" s="59">
        <v>44861</v>
      </c>
      <c r="C479" s="59">
        <v>44803</v>
      </c>
      <c r="D479" s="53" t="s">
        <v>1830</v>
      </c>
      <c r="E479" s="51" t="str">
        <f>IF(ISBLANK(LeaveTracker[[#This Row],[Employee Name]]),"-----",VLOOKUP(LeaveTracker[[#This Row],[Employee Name]],Employees[[Employee Name]:[Office]],7))</f>
        <v>TICC/TCCH</v>
      </c>
      <c r="F479" s="51" t="str">
        <f>IF(ISBLANK(LeaveTracker[[#This Row],[Employee Name]]),"-----",VLOOKUP(LeaveTracker[[#This Row],[Employee Name]],Employees[[Employee Name]:[Office]],6))</f>
        <v>CASUAL</v>
      </c>
      <c r="G479" s="50">
        <v>44809</v>
      </c>
      <c r="H479" s="50">
        <v>44810</v>
      </c>
      <c r="I479" s="55" t="s">
        <v>82</v>
      </c>
      <c r="J479" s="53"/>
      <c r="K479" s="51" t="str">
        <f ca="1">LeaveTracker[[#This Row],[Days]]&amp;" "&amp;LeaveTracker[[#This Row],[Type of Leave]]</f>
        <v>2 VL</v>
      </c>
      <c r="L479" s="9">
        <f ca="1">NETWORKDAYS(LeaveTracker[[#This Row],[Start Date]],LeaveTracker[[#This Row],[End Date]],lstHolidays)</f>
        <v>2</v>
      </c>
      <c r="M479" s="9"/>
    </row>
    <row r="480" spans="1:13" ht="30" hidden="1" customHeight="1" x14ac:dyDescent="0.3">
      <c r="A480" s="51">
        <v>822</v>
      </c>
      <c r="B480" s="59">
        <v>44861</v>
      </c>
      <c r="C480" s="59">
        <v>44803</v>
      </c>
      <c r="D480" s="53" t="s">
        <v>1830</v>
      </c>
      <c r="E480" s="51" t="str">
        <f>IF(ISBLANK(LeaveTracker[[#This Row],[Employee Name]]),"-----",VLOOKUP(LeaveTracker[[#This Row],[Employee Name]],Employees[[Employee Name]:[Office]],7))</f>
        <v>TICC/TCCH</v>
      </c>
      <c r="F480" s="51" t="str">
        <f>IF(ISBLANK(LeaveTracker[[#This Row],[Employee Name]]),"-----",VLOOKUP(LeaveTracker[[#This Row],[Employee Name]],Employees[[Employee Name]:[Office]],6))</f>
        <v>CASUAL</v>
      </c>
      <c r="G480" s="50">
        <v>44814</v>
      </c>
      <c r="H480" s="50">
        <v>44814</v>
      </c>
      <c r="I480" s="55" t="s">
        <v>82</v>
      </c>
      <c r="J480" s="53"/>
      <c r="K480" s="51" t="str">
        <f ca="1">LeaveTracker[[#This Row],[Days]]&amp;" "&amp;LeaveTracker[[#This Row],[Type of Leave]]</f>
        <v>0 VL</v>
      </c>
      <c r="L480" s="9">
        <f ca="1">NETWORKDAYS(LeaveTracker[[#This Row],[Start Date]],LeaveTracker[[#This Row],[End Date]],lstHolidays)</f>
        <v>0</v>
      </c>
      <c r="M480" s="9"/>
    </row>
    <row r="481" spans="1:13" ht="30" hidden="1" customHeight="1" x14ac:dyDescent="0.3">
      <c r="A481" s="51">
        <v>823</v>
      </c>
      <c r="B481" s="59">
        <v>44861</v>
      </c>
      <c r="C481" s="59">
        <v>44803</v>
      </c>
      <c r="D481" s="53" t="s">
        <v>1926</v>
      </c>
      <c r="E481" s="51" t="str">
        <f>IF(ISBLANK(LeaveTracker[[#This Row],[Employee Name]]),"-----",VLOOKUP(LeaveTracker[[#This Row],[Employee Name]],Employees[[Employee Name]:[Office]],7))</f>
        <v>MAHOGANY MARKET</v>
      </c>
      <c r="F481" s="51" t="str">
        <f>IF(ISBLANK(LeaveTracker[[#This Row],[Employee Name]]),"-----",VLOOKUP(LeaveTracker[[#This Row],[Employee Name]],Employees[[Employee Name]:[Office]],6))</f>
        <v>CASUAL</v>
      </c>
      <c r="G481" s="50">
        <v>44808</v>
      </c>
      <c r="H481" s="50">
        <v>44808</v>
      </c>
      <c r="I481" s="55" t="s">
        <v>300</v>
      </c>
      <c r="J481" s="53" t="s">
        <v>759</v>
      </c>
      <c r="K481" s="51" t="str">
        <f ca="1">LeaveTracker[[#This Row],[Days]]&amp;" "&amp;LeaveTracker[[#This Row],[Type of Leave]]</f>
        <v>0 OTHER</v>
      </c>
      <c r="L481" s="9">
        <f ca="1">NETWORKDAYS(LeaveTracker[[#This Row],[Start Date]],LeaveTracker[[#This Row],[End Date]],lstHolidays)</f>
        <v>0</v>
      </c>
      <c r="M481" s="9"/>
    </row>
    <row r="482" spans="1:13" ht="30" hidden="1" customHeight="1" x14ac:dyDescent="0.3">
      <c r="A482" s="51">
        <v>824</v>
      </c>
      <c r="B482" s="59">
        <v>44861</v>
      </c>
      <c r="C482" s="59">
        <v>44803</v>
      </c>
      <c r="D482" s="53" t="s">
        <v>1927</v>
      </c>
      <c r="E482" s="51" t="str">
        <f>IF(ISBLANK(LeaveTracker[[#This Row],[Employee Name]]),"-----",VLOOKUP(LeaveTracker[[#This Row],[Employee Name]],Employees[[Employee Name]:[Office]],7))</f>
        <v>TICC</v>
      </c>
      <c r="F482" s="51" t="str">
        <f>IF(ISBLANK(LeaveTracker[[#This Row],[Employee Name]]),"-----",VLOOKUP(LeaveTracker[[#This Row],[Employee Name]],Employees[[Employee Name]:[Office]],6))</f>
        <v>JOBCON</v>
      </c>
      <c r="G482" s="50">
        <v>44802</v>
      </c>
      <c r="H482" s="50">
        <v>44802</v>
      </c>
      <c r="I482" s="55" t="s">
        <v>1026</v>
      </c>
      <c r="J482" s="53" t="s">
        <v>1906</v>
      </c>
      <c r="K482" s="51" t="str">
        <f ca="1">LeaveTracker[[#This Row],[Days]]&amp;" "&amp;LeaveTracker[[#This Row],[Type of Leave]]</f>
        <v>0 WITHOUTPAY</v>
      </c>
      <c r="L482" s="9">
        <f ca="1">NETWORKDAYS(LeaveTracker[[#This Row],[Start Date]],LeaveTracker[[#This Row],[End Date]],lstHolidays)</f>
        <v>0</v>
      </c>
      <c r="M482" s="9"/>
    </row>
    <row r="483" spans="1:13" ht="30" hidden="1" customHeight="1" x14ac:dyDescent="0.3">
      <c r="A483" s="51">
        <v>825</v>
      </c>
      <c r="B483" s="59">
        <v>44861</v>
      </c>
      <c r="C483" s="59">
        <v>44796</v>
      </c>
      <c r="D483" s="53" t="s">
        <v>1765</v>
      </c>
      <c r="E483" s="51" t="str">
        <f>IF(ISBLANK(LeaveTracker[[#This Row],[Employee Name]]),"-----",VLOOKUP(LeaveTracker[[#This Row],[Employee Name]],Employees[[Employee Name]:[Office]],7))</f>
        <v>MAHOGANY MARKET</v>
      </c>
      <c r="F483" s="51" t="str">
        <f>IF(ISBLANK(LeaveTracker[[#This Row],[Employee Name]]),"-----",VLOOKUP(LeaveTracker[[#This Row],[Employee Name]],Employees[[Employee Name]:[Office]],6))</f>
        <v>CASUAL</v>
      </c>
      <c r="G483" s="50">
        <v>44795</v>
      </c>
      <c r="H483" s="50">
        <v>44795</v>
      </c>
      <c r="I483" s="55" t="s">
        <v>300</v>
      </c>
      <c r="J483" s="53" t="s">
        <v>1928</v>
      </c>
      <c r="K483" s="51" t="str">
        <f ca="1">LeaveTracker[[#This Row],[Days]]&amp;" "&amp;LeaveTracker[[#This Row],[Type of Leave]]</f>
        <v>1 OTHER</v>
      </c>
      <c r="L483" s="9">
        <f ca="1">NETWORKDAYS(LeaveTracker[[#This Row],[Start Date]],LeaveTracker[[#This Row],[End Date]],lstHolidays)</f>
        <v>1</v>
      </c>
      <c r="M483" s="9"/>
    </row>
    <row r="484" spans="1:13" ht="30" hidden="1" customHeight="1" x14ac:dyDescent="0.3">
      <c r="A484" s="51">
        <v>826</v>
      </c>
      <c r="B484" s="59">
        <v>44861</v>
      </c>
      <c r="C484" s="59">
        <v>44783</v>
      </c>
      <c r="D484" s="53" t="s">
        <v>1929</v>
      </c>
      <c r="E484" s="51" t="str">
        <f>IF(ISBLANK(LeaveTracker[[#This Row],[Employee Name]]),"-----",VLOOKUP(LeaveTracker[[#This Row],[Employee Name]],Employees[[Employee Name]:[Office]],7))</f>
        <v>COOP</v>
      </c>
      <c r="F484" s="51" t="str">
        <f>IF(ISBLANK(LeaveTracker[[#This Row],[Employee Name]]),"-----",VLOOKUP(LeaveTracker[[#This Row],[Employee Name]],Employees[[Employee Name]:[Office]],6))</f>
        <v>JOBCON</v>
      </c>
      <c r="G484" s="50">
        <v>44782</v>
      </c>
      <c r="H484" s="50">
        <v>44782</v>
      </c>
      <c r="I484" s="55" t="s">
        <v>81</v>
      </c>
      <c r="J484" s="53"/>
      <c r="K484" s="51" t="str">
        <f ca="1">LeaveTracker[[#This Row],[Days]]&amp;" "&amp;LeaveTracker[[#This Row],[Type of Leave]]</f>
        <v>1 SL</v>
      </c>
      <c r="L484" s="9">
        <f ca="1">NETWORKDAYS(LeaveTracker[[#This Row],[Start Date]],LeaveTracker[[#This Row],[End Date]],lstHolidays)</f>
        <v>1</v>
      </c>
      <c r="M484" s="9"/>
    </row>
    <row r="485" spans="1:13" ht="30" hidden="1" customHeight="1" x14ac:dyDescent="0.3">
      <c r="A485" s="51">
        <v>827</v>
      </c>
      <c r="B485" s="59">
        <v>44861</v>
      </c>
      <c r="C485" s="59">
        <v>44783</v>
      </c>
      <c r="D485" s="53" t="s">
        <v>1859</v>
      </c>
      <c r="E485" s="51" t="str">
        <f>IF(ISBLANK(LeaveTracker[[#This Row],[Employee Name]]),"-----",VLOOKUP(LeaveTracker[[#This Row],[Employee Name]],Employees[[Employee Name]:[Office]],7))</f>
        <v>CENRO</v>
      </c>
      <c r="F485" s="51" t="str">
        <f>IF(ISBLANK(LeaveTracker[[#This Row],[Employee Name]]),"-----",VLOOKUP(LeaveTracker[[#This Row],[Employee Name]],Employees[[Employee Name]:[Office]],6))</f>
        <v>CASUAL</v>
      </c>
      <c r="G485" s="50">
        <v>44779</v>
      </c>
      <c r="H485" s="50">
        <v>44779</v>
      </c>
      <c r="I485" s="55" t="s">
        <v>81</v>
      </c>
      <c r="J485" s="53"/>
      <c r="K485" s="51" t="str">
        <f ca="1">LeaveTracker[[#This Row],[Days]]&amp;" "&amp;LeaveTracker[[#This Row],[Type of Leave]]</f>
        <v>0 SL</v>
      </c>
      <c r="L485" s="9">
        <f ca="1">NETWORKDAYS(LeaveTracker[[#This Row],[Start Date]],LeaveTracker[[#This Row],[End Date]],lstHolidays)</f>
        <v>0</v>
      </c>
      <c r="M485" s="9"/>
    </row>
    <row r="486" spans="1:13" ht="30" hidden="1" customHeight="1" x14ac:dyDescent="0.3">
      <c r="A486" s="51">
        <v>827</v>
      </c>
      <c r="B486" s="59">
        <v>44861</v>
      </c>
      <c r="C486" s="59">
        <v>44783</v>
      </c>
      <c r="D486" s="53" t="s">
        <v>1859</v>
      </c>
      <c r="E486" s="51" t="str">
        <f>IF(ISBLANK(LeaveTracker[[#This Row],[Employee Name]]),"-----",VLOOKUP(LeaveTracker[[#This Row],[Employee Name]],Employees[[Employee Name]:[Office]],7))</f>
        <v>CENRO</v>
      </c>
      <c r="F486" s="51" t="str">
        <f>IF(ISBLANK(LeaveTracker[[#This Row],[Employee Name]]),"-----",VLOOKUP(LeaveTracker[[#This Row],[Employee Name]],Employees[[Employee Name]:[Office]],6))</f>
        <v>CASUAL</v>
      </c>
      <c r="G486" s="50">
        <v>44781</v>
      </c>
      <c r="H486" s="50">
        <v>44782</v>
      </c>
      <c r="I486" s="55" t="s">
        <v>81</v>
      </c>
      <c r="J486" s="53"/>
      <c r="K486" s="51" t="str">
        <f ca="1">LeaveTracker[[#This Row],[Days]]&amp;" "&amp;LeaveTracker[[#This Row],[Type of Leave]]</f>
        <v>2 SL</v>
      </c>
      <c r="L486" s="9">
        <f ca="1">NETWORKDAYS(LeaveTracker[[#This Row],[Start Date]],LeaveTracker[[#This Row],[End Date]],lstHolidays)</f>
        <v>2</v>
      </c>
      <c r="M486" s="9"/>
    </row>
    <row r="487" spans="1:13" ht="30" hidden="1" customHeight="1" x14ac:dyDescent="0.3">
      <c r="A487" s="51">
        <v>828</v>
      </c>
      <c r="B487" s="59">
        <v>44861</v>
      </c>
      <c r="C487" s="59">
        <v>44782</v>
      </c>
      <c r="D487" s="53" t="s">
        <v>1773</v>
      </c>
      <c r="E487" s="51" t="str">
        <f>IF(ISBLANK(LeaveTracker[[#This Row],[Employee Name]]),"-----",VLOOKUP(LeaveTracker[[#This Row],[Employee Name]],Employees[[Employee Name]:[Office]],7))</f>
        <v>EEO/CITY MARKET</v>
      </c>
      <c r="F487" s="51" t="str">
        <f>IF(ISBLANK(LeaveTracker[[#This Row],[Employee Name]]),"-----",VLOOKUP(LeaveTracker[[#This Row],[Employee Name]],Employees[[Employee Name]:[Office]],6))</f>
        <v>CASUAL</v>
      </c>
      <c r="G487" s="50">
        <v>44793</v>
      </c>
      <c r="H487" s="50">
        <v>44793</v>
      </c>
      <c r="I487" s="55" t="s">
        <v>300</v>
      </c>
      <c r="J487" s="53" t="s">
        <v>158</v>
      </c>
      <c r="K487" s="51" t="str">
        <f ca="1">LeaveTracker[[#This Row],[Days]]&amp;" "&amp;LeaveTracker[[#This Row],[Type of Leave]]</f>
        <v>0 OTHER</v>
      </c>
      <c r="L487" s="9">
        <f ca="1">NETWORKDAYS(LeaveTracker[[#This Row],[Start Date]],LeaveTracker[[#This Row],[End Date]],lstHolidays)</f>
        <v>0</v>
      </c>
      <c r="M487" s="9"/>
    </row>
    <row r="488" spans="1:13" ht="30" hidden="1" customHeight="1" x14ac:dyDescent="0.3">
      <c r="A488" s="51">
        <v>829</v>
      </c>
      <c r="B488" s="59">
        <v>44861</v>
      </c>
      <c r="C488" s="59">
        <v>44783</v>
      </c>
      <c r="D488" s="53" t="s">
        <v>1873</v>
      </c>
      <c r="E488" s="51" t="str">
        <f>IF(ISBLANK(LeaveTracker[[#This Row],[Employee Name]]),"-----",VLOOKUP(LeaveTracker[[#This Row],[Employee Name]],Employees[[Employee Name]:[Office]],7))</f>
        <v>TICC</v>
      </c>
      <c r="F488" s="51" t="str">
        <f>IF(ISBLANK(LeaveTracker[[#This Row],[Employee Name]]),"-----",VLOOKUP(LeaveTracker[[#This Row],[Employee Name]],Employees[[Employee Name]:[Office]],6))</f>
        <v>CASUAL</v>
      </c>
      <c r="G488" s="50">
        <v>44795</v>
      </c>
      <c r="H488" s="50">
        <v>44795</v>
      </c>
      <c r="I488" s="55" t="s">
        <v>300</v>
      </c>
      <c r="J488" s="53" t="s">
        <v>1808</v>
      </c>
      <c r="K488" s="51" t="str">
        <f ca="1">LeaveTracker[[#This Row],[Days]]&amp;" "&amp;LeaveTracker[[#This Row],[Type of Leave]]</f>
        <v>1 OTHER</v>
      </c>
      <c r="L488" s="9">
        <f ca="1">NETWORKDAYS(LeaveTracker[[#This Row],[Start Date]],LeaveTracker[[#This Row],[End Date]],lstHolidays)</f>
        <v>1</v>
      </c>
      <c r="M488" s="9"/>
    </row>
    <row r="489" spans="1:13" ht="30" hidden="1" customHeight="1" x14ac:dyDescent="0.3">
      <c r="A489" s="51">
        <v>830</v>
      </c>
      <c r="B489" s="59">
        <v>44861</v>
      </c>
      <c r="C489" s="59">
        <v>44802</v>
      </c>
      <c r="D489" s="53" t="s">
        <v>1898</v>
      </c>
      <c r="E489" s="51" t="str">
        <f>IF(ISBLANK(LeaveTracker[[#This Row],[Employee Name]]),"-----",VLOOKUP(LeaveTracker[[#This Row],[Employee Name]],Employees[[Employee Name]:[Office]],7))</f>
        <v>CENRO</v>
      </c>
      <c r="F489" s="51" t="str">
        <f>IF(ISBLANK(LeaveTracker[[#This Row],[Employee Name]]),"-----",VLOOKUP(LeaveTracker[[#This Row],[Employee Name]],Employees[[Employee Name]:[Office]],6))</f>
        <v>CASUAL</v>
      </c>
      <c r="G489" s="50">
        <v>44790</v>
      </c>
      <c r="H489" s="50">
        <v>44790</v>
      </c>
      <c r="I489" s="55" t="s">
        <v>81</v>
      </c>
      <c r="J489" s="53"/>
      <c r="K489" s="51" t="str">
        <f ca="1">LeaveTracker[[#This Row],[Days]]&amp;" "&amp;LeaveTracker[[#This Row],[Type of Leave]]</f>
        <v>1 SL</v>
      </c>
      <c r="L489" s="9">
        <f ca="1">NETWORKDAYS(LeaveTracker[[#This Row],[Start Date]],LeaveTracker[[#This Row],[End Date]],lstHolidays)</f>
        <v>1</v>
      </c>
      <c r="M489" s="9"/>
    </row>
    <row r="490" spans="1:13" ht="30" hidden="1" customHeight="1" x14ac:dyDescent="0.3">
      <c r="A490" s="51">
        <v>830</v>
      </c>
      <c r="B490" s="59">
        <v>44861</v>
      </c>
      <c r="C490" s="59">
        <v>44802</v>
      </c>
      <c r="D490" s="53" t="s">
        <v>1898</v>
      </c>
      <c r="E490" s="51" t="str">
        <f>IF(ISBLANK(LeaveTracker[[#This Row],[Employee Name]]),"-----",VLOOKUP(LeaveTracker[[#This Row],[Employee Name]],Employees[[Employee Name]:[Office]],7))</f>
        <v>CENRO</v>
      </c>
      <c r="F490" s="51" t="str">
        <f>IF(ISBLANK(LeaveTracker[[#This Row],[Employee Name]]),"-----",VLOOKUP(LeaveTracker[[#This Row],[Employee Name]],Employees[[Employee Name]:[Office]],6))</f>
        <v>CASUAL</v>
      </c>
      <c r="G490" s="50">
        <v>44800</v>
      </c>
      <c r="H490" s="50">
        <v>44800</v>
      </c>
      <c r="I490" s="55" t="s">
        <v>81</v>
      </c>
      <c r="J490" s="53"/>
      <c r="K490" s="51" t="str">
        <f ca="1">LeaveTracker[[#This Row],[Days]]&amp;" "&amp;LeaveTracker[[#This Row],[Type of Leave]]</f>
        <v>0 SL</v>
      </c>
      <c r="L490" s="9">
        <f ca="1">NETWORKDAYS(LeaveTracker[[#This Row],[Start Date]],LeaveTracker[[#This Row],[End Date]],lstHolidays)</f>
        <v>0</v>
      </c>
      <c r="M490" s="9"/>
    </row>
    <row r="491" spans="1:13" ht="30" hidden="1" customHeight="1" x14ac:dyDescent="0.3">
      <c r="A491" s="51">
        <v>831</v>
      </c>
      <c r="B491" s="59">
        <v>44861</v>
      </c>
      <c r="C491" s="59">
        <v>44785</v>
      </c>
      <c r="D491" s="53" t="s">
        <v>1930</v>
      </c>
      <c r="E491" s="51" t="str">
        <f>IF(ISBLANK(LeaveTracker[[#This Row],[Employee Name]]),"-----",VLOOKUP(LeaveTracker[[#This Row],[Employee Name]],Employees[[Employee Name]:[Office]],7))</f>
        <v>ONT</v>
      </c>
      <c r="F491" s="51" t="str">
        <f>IF(ISBLANK(LeaveTracker[[#This Row],[Employee Name]]),"-----",VLOOKUP(LeaveTracker[[#This Row],[Employee Name]],Employees[[Employee Name]:[Office]],6))</f>
        <v>CASUAL</v>
      </c>
      <c r="G491" s="50">
        <v>44779</v>
      </c>
      <c r="H491" s="50">
        <v>44782</v>
      </c>
      <c r="I491" s="55" t="s">
        <v>81</v>
      </c>
      <c r="J491" s="53"/>
      <c r="K491" s="51" t="str">
        <f ca="1">LeaveTracker[[#This Row],[Days]]&amp;" "&amp;LeaveTracker[[#This Row],[Type of Leave]]</f>
        <v>2 SL</v>
      </c>
      <c r="L491" s="9">
        <f ca="1">NETWORKDAYS(LeaveTracker[[#This Row],[Start Date]],LeaveTracker[[#This Row],[End Date]],lstHolidays)</f>
        <v>2</v>
      </c>
      <c r="M491" s="9"/>
    </row>
    <row r="492" spans="1:13" ht="30" hidden="1" customHeight="1" x14ac:dyDescent="0.3">
      <c r="A492" s="51">
        <v>832</v>
      </c>
      <c r="B492" s="59">
        <v>44861</v>
      </c>
      <c r="C492" s="59">
        <v>44792</v>
      </c>
      <c r="D492" s="53" t="s">
        <v>1811</v>
      </c>
      <c r="E492" s="51" t="str">
        <f>IF(ISBLANK(LeaveTracker[[#This Row],[Employee Name]]),"-----",VLOOKUP(LeaveTracker[[#This Row],[Employee Name]],Employees[[Employee Name]:[Office]],7))</f>
        <v>CENRO</v>
      </c>
      <c r="F492" s="51" t="str">
        <f>IF(ISBLANK(LeaveTracker[[#This Row],[Employee Name]]),"-----",VLOOKUP(LeaveTracker[[#This Row],[Employee Name]],Employees[[Employee Name]:[Office]],6))</f>
        <v>CASUAL</v>
      </c>
      <c r="G492" s="50">
        <v>44789</v>
      </c>
      <c r="H492" s="50">
        <v>44791</v>
      </c>
      <c r="I492" s="55" t="s">
        <v>81</v>
      </c>
      <c r="J492" s="53"/>
      <c r="K492" s="51" t="str">
        <f ca="1">LeaveTracker[[#This Row],[Days]]&amp;" "&amp;LeaveTracker[[#This Row],[Type of Leave]]</f>
        <v>3 SL</v>
      </c>
      <c r="L492" s="9">
        <f ca="1">NETWORKDAYS(LeaveTracker[[#This Row],[Start Date]],LeaveTracker[[#This Row],[End Date]],lstHolidays)</f>
        <v>3</v>
      </c>
      <c r="M492" s="9"/>
    </row>
    <row r="493" spans="1:13" ht="30" hidden="1" customHeight="1" x14ac:dyDescent="0.3">
      <c r="A493" s="51">
        <v>833</v>
      </c>
      <c r="B493" s="59">
        <v>44861</v>
      </c>
      <c r="C493" s="59">
        <v>44804</v>
      </c>
      <c r="D493" s="53" t="s">
        <v>1931</v>
      </c>
      <c r="E493" s="51" t="str">
        <f>IF(ISBLANK(LeaveTracker[[#This Row],[Employee Name]]),"-----",VLOOKUP(LeaveTracker[[#This Row],[Employee Name]],Employees[[Employee Name]:[Office]],7))</f>
        <v>CENRO</v>
      </c>
      <c r="F493" s="51" t="str">
        <f>IF(ISBLANK(LeaveTracker[[#This Row],[Employee Name]]),"-----",VLOOKUP(LeaveTracker[[#This Row],[Employee Name]],Employees[[Employee Name]:[Office]],6))</f>
        <v>CASUAL</v>
      </c>
      <c r="G493" s="50">
        <v>44803</v>
      </c>
      <c r="H493" s="50">
        <v>44803</v>
      </c>
      <c r="I493" s="55" t="s">
        <v>81</v>
      </c>
      <c r="J493" s="53"/>
      <c r="K493" s="51" t="str">
        <f ca="1">LeaveTracker[[#This Row],[Days]]&amp;" "&amp;LeaveTracker[[#This Row],[Type of Leave]]</f>
        <v>1 SL</v>
      </c>
      <c r="L493" s="9">
        <f ca="1">NETWORKDAYS(LeaveTracker[[#This Row],[Start Date]],LeaveTracker[[#This Row],[End Date]],lstHolidays)</f>
        <v>1</v>
      </c>
      <c r="M493" s="9"/>
    </row>
    <row r="494" spans="1:13" ht="30" hidden="1" customHeight="1" x14ac:dyDescent="0.3">
      <c r="A494" s="51">
        <v>834</v>
      </c>
      <c r="B494" s="59">
        <v>44861</v>
      </c>
      <c r="C494" s="59">
        <v>44792</v>
      </c>
      <c r="D494" s="53" t="s">
        <v>1778</v>
      </c>
      <c r="E494" s="51" t="str">
        <f>IF(ISBLANK(LeaveTracker[[#This Row],[Employee Name]]),"-----",VLOOKUP(LeaveTracker[[#This Row],[Employee Name]],Employees[[Employee Name]:[Office]],7))</f>
        <v>CHARACTER</v>
      </c>
      <c r="F494" s="51" t="str">
        <f>IF(ISBLANK(LeaveTracker[[#This Row],[Employee Name]]),"-----",VLOOKUP(LeaveTracker[[#This Row],[Employee Name]],Employees[[Employee Name]:[Office]],6))</f>
        <v>CASUAL</v>
      </c>
      <c r="G494" s="50">
        <v>44789</v>
      </c>
      <c r="H494" s="50">
        <v>44790</v>
      </c>
      <c r="I494" s="55" t="s">
        <v>81</v>
      </c>
      <c r="J494" s="53"/>
      <c r="K494" s="51" t="str">
        <f ca="1">LeaveTracker[[#This Row],[Days]]&amp;" "&amp;LeaveTracker[[#This Row],[Type of Leave]]</f>
        <v>2 SL</v>
      </c>
      <c r="L494" s="9">
        <f ca="1">NETWORKDAYS(LeaveTracker[[#This Row],[Start Date]],LeaveTracker[[#This Row],[End Date]],lstHolidays)</f>
        <v>2</v>
      </c>
      <c r="M494" s="9"/>
    </row>
    <row r="495" spans="1:13" ht="30" hidden="1" customHeight="1" x14ac:dyDescent="0.3">
      <c r="A495" s="51">
        <v>835</v>
      </c>
      <c r="B495" s="59">
        <v>44861</v>
      </c>
      <c r="C495" s="59">
        <v>44784</v>
      </c>
      <c r="D495" s="53" t="s">
        <v>1783</v>
      </c>
      <c r="E495" s="51" t="str">
        <f>IF(ISBLANK(LeaveTracker[[#This Row],[Employee Name]]),"-----",VLOOKUP(LeaveTracker[[#This Row],[Employee Name]],Employees[[Employee Name]:[Office]],7))</f>
        <v>GSO</v>
      </c>
      <c r="F495" s="51" t="str">
        <f>IF(ISBLANK(LeaveTracker[[#This Row],[Employee Name]]),"-----",VLOOKUP(LeaveTracker[[#This Row],[Employee Name]],Employees[[Employee Name]:[Office]],6))</f>
        <v>CASUAL</v>
      </c>
      <c r="G495" s="50">
        <v>44781</v>
      </c>
      <c r="H495" s="50">
        <v>44783</v>
      </c>
      <c r="I495" s="55" t="s">
        <v>81</v>
      </c>
      <c r="J495" s="53"/>
      <c r="K495" s="51" t="str">
        <f ca="1">LeaveTracker[[#This Row],[Days]]&amp;" "&amp;LeaveTracker[[#This Row],[Type of Leave]]</f>
        <v>3 SL</v>
      </c>
      <c r="L495" s="9">
        <f ca="1">NETWORKDAYS(LeaveTracker[[#This Row],[Start Date]],LeaveTracker[[#This Row],[End Date]],lstHolidays)</f>
        <v>3</v>
      </c>
      <c r="M495" s="9"/>
    </row>
    <row r="496" spans="1:13" ht="30" hidden="1" customHeight="1" x14ac:dyDescent="0.3">
      <c r="A496" s="51">
        <v>836</v>
      </c>
      <c r="B496" s="59">
        <v>44861</v>
      </c>
      <c r="C496" s="59">
        <v>44795</v>
      </c>
      <c r="D496" s="53" t="s">
        <v>1896</v>
      </c>
      <c r="E496" s="51" t="str">
        <f>IF(ISBLANK(LeaveTracker[[#This Row],[Employee Name]]),"-----",VLOOKUP(LeaveTracker[[#This Row],[Employee Name]],Employees[[Employee Name]:[Office]],7))</f>
        <v>GSO</v>
      </c>
      <c r="F496" s="51" t="str">
        <f>IF(ISBLANK(LeaveTracker[[#This Row],[Employee Name]]),"-----",VLOOKUP(LeaveTracker[[#This Row],[Employee Name]],Employees[[Employee Name]:[Office]],6))</f>
        <v>CASUAL</v>
      </c>
      <c r="G496" s="50">
        <v>44792</v>
      </c>
      <c r="H496" s="50">
        <v>44792</v>
      </c>
      <c r="I496" s="55" t="s">
        <v>81</v>
      </c>
      <c r="J496" s="53"/>
      <c r="K496" s="51" t="str">
        <f ca="1">LeaveTracker[[#This Row],[Days]]&amp;" "&amp;LeaveTracker[[#This Row],[Type of Leave]]</f>
        <v>1 SL</v>
      </c>
      <c r="L496" s="9">
        <f ca="1">NETWORKDAYS(LeaveTracker[[#This Row],[Start Date]],LeaveTracker[[#This Row],[End Date]],lstHolidays)</f>
        <v>1</v>
      </c>
      <c r="M496" s="9"/>
    </row>
    <row r="497" spans="1:13" ht="30" hidden="1" customHeight="1" x14ac:dyDescent="0.3">
      <c r="A497" s="51">
        <v>837</v>
      </c>
      <c r="B497" s="59">
        <v>44861</v>
      </c>
      <c r="C497" s="59">
        <v>44788</v>
      </c>
      <c r="D497" s="53" t="s">
        <v>1896</v>
      </c>
      <c r="E497" s="51" t="str">
        <f>IF(ISBLANK(LeaveTracker[[#This Row],[Employee Name]]),"-----",VLOOKUP(LeaveTracker[[#This Row],[Employee Name]],Employees[[Employee Name]:[Office]],7))</f>
        <v>GSO</v>
      </c>
      <c r="F497" s="51" t="str">
        <f>IF(ISBLANK(LeaveTracker[[#This Row],[Employee Name]]),"-----",VLOOKUP(LeaveTracker[[#This Row],[Employee Name]],Employees[[Employee Name]:[Office]],6))</f>
        <v>CASUAL</v>
      </c>
      <c r="G497" s="50">
        <v>44784</v>
      </c>
      <c r="H497" s="50">
        <v>44785</v>
      </c>
      <c r="I497" s="55" t="s">
        <v>81</v>
      </c>
      <c r="J497" s="53"/>
      <c r="K497" s="51" t="str">
        <f ca="1">LeaveTracker[[#This Row],[Days]]&amp;" "&amp;LeaveTracker[[#This Row],[Type of Leave]]</f>
        <v>2 SL</v>
      </c>
      <c r="L497" s="9">
        <f ca="1">NETWORKDAYS(LeaveTracker[[#This Row],[Start Date]],LeaveTracker[[#This Row],[End Date]],lstHolidays)</f>
        <v>2</v>
      </c>
      <c r="M497" s="9"/>
    </row>
    <row r="498" spans="1:13" ht="30" hidden="1" customHeight="1" x14ac:dyDescent="0.3">
      <c r="A498" s="51">
        <v>838</v>
      </c>
      <c r="B498" s="59">
        <v>44861</v>
      </c>
      <c r="C498" s="59">
        <v>44788</v>
      </c>
      <c r="D498" s="53" t="s">
        <v>1777</v>
      </c>
      <c r="E498" s="51" t="str">
        <f>IF(ISBLANK(LeaveTracker[[#This Row],[Employee Name]]),"-----",VLOOKUP(LeaveTracker[[#This Row],[Employee Name]],Employees[[Employee Name]:[Office]],7))</f>
        <v>CEO</v>
      </c>
      <c r="F498" s="51" t="str">
        <f>IF(ISBLANK(LeaveTracker[[#This Row],[Employee Name]]),"-----",VLOOKUP(LeaveTracker[[#This Row],[Employee Name]],Employees[[Employee Name]:[Office]],6))</f>
        <v>CASUAL</v>
      </c>
      <c r="G498" s="50">
        <v>44795</v>
      </c>
      <c r="H498" s="50">
        <v>44796</v>
      </c>
      <c r="I498" s="55" t="s">
        <v>82</v>
      </c>
      <c r="J498" s="53"/>
      <c r="K498" s="51" t="str">
        <f ca="1">LeaveTracker[[#This Row],[Days]]&amp;" "&amp;LeaveTracker[[#This Row],[Type of Leave]]</f>
        <v>2 VL</v>
      </c>
      <c r="L498" s="9">
        <f ca="1">NETWORKDAYS(LeaveTracker[[#This Row],[Start Date]],LeaveTracker[[#This Row],[End Date]],lstHolidays)</f>
        <v>2</v>
      </c>
      <c r="M498" s="9"/>
    </row>
    <row r="499" spans="1:13" ht="30" hidden="1" customHeight="1" x14ac:dyDescent="0.3">
      <c r="A499" s="51">
        <v>839</v>
      </c>
      <c r="B499" s="59">
        <v>44861</v>
      </c>
      <c r="C499" s="59">
        <v>44774</v>
      </c>
      <c r="D499" s="53" t="s">
        <v>1775</v>
      </c>
      <c r="E499" s="51" t="str">
        <f>IF(ISBLANK(LeaveTracker[[#This Row],[Employee Name]]),"-----",VLOOKUP(LeaveTracker[[#This Row],[Employee Name]],Employees[[Employee Name]:[Office]],7))</f>
        <v>TCIS</v>
      </c>
      <c r="F499" s="51" t="str">
        <f>IF(ISBLANK(LeaveTracker[[#This Row],[Employee Name]]),"-----",VLOOKUP(LeaveTracker[[#This Row],[Employee Name]],Employees[[Employee Name]:[Office]],6))</f>
        <v>JOBCON</v>
      </c>
      <c r="G499" s="50">
        <v>44767</v>
      </c>
      <c r="H499" s="50">
        <v>44769</v>
      </c>
      <c r="I499" s="55" t="s">
        <v>81</v>
      </c>
      <c r="J499" s="53"/>
      <c r="K499" s="51" t="str">
        <f ca="1">LeaveTracker[[#This Row],[Days]]&amp;" "&amp;LeaveTracker[[#This Row],[Type of Leave]]</f>
        <v>3 SL</v>
      </c>
      <c r="L499" s="9">
        <f ca="1">NETWORKDAYS(LeaveTracker[[#This Row],[Start Date]],LeaveTracker[[#This Row],[End Date]],lstHolidays)</f>
        <v>3</v>
      </c>
      <c r="M499" s="9"/>
    </row>
    <row r="500" spans="1:13" ht="30" hidden="1" customHeight="1" x14ac:dyDescent="0.3">
      <c r="A500" s="51">
        <v>840</v>
      </c>
      <c r="B500" s="59">
        <v>44861</v>
      </c>
      <c r="C500" s="59">
        <v>44778</v>
      </c>
      <c r="D500" s="53" t="s">
        <v>1881</v>
      </c>
      <c r="E500" s="51" t="str">
        <f>IF(ISBLANK(LeaveTracker[[#This Row],[Employee Name]]),"-----",VLOOKUP(LeaveTracker[[#This Row],[Employee Name]],Employees[[Employee Name]:[Office]],7))</f>
        <v>BPLO</v>
      </c>
      <c r="F500" s="51" t="str">
        <f>IF(ISBLANK(LeaveTracker[[#This Row],[Employee Name]]),"-----",VLOOKUP(LeaveTracker[[#This Row],[Employee Name]],Employees[[Employee Name]:[Office]],6))</f>
        <v>CASUAL</v>
      </c>
      <c r="G500" s="50">
        <v>44776</v>
      </c>
      <c r="H500" s="50">
        <v>44776</v>
      </c>
      <c r="I500" s="55" t="s">
        <v>81</v>
      </c>
      <c r="J500" s="53"/>
      <c r="K500" s="51" t="str">
        <f ca="1">LeaveTracker[[#This Row],[Days]]&amp;" "&amp;LeaveTracker[[#This Row],[Type of Leave]]</f>
        <v>1 SL</v>
      </c>
      <c r="L500" s="9">
        <f ca="1">NETWORKDAYS(LeaveTracker[[#This Row],[Start Date]],LeaveTracker[[#This Row],[End Date]],lstHolidays)</f>
        <v>1</v>
      </c>
      <c r="M500" s="9"/>
    </row>
    <row r="501" spans="1:13" ht="30" hidden="1" customHeight="1" x14ac:dyDescent="0.3">
      <c r="A501" s="51">
        <v>841</v>
      </c>
      <c r="B501" s="59">
        <v>44861</v>
      </c>
      <c r="C501" s="59">
        <v>44807</v>
      </c>
      <c r="D501" s="53" t="s">
        <v>1932</v>
      </c>
      <c r="E501" s="51" t="str">
        <f>IF(ISBLANK(LeaveTracker[[#This Row],[Employee Name]]),"-----",VLOOKUP(LeaveTracker[[#This Row],[Employee Name]],Employees[[Employee Name]:[Office]],7))</f>
        <v>CENRO</v>
      </c>
      <c r="F501" s="51" t="str">
        <f>IF(ISBLANK(LeaveTracker[[#This Row],[Employee Name]]),"-----",VLOOKUP(LeaveTracker[[#This Row],[Employee Name]],Employees[[Employee Name]:[Office]],6))</f>
        <v>CASUAL</v>
      </c>
      <c r="G501" s="50">
        <v>44776</v>
      </c>
      <c r="H501" s="50">
        <v>44778</v>
      </c>
      <c r="I501" s="55" t="s">
        <v>81</v>
      </c>
      <c r="J501" s="53"/>
      <c r="K501" s="51" t="str">
        <f ca="1">LeaveTracker[[#This Row],[Days]]&amp;" "&amp;LeaveTracker[[#This Row],[Type of Leave]]</f>
        <v>3 SL</v>
      </c>
      <c r="L501" s="9">
        <f ca="1">NETWORKDAYS(LeaveTracker[[#This Row],[Start Date]],LeaveTracker[[#This Row],[End Date]],lstHolidays)</f>
        <v>3</v>
      </c>
      <c r="M501" s="9"/>
    </row>
    <row r="502" spans="1:13" ht="30" hidden="1" customHeight="1" x14ac:dyDescent="0.3">
      <c r="A502" s="51">
        <v>842</v>
      </c>
      <c r="B502" s="59">
        <v>44861</v>
      </c>
      <c r="C502" s="59">
        <v>44778</v>
      </c>
      <c r="D502" s="53" t="s">
        <v>1911</v>
      </c>
      <c r="E502" s="51" t="str">
        <f>IF(ISBLANK(LeaveTracker[[#This Row],[Employee Name]]),"-----",VLOOKUP(LeaveTracker[[#This Row],[Employee Name]],Employees[[Employee Name]:[Office]],7))</f>
        <v>ONT</v>
      </c>
      <c r="F502" s="51" t="str">
        <f>IF(ISBLANK(LeaveTracker[[#This Row],[Employee Name]]),"-----",VLOOKUP(LeaveTracker[[#This Row],[Employee Name]],Employees[[Employee Name]:[Office]],6))</f>
        <v>REGULAR</v>
      </c>
      <c r="G502" s="50">
        <v>44788</v>
      </c>
      <c r="H502" s="50">
        <v>44789</v>
      </c>
      <c r="I502" s="55" t="s">
        <v>300</v>
      </c>
      <c r="J502" s="53" t="s">
        <v>1739</v>
      </c>
      <c r="K502" s="51" t="str">
        <f ca="1">LeaveTracker[[#This Row],[Days]]&amp;" "&amp;LeaveTracker[[#This Row],[Type of Leave]]</f>
        <v>2 OTHER</v>
      </c>
      <c r="L502" s="9">
        <f ca="1">NETWORKDAYS(LeaveTracker[[#This Row],[Start Date]],LeaveTracker[[#This Row],[End Date]],lstHolidays)</f>
        <v>2</v>
      </c>
      <c r="M502" s="9"/>
    </row>
    <row r="503" spans="1:13" ht="30" hidden="1" customHeight="1" x14ac:dyDescent="0.3">
      <c r="A503" s="51">
        <v>843</v>
      </c>
      <c r="B503" s="59">
        <v>44861</v>
      </c>
      <c r="C503" s="59">
        <v>44785</v>
      </c>
      <c r="D503" s="53" t="s">
        <v>1881</v>
      </c>
      <c r="E503" s="51" t="str">
        <f>IF(ISBLANK(LeaveTracker[[#This Row],[Employee Name]]),"-----",VLOOKUP(LeaveTracker[[#This Row],[Employee Name]],Employees[[Employee Name]:[Office]],7))</f>
        <v>BPLO</v>
      </c>
      <c r="F503" s="51" t="str">
        <f>IF(ISBLANK(LeaveTracker[[#This Row],[Employee Name]]),"-----",VLOOKUP(LeaveTracker[[#This Row],[Employee Name]],Employees[[Employee Name]:[Office]],6))</f>
        <v>CASUAL</v>
      </c>
      <c r="G503" s="50">
        <v>44782</v>
      </c>
      <c r="H503" s="50">
        <v>44784</v>
      </c>
      <c r="I503" s="55" t="s">
        <v>81</v>
      </c>
      <c r="J503" s="53"/>
      <c r="K503" s="51" t="str">
        <f ca="1">LeaveTracker[[#This Row],[Days]]&amp;" "&amp;LeaveTracker[[#This Row],[Type of Leave]]</f>
        <v>3 SL</v>
      </c>
      <c r="L503" s="9">
        <f ca="1">NETWORKDAYS(LeaveTracker[[#This Row],[Start Date]],LeaveTracker[[#This Row],[End Date]],lstHolidays)</f>
        <v>3</v>
      </c>
      <c r="M503" s="9"/>
    </row>
    <row r="504" spans="1:13" ht="30" hidden="1" customHeight="1" x14ac:dyDescent="0.3">
      <c r="A504" s="51">
        <v>844</v>
      </c>
      <c r="B504" s="59">
        <v>44861</v>
      </c>
      <c r="C504" s="59">
        <v>44781</v>
      </c>
      <c r="D504" s="53" t="s">
        <v>1826</v>
      </c>
      <c r="E504" s="51" t="str">
        <f>IF(ISBLANK(LeaveTracker[[#This Row],[Employee Name]]),"-----",VLOOKUP(LeaveTracker[[#This Row],[Employee Name]],Employees[[Employee Name]:[Office]],7))</f>
        <v>TCNHS</v>
      </c>
      <c r="F504" s="51" t="str">
        <f>IF(ISBLANK(LeaveTracker[[#This Row],[Employee Name]]),"-----",VLOOKUP(LeaveTracker[[#This Row],[Employee Name]],Employees[[Employee Name]:[Office]],6))</f>
        <v>CASUAL</v>
      </c>
      <c r="G504" s="50">
        <v>44775</v>
      </c>
      <c r="H504" s="50">
        <v>44775</v>
      </c>
      <c r="I504" s="55" t="s">
        <v>81</v>
      </c>
      <c r="J504" s="53"/>
      <c r="K504" s="51" t="str">
        <f ca="1">LeaveTracker[[#This Row],[Days]]&amp;" "&amp;LeaveTracker[[#This Row],[Type of Leave]]</f>
        <v>1 SL</v>
      </c>
      <c r="L504" s="9">
        <f ca="1">NETWORKDAYS(LeaveTracker[[#This Row],[Start Date]],LeaveTracker[[#This Row],[End Date]],lstHolidays)</f>
        <v>1</v>
      </c>
      <c r="M504" s="9"/>
    </row>
    <row r="505" spans="1:13" ht="30" hidden="1" customHeight="1" x14ac:dyDescent="0.3">
      <c r="A505" s="51">
        <v>844</v>
      </c>
      <c r="B505" s="59">
        <v>44861</v>
      </c>
      <c r="C505" s="59">
        <v>44781</v>
      </c>
      <c r="D505" s="53" t="s">
        <v>1826</v>
      </c>
      <c r="E505" s="51" t="str">
        <f>IF(ISBLANK(LeaveTracker[[#This Row],[Employee Name]]),"-----",VLOOKUP(LeaveTracker[[#This Row],[Employee Name]],Employees[[Employee Name]:[Office]],7))</f>
        <v>TCNHS</v>
      </c>
      <c r="F505" s="51" t="str">
        <f>IF(ISBLANK(LeaveTracker[[#This Row],[Employee Name]]),"-----",VLOOKUP(LeaveTracker[[#This Row],[Employee Name]],Employees[[Employee Name]:[Office]],6))</f>
        <v>CASUAL</v>
      </c>
      <c r="G505" s="50">
        <v>44778</v>
      </c>
      <c r="H505" s="50">
        <v>44778</v>
      </c>
      <c r="I505" s="55" t="s">
        <v>81</v>
      </c>
      <c r="J505" s="53"/>
      <c r="K505" s="51" t="str">
        <f ca="1">LeaveTracker[[#This Row],[Days]]&amp;" "&amp;LeaveTracker[[#This Row],[Type of Leave]]</f>
        <v>1 SL</v>
      </c>
      <c r="L505" s="9">
        <f ca="1">NETWORKDAYS(LeaveTracker[[#This Row],[Start Date]],LeaveTracker[[#This Row],[End Date]],lstHolidays)</f>
        <v>1</v>
      </c>
      <c r="M505" s="9"/>
    </row>
    <row r="506" spans="1:13" ht="30" hidden="1" customHeight="1" x14ac:dyDescent="0.3">
      <c r="A506" s="51">
        <v>845</v>
      </c>
      <c r="B506" s="59">
        <v>44861</v>
      </c>
      <c r="C506" s="59">
        <v>44778</v>
      </c>
      <c r="D506" s="53" t="s">
        <v>1933</v>
      </c>
      <c r="E506" s="51" t="str">
        <f>IF(ISBLANK(LeaveTracker[[#This Row],[Employee Name]]),"-----",VLOOKUP(LeaveTracker[[#This Row],[Employee Name]],Employees[[Employee Name]:[Office]],7))</f>
        <v>TCNHS - ISHS</v>
      </c>
      <c r="F506" s="51" t="str">
        <f>IF(ISBLANK(LeaveTracker[[#This Row],[Employee Name]]),"-----",VLOOKUP(LeaveTracker[[#This Row],[Employee Name]],Employees[[Employee Name]:[Office]],6))</f>
        <v>CASUAL</v>
      </c>
      <c r="G506" s="50">
        <v>44795</v>
      </c>
      <c r="H506" s="50">
        <v>44799</v>
      </c>
      <c r="I506" s="55" t="s">
        <v>1026</v>
      </c>
      <c r="J506" s="53" t="s">
        <v>1920</v>
      </c>
      <c r="K506" s="51" t="str">
        <f ca="1">LeaveTracker[[#This Row],[Days]]&amp;" "&amp;LeaveTracker[[#This Row],[Type of Leave]]</f>
        <v>5 WITHOUTPAY</v>
      </c>
      <c r="L506" s="9">
        <f ca="1">NETWORKDAYS(LeaveTracker[[#This Row],[Start Date]],LeaveTracker[[#This Row],[End Date]],lstHolidays)</f>
        <v>5</v>
      </c>
      <c r="M506" s="9"/>
    </row>
    <row r="507" spans="1:13" ht="30" hidden="1" customHeight="1" x14ac:dyDescent="0.3">
      <c r="A507" s="51">
        <v>845</v>
      </c>
      <c r="B507" s="59">
        <v>44861</v>
      </c>
      <c r="C507" s="59">
        <v>44778</v>
      </c>
      <c r="D507" s="53" t="s">
        <v>1933</v>
      </c>
      <c r="E507" s="51" t="str">
        <f>IF(ISBLANK(LeaveTracker[[#This Row],[Employee Name]]),"-----",VLOOKUP(LeaveTracker[[#This Row],[Employee Name]],Employees[[Employee Name]:[Office]],7))</f>
        <v>TCNHS - ISHS</v>
      </c>
      <c r="F507" s="51" t="str">
        <f>IF(ISBLANK(LeaveTracker[[#This Row],[Employee Name]]),"-----",VLOOKUP(LeaveTracker[[#This Row],[Employee Name]],Employees[[Employee Name]:[Office]],6))</f>
        <v>CASUAL</v>
      </c>
      <c r="G507" s="50">
        <v>44803</v>
      </c>
      <c r="H507" s="50">
        <v>44804</v>
      </c>
      <c r="I507" s="55" t="s">
        <v>1026</v>
      </c>
      <c r="J507" s="53" t="s">
        <v>1920</v>
      </c>
      <c r="K507" s="51" t="str">
        <f ca="1">LeaveTracker[[#This Row],[Days]]&amp;" "&amp;LeaveTracker[[#This Row],[Type of Leave]]</f>
        <v>2 WITHOUTPAY</v>
      </c>
      <c r="L507" s="9">
        <f ca="1">NETWORKDAYS(LeaveTracker[[#This Row],[Start Date]],LeaveTracker[[#This Row],[End Date]],lstHolidays)</f>
        <v>2</v>
      </c>
      <c r="M507" s="9"/>
    </row>
    <row r="508" spans="1:13" ht="30" hidden="1" customHeight="1" x14ac:dyDescent="0.3">
      <c r="A508" s="51">
        <v>846</v>
      </c>
      <c r="B508" s="59">
        <v>44861</v>
      </c>
      <c r="C508" s="59">
        <v>44798</v>
      </c>
      <c r="D508" s="53" t="s">
        <v>1809</v>
      </c>
      <c r="E508" s="51" t="str">
        <f>IF(ISBLANK(LeaveTracker[[#This Row],[Employee Name]]),"-----",VLOOKUP(LeaveTracker[[#This Row],[Employee Name]],Employees[[Employee Name]:[Office]],7))</f>
        <v>GSO</v>
      </c>
      <c r="F508" s="51" t="str">
        <f>IF(ISBLANK(LeaveTracker[[#This Row],[Employee Name]]),"-----",VLOOKUP(LeaveTracker[[#This Row],[Employee Name]],Employees[[Employee Name]:[Office]],6))</f>
        <v>CASUAL</v>
      </c>
      <c r="G508" s="50">
        <v>44797</v>
      </c>
      <c r="H508" s="50">
        <v>44797</v>
      </c>
      <c r="I508" s="55" t="s">
        <v>81</v>
      </c>
      <c r="J508" s="53"/>
      <c r="K508" s="51" t="str">
        <f ca="1">LeaveTracker[[#This Row],[Days]]&amp;" "&amp;LeaveTracker[[#This Row],[Type of Leave]]</f>
        <v>1 SL</v>
      </c>
      <c r="L508" s="9">
        <f ca="1">NETWORKDAYS(LeaveTracker[[#This Row],[Start Date]],LeaveTracker[[#This Row],[End Date]],lstHolidays)</f>
        <v>1</v>
      </c>
      <c r="M508" s="9"/>
    </row>
    <row r="509" spans="1:13" ht="30" hidden="1" customHeight="1" x14ac:dyDescent="0.3">
      <c r="A509" s="51">
        <v>847</v>
      </c>
      <c r="B509" s="59">
        <v>44861</v>
      </c>
      <c r="C509" s="59">
        <v>44796</v>
      </c>
      <c r="D509" s="53" t="s">
        <v>1809</v>
      </c>
      <c r="E509" s="51" t="str">
        <f>IF(ISBLANK(LeaveTracker[[#This Row],[Employee Name]]),"-----",VLOOKUP(LeaveTracker[[#This Row],[Employee Name]],Employees[[Employee Name]:[Office]],7))</f>
        <v>GSO</v>
      </c>
      <c r="F509" s="51" t="str">
        <f>IF(ISBLANK(LeaveTracker[[#This Row],[Employee Name]]),"-----",VLOOKUP(LeaveTracker[[#This Row],[Employee Name]],Employees[[Employee Name]:[Office]],6))</f>
        <v>CASUAL</v>
      </c>
      <c r="G509" s="50">
        <v>44803</v>
      </c>
      <c r="H509" s="50">
        <v>44803</v>
      </c>
      <c r="I509" s="55" t="s">
        <v>300</v>
      </c>
      <c r="J509" s="53" t="s">
        <v>1739</v>
      </c>
      <c r="K509" s="51" t="str">
        <f ca="1">LeaveTracker[[#This Row],[Days]]&amp;" "&amp;LeaveTracker[[#This Row],[Type of Leave]]</f>
        <v>1 OTHER</v>
      </c>
      <c r="L509" s="9">
        <f ca="1">NETWORKDAYS(LeaveTracker[[#This Row],[Start Date]],LeaveTracker[[#This Row],[End Date]],lstHolidays)</f>
        <v>1</v>
      </c>
      <c r="M509" s="9"/>
    </row>
    <row r="510" spans="1:13" ht="30" hidden="1" customHeight="1" x14ac:dyDescent="0.3">
      <c r="A510" s="51">
        <v>848</v>
      </c>
      <c r="B510" s="59">
        <v>44861</v>
      </c>
      <c r="C510" s="59">
        <v>44782</v>
      </c>
      <c r="D510" s="53" t="s">
        <v>1889</v>
      </c>
      <c r="E510" s="51" t="str">
        <f>IF(ISBLANK(LeaveTracker[[#This Row],[Employee Name]]),"-----",VLOOKUP(LeaveTracker[[#This Row],[Employee Name]],Employees[[Employee Name]:[Office]],7))</f>
        <v>TICC</v>
      </c>
      <c r="F510" s="51" t="str">
        <f>IF(ISBLANK(LeaveTracker[[#This Row],[Employee Name]]),"-----",VLOOKUP(LeaveTracker[[#This Row],[Employee Name]],Employees[[Employee Name]:[Office]],6))</f>
        <v>CASUAL</v>
      </c>
      <c r="G510" s="50">
        <v>44781</v>
      </c>
      <c r="H510" s="50">
        <v>44781</v>
      </c>
      <c r="I510" s="55" t="s">
        <v>81</v>
      </c>
      <c r="J510" s="53"/>
      <c r="K510" s="51" t="str">
        <f ca="1">LeaveTracker[[#This Row],[Days]]&amp;" "&amp;LeaveTracker[[#This Row],[Type of Leave]]</f>
        <v>1 SL</v>
      </c>
      <c r="L510" s="9">
        <f ca="1">NETWORKDAYS(LeaveTracker[[#This Row],[Start Date]],LeaveTracker[[#This Row],[End Date]],lstHolidays)</f>
        <v>1</v>
      </c>
      <c r="M510" s="9"/>
    </row>
    <row r="511" spans="1:13" ht="30" hidden="1" customHeight="1" x14ac:dyDescent="0.3">
      <c r="A511" s="51">
        <v>849</v>
      </c>
      <c r="B511" s="59">
        <v>44861</v>
      </c>
      <c r="C511" s="59">
        <v>44785</v>
      </c>
      <c r="D511" s="53" t="s">
        <v>1889</v>
      </c>
      <c r="E511" s="51" t="str">
        <f>IF(ISBLANK(LeaveTracker[[#This Row],[Employee Name]]),"-----",VLOOKUP(LeaveTracker[[#This Row],[Employee Name]],Employees[[Employee Name]:[Office]],7))</f>
        <v>TICC</v>
      </c>
      <c r="F511" s="51" t="str">
        <f>IF(ISBLANK(LeaveTracker[[#This Row],[Employee Name]]),"-----",VLOOKUP(LeaveTracker[[#This Row],[Employee Name]],Employees[[Employee Name]:[Office]],6))</f>
        <v>CASUAL</v>
      </c>
      <c r="G511" s="50">
        <v>44784</v>
      </c>
      <c r="H511" s="50">
        <v>44784</v>
      </c>
      <c r="I511" s="55" t="s">
        <v>81</v>
      </c>
      <c r="J511" s="53"/>
      <c r="K511" s="51" t="str">
        <f ca="1">LeaveTracker[[#This Row],[Days]]&amp;" "&amp;LeaveTracker[[#This Row],[Type of Leave]]</f>
        <v>1 SL</v>
      </c>
      <c r="L511" s="9">
        <f ca="1">NETWORKDAYS(LeaveTracker[[#This Row],[Start Date]],LeaveTracker[[#This Row],[End Date]],lstHolidays)</f>
        <v>1</v>
      </c>
      <c r="M511" s="9"/>
    </row>
    <row r="512" spans="1:13" ht="30" hidden="1" customHeight="1" x14ac:dyDescent="0.3">
      <c r="A512" s="51">
        <v>850</v>
      </c>
      <c r="B512" s="59">
        <v>44861</v>
      </c>
      <c r="C512" s="59">
        <v>44775</v>
      </c>
      <c r="D512" s="53" t="s">
        <v>1934</v>
      </c>
      <c r="E512" s="51" t="str">
        <f>IF(ISBLANK(LeaveTracker[[#This Row],[Employee Name]]),"-----",VLOOKUP(LeaveTracker[[#This Row],[Employee Name]],Employees[[Employee Name]:[Office]],7))</f>
        <v>CTO</v>
      </c>
      <c r="F512" s="51" t="str">
        <f>IF(ISBLANK(LeaveTracker[[#This Row],[Employee Name]]),"-----",VLOOKUP(LeaveTracker[[#This Row],[Employee Name]],Employees[[Employee Name]:[Office]],6))</f>
        <v>REGULAR</v>
      </c>
      <c r="G512" s="50">
        <v>44768</v>
      </c>
      <c r="H512" s="50">
        <v>44768</v>
      </c>
      <c r="I512" s="55" t="s">
        <v>81</v>
      </c>
      <c r="J512" s="53"/>
      <c r="K512" s="51" t="str">
        <f ca="1">LeaveTracker[[#This Row],[Days]]&amp;" "&amp;LeaveTracker[[#This Row],[Type of Leave]]</f>
        <v>1 SL</v>
      </c>
      <c r="L512" s="9">
        <f ca="1">NETWORKDAYS(LeaveTracker[[#This Row],[Start Date]],LeaveTracker[[#This Row],[End Date]],lstHolidays)</f>
        <v>1</v>
      </c>
      <c r="M512" s="9"/>
    </row>
    <row r="513" spans="1:13" ht="30" hidden="1" customHeight="1" x14ac:dyDescent="0.3">
      <c r="A513" s="51">
        <v>850</v>
      </c>
      <c r="B513" s="59">
        <v>44861</v>
      </c>
      <c r="C513" s="59">
        <v>44775</v>
      </c>
      <c r="D513" s="53" t="s">
        <v>1934</v>
      </c>
      <c r="E513" s="51" t="str">
        <f>IF(ISBLANK(LeaveTracker[[#This Row],[Employee Name]]),"-----",VLOOKUP(LeaveTracker[[#This Row],[Employee Name]],Employees[[Employee Name]:[Office]],7))</f>
        <v>CTO</v>
      </c>
      <c r="F513" s="51" t="str">
        <f>IF(ISBLANK(LeaveTracker[[#This Row],[Employee Name]]),"-----",VLOOKUP(LeaveTracker[[#This Row],[Employee Name]],Employees[[Employee Name]:[Office]],6))</f>
        <v>REGULAR</v>
      </c>
      <c r="G513" s="50">
        <v>44770</v>
      </c>
      <c r="H513" s="50">
        <v>44771</v>
      </c>
      <c r="I513" s="55" t="s">
        <v>81</v>
      </c>
      <c r="J513" s="53"/>
      <c r="K513" s="51" t="str">
        <f ca="1">LeaveTracker[[#This Row],[Days]]&amp;" "&amp;LeaveTracker[[#This Row],[Type of Leave]]</f>
        <v>2 SL</v>
      </c>
      <c r="L513" s="9">
        <f ca="1">NETWORKDAYS(LeaveTracker[[#This Row],[Start Date]],LeaveTracker[[#This Row],[End Date]],lstHolidays)</f>
        <v>2</v>
      </c>
      <c r="M513" s="9"/>
    </row>
    <row r="514" spans="1:13" ht="30" hidden="1" customHeight="1" x14ac:dyDescent="0.3">
      <c r="A514" s="51">
        <v>851</v>
      </c>
      <c r="B514" s="59">
        <v>44861</v>
      </c>
      <c r="C514" s="59">
        <v>44783</v>
      </c>
      <c r="D514" s="53" t="s">
        <v>1823</v>
      </c>
      <c r="E514" s="51" t="str">
        <f>IF(ISBLANK(LeaveTracker[[#This Row],[Employee Name]]),"-----",VLOOKUP(LeaveTracker[[#This Row],[Employee Name]],Employees[[Employee Name]:[Office]],7))</f>
        <v>HOUSING</v>
      </c>
      <c r="F514" s="51" t="str">
        <f>IF(ISBLANK(LeaveTracker[[#This Row],[Employee Name]]),"-----",VLOOKUP(LeaveTracker[[#This Row],[Employee Name]],Employees[[Employee Name]:[Office]],6))</f>
        <v>CASUAL</v>
      </c>
      <c r="G514" s="50">
        <v>44782</v>
      </c>
      <c r="H514" s="50">
        <v>44782</v>
      </c>
      <c r="I514" s="55" t="s">
        <v>81</v>
      </c>
      <c r="J514" s="53"/>
      <c r="K514" s="51" t="str">
        <f ca="1">LeaveTracker[[#This Row],[Days]]&amp;" "&amp;LeaveTracker[[#This Row],[Type of Leave]]</f>
        <v>1 SL</v>
      </c>
      <c r="L514" s="9">
        <f ca="1">NETWORKDAYS(LeaveTracker[[#This Row],[Start Date]],LeaveTracker[[#This Row],[End Date]],lstHolidays)</f>
        <v>1</v>
      </c>
      <c r="M514" s="9"/>
    </row>
    <row r="515" spans="1:13" ht="30" hidden="1" customHeight="1" x14ac:dyDescent="0.3">
      <c r="A515" s="51">
        <v>852</v>
      </c>
      <c r="B515" s="59">
        <v>44861</v>
      </c>
      <c r="C515" s="59">
        <v>44789</v>
      </c>
      <c r="D515" s="53" t="s">
        <v>1810</v>
      </c>
      <c r="E515" s="51" t="str">
        <f>IF(ISBLANK(LeaveTracker[[#This Row],[Employee Name]]),"-----",VLOOKUP(LeaveTracker[[#This Row],[Employee Name]],Employees[[Employee Name]:[Office]],7))</f>
        <v>CTO</v>
      </c>
      <c r="F515" s="51" t="str">
        <f>IF(ISBLANK(LeaveTracker[[#This Row],[Employee Name]]),"-----",VLOOKUP(LeaveTracker[[#This Row],[Employee Name]],Employees[[Employee Name]:[Office]],6))</f>
        <v>REGULAR</v>
      </c>
      <c r="G515" s="50">
        <v>44781</v>
      </c>
      <c r="H515" s="50">
        <v>44785</v>
      </c>
      <c r="I515" s="55" t="s">
        <v>81</v>
      </c>
      <c r="J515" s="53"/>
      <c r="K515" s="51" t="str">
        <f ca="1">LeaveTracker[[#This Row],[Days]]&amp;" "&amp;LeaveTracker[[#This Row],[Type of Leave]]</f>
        <v>5 SL</v>
      </c>
      <c r="L515" s="9">
        <f ca="1">NETWORKDAYS(LeaveTracker[[#This Row],[Start Date]],LeaveTracker[[#This Row],[End Date]],lstHolidays)</f>
        <v>5</v>
      </c>
      <c r="M515" s="9"/>
    </row>
    <row r="516" spans="1:13" ht="30" hidden="1" customHeight="1" x14ac:dyDescent="0.3">
      <c r="A516" s="51">
        <v>853</v>
      </c>
      <c r="B516" s="59">
        <v>44861</v>
      </c>
      <c r="C516" s="59">
        <v>44792</v>
      </c>
      <c r="D516" s="53" t="s">
        <v>1814</v>
      </c>
      <c r="E516" s="51" t="str">
        <f>IF(ISBLANK(LeaveTracker[[#This Row],[Employee Name]]),"-----",VLOOKUP(LeaveTracker[[#This Row],[Employee Name]],Employees[[Employee Name]:[Office]],7))</f>
        <v>CTO</v>
      </c>
      <c r="F516" s="51" t="str">
        <f>IF(ISBLANK(LeaveTracker[[#This Row],[Employee Name]]),"-----",VLOOKUP(LeaveTracker[[#This Row],[Employee Name]],Employees[[Employee Name]:[Office]],6))</f>
        <v>REGULAR</v>
      </c>
      <c r="G516" s="50">
        <v>44780</v>
      </c>
      <c r="H516" s="50">
        <v>44781</v>
      </c>
      <c r="I516" s="55" t="s">
        <v>81</v>
      </c>
      <c r="J516" s="53"/>
      <c r="K516" s="51" t="str">
        <f ca="1">LeaveTracker[[#This Row],[Days]]&amp;" "&amp;LeaveTracker[[#This Row],[Type of Leave]]</f>
        <v>1 SL</v>
      </c>
      <c r="L516" s="9">
        <f ca="1">NETWORKDAYS(LeaveTracker[[#This Row],[Start Date]],LeaveTracker[[#This Row],[End Date]],lstHolidays)</f>
        <v>1</v>
      </c>
      <c r="M516" s="9"/>
    </row>
    <row r="517" spans="1:13" ht="30" hidden="1" customHeight="1" x14ac:dyDescent="0.3">
      <c r="A517" s="51">
        <v>854</v>
      </c>
      <c r="B517" s="59">
        <v>44861</v>
      </c>
      <c r="C517" s="59">
        <v>44778</v>
      </c>
      <c r="D517" s="53" t="s">
        <v>1820</v>
      </c>
      <c r="E517" s="51" t="str">
        <f>IF(ISBLANK(LeaveTracker[[#This Row],[Employee Name]]),"-----",VLOOKUP(LeaveTracker[[#This Row],[Employee Name]],Employees[[Employee Name]:[Office]],7))</f>
        <v>TCNHS</v>
      </c>
      <c r="F517" s="51" t="str">
        <f>IF(ISBLANK(LeaveTracker[[#This Row],[Employee Name]]),"-----",VLOOKUP(LeaveTracker[[#This Row],[Employee Name]],Employees[[Employee Name]:[Office]],6))</f>
        <v>CASUAL</v>
      </c>
      <c r="G517" s="50">
        <v>44788</v>
      </c>
      <c r="H517" s="50">
        <v>44792</v>
      </c>
      <c r="I517" s="55" t="s">
        <v>82</v>
      </c>
      <c r="J517" s="53"/>
      <c r="K517" s="51" t="str">
        <f ca="1">LeaveTracker[[#This Row],[Days]]&amp;" "&amp;LeaveTracker[[#This Row],[Type of Leave]]</f>
        <v>5 VL</v>
      </c>
      <c r="L517" s="9">
        <f ca="1">NETWORKDAYS(LeaveTracker[[#This Row],[Start Date]],LeaveTracker[[#This Row],[End Date]],lstHolidays)</f>
        <v>5</v>
      </c>
      <c r="M517" s="9"/>
    </row>
    <row r="518" spans="1:13" ht="30" hidden="1" customHeight="1" x14ac:dyDescent="0.3">
      <c r="A518" s="51">
        <v>855</v>
      </c>
      <c r="B518" s="59">
        <v>44861</v>
      </c>
      <c r="C518" s="59">
        <v>44789</v>
      </c>
      <c r="D518" s="53" t="s">
        <v>1840</v>
      </c>
      <c r="E518" s="51" t="str">
        <f>IF(ISBLANK(LeaveTracker[[#This Row],[Employee Name]]),"-----",VLOOKUP(LeaveTracker[[#This Row],[Employee Name]],Employees[[Employee Name]:[Office]],7))</f>
        <v>CENRO</v>
      </c>
      <c r="F518" s="51" t="str">
        <f>IF(ISBLANK(LeaveTracker[[#This Row],[Employee Name]]),"-----",VLOOKUP(LeaveTracker[[#This Row],[Employee Name]],Employees[[Employee Name]:[Office]],6))</f>
        <v>CASUAL</v>
      </c>
      <c r="G518" s="50">
        <v>44784</v>
      </c>
      <c r="H518" s="50">
        <v>44785</v>
      </c>
      <c r="I518" s="55" t="s">
        <v>81</v>
      </c>
      <c r="J518" s="53"/>
      <c r="K518" s="51" t="str">
        <f ca="1">LeaveTracker[[#This Row],[Days]]&amp;" "&amp;LeaveTracker[[#This Row],[Type of Leave]]</f>
        <v>2 SL</v>
      </c>
      <c r="L518" s="9">
        <f ca="1">NETWORKDAYS(LeaveTracker[[#This Row],[Start Date]],LeaveTracker[[#This Row],[End Date]],lstHolidays)</f>
        <v>2</v>
      </c>
      <c r="M518" s="9"/>
    </row>
    <row r="519" spans="1:13" ht="30" hidden="1" customHeight="1" x14ac:dyDescent="0.3">
      <c r="A519" s="51">
        <v>855</v>
      </c>
      <c r="B519" s="59">
        <v>44861</v>
      </c>
      <c r="C519" s="59">
        <v>44789</v>
      </c>
      <c r="D519" s="53" t="s">
        <v>1840</v>
      </c>
      <c r="E519" s="51" t="str">
        <f>IF(ISBLANK(LeaveTracker[[#This Row],[Employee Name]]),"-----",VLOOKUP(LeaveTracker[[#This Row],[Employee Name]],Employees[[Employee Name]:[Office]],7))</f>
        <v>CENRO</v>
      </c>
      <c r="F519" s="51" t="str">
        <f>IF(ISBLANK(LeaveTracker[[#This Row],[Employee Name]]),"-----",VLOOKUP(LeaveTracker[[#This Row],[Employee Name]],Employees[[Employee Name]:[Office]],6))</f>
        <v>CASUAL</v>
      </c>
      <c r="G519" s="50">
        <v>44788</v>
      </c>
      <c r="H519" s="50">
        <v>44788</v>
      </c>
      <c r="I519" s="55" t="s">
        <v>81</v>
      </c>
      <c r="J519" s="53"/>
      <c r="K519" s="51" t="str">
        <f ca="1">LeaveTracker[[#This Row],[Days]]&amp;" "&amp;LeaveTracker[[#This Row],[Type of Leave]]</f>
        <v>1 SL</v>
      </c>
      <c r="L519" s="9">
        <f ca="1">NETWORKDAYS(LeaveTracker[[#This Row],[Start Date]],LeaveTracker[[#This Row],[End Date]],lstHolidays)</f>
        <v>1</v>
      </c>
      <c r="M519" s="9"/>
    </row>
    <row r="520" spans="1:13" ht="30" hidden="1" customHeight="1" x14ac:dyDescent="0.3">
      <c r="A520" s="51">
        <v>856</v>
      </c>
      <c r="B520" s="59">
        <v>44861</v>
      </c>
      <c r="C520" s="59">
        <v>44778</v>
      </c>
      <c r="D520" s="53" t="s">
        <v>1935</v>
      </c>
      <c r="E520" s="51" t="str">
        <f>IF(ISBLANK(LeaveTracker[[#This Row],[Employee Name]]),"-----",VLOOKUP(LeaveTracker[[#This Row],[Employee Name]],Employees[[Employee Name]:[Office]],7))</f>
        <v>CENRO</v>
      </c>
      <c r="F520" s="51" t="str">
        <f>IF(ISBLANK(LeaveTracker[[#This Row],[Employee Name]]),"-----",VLOOKUP(LeaveTracker[[#This Row],[Employee Name]],Employees[[Employee Name]:[Office]],6))</f>
        <v>CASUAL</v>
      </c>
      <c r="G520" s="50">
        <v>44777</v>
      </c>
      <c r="H520" s="50">
        <v>44777</v>
      </c>
      <c r="I520" s="55" t="s">
        <v>81</v>
      </c>
      <c r="J520" s="53"/>
      <c r="K520" s="51" t="str">
        <f ca="1">LeaveTracker[[#This Row],[Days]]&amp;" "&amp;LeaveTracker[[#This Row],[Type of Leave]]</f>
        <v>1 SL</v>
      </c>
      <c r="L520" s="9">
        <f ca="1">NETWORKDAYS(LeaveTracker[[#This Row],[Start Date]],LeaveTracker[[#This Row],[End Date]],lstHolidays)</f>
        <v>1</v>
      </c>
      <c r="M520" s="9"/>
    </row>
    <row r="521" spans="1:13" ht="30" hidden="1" customHeight="1" x14ac:dyDescent="0.3">
      <c r="A521" s="51">
        <v>857</v>
      </c>
      <c r="B521" s="59">
        <v>44861</v>
      </c>
      <c r="C521" s="59">
        <v>44792</v>
      </c>
      <c r="D521" s="53" t="s">
        <v>1936</v>
      </c>
      <c r="E521" s="51" t="str">
        <f>IF(ISBLANK(LeaveTracker[[#This Row],[Employee Name]]),"-----",VLOOKUP(LeaveTracker[[#This Row],[Employee Name]],Employees[[Employee Name]:[Office]],7))</f>
        <v>CSWDO</v>
      </c>
      <c r="F521" s="51" t="str">
        <f>IF(ISBLANK(LeaveTracker[[#This Row],[Employee Name]]),"-----",VLOOKUP(LeaveTracker[[#This Row],[Employee Name]],Employees[[Employee Name]:[Office]],6))</f>
        <v>CASUAL</v>
      </c>
      <c r="G521" s="50">
        <v>44788</v>
      </c>
      <c r="H521" s="50">
        <v>44791</v>
      </c>
      <c r="I521" s="55" t="s">
        <v>81</v>
      </c>
      <c r="J521" s="53"/>
      <c r="K521" s="51" t="str">
        <f ca="1">LeaveTracker[[#This Row],[Days]]&amp;" "&amp;LeaveTracker[[#This Row],[Type of Leave]]</f>
        <v>4 SL</v>
      </c>
      <c r="L521" s="9">
        <f ca="1">NETWORKDAYS(LeaveTracker[[#This Row],[Start Date]],LeaveTracker[[#This Row],[End Date]],lstHolidays)</f>
        <v>4</v>
      </c>
      <c r="M521" s="9"/>
    </row>
    <row r="522" spans="1:13" ht="30" hidden="1" customHeight="1" x14ac:dyDescent="0.3">
      <c r="A522" s="51">
        <v>858</v>
      </c>
      <c r="B522" s="59">
        <v>44861</v>
      </c>
      <c r="C522" s="59">
        <v>44799</v>
      </c>
      <c r="D522" s="53" t="s">
        <v>1230</v>
      </c>
      <c r="E522" s="51">
        <f>IF(ISBLANK(LeaveTracker[[#This Row],[Employee Name]]),"-----",VLOOKUP(LeaveTracker[[#This Row],[Employee Name]],Employees[[Employee Name]:[Office]],7))</f>
        <v>0</v>
      </c>
      <c r="F522" s="51" t="str">
        <f>IF(ISBLANK(LeaveTracker[[#This Row],[Employee Name]]),"-----",VLOOKUP(LeaveTracker[[#This Row],[Employee Name]],Employees[[Employee Name]:[Office]],6))</f>
        <v>REGULAR</v>
      </c>
      <c r="G522" s="50">
        <v>44805</v>
      </c>
      <c r="H522" s="50">
        <v>44805</v>
      </c>
      <c r="I522" s="55" t="s">
        <v>300</v>
      </c>
      <c r="J522" s="53" t="s">
        <v>1808</v>
      </c>
      <c r="K522" s="51" t="str">
        <f ca="1">LeaveTracker[[#This Row],[Days]]&amp;" "&amp;LeaveTracker[[#This Row],[Type of Leave]]</f>
        <v>1 OTHER</v>
      </c>
      <c r="L522" s="9">
        <f ca="1">NETWORKDAYS(LeaveTracker[[#This Row],[Start Date]],LeaveTracker[[#This Row],[End Date]],lstHolidays)</f>
        <v>1</v>
      </c>
      <c r="M522" s="9"/>
    </row>
    <row r="523" spans="1:13" ht="30" hidden="1" customHeight="1" x14ac:dyDescent="0.3">
      <c r="A523" s="51">
        <v>859</v>
      </c>
      <c r="B523" s="59">
        <v>44861</v>
      </c>
      <c r="C523" s="59">
        <v>44789</v>
      </c>
      <c r="D523" s="53" t="s">
        <v>1841</v>
      </c>
      <c r="E523" s="51" t="str">
        <f>IF(ISBLANK(LeaveTracker[[#This Row],[Employee Name]]),"-----",VLOOKUP(LeaveTracker[[#This Row],[Employee Name]],Employees[[Employee Name]:[Office]],7))</f>
        <v>CCT</v>
      </c>
      <c r="F523" s="51" t="str">
        <f>IF(ISBLANK(LeaveTracker[[#This Row],[Employee Name]]),"-----",VLOOKUP(LeaveTracker[[#This Row],[Employee Name]],Employees[[Employee Name]:[Office]],6))</f>
        <v>CASUAL</v>
      </c>
      <c r="G523" s="50">
        <v>44788</v>
      </c>
      <c r="H523" s="50">
        <v>44788</v>
      </c>
      <c r="I523" s="55" t="s">
        <v>81</v>
      </c>
      <c r="J523" s="53"/>
      <c r="K523" s="51" t="str">
        <f ca="1">LeaveTracker[[#This Row],[Days]]&amp;" "&amp;LeaveTracker[[#This Row],[Type of Leave]]</f>
        <v>1 SL</v>
      </c>
      <c r="L523" s="9">
        <f ca="1">NETWORKDAYS(LeaveTracker[[#This Row],[Start Date]],LeaveTracker[[#This Row],[End Date]],lstHolidays)</f>
        <v>1</v>
      </c>
      <c r="M523" s="9"/>
    </row>
    <row r="524" spans="1:13" ht="30" hidden="1" customHeight="1" x14ac:dyDescent="0.3">
      <c r="A524" s="51">
        <v>860</v>
      </c>
      <c r="B524" s="59">
        <v>44861</v>
      </c>
      <c r="C524" s="59">
        <v>44782</v>
      </c>
      <c r="D524" s="53" t="s">
        <v>1841</v>
      </c>
      <c r="E524" s="51" t="str">
        <f>IF(ISBLANK(LeaveTracker[[#This Row],[Employee Name]]),"-----",VLOOKUP(LeaveTracker[[#This Row],[Employee Name]],Employees[[Employee Name]:[Office]],7))</f>
        <v>CCT</v>
      </c>
      <c r="F524" s="51" t="str">
        <f>IF(ISBLANK(LeaveTracker[[#This Row],[Employee Name]]),"-----",VLOOKUP(LeaveTracker[[#This Row],[Employee Name]],Employees[[Employee Name]:[Office]],6))</f>
        <v>CASUAL</v>
      </c>
      <c r="G524" s="50">
        <v>44781</v>
      </c>
      <c r="H524" s="50">
        <v>44781</v>
      </c>
      <c r="I524" s="55" t="s">
        <v>81</v>
      </c>
      <c r="J524" s="53"/>
      <c r="K524" s="51" t="str">
        <f ca="1">LeaveTracker[[#This Row],[Days]]&amp;" "&amp;LeaveTracker[[#This Row],[Type of Leave]]</f>
        <v>1 SL</v>
      </c>
      <c r="L524" s="9">
        <f ca="1">NETWORKDAYS(LeaveTracker[[#This Row],[Start Date]],LeaveTracker[[#This Row],[End Date]],lstHolidays)</f>
        <v>1</v>
      </c>
      <c r="M524" s="9"/>
    </row>
    <row r="525" spans="1:13" ht="30" hidden="1" customHeight="1" x14ac:dyDescent="0.3">
      <c r="A525" s="51">
        <v>861</v>
      </c>
      <c r="B525" s="59">
        <v>44861</v>
      </c>
      <c r="C525" s="59">
        <v>44790</v>
      </c>
      <c r="D525" s="53" t="s">
        <v>1230</v>
      </c>
      <c r="E525" s="51">
        <f>IF(ISBLANK(LeaveTracker[[#This Row],[Employee Name]]),"-----",VLOOKUP(LeaveTracker[[#This Row],[Employee Name]],Employees[[Employee Name]:[Office]],7))</f>
        <v>0</v>
      </c>
      <c r="F525" s="51" t="str">
        <f>IF(ISBLANK(LeaveTracker[[#This Row],[Employee Name]]),"-----",VLOOKUP(LeaveTracker[[#This Row],[Employee Name]],Employees[[Employee Name]:[Office]],6))</f>
        <v>REGULAR</v>
      </c>
      <c r="G525" s="50">
        <v>44788</v>
      </c>
      <c r="H525" s="50">
        <v>44789</v>
      </c>
      <c r="I525" s="55" t="s">
        <v>81</v>
      </c>
      <c r="J525" s="53"/>
      <c r="K525" s="51" t="str">
        <f ca="1">LeaveTracker[[#This Row],[Days]]&amp;" "&amp;LeaveTracker[[#This Row],[Type of Leave]]</f>
        <v>2 SL</v>
      </c>
      <c r="L525" s="9">
        <f ca="1">NETWORKDAYS(LeaveTracker[[#This Row],[Start Date]],LeaveTracker[[#This Row],[End Date]],lstHolidays)</f>
        <v>2</v>
      </c>
      <c r="M525" s="9"/>
    </row>
    <row r="526" spans="1:13" ht="30" hidden="1" customHeight="1" x14ac:dyDescent="0.3">
      <c r="A526" s="51">
        <v>862</v>
      </c>
      <c r="B526" s="59">
        <v>44861</v>
      </c>
      <c r="C526" s="59">
        <v>44802</v>
      </c>
      <c r="D526" s="53" t="s">
        <v>1892</v>
      </c>
      <c r="E526" s="51" t="str">
        <f>IF(ISBLANK(LeaveTracker[[#This Row],[Employee Name]]),"-----",VLOOKUP(LeaveTracker[[#This Row],[Employee Name]],Employees[[Employee Name]:[Office]],7))</f>
        <v>CENRO</v>
      </c>
      <c r="F526" s="51" t="str">
        <f>IF(ISBLANK(LeaveTracker[[#This Row],[Employee Name]]),"-----",VLOOKUP(LeaveTracker[[#This Row],[Employee Name]],Employees[[Employee Name]:[Office]],6))</f>
        <v>CASUAL</v>
      </c>
      <c r="G526" s="50">
        <v>44795</v>
      </c>
      <c r="H526" s="50">
        <v>44795</v>
      </c>
      <c r="I526" s="55" t="s">
        <v>81</v>
      </c>
      <c r="J526" s="53"/>
      <c r="K526" s="51" t="str">
        <f ca="1">LeaveTracker[[#This Row],[Days]]&amp;" "&amp;LeaveTracker[[#This Row],[Type of Leave]]</f>
        <v>1 SL</v>
      </c>
      <c r="L526" s="9">
        <f ca="1">NETWORKDAYS(LeaveTracker[[#This Row],[Start Date]],LeaveTracker[[#This Row],[End Date]],lstHolidays)</f>
        <v>1</v>
      </c>
      <c r="M526" s="9"/>
    </row>
    <row r="527" spans="1:13" ht="30" hidden="1" customHeight="1" x14ac:dyDescent="0.3">
      <c r="A527" s="51">
        <v>862</v>
      </c>
      <c r="B527" s="59">
        <v>44861</v>
      </c>
      <c r="C527" s="59">
        <v>44802</v>
      </c>
      <c r="D527" s="53" t="s">
        <v>1892</v>
      </c>
      <c r="E527" s="51" t="str">
        <f>IF(ISBLANK(LeaveTracker[[#This Row],[Employee Name]]),"-----",VLOOKUP(LeaveTracker[[#This Row],[Employee Name]],Employees[[Employee Name]:[Office]],7))</f>
        <v>CENRO</v>
      </c>
      <c r="F527" s="51" t="str">
        <f>IF(ISBLANK(LeaveTracker[[#This Row],[Employee Name]]),"-----",VLOOKUP(LeaveTracker[[#This Row],[Employee Name]],Employees[[Employee Name]:[Office]],6))</f>
        <v>CASUAL</v>
      </c>
      <c r="G527" s="50">
        <v>44800</v>
      </c>
      <c r="H527" s="50">
        <v>44800</v>
      </c>
      <c r="I527" s="55" t="s">
        <v>81</v>
      </c>
      <c r="J527" s="53"/>
      <c r="K527" s="51" t="str">
        <f ca="1">LeaveTracker[[#This Row],[Days]]&amp;" "&amp;LeaveTracker[[#This Row],[Type of Leave]]</f>
        <v>0 SL</v>
      </c>
      <c r="L527" s="9">
        <f ca="1">NETWORKDAYS(LeaveTracker[[#This Row],[Start Date]],LeaveTracker[[#This Row],[End Date]],lstHolidays)</f>
        <v>0</v>
      </c>
      <c r="M527" s="9"/>
    </row>
    <row r="528" spans="1:13" ht="30" hidden="1" customHeight="1" x14ac:dyDescent="0.3">
      <c r="A528" s="51">
        <v>863</v>
      </c>
      <c r="B528" s="59">
        <v>44861</v>
      </c>
      <c r="C528" s="59">
        <v>44816</v>
      </c>
      <c r="D528" s="53" t="s">
        <v>1892</v>
      </c>
      <c r="E528" s="51" t="str">
        <f>IF(ISBLANK(LeaveTracker[[#This Row],[Employee Name]]),"-----",VLOOKUP(LeaveTracker[[#This Row],[Employee Name]],Employees[[Employee Name]:[Office]],7))</f>
        <v>CENRO</v>
      </c>
      <c r="F528" s="51" t="str">
        <f>IF(ISBLANK(LeaveTracker[[#This Row],[Employee Name]]),"-----",VLOOKUP(LeaveTracker[[#This Row],[Employee Name]],Employees[[Employee Name]:[Office]],6))</f>
        <v>CASUAL</v>
      </c>
      <c r="G528" s="50">
        <v>44783</v>
      </c>
      <c r="H528" s="50">
        <v>44783</v>
      </c>
      <c r="I528" s="55" t="s">
        <v>81</v>
      </c>
      <c r="J528" s="53"/>
      <c r="K528" s="51" t="str">
        <f ca="1">LeaveTracker[[#This Row],[Days]]&amp;" "&amp;LeaveTracker[[#This Row],[Type of Leave]]</f>
        <v>1 SL</v>
      </c>
      <c r="L528" s="9">
        <f ca="1">NETWORKDAYS(LeaveTracker[[#This Row],[Start Date]],LeaveTracker[[#This Row],[End Date]],lstHolidays)</f>
        <v>1</v>
      </c>
      <c r="M528" s="9"/>
    </row>
    <row r="529" spans="1:13" ht="30" hidden="1" customHeight="1" x14ac:dyDescent="0.3">
      <c r="A529" s="51">
        <v>864</v>
      </c>
      <c r="B529" s="59">
        <v>44861</v>
      </c>
      <c r="C529" s="59">
        <v>44784</v>
      </c>
      <c r="D529" s="53" t="s">
        <v>1937</v>
      </c>
      <c r="E529" s="51" t="str">
        <f>IF(ISBLANK(LeaveTracker[[#This Row],[Employee Name]]),"-----",VLOOKUP(LeaveTracker[[#This Row],[Employee Name]],Employees[[Employee Name]:[Office]],7))</f>
        <v>INTERNAL</v>
      </c>
      <c r="F529" s="51" t="str">
        <f>IF(ISBLANK(LeaveTracker[[#This Row],[Employee Name]]),"-----",VLOOKUP(LeaveTracker[[#This Row],[Employee Name]],Employees[[Employee Name]:[Office]],6))</f>
        <v>CASUAL</v>
      </c>
      <c r="G529" s="50">
        <v>44799</v>
      </c>
      <c r="H529" s="50">
        <v>44799</v>
      </c>
      <c r="I529" s="55" t="s">
        <v>300</v>
      </c>
      <c r="J529" s="53" t="s">
        <v>1808</v>
      </c>
      <c r="K529" s="51" t="str">
        <f ca="1">LeaveTracker[[#This Row],[Days]]&amp;" "&amp;LeaveTracker[[#This Row],[Type of Leave]]</f>
        <v>1 OTHER</v>
      </c>
      <c r="L529" s="9">
        <f ca="1">NETWORKDAYS(LeaveTracker[[#This Row],[Start Date]],LeaveTracker[[#This Row],[End Date]],lstHolidays)</f>
        <v>1</v>
      </c>
      <c r="M529" s="9"/>
    </row>
    <row r="530" spans="1:13" ht="30" hidden="1" customHeight="1" x14ac:dyDescent="0.3">
      <c r="A530" s="51">
        <v>865</v>
      </c>
      <c r="B530" s="59">
        <v>44861</v>
      </c>
      <c r="C530" s="59">
        <v>44788</v>
      </c>
      <c r="D530" s="53" t="s">
        <v>1818</v>
      </c>
      <c r="E530" s="51" t="str">
        <f>IF(ISBLANK(LeaveTracker[[#This Row],[Employee Name]]),"-----",VLOOKUP(LeaveTracker[[#This Row],[Employee Name]],Employees[[Employee Name]:[Office]],7))</f>
        <v>CENRO</v>
      </c>
      <c r="F530" s="51" t="str">
        <f>IF(ISBLANK(LeaveTracker[[#This Row],[Employee Name]]),"-----",VLOOKUP(LeaveTracker[[#This Row],[Employee Name]],Employees[[Employee Name]:[Office]],6))</f>
        <v>CASUAL</v>
      </c>
      <c r="G530" s="50">
        <v>44777</v>
      </c>
      <c r="H530" s="50">
        <v>44779</v>
      </c>
      <c r="I530" s="55" t="s">
        <v>77</v>
      </c>
      <c r="J530" s="53"/>
      <c r="K530" s="51" t="str">
        <f ca="1">LeaveTracker[[#This Row],[Days]]&amp;" "&amp;LeaveTracker[[#This Row],[Type of Leave]]</f>
        <v>2 Paternity</v>
      </c>
      <c r="L530" s="9">
        <f ca="1">NETWORKDAYS(LeaveTracker[[#This Row],[Start Date]],LeaveTracker[[#This Row],[End Date]],lstHolidays)</f>
        <v>2</v>
      </c>
      <c r="M530" s="9"/>
    </row>
    <row r="531" spans="1:13" ht="30" hidden="1" customHeight="1" x14ac:dyDescent="0.3">
      <c r="A531" s="51">
        <v>865</v>
      </c>
      <c r="B531" s="59">
        <v>44861</v>
      </c>
      <c r="C531" s="59">
        <v>44788</v>
      </c>
      <c r="D531" s="53" t="s">
        <v>1818</v>
      </c>
      <c r="E531" s="51" t="str">
        <f>IF(ISBLANK(LeaveTracker[[#This Row],[Employee Name]]),"-----",VLOOKUP(LeaveTracker[[#This Row],[Employee Name]],Employees[[Employee Name]:[Office]],7))</f>
        <v>CENRO</v>
      </c>
      <c r="F531" s="51" t="str">
        <f>IF(ISBLANK(LeaveTracker[[#This Row],[Employee Name]]),"-----",VLOOKUP(LeaveTracker[[#This Row],[Employee Name]],Employees[[Employee Name]:[Office]],6))</f>
        <v>CASUAL</v>
      </c>
      <c r="G531" s="50">
        <v>44781</v>
      </c>
      <c r="H531" s="50">
        <v>44786</v>
      </c>
      <c r="I531" s="55" t="s">
        <v>77</v>
      </c>
      <c r="J531" s="53"/>
      <c r="K531" s="51" t="str">
        <f ca="1">LeaveTracker[[#This Row],[Days]]&amp;" "&amp;LeaveTracker[[#This Row],[Type of Leave]]</f>
        <v>5 Paternity</v>
      </c>
      <c r="L531" s="9">
        <f ca="1">NETWORKDAYS(LeaveTracker[[#This Row],[Start Date]],LeaveTracker[[#This Row],[End Date]],lstHolidays)</f>
        <v>5</v>
      </c>
      <c r="M531" s="9"/>
    </row>
    <row r="532" spans="1:13" ht="30" hidden="1" customHeight="1" x14ac:dyDescent="0.3">
      <c r="A532" s="51">
        <v>866</v>
      </c>
      <c r="B532" s="59">
        <v>44861</v>
      </c>
      <c r="C532" s="59">
        <v>44797</v>
      </c>
      <c r="D532" s="53" t="s">
        <v>1815</v>
      </c>
      <c r="E532" s="51" t="str">
        <f>IF(ISBLANK(LeaveTracker[[#This Row],[Employee Name]]),"-----",VLOOKUP(LeaveTracker[[#This Row],[Employee Name]],Employees[[Employee Name]:[Office]],7))</f>
        <v>CENRO</v>
      </c>
      <c r="F532" s="51" t="str">
        <f>IF(ISBLANK(LeaveTracker[[#This Row],[Employee Name]]),"-----",VLOOKUP(LeaveTracker[[#This Row],[Employee Name]],Employees[[Employee Name]:[Office]],6))</f>
        <v>CASUAL</v>
      </c>
      <c r="G532" s="50">
        <v>44807</v>
      </c>
      <c r="H532" s="50">
        <v>44809</v>
      </c>
      <c r="I532" s="55" t="s">
        <v>82</v>
      </c>
      <c r="J532" s="53"/>
      <c r="K532" s="51" t="str">
        <f ca="1">LeaveTracker[[#This Row],[Days]]&amp;" "&amp;LeaveTracker[[#This Row],[Type of Leave]]</f>
        <v>1 VL</v>
      </c>
      <c r="L532" s="9">
        <f ca="1">NETWORKDAYS(LeaveTracker[[#This Row],[Start Date]],LeaveTracker[[#This Row],[End Date]],lstHolidays)</f>
        <v>1</v>
      </c>
      <c r="M532" s="9"/>
    </row>
    <row r="533" spans="1:13" ht="30" hidden="1" customHeight="1" x14ac:dyDescent="0.3">
      <c r="A533" s="51">
        <v>867</v>
      </c>
      <c r="B533" s="59">
        <v>44861</v>
      </c>
      <c r="C533" s="59">
        <v>44804</v>
      </c>
      <c r="D533" s="53" t="s">
        <v>1855</v>
      </c>
      <c r="E533" s="51" t="str">
        <f>IF(ISBLANK(LeaveTracker[[#This Row],[Employee Name]]),"-----",VLOOKUP(LeaveTracker[[#This Row],[Employee Name]],Employees[[Employee Name]:[Office]],7))</f>
        <v>ACCOUNTING</v>
      </c>
      <c r="F533" s="51" t="str">
        <f>IF(ISBLANK(LeaveTracker[[#This Row],[Employee Name]]),"-----",VLOOKUP(LeaveTracker[[#This Row],[Employee Name]],Employees[[Employee Name]:[Office]],6))</f>
        <v>CASUAL</v>
      </c>
      <c r="G533" s="50">
        <v>44811</v>
      </c>
      <c r="H533" s="50">
        <v>44812</v>
      </c>
      <c r="I533" s="55" t="s">
        <v>82</v>
      </c>
      <c r="J533" s="53"/>
      <c r="K533" s="51" t="str">
        <f ca="1">LeaveTracker[[#This Row],[Days]]&amp;" "&amp;LeaveTracker[[#This Row],[Type of Leave]]</f>
        <v>2 VL</v>
      </c>
      <c r="L533" s="9">
        <f ca="1">NETWORKDAYS(LeaveTracker[[#This Row],[Start Date]],LeaveTracker[[#This Row],[End Date]],lstHolidays)</f>
        <v>2</v>
      </c>
      <c r="M533" s="9"/>
    </row>
    <row r="534" spans="1:13" ht="30" hidden="1" customHeight="1" x14ac:dyDescent="0.3">
      <c r="A534" s="51">
        <v>868</v>
      </c>
      <c r="B534" s="59">
        <v>44861</v>
      </c>
      <c r="C534" s="59">
        <v>44777</v>
      </c>
      <c r="D534" s="53" t="s">
        <v>1855</v>
      </c>
      <c r="E534" s="51" t="str">
        <f>IF(ISBLANK(LeaveTracker[[#This Row],[Employee Name]]),"-----",VLOOKUP(LeaveTracker[[#This Row],[Employee Name]],Employees[[Employee Name]:[Office]],7))</f>
        <v>ACCOUNTING</v>
      </c>
      <c r="F534" s="51" t="str">
        <f>IF(ISBLANK(LeaveTracker[[#This Row],[Employee Name]]),"-----",VLOOKUP(LeaveTracker[[#This Row],[Employee Name]],Employees[[Employee Name]:[Office]],6))</f>
        <v>CASUAL</v>
      </c>
      <c r="G534" s="50">
        <v>44775</v>
      </c>
      <c r="H534" s="50">
        <v>44775</v>
      </c>
      <c r="I534" s="55" t="s">
        <v>81</v>
      </c>
      <c r="J534" s="53"/>
      <c r="K534" s="51" t="str">
        <f ca="1">LeaveTracker[[#This Row],[Days]]&amp;" "&amp;LeaveTracker[[#This Row],[Type of Leave]]</f>
        <v>1 SL</v>
      </c>
      <c r="L534" s="9">
        <f ca="1">NETWORKDAYS(LeaveTracker[[#This Row],[Start Date]],LeaveTracker[[#This Row],[End Date]],lstHolidays)</f>
        <v>1</v>
      </c>
      <c r="M534" s="9"/>
    </row>
    <row r="535" spans="1:13" ht="30" hidden="1" customHeight="1" x14ac:dyDescent="0.3">
      <c r="A535" s="51">
        <v>869</v>
      </c>
      <c r="B535" s="59">
        <v>44861</v>
      </c>
      <c r="C535" s="59">
        <v>44777</v>
      </c>
      <c r="D535" s="53" t="s">
        <v>1855</v>
      </c>
      <c r="E535" s="51" t="str">
        <f>IF(ISBLANK(LeaveTracker[[#This Row],[Employee Name]]),"-----",VLOOKUP(LeaveTracker[[#This Row],[Employee Name]],Employees[[Employee Name]:[Office]],7))</f>
        <v>ACCOUNTING</v>
      </c>
      <c r="F535" s="51" t="str">
        <f>IF(ISBLANK(LeaveTracker[[#This Row],[Employee Name]]),"-----",VLOOKUP(LeaveTracker[[#This Row],[Employee Name]],Employees[[Employee Name]:[Office]],6))</f>
        <v>CASUAL</v>
      </c>
      <c r="G535" s="50">
        <v>44767</v>
      </c>
      <c r="H535" s="50">
        <v>44767</v>
      </c>
      <c r="I535" s="55" t="s">
        <v>81</v>
      </c>
      <c r="J535" s="53"/>
      <c r="K535" s="51" t="str">
        <f ca="1">LeaveTracker[[#This Row],[Days]]&amp;" "&amp;LeaveTracker[[#This Row],[Type of Leave]]</f>
        <v>1 SL</v>
      </c>
      <c r="L535" s="9">
        <f ca="1">NETWORKDAYS(LeaveTracker[[#This Row],[Start Date]],LeaveTracker[[#This Row],[End Date]],lstHolidays)</f>
        <v>1</v>
      </c>
      <c r="M535" s="9"/>
    </row>
    <row r="536" spans="1:13" ht="30" hidden="1" customHeight="1" x14ac:dyDescent="0.3">
      <c r="A536" s="51">
        <v>870</v>
      </c>
      <c r="B536" s="59">
        <v>44861</v>
      </c>
      <c r="C536" s="59">
        <v>44784</v>
      </c>
      <c r="D536" s="53" t="s">
        <v>1855</v>
      </c>
      <c r="E536" s="51" t="str">
        <f>IF(ISBLANK(LeaveTracker[[#This Row],[Employee Name]]),"-----",VLOOKUP(LeaveTracker[[#This Row],[Employee Name]],Employees[[Employee Name]:[Office]],7))</f>
        <v>ACCOUNTING</v>
      </c>
      <c r="F536" s="51" t="str">
        <f>IF(ISBLANK(LeaveTracker[[#This Row],[Employee Name]]),"-----",VLOOKUP(LeaveTracker[[#This Row],[Employee Name]],Employees[[Employee Name]:[Office]],6))</f>
        <v>CASUAL</v>
      </c>
      <c r="G536" s="50">
        <v>44795</v>
      </c>
      <c r="H536" s="50">
        <v>44795</v>
      </c>
      <c r="I536" s="55" t="s">
        <v>82</v>
      </c>
      <c r="J536" s="53"/>
      <c r="K536" s="51" t="str">
        <f ca="1">LeaveTracker[[#This Row],[Days]]&amp;" "&amp;LeaveTracker[[#This Row],[Type of Leave]]</f>
        <v>1 VL</v>
      </c>
      <c r="L536" s="9">
        <f ca="1">NETWORKDAYS(LeaveTracker[[#This Row],[Start Date]],LeaveTracker[[#This Row],[End Date]],lstHolidays)</f>
        <v>1</v>
      </c>
      <c r="M536" s="9"/>
    </row>
    <row r="537" spans="1:13" ht="30" hidden="1" customHeight="1" x14ac:dyDescent="0.3">
      <c r="A537" s="51">
        <v>871</v>
      </c>
      <c r="B537" s="59">
        <v>44861</v>
      </c>
      <c r="C537" s="59">
        <v>44788</v>
      </c>
      <c r="D537" s="53" t="s">
        <v>1938</v>
      </c>
      <c r="E537" s="51" t="str">
        <f>IF(ISBLANK(LeaveTracker[[#This Row],[Employee Name]]),"-----",VLOOKUP(LeaveTracker[[#This Row],[Employee Name]],Employees[[Employee Name]:[Office]],7))</f>
        <v>TICC</v>
      </c>
      <c r="F537" s="51" t="str">
        <f>IF(ISBLANK(LeaveTracker[[#This Row],[Employee Name]]),"-----",VLOOKUP(LeaveTracker[[#This Row],[Employee Name]],Employees[[Employee Name]:[Office]],6))</f>
        <v>JOBCON</v>
      </c>
      <c r="G537" s="50">
        <v>44788</v>
      </c>
      <c r="H537" s="50">
        <v>44788</v>
      </c>
      <c r="I537" s="55" t="s">
        <v>1026</v>
      </c>
      <c r="J537" s="53" t="s">
        <v>1906</v>
      </c>
      <c r="K537" s="51" t="str">
        <f ca="1">LeaveTracker[[#This Row],[Days]]&amp;" "&amp;LeaveTracker[[#This Row],[Type of Leave]]</f>
        <v>1 WITHOUTPAY</v>
      </c>
      <c r="L537" s="9">
        <f ca="1">NETWORKDAYS(LeaveTracker[[#This Row],[Start Date]],LeaveTracker[[#This Row],[End Date]],lstHolidays)</f>
        <v>1</v>
      </c>
      <c r="M537" s="9"/>
    </row>
    <row r="538" spans="1:13" ht="30" hidden="1" customHeight="1" x14ac:dyDescent="0.3">
      <c r="A538" s="51">
        <v>872</v>
      </c>
      <c r="B538" s="59">
        <v>44861</v>
      </c>
      <c r="C538" s="59">
        <v>44791</v>
      </c>
      <c r="D538" s="53" t="s">
        <v>1851</v>
      </c>
      <c r="E538" s="51" t="str">
        <f>IF(ISBLANK(LeaveTracker[[#This Row],[Employee Name]]),"-----",VLOOKUP(LeaveTracker[[#This Row],[Employee Name]],Employees[[Employee Name]:[Office]],7))</f>
        <v>CPDO</v>
      </c>
      <c r="F538" s="51" t="str">
        <f>IF(ISBLANK(LeaveTracker[[#This Row],[Employee Name]]),"-----",VLOOKUP(LeaveTracker[[#This Row],[Employee Name]],Employees[[Employee Name]:[Office]],6))</f>
        <v>CASUAL</v>
      </c>
      <c r="G538" s="50">
        <v>44804</v>
      </c>
      <c r="H538" s="50">
        <v>44804</v>
      </c>
      <c r="I538" s="55" t="s">
        <v>300</v>
      </c>
      <c r="J538" s="53" t="s">
        <v>1808</v>
      </c>
      <c r="K538" s="51" t="str">
        <f ca="1">LeaveTracker[[#This Row],[Days]]&amp;" "&amp;LeaveTracker[[#This Row],[Type of Leave]]</f>
        <v>1 OTHER</v>
      </c>
      <c r="L538" s="9">
        <f ca="1">NETWORKDAYS(LeaveTracker[[#This Row],[Start Date]],LeaveTracker[[#This Row],[End Date]],lstHolidays)</f>
        <v>1</v>
      </c>
      <c r="M538" s="9"/>
    </row>
    <row r="539" spans="1:13" ht="30" hidden="1" customHeight="1" x14ac:dyDescent="0.3">
      <c r="A539" s="51">
        <v>873</v>
      </c>
      <c r="B539" s="59">
        <v>44861</v>
      </c>
      <c r="C539" s="59">
        <v>44803</v>
      </c>
      <c r="D539" s="53" t="s">
        <v>1939</v>
      </c>
      <c r="E539" s="51" t="str">
        <f>IF(ISBLANK(LeaveTracker[[#This Row],[Employee Name]]),"-----",VLOOKUP(LeaveTracker[[#This Row],[Employee Name]],Employees[[Employee Name]:[Office]],7))</f>
        <v>PICNIC GROVE</v>
      </c>
      <c r="F539" s="51" t="str">
        <f>IF(ISBLANK(LeaveTracker[[#This Row],[Employee Name]]),"-----",VLOOKUP(LeaveTracker[[#This Row],[Employee Name]],Employees[[Employee Name]:[Office]],6))</f>
        <v>CASUAL</v>
      </c>
      <c r="G539" s="50">
        <v>44794</v>
      </c>
      <c r="H539" s="50">
        <v>44895</v>
      </c>
      <c r="I539" s="55" t="s">
        <v>81</v>
      </c>
      <c r="J539" s="53"/>
      <c r="K539" s="51" t="str">
        <f ca="1">LeaveTracker[[#This Row],[Days]]&amp;" "&amp;LeaveTracker[[#This Row],[Type of Leave]]</f>
        <v>71 SL</v>
      </c>
      <c r="L539" s="9">
        <f ca="1">NETWORKDAYS(LeaveTracker[[#This Row],[Start Date]],LeaveTracker[[#This Row],[End Date]],lstHolidays)</f>
        <v>71</v>
      </c>
      <c r="M539" s="9"/>
    </row>
    <row r="540" spans="1:13" ht="30" hidden="1" customHeight="1" x14ac:dyDescent="0.3">
      <c r="A540" s="51">
        <v>874</v>
      </c>
      <c r="B540" s="59">
        <v>44861</v>
      </c>
      <c r="C540" s="59">
        <v>44788</v>
      </c>
      <c r="D540" s="53" t="s">
        <v>1860</v>
      </c>
      <c r="E540" s="51" t="str">
        <f>IF(ISBLANK(LeaveTracker[[#This Row],[Employee Name]]),"-----",VLOOKUP(LeaveTracker[[#This Row],[Employee Name]],Employees[[Employee Name]:[Office]],7))</f>
        <v>BIR</v>
      </c>
      <c r="F540" s="51" t="str">
        <f>IF(ISBLANK(LeaveTracker[[#This Row],[Employee Name]]),"-----",VLOOKUP(LeaveTracker[[#This Row],[Employee Name]],Employees[[Employee Name]:[Office]],6))</f>
        <v>CASUAL</v>
      </c>
      <c r="G540" s="50">
        <v>44776</v>
      </c>
      <c r="H540" s="50">
        <v>44778</v>
      </c>
      <c r="I540" s="55" t="s">
        <v>82</v>
      </c>
      <c r="J540" s="53"/>
      <c r="K540" s="51" t="str">
        <f ca="1">LeaveTracker[[#This Row],[Days]]&amp;" "&amp;LeaveTracker[[#This Row],[Type of Leave]]</f>
        <v>3 VL</v>
      </c>
      <c r="L540" s="9">
        <f ca="1">NETWORKDAYS(LeaveTracker[[#This Row],[Start Date]],LeaveTracker[[#This Row],[End Date]],lstHolidays)</f>
        <v>3</v>
      </c>
      <c r="M540" s="9"/>
    </row>
    <row r="541" spans="1:13" ht="30" hidden="1" customHeight="1" x14ac:dyDescent="0.3">
      <c r="A541" s="51">
        <v>874</v>
      </c>
      <c r="B541" s="59">
        <v>44861</v>
      </c>
      <c r="C541" s="59">
        <v>44788</v>
      </c>
      <c r="D541" s="53" t="s">
        <v>1860</v>
      </c>
      <c r="E541" s="51" t="str">
        <f>IF(ISBLANK(LeaveTracker[[#This Row],[Employee Name]]),"-----",VLOOKUP(LeaveTracker[[#This Row],[Employee Name]],Employees[[Employee Name]:[Office]],7))</f>
        <v>BIR</v>
      </c>
      <c r="F541" s="51" t="str">
        <f>IF(ISBLANK(LeaveTracker[[#This Row],[Employee Name]]),"-----",VLOOKUP(LeaveTracker[[#This Row],[Employee Name]],Employees[[Employee Name]:[Office]],6))</f>
        <v>CASUAL</v>
      </c>
      <c r="G541" s="50">
        <v>44781</v>
      </c>
      <c r="H541" s="50">
        <v>44785</v>
      </c>
      <c r="I541" s="55" t="s">
        <v>82</v>
      </c>
      <c r="J541" s="53"/>
      <c r="K541" s="51" t="str">
        <f ca="1">LeaveTracker[[#This Row],[Days]]&amp;" "&amp;LeaveTracker[[#This Row],[Type of Leave]]</f>
        <v>5 VL</v>
      </c>
      <c r="L541" s="9">
        <f ca="1">NETWORKDAYS(LeaveTracker[[#This Row],[Start Date]],LeaveTracker[[#This Row],[End Date]],lstHolidays)</f>
        <v>5</v>
      </c>
      <c r="M541" s="9"/>
    </row>
    <row r="542" spans="1:13" ht="30" hidden="1" customHeight="1" x14ac:dyDescent="0.3">
      <c r="A542" s="51">
        <v>875</v>
      </c>
      <c r="B542" s="59">
        <v>44861</v>
      </c>
      <c r="C542" s="59">
        <v>44795</v>
      </c>
      <c r="D542" s="53" t="s">
        <v>1860</v>
      </c>
      <c r="E542" s="51" t="str">
        <f>IF(ISBLANK(LeaveTracker[[#This Row],[Employee Name]]),"-----",VLOOKUP(LeaveTracker[[#This Row],[Employee Name]],Employees[[Employee Name]:[Office]],7))</f>
        <v>BIR</v>
      </c>
      <c r="F542" s="51" t="str">
        <f>IF(ISBLANK(LeaveTracker[[#This Row],[Employee Name]]),"-----",VLOOKUP(LeaveTracker[[#This Row],[Employee Name]],Employees[[Employee Name]:[Office]],6))</f>
        <v>CASUAL</v>
      </c>
      <c r="G542" s="50">
        <v>44795</v>
      </c>
      <c r="H542" s="50">
        <v>44795</v>
      </c>
      <c r="I542" s="55" t="s">
        <v>81</v>
      </c>
      <c r="J542" s="53"/>
      <c r="K542" s="51" t="str">
        <f ca="1">LeaveTracker[[#This Row],[Days]]&amp;" "&amp;LeaveTracker[[#This Row],[Type of Leave]]</f>
        <v>1 SL</v>
      </c>
      <c r="L542" s="9">
        <f ca="1">NETWORKDAYS(LeaveTracker[[#This Row],[Start Date]],LeaveTracker[[#This Row],[End Date]],lstHolidays)</f>
        <v>1</v>
      </c>
      <c r="M542" s="9"/>
    </row>
    <row r="543" spans="1:13" ht="30" hidden="1" customHeight="1" x14ac:dyDescent="0.3">
      <c r="A543" s="51">
        <v>876</v>
      </c>
      <c r="B543" s="59">
        <v>44861</v>
      </c>
      <c r="C543" s="59">
        <v>44803</v>
      </c>
      <c r="D543" s="53" t="s">
        <v>1056</v>
      </c>
      <c r="E543" s="51" t="str">
        <f>IF(ISBLANK(LeaveTracker[[#This Row],[Employee Name]]),"-----",VLOOKUP(LeaveTracker[[#This Row],[Employee Name]],Employees[[Employee Name]:[Office]],7))</f>
        <v>CHO</v>
      </c>
      <c r="F543" s="51" t="str">
        <f>IF(ISBLANK(LeaveTracker[[#This Row],[Employee Name]]),"-----",VLOOKUP(LeaveTracker[[#This Row],[Employee Name]],Employees[[Employee Name]:[Office]],6))</f>
        <v>REGULAR</v>
      </c>
      <c r="G543" s="50">
        <v>44805</v>
      </c>
      <c r="H543" s="50">
        <v>44805</v>
      </c>
      <c r="I543" s="55" t="s">
        <v>82</v>
      </c>
      <c r="J543" s="53"/>
      <c r="K543" s="51" t="str">
        <f ca="1">LeaveTracker[[#This Row],[Days]]&amp;" "&amp;LeaveTracker[[#This Row],[Type of Leave]]</f>
        <v>1 VL</v>
      </c>
      <c r="L543" s="9">
        <f ca="1">NETWORKDAYS(LeaveTracker[[#This Row],[Start Date]],LeaveTracker[[#This Row],[End Date]],lstHolidays)</f>
        <v>1</v>
      </c>
      <c r="M543" s="9"/>
    </row>
    <row r="544" spans="1:13" ht="30" hidden="1" customHeight="1" x14ac:dyDescent="0.3">
      <c r="A544" s="51">
        <v>877</v>
      </c>
      <c r="B544" s="59">
        <v>44861</v>
      </c>
      <c r="C544" s="59">
        <v>44803</v>
      </c>
      <c r="D544" s="53" t="s">
        <v>1940</v>
      </c>
      <c r="E544" s="51" t="str">
        <f>IF(ISBLANK(LeaveTracker[[#This Row],[Employee Name]]),"-----",VLOOKUP(LeaveTracker[[#This Row],[Employee Name]],Employees[[Employee Name]:[Office]],7))</f>
        <v>CENRO</v>
      </c>
      <c r="F544" s="51" t="str">
        <f>IF(ISBLANK(LeaveTracker[[#This Row],[Employee Name]]),"-----",VLOOKUP(LeaveTracker[[#This Row],[Employee Name]],Employees[[Employee Name]:[Office]],6))</f>
        <v>CASUAL</v>
      </c>
      <c r="G544" s="50">
        <v>44800</v>
      </c>
      <c r="H544" s="50">
        <v>44800</v>
      </c>
      <c r="I544" s="55" t="s">
        <v>81</v>
      </c>
      <c r="J544" s="53"/>
      <c r="K544" s="51" t="str">
        <f ca="1">LeaveTracker[[#This Row],[Days]]&amp;" "&amp;LeaveTracker[[#This Row],[Type of Leave]]</f>
        <v>0 SL</v>
      </c>
      <c r="L544" s="9">
        <f ca="1">NETWORKDAYS(LeaveTracker[[#This Row],[Start Date]],LeaveTracker[[#This Row],[End Date]],lstHolidays)</f>
        <v>0</v>
      </c>
      <c r="M544" s="9"/>
    </row>
    <row r="545" spans="1:13" ht="30" hidden="1" customHeight="1" x14ac:dyDescent="0.3">
      <c r="A545" s="51">
        <v>877</v>
      </c>
      <c r="B545" s="59">
        <v>44861</v>
      </c>
      <c r="C545" s="59">
        <v>44803</v>
      </c>
      <c r="D545" s="53" t="s">
        <v>1940</v>
      </c>
      <c r="E545" s="51" t="str">
        <f>IF(ISBLANK(LeaveTracker[[#This Row],[Employee Name]]),"-----",VLOOKUP(LeaveTracker[[#This Row],[Employee Name]],Employees[[Employee Name]:[Office]],7))</f>
        <v>CENRO</v>
      </c>
      <c r="F545" s="51" t="str">
        <f>IF(ISBLANK(LeaveTracker[[#This Row],[Employee Name]]),"-----",VLOOKUP(LeaveTracker[[#This Row],[Employee Name]],Employees[[Employee Name]:[Office]],6))</f>
        <v>CASUAL</v>
      </c>
      <c r="G545" s="50">
        <v>44803</v>
      </c>
      <c r="H545" s="50">
        <v>44803</v>
      </c>
      <c r="I545" s="55" t="s">
        <v>81</v>
      </c>
      <c r="J545" s="53"/>
      <c r="K545" s="51" t="str">
        <f ca="1">LeaveTracker[[#This Row],[Days]]&amp;" "&amp;LeaveTracker[[#This Row],[Type of Leave]]</f>
        <v>1 SL</v>
      </c>
      <c r="L545" s="9">
        <f ca="1">NETWORKDAYS(LeaveTracker[[#This Row],[Start Date]],LeaveTracker[[#This Row],[End Date]],lstHolidays)</f>
        <v>1</v>
      </c>
      <c r="M545" s="9"/>
    </row>
    <row r="546" spans="1:13" ht="30" hidden="1" customHeight="1" x14ac:dyDescent="0.3">
      <c r="A546" s="51">
        <v>878</v>
      </c>
      <c r="B546" s="59">
        <v>44861</v>
      </c>
      <c r="C546" s="59">
        <v>44785</v>
      </c>
      <c r="D546" s="53" t="s">
        <v>1878</v>
      </c>
      <c r="E546" s="51" t="str">
        <f>IF(ISBLANK(LeaveTracker[[#This Row],[Employee Name]]),"-----",VLOOKUP(LeaveTracker[[#This Row],[Employee Name]],Employees[[Employee Name]:[Office]],7))</f>
        <v>CHO</v>
      </c>
      <c r="F546" s="51" t="str">
        <f>IF(ISBLANK(LeaveTracker[[#This Row],[Employee Name]]),"-----",VLOOKUP(LeaveTracker[[#This Row],[Employee Name]],Employees[[Employee Name]:[Office]],6))</f>
        <v>CASUAL</v>
      </c>
      <c r="G546" s="50">
        <v>44782</v>
      </c>
      <c r="H546" s="50">
        <v>44783</v>
      </c>
      <c r="I546" s="55" t="s">
        <v>81</v>
      </c>
      <c r="J546" s="53"/>
      <c r="K546" s="51" t="str">
        <f ca="1">LeaveTracker[[#This Row],[Days]]&amp;" "&amp;LeaveTracker[[#This Row],[Type of Leave]]</f>
        <v>2 SL</v>
      </c>
      <c r="L546" s="9">
        <f ca="1">NETWORKDAYS(LeaveTracker[[#This Row],[Start Date]],LeaveTracker[[#This Row],[End Date]],lstHolidays)</f>
        <v>2</v>
      </c>
      <c r="M546" s="9"/>
    </row>
    <row r="547" spans="1:13" ht="30" hidden="1" customHeight="1" x14ac:dyDescent="0.3">
      <c r="A547" s="51">
        <v>879</v>
      </c>
      <c r="B547" s="59">
        <v>44861</v>
      </c>
      <c r="C547" s="59">
        <v>44775</v>
      </c>
      <c r="D547" s="53" t="s">
        <v>1895</v>
      </c>
      <c r="E547" s="51" t="str">
        <f>IF(ISBLANK(LeaveTracker[[#This Row],[Employee Name]]),"-----",VLOOKUP(LeaveTracker[[#This Row],[Employee Name]],Employees[[Employee Name]:[Office]],7))</f>
        <v>CEO</v>
      </c>
      <c r="F547" s="51" t="str">
        <f>IF(ISBLANK(LeaveTracker[[#This Row],[Employee Name]]),"-----",VLOOKUP(LeaveTracker[[#This Row],[Employee Name]],Employees[[Employee Name]:[Office]],6))</f>
        <v>CASUAL</v>
      </c>
      <c r="G547" s="50">
        <v>44774</v>
      </c>
      <c r="H547" s="50">
        <v>44774</v>
      </c>
      <c r="I547" s="55" t="s">
        <v>300</v>
      </c>
      <c r="J547" s="53" t="s">
        <v>1808</v>
      </c>
      <c r="K547" s="51" t="str">
        <f ca="1">LeaveTracker[[#This Row],[Days]]&amp;" "&amp;LeaveTracker[[#This Row],[Type of Leave]]</f>
        <v>1 OTHER</v>
      </c>
      <c r="L547" s="9">
        <f ca="1">NETWORKDAYS(LeaveTracker[[#This Row],[Start Date]],LeaveTracker[[#This Row],[End Date]],lstHolidays)</f>
        <v>1</v>
      </c>
      <c r="M547" s="9"/>
    </row>
    <row r="548" spans="1:13" ht="30" hidden="1" customHeight="1" x14ac:dyDescent="0.3">
      <c r="A548" s="51">
        <v>880</v>
      </c>
      <c r="B548" s="59">
        <v>44861</v>
      </c>
      <c r="C548" s="59">
        <v>44781</v>
      </c>
      <c r="D548" s="53" t="s">
        <v>1895</v>
      </c>
      <c r="E548" s="51" t="str">
        <f>IF(ISBLANK(LeaveTracker[[#This Row],[Employee Name]]),"-----",VLOOKUP(LeaveTracker[[#This Row],[Employee Name]],Employees[[Employee Name]:[Office]],7))</f>
        <v>CEO</v>
      </c>
      <c r="F548" s="51" t="str">
        <f>IF(ISBLANK(LeaveTracker[[#This Row],[Employee Name]]),"-----",VLOOKUP(LeaveTracker[[#This Row],[Employee Name]],Employees[[Employee Name]:[Office]],6))</f>
        <v>CASUAL</v>
      </c>
      <c r="G548" s="50">
        <v>44776</v>
      </c>
      <c r="H548" s="50">
        <v>44778</v>
      </c>
      <c r="I548" s="55" t="s">
        <v>81</v>
      </c>
      <c r="J548" s="53"/>
      <c r="K548" s="51" t="str">
        <f ca="1">LeaveTracker[[#This Row],[Days]]&amp;" "&amp;LeaveTracker[[#This Row],[Type of Leave]]</f>
        <v>3 SL</v>
      </c>
      <c r="L548" s="9">
        <f ca="1">NETWORKDAYS(LeaveTracker[[#This Row],[Start Date]],LeaveTracker[[#This Row],[End Date]],lstHolidays)</f>
        <v>3</v>
      </c>
      <c r="M548" s="9"/>
    </row>
    <row r="549" spans="1:13" ht="30" hidden="1" customHeight="1" x14ac:dyDescent="0.3">
      <c r="A549" s="51">
        <v>881</v>
      </c>
      <c r="B549" s="59">
        <v>44861</v>
      </c>
      <c r="C549" s="59">
        <v>44796</v>
      </c>
      <c r="D549" s="53" t="s">
        <v>1874</v>
      </c>
      <c r="E549" s="51" t="str">
        <f>IF(ISBLANK(LeaveTracker[[#This Row],[Employee Name]]),"-----",VLOOKUP(LeaveTracker[[#This Row],[Employee Name]],Employees[[Employee Name]:[Office]],7))</f>
        <v>TICC</v>
      </c>
      <c r="F549" s="51" t="str">
        <f>IF(ISBLANK(LeaveTracker[[#This Row],[Employee Name]]),"-----",VLOOKUP(LeaveTracker[[#This Row],[Employee Name]],Employees[[Employee Name]:[Office]],6))</f>
        <v>CASUAL</v>
      </c>
      <c r="G549" s="50">
        <v>44795</v>
      </c>
      <c r="H549" s="50">
        <v>44795</v>
      </c>
      <c r="I549" s="55" t="s">
        <v>81</v>
      </c>
      <c r="J549" s="53"/>
      <c r="K549" s="51" t="str">
        <f ca="1">LeaveTracker[[#This Row],[Days]]&amp;" "&amp;LeaveTracker[[#This Row],[Type of Leave]]</f>
        <v>1 SL</v>
      </c>
      <c r="L549" s="9">
        <f ca="1">NETWORKDAYS(LeaveTracker[[#This Row],[Start Date]],LeaveTracker[[#This Row],[End Date]],lstHolidays)</f>
        <v>1</v>
      </c>
      <c r="M549" s="9"/>
    </row>
    <row r="550" spans="1:13" ht="30" hidden="1" customHeight="1" x14ac:dyDescent="0.3">
      <c r="A550" s="51">
        <v>882</v>
      </c>
      <c r="B550" s="59">
        <v>44861</v>
      </c>
      <c r="C550" s="59">
        <v>44785</v>
      </c>
      <c r="D550" s="53" t="s">
        <v>1886</v>
      </c>
      <c r="E550" s="51" t="str">
        <f>IF(ISBLANK(LeaveTracker[[#This Row],[Employee Name]]),"-----",VLOOKUP(LeaveTracker[[#This Row],[Employee Name]],Employees[[Employee Name]:[Office]],7))</f>
        <v>TICC</v>
      </c>
      <c r="F550" s="51" t="str">
        <f>IF(ISBLANK(LeaveTracker[[#This Row],[Employee Name]]),"-----",VLOOKUP(LeaveTracker[[#This Row],[Employee Name]],Employees[[Employee Name]:[Office]],6))</f>
        <v>CASUAL</v>
      </c>
      <c r="G550" s="50">
        <v>44789</v>
      </c>
      <c r="H550" s="50">
        <v>44789</v>
      </c>
      <c r="I550" s="55" t="s">
        <v>82</v>
      </c>
      <c r="J550" s="53"/>
      <c r="K550" s="51" t="str">
        <f ca="1">LeaveTracker[[#This Row],[Days]]&amp;" "&amp;LeaveTracker[[#This Row],[Type of Leave]]</f>
        <v>1 VL</v>
      </c>
      <c r="L550" s="9">
        <f ca="1">NETWORKDAYS(LeaveTracker[[#This Row],[Start Date]],LeaveTracker[[#This Row],[End Date]],lstHolidays)</f>
        <v>1</v>
      </c>
      <c r="M550" s="9"/>
    </row>
    <row r="551" spans="1:13" ht="30" hidden="1" customHeight="1" x14ac:dyDescent="0.3">
      <c r="A551" s="51">
        <v>883</v>
      </c>
      <c r="B551" s="59">
        <v>44861</v>
      </c>
      <c r="C551" s="59">
        <v>44804</v>
      </c>
      <c r="D551" s="53" t="s">
        <v>1838</v>
      </c>
      <c r="E551" s="51" t="str">
        <f>IF(ISBLANK(LeaveTracker[[#This Row],[Employee Name]]),"-----",VLOOKUP(LeaveTracker[[#This Row],[Employee Name]],Employees[[Employee Name]:[Office]],7))</f>
        <v>CSWDO</v>
      </c>
      <c r="F551" s="51" t="str">
        <f>IF(ISBLANK(LeaveTracker[[#This Row],[Employee Name]]),"-----",VLOOKUP(LeaveTracker[[#This Row],[Employee Name]],Employees[[Employee Name]:[Office]],6))</f>
        <v>CASUAL</v>
      </c>
      <c r="G551" s="50">
        <v>44803</v>
      </c>
      <c r="H551" s="50">
        <v>44803</v>
      </c>
      <c r="I551" s="55" t="s">
        <v>81</v>
      </c>
      <c r="J551" s="53"/>
      <c r="K551" s="51" t="str">
        <f ca="1">LeaveTracker[[#This Row],[Days]]&amp;" "&amp;LeaveTracker[[#This Row],[Type of Leave]]</f>
        <v>1 SL</v>
      </c>
      <c r="L551" s="9">
        <f ca="1">NETWORKDAYS(LeaveTracker[[#This Row],[Start Date]],LeaveTracker[[#This Row],[End Date]],lstHolidays)</f>
        <v>1</v>
      </c>
      <c r="M551" s="9"/>
    </row>
    <row r="552" spans="1:13" ht="30" hidden="1" customHeight="1" x14ac:dyDescent="0.3">
      <c r="A552" s="51">
        <v>884</v>
      </c>
      <c r="B552" s="59">
        <v>44880</v>
      </c>
      <c r="C552" s="59">
        <v>44848</v>
      </c>
      <c r="D552" s="53" t="s">
        <v>1846</v>
      </c>
      <c r="E552" s="51" t="str">
        <f>IF(ISBLANK(LeaveTracker[[#This Row],[Employee Name]]),"-----",VLOOKUP(LeaveTracker[[#This Row],[Employee Name]],Employees[[Employee Name]:[Office]],7))</f>
        <v>SP</v>
      </c>
      <c r="F552" s="51" t="str">
        <f>IF(ISBLANK(LeaveTracker[[#This Row],[Employee Name]]),"-----",VLOOKUP(LeaveTracker[[#This Row],[Employee Name]],Employees[[Employee Name]:[Office]],6))</f>
        <v>CASUAL</v>
      </c>
      <c r="G552" s="50">
        <v>44859</v>
      </c>
      <c r="H552" s="50">
        <v>44859</v>
      </c>
      <c r="I552" s="55" t="s">
        <v>82</v>
      </c>
      <c r="J552" s="53"/>
      <c r="K552" s="51" t="str">
        <f ca="1">LeaveTracker[[#This Row],[Days]]&amp;" "&amp;LeaveTracker[[#This Row],[Type of Leave]]</f>
        <v>1 VL</v>
      </c>
      <c r="L552" s="9">
        <f ca="1">NETWORKDAYS(LeaveTracker[[#This Row],[Start Date]],LeaveTracker[[#This Row],[End Date]],lstHolidays)</f>
        <v>1</v>
      </c>
      <c r="M552" s="9"/>
    </row>
    <row r="553" spans="1:13" ht="30" hidden="1" customHeight="1" x14ac:dyDescent="0.3">
      <c r="A553" s="51">
        <v>884</v>
      </c>
      <c r="B553" s="59">
        <v>44880</v>
      </c>
      <c r="C553" s="59">
        <v>44848</v>
      </c>
      <c r="D553" s="53" t="s">
        <v>1846</v>
      </c>
      <c r="E553" s="51" t="str">
        <f>IF(ISBLANK(LeaveTracker[[#This Row],[Employee Name]]),"-----",VLOOKUP(LeaveTracker[[#This Row],[Employee Name]],Employees[[Employee Name]:[Office]],7))</f>
        <v>SP</v>
      </c>
      <c r="F553" s="51" t="str">
        <f>IF(ISBLANK(LeaveTracker[[#This Row],[Employee Name]]),"-----",VLOOKUP(LeaveTracker[[#This Row],[Employee Name]],Employees[[Employee Name]:[Office]],6))</f>
        <v>CASUAL</v>
      </c>
      <c r="G553" s="50">
        <v>44854</v>
      </c>
      <c r="H553" s="50">
        <v>44854</v>
      </c>
      <c r="I553" s="55" t="s">
        <v>82</v>
      </c>
      <c r="J553" s="53"/>
      <c r="K553" s="51" t="str">
        <f ca="1">LeaveTracker[[#This Row],[Days]]&amp;" "&amp;LeaveTracker[[#This Row],[Type of Leave]]</f>
        <v>1 VL</v>
      </c>
      <c r="L553" s="9">
        <f ca="1">NETWORKDAYS(LeaveTracker[[#This Row],[Start Date]],LeaveTracker[[#This Row],[End Date]],lstHolidays)</f>
        <v>1</v>
      </c>
      <c r="M553" s="9"/>
    </row>
    <row r="554" spans="1:13" ht="30" hidden="1" customHeight="1" x14ac:dyDescent="0.3">
      <c r="A554" s="51">
        <v>884</v>
      </c>
      <c r="B554" s="59">
        <v>44880</v>
      </c>
      <c r="C554" s="59">
        <v>44848</v>
      </c>
      <c r="D554" s="53" t="s">
        <v>1846</v>
      </c>
      <c r="E554" s="51" t="str">
        <f>IF(ISBLANK(LeaveTracker[[#This Row],[Employee Name]]),"-----",VLOOKUP(LeaveTracker[[#This Row],[Employee Name]],Employees[[Employee Name]:[Office]],7))</f>
        <v>SP</v>
      </c>
      <c r="F554" s="51" t="str">
        <f>IF(ISBLANK(LeaveTracker[[#This Row],[Employee Name]]),"-----",VLOOKUP(LeaveTracker[[#This Row],[Employee Name]],Employees[[Employee Name]:[Office]],6))</f>
        <v>CASUAL</v>
      </c>
      <c r="G554" s="50">
        <v>44852</v>
      </c>
      <c r="H554" s="50">
        <v>44852</v>
      </c>
      <c r="I554" s="55" t="s">
        <v>82</v>
      </c>
      <c r="J554" s="53"/>
      <c r="K554" s="51" t="str">
        <f ca="1">LeaveTracker[[#This Row],[Days]]&amp;" "&amp;LeaveTracker[[#This Row],[Type of Leave]]</f>
        <v>1 VL</v>
      </c>
      <c r="L554" s="9">
        <f ca="1">NETWORKDAYS(LeaveTracker[[#This Row],[Start Date]],LeaveTracker[[#This Row],[End Date]],lstHolidays)</f>
        <v>1</v>
      </c>
      <c r="M554" s="9"/>
    </row>
    <row r="555" spans="1:13" ht="30" hidden="1" customHeight="1" x14ac:dyDescent="0.3">
      <c r="A555" s="51">
        <v>885</v>
      </c>
      <c r="B555" s="59">
        <v>44880</v>
      </c>
      <c r="C555" s="59">
        <v>44854</v>
      </c>
      <c r="D555" s="53" t="s">
        <v>1793</v>
      </c>
      <c r="E555" s="51" t="str">
        <f>IF(ISBLANK(LeaveTracker[[#This Row],[Employee Name]]),"-----",VLOOKUP(LeaveTracker[[#This Row],[Employee Name]],Employees[[Employee Name]:[Office]],7))</f>
        <v>MAHOGANY MARKET</v>
      </c>
      <c r="F555" s="51" t="str">
        <f>IF(ISBLANK(LeaveTracker[[#This Row],[Employee Name]]),"-----",VLOOKUP(LeaveTracker[[#This Row],[Employee Name]],Employees[[Employee Name]:[Office]],6))</f>
        <v>REGULAR</v>
      </c>
      <c r="G555" s="50">
        <v>44853</v>
      </c>
      <c r="H555" s="50">
        <v>44853</v>
      </c>
      <c r="I555" s="55" t="s">
        <v>81</v>
      </c>
      <c r="J555" s="53"/>
      <c r="K555" s="51" t="str">
        <f ca="1">LeaveTracker[[#This Row],[Days]]&amp;" "&amp;LeaveTracker[[#This Row],[Type of Leave]]</f>
        <v>1 SL</v>
      </c>
      <c r="L555" s="9">
        <f ca="1">NETWORKDAYS(LeaveTracker[[#This Row],[Start Date]],LeaveTracker[[#This Row],[End Date]],lstHolidays)</f>
        <v>1</v>
      </c>
      <c r="M555" s="9"/>
    </row>
    <row r="556" spans="1:13" ht="30" hidden="1" customHeight="1" x14ac:dyDescent="0.3">
      <c r="A556" s="51">
        <v>886</v>
      </c>
      <c r="B556" s="59">
        <v>44880</v>
      </c>
      <c r="C556" s="59">
        <v>44883</v>
      </c>
      <c r="D556" s="53" t="s">
        <v>1846</v>
      </c>
      <c r="E556" s="51" t="str">
        <f>IF(ISBLANK(LeaveTracker[[#This Row],[Employee Name]]),"-----",VLOOKUP(LeaveTracker[[#This Row],[Employee Name]],Employees[[Employee Name]:[Office]],7))</f>
        <v>SP</v>
      </c>
      <c r="F556" s="51" t="str">
        <f>IF(ISBLANK(LeaveTracker[[#This Row],[Employee Name]]),"-----",VLOOKUP(LeaveTracker[[#This Row],[Employee Name]],Employees[[Employee Name]:[Office]],6))</f>
        <v>CASUAL</v>
      </c>
      <c r="G556" s="50">
        <v>44883</v>
      </c>
      <c r="H556" s="50">
        <v>44883</v>
      </c>
      <c r="I556" s="55" t="s">
        <v>82</v>
      </c>
      <c r="J556" s="53"/>
      <c r="K556" s="51" t="str">
        <f ca="1">LeaveTracker[[#This Row],[Days]]&amp;" "&amp;LeaveTracker[[#This Row],[Type of Leave]]</f>
        <v>1 VL</v>
      </c>
      <c r="L556" s="9">
        <f ca="1">NETWORKDAYS(LeaveTracker[[#This Row],[Start Date]],LeaveTracker[[#This Row],[End Date]],lstHolidays)</f>
        <v>1</v>
      </c>
      <c r="M556" s="9"/>
    </row>
    <row r="557" spans="1:13" ht="30" hidden="1" customHeight="1" x14ac:dyDescent="0.3">
      <c r="A557" s="51">
        <v>886</v>
      </c>
      <c r="B557" s="59">
        <v>44880</v>
      </c>
      <c r="C557" s="59">
        <v>44883</v>
      </c>
      <c r="D557" s="53" t="s">
        <v>1846</v>
      </c>
      <c r="E557" s="51" t="str">
        <f>IF(ISBLANK(LeaveTracker[[#This Row],[Employee Name]]),"-----",VLOOKUP(LeaveTracker[[#This Row],[Employee Name]],Employees[[Employee Name]:[Office]],7))</f>
        <v>SP</v>
      </c>
      <c r="F557" s="51" t="str">
        <f>IF(ISBLANK(LeaveTracker[[#This Row],[Employee Name]]),"-----",VLOOKUP(LeaveTracker[[#This Row],[Employee Name]],Employees[[Employee Name]:[Office]],6))</f>
        <v>CASUAL</v>
      </c>
      <c r="G557" s="50">
        <v>44887</v>
      </c>
      <c r="H557" s="50">
        <v>44887</v>
      </c>
      <c r="I557" s="55" t="s">
        <v>82</v>
      </c>
      <c r="J557" s="53"/>
      <c r="K557" s="51" t="str">
        <f ca="1">LeaveTracker[[#This Row],[Days]]&amp;" "&amp;LeaveTracker[[#This Row],[Type of Leave]]</f>
        <v>1 VL</v>
      </c>
      <c r="L557" s="9">
        <f ca="1">NETWORKDAYS(LeaveTracker[[#This Row],[Start Date]],LeaveTracker[[#This Row],[End Date]],lstHolidays)</f>
        <v>1</v>
      </c>
      <c r="M557" s="9"/>
    </row>
    <row r="558" spans="1:13" ht="30" hidden="1" customHeight="1" x14ac:dyDescent="0.3">
      <c r="A558" s="51">
        <v>886</v>
      </c>
      <c r="B558" s="59">
        <v>44880</v>
      </c>
      <c r="C558" s="59">
        <v>44883</v>
      </c>
      <c r="D558" s="53" t="s">
        <v>1846</v>
      </c>
      <c r="E558" s="51" t="str">
        <f>IF(ISBLANK(LeaveTracker[[#This Row],[Employee Name]]),"-----",VLOOKUP(LeaveTracker[[#This Row],[Employee Name]],Employees[[Employee Name]:[Office]],7))</f>
        <v>SP</v>
      </c>
      <c r="F558" s="51" t="str">
        <f>IF(ISBLANK(LeaveTracker[[#This Row],[Employee Name]]),"-----",VLOOKUP(LeaveTracker[[#This Row],[Employee Name]],Employees[[Employee Name]:[Office]],6))</f>
        <v>CASUAL</v>
      </c>
      <c r="G558" s="50">
        <v>44894</v>
      </c>
      <c r="H558" s="50">
        <v>44894</v>
      </c>
      <c r="I558" s="55" t="s">
        <v>82</v>
      </c>
      <c r="J558" s="53"/>
      <c r="K558" s="51" t="str">
        <f ca="1">LeaveTracker[[#This Row],[Days]]&amp;" "&amp;LeaveTracker[[#This Row],[Type of Leave]]</f>
        <v>1 VL</v>
      </c>
      <c r="L558" s="9">
        <f ca="1">NETWORKDAYS(LeaveTracker[[#This Row],[Start Date]],LeaveTracker[[#This Row],[End Date]],lstHolidays)</f>
        <v>1</v>
      </c>
      <c r="M558" s="9"/>
    </row>
    <row r="559" spans="1:13" ht="30" hidden="1" customHeight="1" x14ac:dyDescent="0.3">
      <c r="A559" s="51">
        <v>887</v>
      </c>
      <c r="B559" s="59">
        <v>44880</v>
      </c>
      <c r="C559" s="59">
        <v>44841</v>
      </c>
      <c r="D559" s="53" t="s">
        <v>1866</v>
      </c>
      <c r="E559" s="51" t="str">
        <f>IF(ISBLANK(LeaveTracker[[#This Row],[Employee Name]]),"-----",VLOOKUP(LeaveTracker[[#This Row],[Employee Name]],Employees[[Employee Name]:[Office]],7))</f>
        <v>SP</v>
      </c>
      <c r="F559" s="51" t="str">
        <f>IF(ISBLANK(LeaveTracker[[#This Row],[Employee Name]]),"-----",VLOOKUP(LeaveTracker[[#This Row],[Employee Name]],Employees[[Employee Name]:[Office]],6))</f>
        <v>CASUAL</v>
      </c>
      <c r="G559" s="50">
        <v>44840</v>
      </c>
      <c r="H559" s="50">
        <v>44840</v>
      </c>
      <c r="I559" s="55" t="s">
        <v>81</v>
      </c>
      <c r="J559" s="53"/>
      <c r="K559" s="51" t="str">
        <f ca="1">LeaveTracker[[#This Row],[Days]]&amp;" "&amp;LeaveTracker[[#This Row],[Type of Leave]]</f>
        <v>1 SL</v>
      </c>
      <c r="L559" s="9">
        <f ca="1">NETWORKDAYS(LeaveTracker[[#This Row],[Start Date]],LeaveTracker[[#This Row],[End Date]],lstHolidays)</f>
        <v>1</v>
      </c>
      <c r="M559" s="9"/>
    </row>
    <row r="560" spans="1:13" ht="30" hidden="1" customHeight="1" x14ac:dyDescent="0.3">
      <c r="A560" s="51">
        <v>888</v>
      </c>
      <c r="B560" s="59">
        <v>44880</v>
      </c>
      <c r="C560" s="59">
        <v>44859</v>
      </c>
      <c r="D560" s="53" t="s">
        <v>1757</v>
      </c>
      <c r="E560" s="51">
        <f>IF(ISBLANK(LeaveTracker[[#This Row],[Employee Name]]),"-----",VLOOKUP(LeaveTracker[[#This Row],[Employee Name]],Employees[[Employee Name]:[Office]],7))</f>
        <v>0</v>
      </c>
      <c r="F560" s="51" t="str">
        <f>IF(ISBLANK(LeaveTracker[[#This Row],[Employee Name]]),"-----",VLOOKUP(LeaveTracker[[#This Row],[Employee Name]],Employees[[Employee Name]:[Office]],6))</f>
        <v>CASUAL</v>
      </c>
      <c r="G560" s="50">
        <v>44860</v>
      </c>
      <c r="H560" s="50">
        <v>44862</v>
      </c>
      <c r="I560" s="55" t="s">
        <v>81</v>
      </c>
      <c r="J560" s="53"/>
      <c r="K560" s="51" t="str">
        <f ca="1">LeaveTracker[[#This Row],[Days]]&amp;" "&amp;LeaveTracker[[#This Row],[Type of Leave]]</f>
        <v>3 SL</v>
      </c>
      <c r="L560" s="9">
        <f ca="1">NETWORKDAYS(LeaveTracker[[#This Row],[Start Date]],LeaveTracker[[#This Row],[End Date]],lstHolidays)</f>
        <v>3</v>
      </c>
      <c r="M560" s="9"/>
    </row>
    <row r="561" spans="1:13" ht="30" hidden="1" customHeight="1" x14ac:dyDescent="0.3">
      <c r="A561" s="51">
        <v>889</v>
      </c>
      <c r="B561" s="59">
        <v>44880</v>
      </c>
      <c r="C561" s="59">
        <v>44854</v>
      </c>
      <c r="D561" s="53" t="s">
        <v>1757</v>
      </c>
      <c r="E561" s="51">
        <f>IF(ISBLANK(LeaveTracker[[#This Row],[Employee Name]]),"-----",VLOOKUP(LeaveTracker[[#This Row],[Employee Name]],Employees[[Employee Name]:[Office]],7))</f>
        <v>0</v>
      </c>
      <c r="F561" s="51" t="str">
        <f>IF(ISBLANK(LeaveTracker[[#This Row],[Employee Name]]),"-----",VLOOKUP(LeaveTracker[[#This Row],[Employee Name]],Employees[[Employee Name]:[Office]],6))</f>
        <v>CASUAL</v>
      </c>
      <c r="G561" s="50">
        <v>44854</v>
      </c>
      <c r="H561" s="50">
        <v>44855</v>
      </c>
      <c r="I561" s="55" t="s">
        <v>81</v>
      </c>
      <c r="J561" s="53"/>
      <c r="K561" s="51" t="str">
        <f ca="1">LeaveTracker[[#This Row],[Days]]&amp;" "&amp;LeaveTracker[[#This Row],[Type of Leave]]</f>
        <v>2 SL</v>
      </c>
      <c r="L561" s="9">
        <f ca="1">NETWORKDAYS(LeaveTracker[[#This Row],[Start Date]],LeaveTracker[[#This Row],[End Date]],lstHolidays)</f>
        <v>2</v>
      </c>
      <c r="M561" s="9"/>
    </row>
    <row r="562" spans="1:13" ht="30" hidden="1" customHeight="1" x14ac:dyDescent="0.3">
      <c r="A562" s="51">
        <v>890</v>
      </c>
      <c r="B562" s="59">
        <v>44880</v>
      </c>
      <c r="C562" s="59">
        <v>44809</v>
      </c>
      <c r="D562" s="53" t="s">
        <v>1903</v>
      </c>
      <c r="E562" s="51" t="str">
        <f>IF(ISBLANK(LeaveTracker[[#This Row],[Employee Name]]),"-----",VLOOKUP(LeaveTracker[[#This Row],[Employee Name]],Employees[[Employee Name]:[Office]],7))</f>
        <v>TOPS-CSU</v>
      </c>
      <c r="F562" s="51" t="str">
        <f>IF(ISBLANK(LeaveTracker[[#This Row],[Employee Name]]),"-----",VLOOKUP(LeaveTracker[[#This Row],[Employee Name]],Employees[[Employee Name]:[Office]],6))</f>
        <v>CASUAL</v>
      </c>
      <c r="G562" s="50">
        <v>44816</v>
      </c>
      <c r="H562" s="50">
        <v>44820</v>
      </c>
      <c r="I562" s="55" t="s">
        <v>82</v>
      </c>
      <c r="J562" s="53"/>
      <c r="K562" s="51" t="str">
        <f ca="1">LeaveTracker[[#This Row],[Days]]&amp;" "&amp;LeaveTracker[[#This Row],[Type of Leave]]</f>
        <v>5 VL</v>
      </c>
      <c r="L562" s="9">
        <f ca="1">NETWORKDAYS(LeaveTracker[[#This Row],[Start Date]],LeaveTracker[[#This Row],[End Date]],lstHolidays)</f>
        <v>5</v>
      </c>
      <c r="M562" s="9"/>
    </row>
    <row r="563" spans="1:13" ht="30" hidden="1" customHeight="1" x14ac:dyDescent="0.3">
      <c r="A563" s="51">
        <v>890</v>
      </c>
      <c r="B563" s="59">
        <v>44880</v>
      </c>
      <c r="C563" s="59">
        <v>44809</v>
      </c>
      <c r="D563" s="53" t="s">
        <v>1903</v>
      </c>
      <c r="E563" s="51" t="str">
        <f>IF(ISBLANK(LeaveTracker[[#This Row],[Employee Name]]),"-----",VLOOKUP(LeaveTracker[[#This Row],[Employee Name]],Employees[[Employee Name]:[Office]],7))</f>
        <v>TOPS-CSU</v>
      </c>
      <c r="F563" s="51" t="str">
        <f>IF(ISBLANK(LeaveTracker[[#This Row],[Employee Name]]),"-----",VLOOKUP(LeaveTracker[[#This Row],[Employee Name]],Employees[[Employee Name]:[Office]],6))</f>
        <v>CASUAL</v>
      </c>
      <c r="G563" s="50">
        <v>44823</v>
      </c>
      <c r="H563" s="50">
        <v>44827</v>
      </c>
      <c r="I563" s="55" t="s">
        <v>82</v>
      </c>
      <c r="J563" s="53"/>
      <c r="K563" s="51" t="str">
        <f ca="1">LeaveTracker[[#This Row],[Days]]&amp;" "&amp;LeaveTracker[[#This Row],[Type of Leave]]</f>
        <v>5 VL</v>
      </c>
      <c r="L563" s="9">
        <f ca="1">NETWORKDAYS(LeaveTracker[[#This Row],[Start Date]],LeaveTracker[[#This Row],[End Date]],lstHolidays)</f>
        <v>5</v>
      </c>
      <c r="M563" s="9"/>
    </row>
    <row r="564" spans="1:13" ht="30" hidden="1" customHeight="1" x14ac:dyDescent="0.3">
      <c r="A564" s="51">
        <v>890</v>
      </c>
      <c r="B564" s="59">
        <v>44880</v>
      </c>
      <c r="C564" s="59">
        <v>44809</v>
      </c>
      <c r="D564" s="53" t="s">
        <v>1903</v>
      </c>
      <c r="E564" s="51" t="str">
        <f>IF(ISBLANK(LeaveTracker[[#This Row],[Employee Name]]),"-----",VLOOKUP(LeaveTracker[[#This Row],[Employee Name]],Employees[[Employee Name]:[Office]],7))</f>
        <v>TOPS-CSU</v>
      </c>
      <c r="F564" s="51" t="str">
        <f>IF(ISBLANK(LeaveTracker[[#This Row],[Employee Name]]),"-----",VLOOKUP(LeaveTracker[[#This Row],[Employee Name]],Employees[[Employee Name]:[Office]],6))</f>
        <v>CASUAL</v>
      </c>
      <c r="G564" s="50">
        <v>44830</v>
      </c>
      <c r="H564" s="50">
        <v>44834</v>
      </c>
      <c r="I564" s="55" t="s">
        <v>82</v>
      </c>
      <c r="J564" s="53"/>
      <c r="K564" s="51" t="str">
        <f ca="1">LeaveTracker[[#This Row],[Days]]&amp;" "&amp;LeaveTracker[[#This Row],[Type of Leave]]</f>
        <v>5 VL</v>
      </c>
      <c r="L564" s="9">
        <f ca="1">NETWORKDAYS(LeaveTracker[[#This Row],[Start Date]],LeaveTracker[[#This Row],[End Date]],lstHolidays)</f>
        <v>5</v>
      </c>
      <c r="M564" s="9"/>
    </row>
    <row r="565" spans="1:13" ht="30" hidden="1" customHeight="1" x14ac:dyDescent="0.3">
      <c r="A565" s="51">
        <v>891</v>
      </c>
      <c r="B565" s="59">
        <v>44880</v>
      </c>
      <c r="C565" s="59">
        <v>44816</v>
      </c>
      <c r="D565" s="53" t="s">
        <v>1807</v>
      </c>
      <c r="E565" s="51" t="str">
        <f>IF(ISBLANK(LeaveTracker[[#This Row],[Employee Name]]),"-----",VLOOKUP(LeaveTracker[[#This Row],[Employee Name]],Employees[[Employee Name]:[Office]],7))</f>
        <v>CENRO</v>
      </c>
      <c r="F565" s="51" t="str">
        <f>IF(ISBLANK(LeaveTracker[[#This Row],[Employee Name]]),"-----",VLOOKUP(LeaveTracker[[#This Row],[Employee Name]],Employees[[Employee Name]:[Office]],6))</f>
        <v>CASUAL</v>
      </c>
      <c r="G565" s="50">
        <v>44825</v>
      </c>
      <c r="H565" s="50">
        <v>44826</v>
      </c>
      <c r="I565" s="55" t="s">
        <v>82</v>
      </c>
      <c r="J565" s="53" t="s">
        <v>1739</v>
      </c>
      <c r="K565" s="51" t="str">
        <f ca="1">LeaveTracker[[#This Row],[Days]]&amp;" "&amp;LeaveTracker[[#This Row],[Type of Leave]]</f>
        <v>2 VL</v>
      </c>
      <c r="L565" s="9">
        <f ca="1">NETWORKDAYS(LeaveTracker[[#This Row],[Start Date]],LeaveTracker[[#This Row],[End Date]],lstHolidays)</f>
        <v>2</v>
      </c>
      <c r="M565" s="9"/>
    </row>
    <row r="566" spans="1:13" ht="30" hidden="1" customHeight="1" x14ac:dyDescent="0.3">
      <c r="A566" s="51">
        <v>892</v>
      </c>
      <c r="B566" s="59">
        <v>44880</v>
      </c>
      <c r="C566" s="59">
        <v>44824</v>
      </c>
      <c r="D566" s="53" t="s">
        <v>1880</v>
      </c>
      <c r="E566" s="51" t="str">
        <f>IF(ISBLANK(LeaveTracker[[#This Row],[Employee Name]]),"-----",VLOOKUP(LeaveTracker[[#This Row],[Employee Name]],Employees[[Employee Name]:[Office]],7))</f>
        <v>LCR</v>
      </c>
      <c r="F566" s="51" t="str">
        <f>IF(ISBLANK(LeaveTracker[[#This Row],[Employee Name]]),"-----",VLOOKUP(LeaveTracker[[#This Row],[Employee Name]],Employees[[Employee Name]:[Office]],6))</f>
        <v>CASUAL</v>
      </c>
      <c r="G566" s="50">
        <v>44823</v>
      </c>
      <c r="H566" s="50">
        <v>44823</v>
      </c>
      <c r="I566" s="55" t="s">
        <v>81</v>
      </c>
      <c r="J566" s="53"/>
      <c r="K566" s="51" t="str">
        <f ca="1">LeaveTracker[[#This Row],[Days]]&amp;" "&amp;LeaveTracker[[#This Row],[Type of Leave]]</f>
        <v>1 SL</v>
      </c>
      <c r="L566" s="9">
        <f ca="1">NETWORKDAYS(LeaveTracker[[#This Row],[Start Date]],LeaveTracker[[#This Row],[End Date]],lstHolidays)</f>
        <v>1</v>
      </c>
      <c r="M566" s="9"/>
    </row>
    <row r="567" spans="1:13" ht="30" hidden="1" customHeight="1" x14ac:dyDescent="0.3">
      <c r="A567" s="51">
        <v>893</v>
      </c>
      <c r="B567" s="59">
        <v>44880</v>
      </c>
      <c r="C567" s="59">
        <v>44819</v>
      </c>
      <c r="D567" s="53" t="s">
        <v>1941</v>
      </c>
      <c r="E567" s="51" t="str">
        <f>IF(ISBLANK(LeaveTracker[[#This Row],[Employee Name]]),"-----",VLOOKUP(LeaveTracker[[#This Row],[Employee Name]],Employees[[Employee Name]:[Office]],7))</f>
        <v>TICC</v>
      </c>
      <c r="F567" s="51" t="str">
        <f>IF(ISBLANK(LeaveTracker[[#This Row],[Employee Name]]),"-----",VLOOKUP(LeaveTracker[[#This Row],[Employee Name]],Employees[[Employee Name]:[Office]],6))</f>
        <v>CASUAL</v>
      </c>
      <c r="G567" s="50">
        <v>44814</v>
      </c>
      <c r="H567" s="50">
        <v>44814</v>
      </c>
      <c r="I567" s="55" t="s">
        <v>81</v>
      </c>
      <c r="J567" s="53"/>
      <c r="K567" s="51" t="str">
        <f ca="1">LeaveTracker[[#This Row],[Days]]&amp;" "&amp;LeaveTracker[[#This Row],[Type of Leave]]</f>
        <v>0 SL</v>
      </c>
      <c r="L567" s="9">
        <f ca="1">NETWORKDAYS(LeaveTracker[[#This Row],[Start Date]],LeaveTracker[[#This Row],[End Date]],lstHolidays)</f>
        <v>0</v>
      </c>
      <c r="M567" s="9"/>
    </row>
    <row r="568" spans="1:13" ht="30" hidden="1" customHeight="1" x14ac:dyDescent="0.3">
      <c r="A568" s="51">
        <v>894</v>
      </c>
      <c r="B568" s="59">
        <v>44880</v>
      </c>
      <c r="C568" s="59">
        <v>44814</v>
      </c>
      <c r="D568" s="53" t="s">
        <v>1942</v>
      </c>
      <c r="E568" s="51" t="str">
        <f>IF(ISBLANK(LeaveTracker[[#This Row],[Employee Name]]),"-----",VLOOKUP(LeaveTracker[[#This Row],[Employee Name]],Employees[[Employee Name]:[Office]],7))</f>
        <v>PICNIC GROVE</v>
      </c>
      <c r="F568" s="51" t="str">
        <f>IF(ISBLANK(LeaveTracker[[#This Row],[Employee Name]]),"-----",VLOOKUP(LeaveTracker[[#This Row],[Employee Name]],Employees[[Employee Name]:[Office]],6))</f>
        <v>CASUAL</v>
      </c>
      <c r="G568" s="50">
        <v>44823</v>
      </c>
      <c r="H568" s="50">
        <v>44827</v>
      </c>
      <c r="I568" s="55" t="s">
        <v>82</v>
      </c>
      <c r="J568" s="53"/>
      <c r="K568" s="51" t="str">
        <f ca="1">LeaveTracker[[#This Row],[Days]]&amp;" "&amp;LeaveTracker[[#This Row],[Type of Leave]]</f>
        <v>5 VL</v>
      </c>
      <c r="L568" s="9">
        <f ca="1">NETWORKDAYS(LeaveTracker[[#This Row],[Start Date]],LeaveTracker[[#This Row],[End Date]],lstHolidays)</f>
        <v>5</v>
      </c>
      <c r="M568" s="9"/>
    </row>
    <row r="569" spans="1:13" ht="30" hidden="1" customHeight="1" x14ac:dyDescent="0.3">
      <c r="A569" s="51">
        <v>895</v>
      </c>
      <c r="B569" s="59">
        <v>44880</v>
      </c>
      <c r="C569" s="59">
        <v>44825</v>
      </c>
      <c r="D569" s="53" t="s">
        <v>1827</v>
      </c>
      <c r="E569" s="51" t="str">
        <f>IF(ISBLANK(LeaveTracker[[#This Row],[Employee Name]]),"-----",VLOOKUP(LeaveTracker[[#This Row],[Employee Name]],Employees[[Employee Name]:[Office]],7))</f>
        <v>ONT</v>
      </c>
      <c r="F569" s="51" t="str">
        <f>IF(ISBLANK(LeaveTracker[[#This Row],[Employee Name]]),"-----",VLOOKUP(LeaveTracker[[#This Row],[Employee Name]],Employees[[Employee Name]:[Office]],6))</f>
        <v>CASUAL</v>
      </c>
      <c r="G569" s="50">
        <v>44813</v>
      </c>
      <c r="H569" s="50">
        <v>44815</v>
      </c>
      <c r="I569" s="55" t="s">
        <v>81</v>
      </c>
      <c r="J569" s="53"/>
      <c r="K569" s="51" t="str">
        <f ca="1">LeaveTracker[[#This Row],[Days]]&amp;" "&amp;LeaveTracker[[#This Row],[Type of Leave]]</f>
        <v>1 SL</v>
      </c>
      <c r="L569" s="9">
        <f ca="1">NETWORKDAYS(LeaveTracker[[#This Row],[Start Date]],LeaveTracker[[#This Row],[End Date]],lstHolidays)</f>
        <v>1</v>
      </c>
      <c r="M569" s="9"/>
    </row>
    <row r="570" spans="1:13" ht="30" hidden="1" customHeight="1" x14ac:dyDescent="0.3">
      <c r="A570" s="51">
        <v>895</v>
      </c>
      <c r="B570" s="59">
        <v>44880</v>
      </c>
      <c r="C570" s="59">
        <v>44825</v>
      </c>
      <c r="D570" s="53" t="s">
        <v>1827</v>
      </c>
      <c r="E570" s="51" t="str">
        <f>IF(ISBLANK(LeaveTracker[[#This Row],[Employee Name]]),"-----",VLOOKUP(LeaveTracker[[#This Row],[Employee Name]],Employees[[Employee Name]:[Office]],7))</f>
        <v>ONT</v>
      </c>
      <c r="F570" s="51" t="str">
        <f>IF(ISBLANK(LeaveTracker[[#This Row],[Employee Name]]),"-----",VLOOKUP(LeaveTracker[[#This Row],[Employee Name]],Employees[[Employee Name]:[Office]],6))</f>
        <v>CASUAL</v>
      </c>
      <c r="G570" s="50">
        <v>44818</v>
      </c>
      <c r="H570" s="50">
        <v>44818</v>
      </c>
      <c r="I570" s="55" t="s">
        <v>81</v>
      </c>
      <c r="J570" s="53"/>
      <c r="K570" s="51" t="str">
        <f ca="1">LeaveTracker[[#This Row],[Days]]&amp;" "&amp;LeaveTracker[[#This Row],[Type of Leave]]</f>
        <v>1 SL</v>
      </c>
      <c r="L570" s="9">
        <f ca="1">NETWORKDAYS(LeaveTracker[[#This Row],[Start Date]],LeaveTracker[[#This Row],[End Date]],lstHolidays)</f>
        <v>1</v>
      </c>
      <c r="M570" s="9"/>
    </row>
    <row r="571" spans="1:13" ht="30" hidden="1" customHeight="1" x14ac:dyDescent="0.3">
      <c r="A571" s="51">
        <v>896</v>
      </c>
      <c r="B571" s="59">
        <v>44880</v>
      </c>
      <c r="C571" s="59">
        <v>44809</v>
      </c>
      <c r="D571" s="53" t="s">
        <v>1943</v>
      </c>
      <c r="E571" s="51" t="str">
        <f>IF(ISBLANK(LeaveTracker[[#This Row],[Employee Name]]),"-----",VLOOKUP(LeaveTracker[[#This Row],[Employee Name]],Employees[[Employee Name]:[Office]],7))</f>
        <v>CHO</v>
      </c>
      <c r="F571" s="51" t="str">
        <f>IF(ISBLANK(LeaveTracker[[#This Row],[Employee Name]]),"-----",VLOOKUP(LeaveTracker[[#This Row],[Employee Name]],Employees[[Employee Name]:[Office]],6))</f>
        <v>REGULAR</v>
      </c>
      <c r="G571" s="50">
        <v>44820</v>
      </c>
      <c r="H571" s="50">
        <v>44820</v>
      </c>
      <c r="I571" s="55" t="s">
        <v>82</v>
      </c>
      <c r="J571" s="53"/>
      <c r="K571" s="51" t="str">
        <f ca="1">LeaveTracker[[#This Row],[Days]]&amp;" "&amp;LeaveTracker[[#This Row],[Type of Leave]]</f>
        <v>1 VL</v>
      </c>
      <c r="L571" s="9">
        <f ca="1">NETWORKDAYS(LeaveTracker[[#This Row],[Start Date]],LeaveTracker[[#This Row],[End Date]],lstHolidays)</f>
        <v>1</v>
      </c>
      <c r="M571" s="9"/>
    </row>
    <row r="572" spans="1:13" ht="30" hidden="1" customHeight="1" x14ac:dyDescent="0.3">
      <c r="A572" s="51">
        <v>897</v>
      </c>
      <c r="B572" s="59">
        <v>44880</v>
      </c>
      <c r="C572" s="59">
        <v>44823</v>
      </c>
      <c r="D572" s="53" t="s">
        <v>1889</v>
      </c>
      <c r="E572" s="51" t="str">
        <f>IF(ISBLANK(LeaveTracker[[#This Row],[Employee Name]]),"-----",VLOOKUP(LeaveTracker[[#This Row],[Employee Name]],Employees[[Employee Name]:[Office]],7))</f>
        <v>TICC</v>
      </c>
      <c r="F572" s="51" t="str">
        <f>IF(ISBLANK(LeaveTracker[[#This Row],[Employee Name]]),"-----",VLOOKUP(LeaveTracker[[#This Row],[Employee Name]],Employees[[Employee Name]:[Office]],6))</f>
        <v>CASUAL</v>
      </c>
      <c r="G572" s="50">
        <v>44819</v>
      </c>
      <c r="H572" s="50">
        <v>44819</v>
      </c>
      <c r="I572" s="55" t="s">
        <v>81</v>
      </c>
      <c r="J572" s="53"/>
      <c r="K572" s="51" t="str">
        <f ca="1">LeaveTracker[[#This Row],[Days]]&amp;" "&amp;LeaveTracker[[#This Row],[Type of Leave]]</f>
        <v>1 SL</v>
      </c>
      <c r="L572" s="9">
        <f ca="1">NETWORKDAYS(LeaveTracker[[#This Row],[Start Date]],LeaveTracker[[#This Row],[End Date]],lstHolidays)</f>
        <v>1</v>
      </c>
      <c r="M572" s="9"/>
    </row>
    <row r="573" spans="1:13" ht="30" hidden="1" customHeight="1" x14ac:dyDescent="0.3">
      <c r="A573" s="51">
        <v>898</v>
      </c>
      <c r="B573" s="59">
        <v>44880</v>
      </c>
      <c r="C573" s="59">
        <v>44823</v>
      </c>
      <c r="D573" s="53" t="s">
        <v>1932</v>
      </c>
      <c r="E573" s="51" t="str">
        <f>IF(ISBLANK(LeaveTracker[[#This Row],[Employee Name]]),"-----",VLOOKUP(LeaveTracker[[#This Row],[Employee Name]],Employees[[Employee Name]:[Office]],7))</f>
        <v>CENRO</v>
      </c>
      <c r="F573" s="51" t="str">
        <f>IF(ISBLANK(LeaveTracker[[#This Row],[Employee Name]]),"-----",VLOOKUP(LeaveTracker[[#This Row],[Employee Name]],Employees[[Employee Name]:[Office]],6))</f>
        <v>CASUAL</v>
      </c>
      <c r="G573" s="50">
        <v>44805</v>
      </c>
      <c r="H573" s="50">
        <v>44806</v>
      </c>
      <c r="I573" s="55" t="s">
        <v>81</v>
      </c>
      <c r="J573" s="53"/>
      <c r="K573" s="51" t="str">
        <f ca="1">LeaveTracker[[#This Row],[Days]]&amp;" "&amp;LeaveTracker[[#This Row],[Type of Leave]]</f>
        <v>2 SL</v>
      </c>
      <c r="L573" s="9">
        <f ca="1">NETWORKDAYS(LeaveTracker[[#This Row],[Start Date]],LeaveTracker[[#This Row],[End Date]],lstHolidays)</f>
        <v>2</v>
      </c>
      <c r="M573" s="9"/>
    </row>
    <row r="574" spans="1:13" ht="30" hidden="1" customHeight="1" x14ac:dyDescent="0.3">
      <c r="A574" s="51">
        <v>898</v>
      </c>
      <c r="B574" s="59">
        <v>44880</v>
      </c>
      <c r="C574" s="59">
        <v>44823</v>
      </c>
      <c r="D574" s="53" t="s">
        <v>1932</v>
      </c>
      <c r="E574" s="51" t="str">
        <f>IF(ISBLANK(LeaveTracker[[#This Row],[Employee Name]]),"-----",VLOOKUP(LeaveTracker[[#This Row],[Employee Name]],Employees[[Employee Name]:[Office]],7))</f>
        <v>CENRO</v>
      </c>
      <c r="F574" s="51" t="str">
        <f>IF(ISBLANK(LeaveTracker[[#This Row],[Employee Name]]),"-----",VLOOKUP(LeaveTracker[[#This Row],[Employee Name]],Employees[[Employee Name]:[Office]],6))</f>
        <v>CASUAL</v>
      </c>
      <c r="G574" s="50">
        <v>44809</v>
      </c>
      <c r="H574" s="50">
        <v>44813</v>
      </c>
      <c r="I574" s="55" t="s">
        <v>81</v>
      </c>
      <c r="J574" s="53"/>
      <c r="K574" s="51" t="str">
        <f ca="1">LeaveTracker[[#This Row],[Days]]&amp;" "&amp;LeaveTracker[[#This Row],[Type of Leave]]</f>
        <v>5 SL</v>
      </c>
      <c r="L574" s="9">
        <f ca="1">NETWORKDAYS(LeaveTracker[[#This Row],[Start Date]],LeaveTracker[[#This Row],[End Date]],lstHolidays)</f>
        <v>5</v>
      </c>
      <c r="M574" s="9"/>
    </row>
    <row r="575" spans="1:13" ht="30" hidden="1" customHeight="1" x14ac:dyDescent="0.3">
      <c r="A575" s="51">
        <v>898</v>
      </c>
      <c r="B575" s="59">
        <v>44880</v>
      </c>
      <c r="C575" s="59">
        <v>44823</v>
      </c>
      <c r="D575" s="53" t="s">
        <v>1932</v>
      </c>
      <c r="E575" s="51" t="str">
        <f>IF(ISBLANK(LeaveTracker[[#This Row],[Employee Name]]),"-----",VLOOKUP(LeaveTracker[[#This Row],[Employee Name]],Employees[[Employee Name]:[Office]],7))</f>
        <v>CENRO</v>
      </c>
      <c r="F575" s="51" t="str">
        <f>IF(ISBLANK(LeaveTracker[[#This Row],[Employee Name]]),"-----",VLOOKUP(LeaveTracker[[#This Row],[Employee Name]],Employees[[Employee Name]:[Office]],6))</f>
        <v>CASUAL</v>
      </c>
      <c r="G575" s="50">
        <v>44816</v>
      </c>
      <c r="H575" s="50">
        <v>44820</v>
      </c>
      <c r="I575" s="55" t="s">
        <v>81</v>
      </c>
      <c r="J575" s="53"/>
      <c r="K575" s="51" t="str">
        <f ca="1">LeaveTracker[[#This Row],[Days]]&amp;" "&amp;LeaveTracker[[#This Row],[Type of Leave]]</f>
        <v>5 SL</v>
      </c>
      <c r="L575" s="9">
        <f ca="1">NETWORKDAYS(LeaveTracker[[#This Row],[Start Date]],LeaveTracker[[#This Row],[End Date]],lstHolidays)</f>
        <v>5</v>
      </c>
      <c r="M575" s="9"/>
    </row>
    <row r="576" spans="1:13" ht="30" hidden="1" customHeight="1" x14ac:dyDescent="0.3">
      <c r="A576" s="51">
        <v>898</v>
      </c>
      <c r="B576" s="59">
        <v>44880</v>
      </c>
      <c r="C576" s="59">
        <v>44823</v>
      </c>
      <c r="D576" s="53" t="s">
        <v>1932</v>
      </c>
      <c r="E576" s="51" t="str">
        <f>IF(ISBLANK(LeaveTracker[[#This Row],[Employee Name]]),"-----",VLOOKUP(LeaveTracker[[#This Row],[Employee Name]],Employees[[Employee Name]:[Office]],7))</f>
        <v>CENRO</v>
      </c>
      <c r="F576" s="51" t="str">
        <f>IF(ISBLANK(LeaveTracker[[#This Row],[Employee Name]]),"-----",VLOOKUP(LeaveTracker[[#This Row],[Employee Name]],Employees[[Employee Name]:[Office]],6))</f>
        <v>CASUAL</v>
      </c>
      <c r="G576" s="50">
        <v>44823</v>
      </c>
      <c r="H576" s="50">
        <v>44827</v>
      </c>
      <c r="I576" s="55" t="s">
        <v>81</v>
      </c>
      <c r="J576" s="53"/>
      <c r="K576" s="51" t="str">
        <f ca="1">LeaveTracker[[#This Row],[Days]]&amp;" "&amp;LeaveTracker[[#This Row],[Type of Leave]]</f>
        <v>5 SL</v>
      </c>
      <c r="L576" s="9">
        <f ca="1">NETWORKDAYS(LeaveTracker[[#This Row],[Start Date]],LeaveTracker[[#This Row],[End Date]],lstHolidays)</f>
        <v>5</v>
      </c>
      <c r="M576" s="9"/>
    </row>
    <row r="577" spans="1:13" ht="30" hidden="1" customHeight="1" x14ac:dyDescent="0.3">
      <c r="A577" s="51">
        <v>898</v>
      </c>
      <c r="B577" s="59">
        <v>44880</v>
      </c>
      <c r="C577" s="59">
        <v>44823</v>
      </c>
      <c r="D577" s="53" t="s">
        <v>1932</v>
      </c>
      <c r="E577" s="51" t="str">
        <f>IF(ISBLANK(LeaveTracker[[#This Row],[Employee Name]]),"-----",VLOOKUP(LeaveTracker[[#This Row],[Employee Name]],Employees[[Employee Name]:[Office]],7))</f>
        <v>CENRO</v>
      </c>
      <c r="F577" s="51" t="str">
        <f>IF(ISBLANK(LeaveTracker[[#This Row],[Employee Name]]),"-----",VLOOKUP(LeaveTracker[[#This Row],[Employee Name]],Employees[[Employee Name]:[Office]],6))</f>
        <v>CASUAL</v>
      </c>
      <c r="G577" s="50">
        <v>44830</v>
      </c>
      <c r="H577" s="50">
        <v>44834</v>
      </c>
      <c r="I577" s="55" t="s">
        <v>81</v>
      </c>
      <c r="J577" s="53"/>
      <c r="K577" s="51" t="str">
        <f ca="1">LeaveTracker[[#This Row],[Days]]&amp;" "&amp;LeaveTracker[[#This Row],[Type of Leave]]</f>
        <v>5 SL</v>
      </c>
      <c r="L577" s="9">
        <f ca="1">NETWORKDAYS(LeaveTracker[[#This Row],[Start Date]],LeaveTracker[[#This Row],[End Date]],lstHolidays)</f>
        <v>5</v>
      </c>
      <c r="M577" s="9"/>
    </row>
    <row r="578" spans="1:13" ht="30" hidden="1" customHeight="1" x14ac:dyDescent="0.3">
      <c r="A578" s="51">
        <v>898</v>
      </c>
      <c r="B578" s="59">
        <v>44880</v>
      </c>
      <c r="C578" s="59">
        <v>44823</v>
      </c>
      <c r="D578" s="53" t="s">
        <v>1932</v>
      </c>
      <c r="E578" s="51" t="str">
        <f>IF(ISBLANK(LeaveTracker[[#This Row],[Employee Name]]),"-----",VLOOKUP(LeaveTracker[[#This Row],[Employee Name]],Employees[[Employee Name]:[Office]],7))</f>
        <v>CENRO</v>
      </c>
      <c r="F578" s="51" t="str">
        <f>IF(ISBLANK(LeaveTracker[[#This Row],[Employee Name]]),"-----",VLOOKUP(LeaveTracker[[#This Row],[Employee Name]],Employees[[Employee Name]:[Office]],6))</f>
        <v>CASUAL</v>
      </c>
      <c r="G578" s="50">
        <v>44837</v>
      </c>
      <c r="H578" s="50">
        <v>44841</v>
      </c>
      <c r="I578" s="55" t="s">
        <v>81</v>
      </c>
      <c r="J578" s="53"/>
      <c r="K578" s="51" t="str">
        <f ca="1">LeaveTracker[[#This Row],[Days]]&amp;" "&amp;LeaveTracker[[#This Row],[Type of Leave]]</f>
        <v>5 SL</v>
      </c>
      <c r="L578" s="9">
        <f ca="1">NETWORKDAYS(LeaveTracker[[#This Row],[Start Date]],LeaveTracker[[#This Row],[End Date]],lstHolidays)</f>
        <v>5</v>
      </c>
      <c r="M578" s="9"/>
    </row>
    <row r="579" spans="1:13" ht="30" hidden="1" customHeight="1" x14ac:dyDescent="0.3">
      <c r="A579" s="51">
        <v>898</v>
      </c>
      <c r="B579" s="59">
        <v>44880</v>
      </c>
      <c r="C579" s="59">
        <v>44823</v>
      </c>
      <c r="D579" s="53" t="s">
        <v>1932</v>
      </c>
      <c r="E579" s="51" t="str">
        <f>IF(ISBLANK(LeaveTracker[[#This Row],[Employee Name]]),"-----",VLOOKUP(LeaveTracker[[#This Row],[Employee Name]],Employees[[Employee Name]:[Office]],7))</f>
        <v>CENRO</v>
      </c>
      <c r="F579" s="51" t="str">
        <f>IF(ISBLANK(LeaveTracker[[#This Row],[Employee Name]]),"-----",VLOOKUP(LeaveTracker[[#This Row],[Employee Name]],Employees[[Employee Name]:[Office]],6))</f>
        <v>CASUAL</v>
      </c>
      <c r="G579" s="50">
        <v>44844</v>
      </c>
      <c r="H579" s="50">
        <v>44846</v>
      </c>
      <c r="I579" s="55" t="s">
        <v>81</v>
      </c>
      <c r="J579" s="53"/>
      <c r="K579" s="51" t="str">
        <f ca="1">LeaveTracker[[#This Row],[Days]]&amp;" "&amp;LeaveTracker[[#This Row],[Type of Leave]]</f>
        <v>3 SL</v>
      </c>
      <c r="L579" s="9">
        <f ca="1">NETWORKDAYS(LeaveTracker[[#This Row],[Start Date]],LeaveTracker[[#This Row],[End Date]],lstHolidays)</f>
        <v>3</v>
      </c>
      <c r="M579" s="9"/>
    </row>
    <row r="580" spans="1:13" ht="30" hidden="1" customHeight="1" x14ac:dyDescent="0.3">
      <c r="A580" s="51">
        <v>899</v>
      </c>
      <c r="B580" s="59">
        <v>44880</v>
      </c>
      <c r="C580" s="59">
        <v>44805</v>
      </c>
      <c r="D580" s="53" t="s">
        <v>1932</v>
      </c>
      <c r="E580" s="51" t="str">
        <f>IF(ISBLANK(LeaveTracker[[#This Row],[Employee Name]]),"-----",VLOOKUP(LeaveTracker[[#This Row],[Employee Name]],Employees[[Employee Name]:[Office]],7))</f>
        <v>CENRO</v>
      </c>
      <c r="F580" s="51" t="str">
        <f>IF(ISBLANK(LeaveTracker[[#This Row],[Employee Name]]),"-----",VLOOKUP(LeaveTracker[[#This Row],[Employee Name]],Employees[[Employee Name]:[Office]],6))</f>
        <v>CASUAL</v>
      </c>
      <c r="G580" s="50">
        <v>44793</v>
      </c>
      <c r="H580" s="50">
        <v>44793</v>
      </c>
      <c r="I580" s="55" t="s">
        <v>81</v>
      </c>
      <c r="J580" s="53"/>
      <c r="K580" s="51" t="str">
        <f ca="1">LeaveTracker[[#This Row],[Days]]&amp;" "&amp;LeaveTracker[[#This Row],[Type of Leave]]</f>
        <v>0 SL</v>
      </c>
      <c r="L580" s="9">
        <f ca="1">NETWORKDAYS(LeaveTracker[[#This Row],[Start Date]],LeaveTracker[[#This Row],[End Date]],lstHolidays)</f>
        <v>0</v>
      </c>
      <c r="M580" s="9"/>
    </row>
    <row r="581" spans="1:13" ht="30" hidden="1" customHeight="1" x14ac:dyDescent="0.3">
      <c r="A581" s="51">
        <v>899</v>
      </c>
      <c r="B581" s="59">
        <v>44880</v>
      </c>
      <c r="C581" s="59">
        <v>44805</v>
      </c>
      <c r="D581" s="53" t="s">
        <v>1932</v>
      </c>
      <c r="E581" s="51" t="str">
        <f>IF(ISBLANK(LeaveTracker[[#This Row],[Employee Name]]),"-----",VLOOKUP(LeaveTracker[[#This Row],[Employee Name]],Employees[[Employee Name]:[Office]],7))</f>
        <v>CENRO</v>
      </c>
      <c r="F581" s="51" t="str">
        <f>IF(ISBLANK(LeaveTracker[[#This Row],[Employee Name]]),"-----",VLOOKUP(LeaveTracker[[#This Row],[Employee Name]],Employees[[Employee Name]:[Office]],6))</f>
        <v>CASUAL</v>
      </c>
      <c r="G581" s="50">
        <v>44795</v>
      </c>
      <c r="H581" s="50">
        <v>44800</v>
      </c>
      <c r="I581" s="55" t="s">
        <v>81</v>
      </c>
      <c r="J581" s="53"/>
      <c r="K581" s="51" t="str">
        <f ca="1">LeaveTracker[[#This Row],[Days]]&amp;" "&amp;LeaveTracker[[#This Row],[Type of Leave]]</f>
        <v>5 SL</v>
      </c>
      <c r="L581" s="9">
        <f ca="1">NETWORKDAYS(LeaveTracker[[#This Row],[Start Date]],LeaveTracker[[#This Row],[End Date]],lstHolidays)</f>
        <v>5</v>
      </c>
      <c r="M581" s="9"/>
    </row>
    <row r="582" spans="1:13" ht="30" hidden="1" customHeight="1" x14ac:dyDescent="0.3">
      <c r="A582" s="51">
        <v>899</v>
      </c>
      <c r="B582" s="59">
        <v>44880</v>
      </c>
      <c r="C582" s="59">
        <v>44825</v>
      </c>
      <c r="D582" s="53" t="s">
        <v>1863</v>
      </c>
      <c r="E582" s="51" t="str">
        <f>IF(ISBLANK(LeaveTracker[[#This Row],[Employee Name]]),"-----",VLOOKUP(LeaveTracker[[#This Row],[Employee Name]],Employees[[Employee Name]:[Office]],7))</f>
        <v>EEO/CITY MARKET</v>
      </c>
      <c r="F582" s="51" t="str">
        <f>IF(ISBLANK(LeaveTracker[[#This Row],[Employee Name]]),"-----",VLOOKUP(LeaveTracker[[#This Row],[Employee Name]],Employees[[Employee Name]:[Office]],6))</f>
        <v>CASUAL</v>
      </c>
      <c r="G582" s="50">
        <v>44832</v>
      </c>
      <c r="H582" s="50">
        <v>44832</v>
      </c>
      <c r="I582" s="55" t="s">
        <v>300</v>
      </c>
      <c r="J582" s="53" t="s">
        <v>1808</v>
      </c>
      <c r="K582" s="51" t="str">
        <f ca="1">LeaveTracker[[#This Row],[Days]]&amp;" "&amp;LeaveTracker[[#This Row],[Type of Leave]]</f>
        <v>1 OTHER</v>
      </c>
      <c r="L582" s="9">
        <f ca="1">NETWORKDAYS(LeaveTracker[[#This Row],[Start Date]],LeaveTracker[[#This Row],[End Date]],lstHolidays)</f>
        <v>1</v>
      </c>
      <c r="M582" s="9"/>
    </row>
    <row r="583" spans="1:13" ht="30" hidden="1" customHeight="1" x14ac:dyDescent="0.3">
      <c r="A583" s="51">
        <v>900</v>
      </c>
      <c r="B583" s="59">
        <v>44880</v>
      </c>
      <c r="C583" s="59">
        <v>44833</v>
      </c>
      <c r="D583" s="53" t="s">
        <v>1863</v>
      </c>
      <c r="E583" s="51" t="str">
        <f>IF(ISBLANK(LeaveTracker[[#This Row],[Employee Name]]),"-----",VLOOKUP(LeaveTracker[[#This Row],[Employee Name]],Employees[[Employee Name]:[Office]],7))</f>
        <v>EEO/CITY MARKET</v>
      </c>
      <c r="F583" s="51" t="str">
        <f>IF(ISBLANK(LeaveTracker[[#This Row],[Employee Name]]),"-----",VLOOKUP(LeaveTracker[[#This Row],[Employee Name]],Employees[[Employee Name]:[Office]],6))</f>
        <v>CASUAL</v>
      </c>
      <c r="G583" s="50">
        <v>44820</v>
      </c>
      <c r="H583" s="50">
        <v>44821</v>
      </c>
      <c r="I583" s="55" t="s">
        <v>81</v>
      </c>
      <c r="J583" s="53"/>
      <c r="K583" s="51" t="str">
        <f ca="1">LeaveTracker[[#This Row],[Days]]&amp;" "&amp;LeaveTracker[[#This Row],[Type of Leave]]</f>
        <v>1 SL</v>
      </c>
      <c r="L583" s="9">
        <f ca="1">NETWORKDAYS(LeaveTracker[[#This Row],[Start Date]],LeaveTracker[[#This Row],[End Date]],lstHolidays)</f>
        <v>1</v>
      </c>
      <c r="M583" s="9"/>
    </row>
    <row r="584" spans="1:13" ht="30" hidden="1" customHeight="1" x14ac:dyDescent="0.3">
      <c r="A584" s="51">
        <v>901</v>
      </c>
      <c r="B584" s="59">
        <v>44880</v>
      </c>
      <c r="C584" s="59">
        <v>44819</v>
      </c>
      <c r="D584" s="53" t="s">
        <v>1863</v>
      </c>
      <c r="E584" s="51" t="str">
        <f>IF(ISBLANK(LeaveTracker[[#This Row],[Employee Name]]),"-----",VLOOKUP(LeaveTracker[[#This Row],[Employee Name]],Employees[[Employee Name]:[Office]],7))</f>
        <v>EEO/CITY MARKET</v>
      </c>
      <c r="F584" s="51" t="str">
        <f>IF(ISBLANK(LeaveTracker[[#This Row],[Employee Name]]),"-----",VLOOKUP(LeaveTracker[[#This Row],[Employee Name]],Employees[[Employee Name]:[Office]],6))</f>
        <v>CASUAL</v>
      </c>
      <c r="G584" s="50">
        <v>44814</v>
      </c>
      <c r="H584" s="50">
        <v>44814</v>
      </c>
      <c r="I584" s="55" t="s">
        <v>81</v>
      </c>
      <c r="J584" s="53"/>
      <c r="K584" s="51" t="str">
        <f ca="1">LeaveTracker[[#This Row],[Days]]&amp;" "&amp;LeaveTracker[[#This Row],[Type of Leave]]</f>
        <v>0 SL</v>
      </c>
      <c r="L584" s="9">
        <f ca="1">NETWORKDAYS(LeaveTracker[[#This Row],[Start Date]],LeaveTracker[[#This Row],[End Date]],lstHolidays)</f>
        <v>0</v>
      </c>
      <c r="M584" s="9"/>
    </row>
    <row r="585" spans="1:13" ht="30" hidden="1" customHeight="1" x14ac:dyDescent="0.3">
      <c r="A585" s="51">
        <v>901</v>
      </c>
      <c r="B585" s="59">
        <v>44880</v>
      </c>
      <c r="C585" s="59">
        <v>44819</v>
      </c>
      <c r="D585" s="53" t="s">
        <v>1863</v>
      </c>
      <c r="E585" s="51" t="str">
        <f>IF(ISBLANK(LeaveTracker[[#This Row],[Employee Name]]),"-----",VLOOKUP(LeaveTracker[[#This Row],[Employee Name]],Employees[[Employee Name]:[Office]],7))</f>
        <v>EEO/CITY MARKET</v>
      </c>
      <c r="F585" s="51" t="str">
        <f>IF(ISBLANK(LeaveTracker[[#This Row],[Employee Name]]),"-----",VLOOKUP(LeaveTracker[[#This Row],[Employee Name]],Employees[[Employee Name]:[Office]],6))</f>
        <v>CASUAL</v>
      </c>
      <c r="G585" s="50">
        <v>44816</v>
      </c>
      <c r="H585" s="50">
        <v>44818</v>
      </c>
      <c r="I585" s="55" t="s">
        <v>81</v>
      </c>
      <c r="J585" s="53"/>
      <c r="K585" s="51" t="str">
        <f ca="1">LeaveTracker[[#This Row],[Days]]&amp;" "&amp;LeaveTracker[[#This Row],[Type of Leave]]</f>
        <v>3 SL</v>
      </c>
      <c r="L585" s="9">
        <f ca="1">NETWORKDAYS(LeaveTracker[[#This Row],[Start Date]],LeaveTracker[[#This Row],[End Date]],lstHolidays)</f>
        <v>3</v>
      </c>
      <c r="M585" s="9"/>
    </row>
    <row r="586" spans="1:13" ht="30" hidden="1" customHeight="1" x14ac:dyDescent="0.3">
      <c r="A586" s="51">
        <v>902</v>
      </c>
      <c r="B586" s="59">
        <v>44880</v>
      </c>
      <c r="C586" s="59">
        <v>44809</v>
      </c>
      <c r="D586" s="53" t="s">
        <v>1828</v>
      </c>
      <c r="E586" s="51" t="str">
        <f>IF(ISBLANK(LeaveTracker[[#This Row],[Employee Name]]),"-----",VLOOKUP(LeaveTracker[[#This Row],[Employee Name]],Employees[[Employee Name]:[Office]],7))</f>
        <v>TICC</v>
      </c>
      <c r="F586" s="51" t="str">
        <f>IF(ISBLANK(LeaveTracker[[#This Row],[Employee Name]]),"-----",VLOOKUP(LeaveTracker[[#This Row],[Employee Name]],Employees[[Employee Name]:[Office]],6))</f>
        <v>CASUAL</v>
      </c>
      <c r="G586" s="50">
        <v>44805</v>
      </c>
      <c r="H586" s="50">
        <v>44806</v>
      </c>
      <c r="I586" s="55" t="s">
        <v>81</v>
      </c>
      <c r="J586" s="53"/>
      <c r="K586" s="51" t="str">
        <f ca="1">LeaveTracker[[#This Row],[Days]]&amp;" "&amp;LeaveTracker[[#This Row],[Type of Leave]]</f>
        <v>2 SL</v>
      </c>
      <c r="L586" s="9">
        <f ca="1">NETWORKDAYS(LeaveTracker[[#This Row],[Start Date]],LeaveTracker[[#This Row],[End Date]],lstHolidays)</f>
        <v>2</v>
      </c>
      <c r="M586" s="9"/>
    </row>
    <row r="587" spans="1:13" ht="30" hidden="1" customHeight="1" x14ac:dyDescent="0.3">
      <c r="A587" s="51">
        <v>903</v>
      </c>
      <c r="B587" s="59">
        <v>44880</v>
      </c>
      <c r="C587" s="59">
        <v>44826</v>
      </c>
      <c r="D587" s="53" t="s">
        <v>1897</v>
      </c>
      <c r="E587" s="51" t="str">
        <f>IF(ISBLANK(LeaveTracker[[#This Row],[Employee Name]]),"-----",VLOOKUP(LeaveTracker[[#This Row],[Employee Name]],Employees[[Employee Name]:[Office]],7))</f>
        <v>CHO</v>
      </c>
      <c r="F587" s="51" t="str">
        <f>IF(ISBLANK(LeaveTracker[[#This Row],[Employee Name]]),"-----",VLOOKUP(LeaveTracker[[#This Row],[Employee Name]],Employees[[Employee Name]:[Office]],6))</f>
        <v>CASUAL</v>
      </c>
      <c r="G587" s="50">
        <v>44824</v>
      </c>
      <c r="H587" s="50">
        <v>44824</v>
      </c>
      <c r="I587" s="55" t="s">
        <v>81</v>
      </c>
      <c r="J587" s="53"/>
      <c r="K587" s="51" t="str">
        <f ca="1">LeaveTracker[[#This Row],[Days]]&amp;" "&amp;LeaveTracker[[#This Row],[Type of Leave]]</f>
        <v>1 SL</v>
      </c>
      <c r="L587" s="9">
        <f ca="1">NETWORKDAYS(LeaveTracker[[#This Row],[Start Date]],LeaveTracker[[#This Row],[End Date]],lstHolidays)</f>
        <v>1</v>
      </c>
      <c r="M587" s="9"/>
    </row>
    <row r="588" spans="1:13" ht="30" hidden="1" customHeight="1" x14ac:dyDescent="0.3">
      <c r="A588" s="51">
        <v>904</v>
      </c>
      <c r="B588" s="59">
        <v>44880</v>
      </c>
      <c r="C588" s="59">
        <v>44823</v>
      </c>
      <c r="D588" s="53" t="s">
        <v>1886</v>
      </c>
      <c r="E588" s="51" t="str">
        <f>IF(ISBLANK(LeaveTracker[[#This Row],[Employee Name]]),"-----",VLOOKUP(LeaveTracker[[#This Row],[Employee Name]],Employees[[Employee Name]:[Office]],7))</f>
        <v>TICC</v>
      </c>
      <c r="F588" s="51" t="str">
        <f>IF(ISBLANK(LeaveTracker[[#This Row],[Employee Name]]),"-----",VLOOKUP(LeaveTracker[[#This Row],[Employee Name]],Employees[[Employee Name]:[Office]],6))</f>
        <v>CASUAL</v>
      </c>
      <c r="G588" s="50">
        <v>44819</v>
      </c>
      <c r="H588" s="50">
        <v>44819</v>
      </c>
      <c r="I588" s="55" t="s">
        <v>81</v>
      </c>
      <c r="J588" s="53"/>
      <c r="K588" s="51" t="str">
        <f ca="1">LeaveTracker[[#This Row],[Days]]&amp;" "&amp;LeaveTracker[[#This Row],[Type of Leave]]</f>
        <v>1 SL</v>
      </c>
      <c r="L588" s="9">
        <f ca="1">NETWORKDAYS(LeaveTracker[[#This Row],[Start Date]],LeaveTracker[[#This Row],[End Date]],lstHolidays)</f>
        <v>1</v>
      </c>
      <c r="M588" s="9"/>
    </row>
    <row r="589" spans="1:13" ht="30" hidden="1" customHeight="1" x14ac:dyDescent="0.3">
      <c r="A589" s="51">
        <v>905</v>
      </c>
      <c r="B589" s="59">
        <v>44880</v>
      </c>
      <c r="C589" s="59">
        <v>44834</v>
      </c>
      <c r="D589" s="53" t="s">
        <v>1886</v>
      </c>
      <c r="E589" s="51" t="str">
        <f>IF(ISBLANK(LeaveTracker[[#This Row],[Employee Name]]),"-----",VLOOKUP(LeaveTracker[[#This Row],[Employee Name]],Employees[[Employee Name]:[Office]],7))</f>
        <v>TICC</v>
      </c>
      <c r="F589" s="51" t="str">
        <f>IF(ISBLANK(LeaveTracker[[#This Row],[Employee Name]]),"-----",VLOOKUP(LeaveTracker[[#This Row],[Employee Name]],Employees[[Employee Name]:[Office]],6))</f>
        <v>CASUAL</v>
      </c>
      <c r="G589" s="50">
        <v>44810</v>
      </c>
      <c r="H589" s="50">
        <v>44810</v>
      </c>
      <c r="I589" s="55" t="s">
        <v>81</v>
      </c>
      <c r="J589" s="53"/>
      <c r="K589" s="51" t="str">
        <f ca="1">LeaveTracker[[#This Row],[Days]]&amp;" "&amp;LeaveTracker[[#This Row],[Type of Leave]]</f>
        <v>1 SL</v>
      </c>
      <c r="L589" s="9">
        <f ca="1">NETWORKDAYS(LeaveTracker[[#This Row],[Start Date]],LeaveTracker[[#This Row],[End Date]],lstHolidays)</f>
        <v>1</v>
      </c>
      <c r="M589" s="9"/>
    </row>
    <row r="590" spans="1:13" ht="30" hidden="1" customHeight="1" x14ac:dyDescent="0.3">
      <c r="A590" s="51">
        <v>905</v>
      </c>
      <c r="B590" s="59">
        <v>44880</v>
      </c>
      <c r="C590" s="59">
        <v>44834</v>
      </c>
      <c r="D590" s="53" t="s">
        <v>1886</v>
      </c>
      <c r="E590" s="51" t="str">
        <f>IF(ISBLANK(LeaveTracker[[#This Row],[Employee Name]]),"-----",VLOOKUP(LeaveTracker[[#This Row],[Employee Name]],Employees[[Employee Name]:[Office]],7))</f>
        <v>TICC</v>
      </c>
      <c r="F590" s="51" t="str">
        <f>IF(ISBLANK(LeaveTracker[[#This Row],[Employee Name]]),"-----",VLOOKUP(LeaveTracker[[#This Row],[Employee Name]],Employees[[Employee Name]:[Office]],6))</f>
        <v>CASUAL</v>
      </c>
      <c r="G590" s="50">
        <v>44816</v>
      </c>
      <c r="H590" s="50">
        <v>44816</v>
      </c>
      <c r="I590" s="55" t="s">
        <v>81</v>
      </c>
      <c r="J590" s="53"/>
      <c r="K590" s="51" t="str">
        <f ca="1">LeaveTracker[[#This Row],[Days]]&amp;" "&amp;LeaveTracker[[#This Row],[Type of Leave]]</f>
        <v>1 SL</v>
      </c>
      <c r="L590" s="9">
        <f ca="1">NETWORKDAYS(LeaveTracker[[#This Row],[Start Date]],LeaveTracker[[#This Row],[End Date]],lstHolidays)</f>
        <v>1</v>
      </c>
      <c r="M590" s="9"/>
    </row>
    <row r="591" spans="1:13" ht="30" hidden="1" customHeight="1" x14ac:dyDescent="0.3">
      <c r="A591" s="51">
        <v>906</v>
      </c>
      <c r="B591" s="59">
        <v>44880</v>
      </c>
      <c r="C591" s="59">
        <v>44810</v>
      </c>
      <c r="D591" s="53" t="s">
        <v>1305</v>
      </c>
      <c r="E591" s="51" t="str">
        <f>IF(ISBLANK(LeaveTracker[[#This Row],[Employee Name]]),"-----",VLOOKUP(LeaveTracker[[#This Row],[Employee Name]],Employees[[Employee Name]:[Office]],7))</f>
        <v>ONT</v>
      </c>
      <c r="F591" s="51" t="str">
        <f>IF(ISBLANK(LeaveTracker[[#This Row],[Employee Name]]),"-----",VLOOKUP(LeaveTracker[[#This Row],[Employee Name]],Employees[[Employee Name]:[Office]],6))</f>
        <v>REGULAR</v>
      </c>
      <c r="G591" s="50">
        <v>44782</v>
      </c>
      <c r="H591" s="50">
        <v>44783</v>
      </c>
      <c r="I591" s="55" t="s">
        <v>81</v>
      </c>
      <c r="J591" s="53"/>
      <c r="K591" s="51" t="str">
        <f ca="1">LeaveTracker[[#This Row],[Days]]&amp;" "&amp;LeaveTracker[[#This Row],[Type of Leave]]</f>
        <v>2 SL</v>
      </c>
      <c r="L591" s="9">
        <f ca="1">NETWORKDAYS(LeaveTracker[[#This Row],[Start Date]],LeaveTracker[[#This Row],[End Date]],lstHolidays)</f>
        <v>2</v>
      </c>
      <c r="M591" s="9"/>
    </row>
    <row r="592" spans="1:13" ht="30" hidden="1" customHeight="1" x14ac:dyDescent="0.3">
      <c r="A592" s="51">
        <v>907</v>
      </c>
      <c r="B592" s="59">
        <v>44880</v>
      </c>
      <c r="C592" s="59">
        <v>44833</v>
      </c>
      <c r="D592" s="53" t="s">
        <v>1305</v>
      </c>
      <c r="E592" s="51" t="str">
        <f>IF(ISBLANK(LeaveTracker[[#This Row],[Employee Name]]),"-----",VLOOKUP(LeaveTracker[[#This Row],[Employee Name]],Employees[[Employee Name]:[Office]],7))</f>
        <v>ONT</v>
      </c>
      <c r="F592" s="51" t="str">
        <f>IF(ISBLANK(LeaveTracker[[#This Row],[Employee Name]]),"-----",VLOOKUP(LeaveTracker[[#This Row],[Employee Name]],Employees[[Employee Name]:[Office]],6))</f>
        <v>REGULAR</v>
      </c>
      <c r="G592" s="50">
        <v>44806</v>
      </c>
      <c r="H592" s="50">
        <v>44807</v>
      </c>
      <c r="I592" s="55" t="s">
        <v>81</v>
      </c>
      <c r="J592" s="53"/>
      <c r="K592" s="51" t="str">
        <f ca="1">LeaveTracker[[#This Row],[Days]]&amp;" "&amp;LeaveTracker[[#This Row],[Type of Leave]]</f>
        <v>1 SL</v>
      </c>
      <c r="L592" s="9">
        <f ca="1">NETWORKDAYS(LeaveTracker[[#This Row],[Start Date]],LeaveTracker[[#This Row],[End Date]],lstHolidays)</f>
        <v>1</v>
      </c>
      <c r="M592" s="9"/>
    </row>
    <row r="593" spans="1:13" ht="30" hidden="1" customHeight="1" x14ac:dyDescent="0.3">
      <c r="A593" s="51">
        <v>908</v>
      </c>
      <c r="B593" s="59">
        <v>44880</v>
      </c>
      <c r="C593" s="59">
        <v>44816</v>
      </c>
      <c r="D593" s="53" t="s">
        <v>1795</v>
      </c>
      <c r="E593" s="51" t="str">
        <f>IF(ISBLANK(LeaveTracker[[#This Row],[Employee Name]]),"-----",VLOOKUP(LeaveTracker[[#This Row],[Employee Name]],Employees[[Employee Name]:[Office]],7))</f>
        <v>MAHOGANY MARKET</v>
      </c>
      <c r="F593" s="51" t="str">
        <f>IF(ISBLANK(LeaveTracker[[#This Row],[Employee Name]]),"-----",VLOOKUP(LeaveTracker[[#This Row],[Employee Name]],Employees[[Employee Name]:[Office]],6))</f>
        <v>CASUAL</v>
      </c>
      <c r="G593" s="50">
        <v>44812</v>
      </c>
      <c r="H593" s="50">
        <v>44814</v>
      </c>
      <c r="I593" s="55" t="s">
        <v>81</v>
      </c>
      <c r="J593" s="53"/>
      <c r="K593" s="51" t="str">
        <f ca="1">LeaveTracker[[#This Row],[Days]]&amp;" "&amp;LeaveTracker[[#This Row],[Type of Leave]]</f>
        <v>2 SL</v>
      </c>
      <c r="L593" s="9">
        <f ca="1">NETWORKDAYS(LeaveTracker[[#This Row],[Start Date]],LeaveTracker[[#This Row],[End Date]],lstHolidays)</f>
        <v>2</v>
      </c>
      <c r="M593" s="9"/>
    </row>
    <row r="594" spans="1:13" ht="30" hidden="1" customHeight="1" x14ac:dyDescent="0.3">
      <c r="A594" s="51">
        <v>909</v>
      </c>
      <c r="B594" s="59">
        <v>44880</v>
      </c>
      <c r="C594" s="59">
        <v>44833</v>
      </c>
      <c r="D594" s="53" t="s">
        <v>1056</v>
      </c>
      <c r="E594" s="51" t="str">
        <f>IF(ISBLANK(LeaveTracker[[#This Row],[Employee Name]]),"-----",VLOOKUP(LeaveTracker[[#This Row],[Employee Name]],Employees[[Employee Name]:[Office]],7))</f>
        <v>CHO</v>
      </c>
      <c r="F594" s="51" t="str">
        <f>IF(ISBLANK(LeaveTracker[[#This Row],[Employee Name]]),"-----",VLOOKUP(LeaveTracker[[#This Row],[Employee Name]],Employees[[Employee Name]:[Office]],6))</f>
        <v>REGULAR</v>
      </c>
      <c r="G594" s="50">
        <v>44832</v>
      </c>
      <c r="H594" s="50">
        <v>44832</v>
      </c>
      <c r="I594" s="55" t="s">
        <v>81</v>
      </c>
      <c r="J594" s="53"/>
      <c r="K594" s="51" t="str">
        <f ca="1">LeaveTracker[[#This Row],[Days]]&amp;" "&amp;LeaveTracker[[#This Row],[Type of Leave]]</f>
        <v>1 SL</v>
      </c>
      <c r="L594" s="9">
        <f ca="1">NETWORKDAYS(LeaveTracker[[#This Row],[Start Date]],LeaveTracker[[#This Row],[End Date]],lstHolidays)</f>
        <v>1</v>
      </c>
      <c r="M594" s="9"/>
    </row>
    <row r="595" spans="1:13" ht="30" hidden="1" customHeight="1" x14ac:dyDescent="0.3">
      <c r="A595" s="51">
        <v>910</v>
      </c>
      <c r="B595" s="59">
        <v>44880</v>
      </c>
      <c r="C595" s="59">
        <v>44817</v>
      </c>
      <c r="D595" s="53" t="s">
        <v>1848</v>
      </c>
      <c r="E595" s="51" t="str">
        <f>IF(ISBLANK(LeaveTracker[[#This Row],[Employee Name]]),"-----",VLOOKUP(LeaveTracker[[#This Row],[Employee Name]],Employees[[Employee Name]:[Office]],7))</f>
        <v>TCIS</v>
      </c>
      <c r="F595" s="51" t="str">
        <f>IF(ISBLANK(LeaveTracker[[#This Row],[Employee Name]]),"-----",VLOOKUP(LeaveTracker[[#This Row],[Employee Name]],Employees[[Employee Name]:[Office]],6))</f>
        <v>CASUAL</v>
      </c>
      <c r="G595" s="50">
        <v>44818</v>
      </c>
      <c r="H595" s="50">
        <v>44818</v>
      </c>
      <c r="I595" s="55" t="s">
        <v>81</v>
      </c>
      <c r="J595" s="53"/>
      <c r="K595" s="51" t="str">
        <f ca="1">LeaveTracker[[#This Row],[Days]]&amp;" "&amp;LeaveTracker[[#This Row],[Type of Leave]]</f>
        <v>1 SL</v>
      </c>
      <c r="L595" s="9">
        <f ca="1">NETWORKDAYS(LeaveTracker[[#This Row],[Start Date]],LeaveTracker[[#This Row],[End Date]],lstHolidays)</f>
        <v>1</v>
      </c>
      <c r="M595" s="9"/>
    </row>
    <row r="596" spans="1:13" ht="30" hidden="1" customHeight="1" x14ac:dyDescent="0.3">
      <c r="A596" s="51">
        <v>911</v>
      </c>
      <c r="B596" s="59">
        <v>44880</v>
      </c>
      <c r="C596" s="59">
        <v>44832</v>
      </c>
      <c r="D596" s="53" t="s">
        <v>1839</v>
      </c>
      <c r="E596" s="51" t="str">
        <f>IF(ISBLANK(LeaveTracker[[#This Row],[Employee Name]]),"-----",VLOOKUP(LeaveTracker[[#This Row],[Employee Name]],Employees[[Employee Name]:[Office]],7))</f>
        <v>CHO</v>
      </c>
      <c r="F596" s="51" t="str">
        <f>IF(ISBLANK(LeaveTracker[[#This Row],[Employee Name]]),"-----",VLOOKUP(LeaveTracker[[#This Row],[Employee Name]],Employees[[Employee Name]:[Office]],6))</f>
        <v>CASUAL</v>
      </c>
      <c r="G596" s="50">
        <v>44844</v>
      </c>
      <c r="H596" s="50">
        <v>44844</v>
      </c>
      <c r="I596" s="55" t="s">
        <v>300</v>
      </c>
      <c r="J596" s="53" t="s">
        <v>1808</v>
      </c>
      <c r="K596" s="51" t="str">
        <f ca="1">LeaveTracker[[#This Row],[Days]]&amp;" "&amp;LeaveTracker[[#This Row],[Type of Leave]]</f>
        <v>1 OTHER</v>
      </c>
      <c r="L596" s="9">
        <f ca="1">NETWORKDAYS(LeaveTracker[[#This Row],[Start Date]],LeaveTracker[[#This Row],[End Date]],lstHolidays)</f>
        <v>1</v>
      </c>
      <c r="M596" s="9"/>
    </row>
    <row r="597" spans="1:13" ht="30" hidden="1" customHeight="1" x14ac:dyDescent="0.3">
      <c r="A597" s="51">
        <v>912</v>
      </c>
      <c r="B597" s="59">
        <v>44880</v>
      </c>
      <c r="C597" s="59">
        <v>44821</v>
      </c>
      <c r="D597" s="53" t="s">
        <v>1043</v>
      </c>
      <c r="E597" s="51" t="str">
        <f>IF(ISBLANK(LeaveTracker[[#This Row],[Employee Name]]),"-----",VLOOKUP(LeaveTracker[[#This Row],[Employee Name]],Employees[[Employee Name]:[Office]],7))</f>
        <v>ONT</v>
      </c>
      <c r="F597" s="51" t="str">
        <f>IF(ISBLANK(LeaveTracker[[#This Row],[Employee Name]]),"-----",VLOOKUP(LeaveTracker[[#This Row],[Employee Name]],Employees[[Employee Name]:[Office]],6))</f>
        <v>REGULAR</v>
      </c>
      <c r="G597" s="50">
        <v>44837</v>
      </c>
      <c r="H597" s="50">
        <v>44838</v>
      </c>
      <c r="I597" s="55" t="s">
        <v>82</v>
      </c>
      <c r="J597" s="53"/>
      <c r="K597" s="51" t="str">
        <f ca="1">LeaveTracker[[#This Row],[Days]]&amp;" "&amp;LeaveTracker[[#This Row],[Type of Leave]]</f>
        <v>2 VL</v>
      </c>
      <c r="L597" s="9">
        <f ca="1">NETWORKDAYS(LeaveTracker[[#This Row],[Start Date]],LeaveTracker[[#This Row],[End Date]],lstHolidays)</f>
        <v>2</v>
      </c>
      <c r="M597" s="9"/>
    </row>
    <row r="598" spans="1:13" ht="30" hidden="1" customHeight="1" x14ac:dyDescent="0.3">
      <c r="A598" s="51">
        <v>913</v>
      </c>
      <c r="B598" s="59">
        <v>44880</v>
      </c>
      <c r="C598" s="59">
        <v>44820</v>
      </c>
      <c r="D598" s="53" t="s">
        <v>1311</v>
      </c>
      <c r="E598" s="51" t="str">
        <f>IF(ISBLANK(LeaveTracker[[#This Row],[Employee Name]]),"-----",VLOOKUP(LeaveTracker[[#This Row],[Employee Name]],Employees[[Employee Name]:[Office]],7))</f>
        <v>ONT</v>
      </c>
      <c r="F598" s="51" t="str">
        <f>IF(ISBLANK(LeaveTracker[[#This Row],[Employee Name]]),"-----",VLOOKUP(LeaveTracker[[#This Row],[Employee Name]],Employees[[Employee Name]:[Office]],6))</f>
        <v>REGULAR</v>
      </c>
      <c r="G598" s="50">
        <v>44842</v>
      </c>
      <c r="H598" s="50">
        <v>44843</v>
      </c>
      <c r="I598" s="55" t="s">
        <v>300</v>
      </c>
      <c r="J598" s="53" t="s">
        <v>1808</v>
      </c>
      <c r="K598" s="51" t="str">
        <f ca="1">LeaveTracker[[#This Row],[Days]]&amp;" "&amp;LeaveTracker[[#This Row],[Type of Leave]]</f>
        <v>0 OTHER</v>
      </c>
      <c r="L598" s="9">
        <f ca="1">NETWORKDAYS(LeaveTracker[[#This Row],[Start Date]],LeaveTracker[[#This Row],[End Date]],lstHolidays)</f>
        <v>0</v>
      </c>
      <c r="M598" s="9"/>
    </row>
    <row r="599" spans="1:13" ht="30" hidden="1" customHeight="1" x14ac:dyDescent="0.3">
      <c r="A599" s="51">
        <v>914</v>
      </c>
      <c r="B599" s="59">
        <v>44880</v>
      </c>
      <c r="C599" s="59">
        <v>44820</v>
      </c>
      <c r="D599" s="53" t="s">
        <v>1311</v>
      </c>
      <c r="E599" s="51" t="str">
        <f>IF(ISBLANK(LeaveTracker[[#This Row],[Employee Name]]),"-----",VLOOKUP(LeaveTracker[[#This Row],[Employee Name]],Employees[[Employee Name]:[Office]],7))</f>
        <v>ONT</v>
      </c>
      <c r="F599" s="51" t="str">
        <f>IF(ISBLANK(LeaveTracker[[#This Row],[Employee Name]]),"-----",VLOOKUP(LeaveTracker[[#This Row],[Employee Name]],Employees[[Employee Name]:[Office]],6))</f>
        <v>REGULAR</v>
      </c>
      <c r="G599" s="50">
        <v>44857</v>
      </c>
      <c r="H599" s="50">
        <v>44858</v>
      </c>
      <c r="I599" s="55" t="s">
        <v>82</v>
      </c>
      <c r="J599" s="53"/>
      <c r="K599" s="51" t="str">
        <f ca="1">LeaveTracker[[#This Row],[Days]]&amp;" "&amp;LeaveTracker[[#This Row],[Type of Leave]]</f>
        <v>1 VL</v>
      </c>
      <c r="L599" s="9">
        <f ca="1">NETWORKDAYS(LeaveTracker[[#This Row],[Start Date]],LeaveTracker[[#This Row],[End Date]],lstHolidays)</f>
        <v>1</v>
      </c>
      <c r="M599" s="9"/>
    </row>
    <row r="600" spans="1:13" ht="30" hidden="1" customHeight="1" x14ac:dyDescent="0.3">
      <c r="A600" s="51">
        <v>915</v>
      </c>
      <c r="B600" s="59">
        <v>44880</v>
      </c>
      <c r="C600" s="59">
        <v>44806</v>
      </c>
      <c r="D600" s="53" t="s">
        <v>1761</v>
      </c>
      <c r="E600" s="51" t="str">
        <f>IF(ISBLANK(LeaveTracker[[#This Row],[Employee Name]]),"-----",VLOOKUP(LeaveTracker[[#This Row],[Employee Name]],Employees[[Employee Name]:[Office]],7))</f>
        <v>ACCOUNTING</v>
      </c>
      <c r="F600" s="51" t="str">
        <f>IF(ISBLANK(LeaveTracker[[#This Row],[Employee Name]]),"-----",VLOOKUP(LeaveTracker[[#This Row],[Employee Name]],Employees[[Employee Name]:[Office]],6))</f>
        <v>CASUAL</v>
      </c>
      <c r="G600" s="50">
        <v>44805</v>
      </c>
      <c r="H600" s="50">
        <v>44805</v>
      </c>
      <c r="I600" s="55" t="s">
        <v>81</v>
      </c>
      <c r="J600" s="53"/>
      <c r="K600" s="51" t="str">
        <f ca="1">LeaveTracker[[#This Row],[Days]]&amp;" "&amp;LeaveTracker[[#This Row],[Type of Leave]]</f>
        <v>1 SL</v>
      </c>
      <c r="L600" s="9">
        <f ca="1">NETWORKDAYS(LeaveTracker[[#This Row],[Start Date]],LeaveTracker[[#This Row],[End Date]],lstHolidays)</f>
        <v>1</v>
      </c>
      <c r="M600" s="9"/>
    </row>
    <row r="601" spans="1:13" ht="30" hidden="1" customHeight="1" x14ac:dyDescent="0.3">
      <c r="A601" s="51">
        <v>916</v>
      </c>
      <c r="B601" s="59">
        <v>44880</v>
      </c>
      <c r="C601" s="59">
        <v>44823</v>
      </c>
      <c r="D601" s="53" t="s">
        <v>1813</v>
      </c>
      <c r="E601" s="51" t="str">
        <f>IF(ISBLANK(LeaveTracker[[#This Row],[Employee Name]]),"-----",VLOOKUP(LeaveTracker[[#This Row],[Employee Name]],Employees[[Employee Name]:[Office]],7))</f>
        <v>CENRO</v>
      </c>
      <c r="F601" s="51" t="str">
        <f>IF(ISBLANK(LeaveTracker[[#This Row],[Employee Name]]),"-----",VLOOKUP(LeaveTracker[[#This Row],[Employee Name]],Employees[[Employee Name]:[Office]],6))</f>
        <v>CASUAL</v>
      </c>
      <c r="G601" s="50">
        <v>44831</v>
      </c>
      <c r="H601" s="50">
        <v>44831</v>
      </c>
      <c r="I601" s="55" t="s">
        <v>82</v>
      </c>
      <c r="J601" s="53" t="s">
        <v>1739</v>
      </c>
      <c r="K601" s="51" t="str">
        <f ca="1">LeaveTracker[[#This Row],[Days]]&amp;" "&amp;LeaveTracker[[#This Row],[Type of Leave]]</f>
        <v>1 VL</v>
      </c>
      <c r="L601" s="9">
        <f ca="1">NETWORKDAYS(LeaveTracker[[#This Row],[Start Date]],LeaveTracker[[#This Row],[End Date]],lstHolidays)</f>
        <v>1</v>
      </c>
      <c r="M601" s="9"/>
    </row>
    <row r="602" spans="1:13" ht="30" hidden="1" customHeight="1" x14ac:dyDescent="0.3">
      <c r="A602" s="51">
        <v>917</v>
      </c>
      <c r="B602" s="59">
        <v>44880</v>
      </c>
      <c r="C602" s="59">
        <v>44823</v>
      </c>
      <c r="D602" s="53" t="s">
        <v>1804</v>
      </c>
      <c r="E602" s="51" t="str">
        <f>IF(ISBLANK(LeaveTracker[[#This Row],[Employee Name]]),"-----",VLOOKUP(LeaveTracker[[#This Row],[Employee Name]],Employees[[Employee Name]:[Office]],7))</f>
        <v>PICNIC GROVE</v>
      </c>
      <c r="F602" s="51" t="str">
        <f>IF(ISBLANK(LeaveTracker[[#This Row],[Employee Name]]),"-----",VLOOKUP(LeaveTracker[[#This Row],[Employee Name]],Employees[[Employee Name]:[Office]],6))</f>
        <v>CASUAL</v>
      </c>
      <c r="G602" s="50">
        <v>44816</v>
      </c>
      <c r="H602" s="50">
        <v>44818</v>
      </c>
      <c r="I602" s="55" t="s">
        <v>81</v>
      </c>
      <c r="J602" s="53"/>
      <c r="K602" s="51" t="str">
        <f ca="1">LeaveTracker[[#This Row],[Days]]&amp;" "&amp;LeaveTracker[[#This Row],[Type of Leave]]</f>
        <v>3 SL</v>
      </c>
      <c r="L602" s="9">
        <f ca="1">NETWORKDAYS(LeaveTracker[[#This Row],[Start Date]],LeaveTracker[[#This Row],[End Date]],lstHolidays)</f>
        <v>3</v>
      </c>
      <c r="M602" s="9"/>
    </row>
    <row r="603" spans="1:13" ht="30" hidden="1" customHeight="1" x14ac:dyDescent="0.3">
      <c r="A603" s="51">
        <v>917</v>
      </c>
      <c r="B603" s="59">
        <v>44880</v>
      </c>
      <c r="C603" s="59">
        <v>44823</v>
      </c>
      <c r="D603" s="53" t="s">
        <v>1804</v>
      </c>
      <c r="E603" s="51" t="str">
        <f>IF(ISBLANK(LeaveTracker[[#This Row],[Employee Name]]),"-----",VLOOKUP(LeaveTracker[[#This Row],[Employee Name]],Employees[[Employee Name]:[Office]],7))</f>
        <v>PICNIC GROVE</v>
      </c>
      <c r="F603" s="51" t="str">
        <f>IF(ISBLANK(LeaveTracker[[#This Row],[Employee Name]]),"-----",VLOOKUP(LeaveTracker[[#This Row],[Employee Name]],Employees[[Employee Name]:[Office]],6))</f>
        <v>CASUAL</v>
      </c>
      <c r="G603" s="50">
        <v>44821</v>
      </c>
      <c r="H603" s="50">
        <v>44821</v>
      </c>
      <c r="I603" s="55" t="s">
        <v>81</v>
      </c>
      <c r="J603" s="53"/>
      <c r="K603" s="51" t="str">
        <f ca="1">LeaveTracker[[#This Row],[Days]]&amp;" "&amp;LeaveTracker[[#This Row],[Type of Leave]]</f>
        <v>0 SL</v>
      </c>
      <c r="L603" s="9">
        <f ca="1">NETWORKDAYS(LeaveTracker[[#This Row],[Start Date]],LeaveTracker[[#This Row],[End Date]],lstHolidays)</f>
        <v>0</v>
      </c>
      <c r="M603" s="9"/>
    </row>
    <row r="604" spans="1:13" ht="30" hidden="1" customHeight="1" x14ac:dyDescent="0.3">
      <c r="A604" s="51">
        <v>918</v>
      </c>
      <c r="B604" s="59">
        <v>44880</v>
      </c>
      <c r="C604" s="59">
        <v>44823</v>
      </c>
      <c r="D604" s="53" t="s">
        <v>1806</v>
      </c>
      <c r="E604" s="51" t="str">
        <f>IF(ISBLANK(LeaveTracker[[#This Row],[Employee Name]]),"-----",VLOOKUP(LeaveTracker[[#This Row],[Employee Name]],Employees[[Employee Name]:[Office]],7))</f>
        <v>CTO-LICENSE</v>
      </c>
      <c r="F604" s="51" t="str">
        <f>IF(ISBLANK(LeaveTracker[[#This Row],[Employee Name]]),"-----",VLOOKUP(LeaveTracker[[#This Row],[Employee Name]],Employees[[Employee Name]:[Office]],6))</f>
        <v>CASUAL</v>
      </c>
      <c r="G604" s="50">
        <v>44820</v>
      </c>
      <c r="H604" s="50">
        <v>44820</v>
      </c>
      <c r="I604" s="55" t="s">
        <v>81</v>
      </c>
      <c r="J604" s="53"/>
      <c r="K604" s="51" t="str">
        <f ca="1">LeaveTracker[[#This Row],[Days]]&amp;" "&amp;LeaveTracker[[#This Row],[Type of Leave]]</f>
        <v>1 SL</v>
      </c>
      <c r="L604" s="9">
        <f ca="1">NETWORKDAYS(LeaveTracker[[#This Row],[Start Date]],LeaveTracker[[#This Row],[End Date]],lstHolidays)</f>
        <v>1</v>
      </c>
      <c r="M604" s="9"/>
    </row>
    <row r="605" spans="1:13" ht="30" hidden="1" customHeight="1" x14ac:dyDescent="0.3">
      <c r="A605" s="51">
        <v>919</v>
      </c>
      <c r="B605" s="59">
        <v>44880</v>
      </c>
      <c r="C605" s="59">
        <v>44834</v>
      </c>
      <c r="D605" s="53" t="s">
        <v>1813</v>
      </c>
      <c r="E605" s="51" t="str">
        <f>IF(ISBLANK(LeaveTracker[[#This Row],[Employee Name]]),"-----",VLOOKUP(LeaveTracker[[#This Row],[Employee Name]],Employees[[Employee Name]:[Office]],7))</f>
        <v>CENRO</v>
      </c>
      <c r="F605" s="51" t="str">
        <f>IF(ISBLANK(LeaveTracker[[#This Row],[Employee Name]]),"-----",VLOOKUP(LeaveTracker[[#This Row],[Employee Name]],Employees[[Employee Name]:[Office]],6))</f>
        <v>CASUAL</v>
      </c>
      <c r="G605" s="50">
        <v>44841</v>
      </c>
      <c r="H605" s="50">
        <v>44841</v>
      </c>
      <c r="I605" s="55" t="s">
        <v>82</v>
      </c>
      <c r="J605" s="53" t="s">
        <v>1739</v>
      </c>
      <c r="K605" s="51" t="str">
        <f ca="1">LeaveTracker[[#This Row],[Days]]&amp;" "&amp;LeaveTracker[[#This Row],[Type of Leave]]</f>
        <v>1 VL</v>
      </c>
      <c r="L605" s="9">
        <f ca="1">NETWORKDAYS(LeaveTracker[[#This Row],[Start Date]],LeaveTracker[[#This Row],[End Date]],lstHolidays)</f>
        <v>1</v>
      </c>
      <c r="M605" s="9"/>
    </row>
    <row r="606" spans="1:13" ht="30" hidden="1" customHeight="1" x14ac:dyDescent="0.3">
      <c r="A606" s="51">
        <v>920</v>
      </c>
      <c r="B606" s="59">
        <v>44880</v>
      </c>
      <c r="C606" s="59">
        <v>44818</v>
      </c>
      <c r="D606" s="53" t="s">
        <v>1835</v>
      </c>
      <c r="E606" s="51" t="str">
        <f>IF(ISBLANK(LeaveTracker[[#This Row],[Employee Name]]),"-----",VLOOKUP(LeaveTracker[[#This Row],[Employee Name]],Employees[[Employee Name]:[Office]],7))</f>
        <v>CHO</v>
      </c>
      <c r="F606" s="51" t="str">
        <f>IF(ISBLANK(LeaveTracker[[#This Row],[Employee Name]]),"-----",VLOOKUP(LeaveTracker[[#This Row],[Employee Name]],Employees[[Employee Name]:[Office]],6))</f>
        <v>CASUAL</v>
      </c>
      <c r="G606" s="50">
        <v>44816</v>
      </c>
      <c r="H606" s="50">
        <v>44817</v>
      </c>
      <c r="I606" s="55" t="s">
        <v>81</v>
      </c>
      <c r="J606" s="53"/>
      <c r="K606" s="51" t="str">
        <f ca="1">LeaveTracker[[#This Row],[Days]]&amp;" "&amp;LeaveTracker[[#This Row],[Type of Leave]]</f>
        <v>2 SL</v>
      </c>
      <c r="L606" s="9">
        <f ca="1">NETWORKDAYS(LeaveTracker[[#This Row],[Start Date]],LeaveTracker[[#This Row],[End Date]],lstHolidays)</f>
        <v>2</v>
      </c>
      <c r="M606" s="9"/>
    </row>
    <row r="607" spans="1:13" ht="30" hidden="1" customHeight="1" x14ac:dyDescent="0.3">
      <c r="A607" s="51">
        <v>921</v>
      </c>
      <c r="B607" s="59">
        <v>44880</v>
      </c>
      <c r="C607" s="59">
        <v>44818</v>
      </c>
      <c r="D607" s="53" t="s">
        <v>1887</v>
      </c>
      <c r="E607" s="51" t="str">
        <f>IF(ISBLANK(LeaveTracker[[#This Row],[Employee Name]]),"-----",VLOOKUP(LeaveTracker[[#This Row],[Employee Name]],Employees[[Employee Name]:[Office]],7))</f>
        <v>TICC</v>
      </c>
      <c r="F607" s="51" t="str">
        <f>IF(ISBLANK(LeaveTracker[[#This Row],[Employee Name]]),"-----",VLOOKUP(LeaveTracker[[#This Row],[Employee Name]],Employees[[Employee Name]:[Office]],6))</f>
        <v>CASUAL</v>
      </c>
      <c r="G607" s="50">
        <v>44830</v>
      </c>
      <c r="H607" s="50">
        <v>44830</v>
      </c>
      <c r="I607" s="55" t="s">
        <v>82</v>
      </c>
      <c r="J607" s="53"/>
      <c r="K607" s="51" t="str">
        <f ca="1">LeaveTracker[[#This Row],[Days]]&amp;" "&amp;LeaveTracker[[#This Row],[Type of Leave]]</f>
        <v>1 VL</v>
      </c>
      <c r="L607" s="9">
        <f ca="1">NETWORKDAYS(LeaveTracker[[#This Row],[Start Date]],LeaveTracker[[#This Row],[End Date]],lstHolidays)</f>
        <v>1</v>
      </c>
      <c r="M607" s="9"/>
    </row>
    <row r="608" spans="1:13" ht="30" hidden="1" customHeight="1" x14ac:dyDescent="0.3">
      <c r="A608" s="51">
        <v>921</v>
      </c>
      <c r="B608" s="59">
        <v>44880</v>
      </c>
      <c r="C608" s="59">
        <v>44818</v>
      </c>
      <c r="D608" s="53" t="s">
        <v>1887</v>
      </c>
      <c r="E608" s="51" t="str">
        <f>IF(ISBLANK(LeaveTracker[[#This Row],[Employee Name]]),"-----",VLOOKUP(LeaveTracker[[#This Row],[Employee Name]],Employees[[Employee Name]:[Office]],7))</f>
        <v>TICC</v>
      </c>
      <c r="F608" s="51" t="str">
        <f>IF(ISBLANK(LeaveTracker[[#This Row],[Employee Name]]),"-----",VLOOKUP(LeaveTracker[[#This Row],[Employee Name]],Employees[[Employee Name]:[Office]],6))</f>
        <v>CASUAL</v>
      </c>
      <c r="G608" s="50">
        <v>44833</v>
      </c>
      <c r="H608" s="50">
        <v>44833</v>
      </c>
      <c r="I608" s="55" t="s">
        <v>82</v>
      </c>
      <c r="J608" s="53"/>
      <c r="K608" s="51" t="str">
        <f ca="1">LeaveTracker[[#This Row],[Days]]&amp;" "&amp;LeaveTracker[[#This Row],[Type of Leave]]</f>
        <v>1 VL</v>
      </c>
      <c r="L608" s="9">
        <f ca="1">NETWORKDAYS(LeaveTracker[[#This Row],[Start Date]],LeaveTracker[[#This Row],[End Date]],lstHolidays)</f>
        <v>1</v>
      </c>
      <c r="M608" s="9"/>
    </row>
    <row r="609" spans="1:13" ht="30" hidden="1" customHeight="1" x14ac:dyDescent="0.3">
      <c r="A609" s="51">
        <v>922</v>
      </c>
      <c r="B609" s="59">
        <v>44880</v>
      </c>
      <c r="C609" s="59">
        <v>44818</v>
      </c>
      <c r="D609" s="53" t="s">
        <v>1887</v>
      </c>
      <c r="E609" s="51" t="str">
        <f>IF(ISBLANK(LeaveTracker[[#This Row],[Employee Name]]),"-----",VLOOKUP(LeaveTracker[[#This Row],[Employee Name]],Employees[[Employee Name]:[Office]],7))</f>
        <v>TICC</v>
      </c>
      <c r="F609" s="51" t="str">
        <f>IF(ISBLANK(LeaveTracker[[#This Row],[Employee Name]]),"-----",VLOOKUP(LeaveTracker[[#This Row],[Employee Name]],Employees[[Employee Name]:[Office]],6))</f>
        <v>CASUAL</v>
      </c>
      <c r="G609" s="50">
        <v>44832</v>
      </c>
      <c r="H609" s="50">
        <v>44832</v>
      </c>
      <c r="I609" s="55" t="s">
        <v>300</v>
      </c>
      <c r="J609" s="53" t="s">
        <v>1808</v>
      </c>
      <c r="K609" s="51" t="str">
        <f ca="1">LeaveTracker[[#This Row],[Days]]&amp;" "&amp;LeaveTracker[[#This Row],[Type of Leave]]</f>
        <v>1 OTHER</v>
      </c>
      <c r="L609" s="9">
        <f ca="1">NETWORKDAYS(LeaveTracker[[#This Row],[Start Date]],LeaveTracker[[#This Row],[End Date]],lstHolidays)</f>
        <v>1</v>
      </c>
      <c r="M609" s="9"/>
    </row>
    <row r="610" spans="1:13" ht="30" hidden="1" customHeight="1" x14ac:dyDescent="0.3">
      <c r="A610" s="51">
        <v>923</v>
      </c>
      <c r="B610" s="59">
        <v>44880</v>
      </c>
      <c r="C610" s="59">
        <v>44810</v>
      </c>
      <c r="D610" s="53" t="s">
        <v>1844</v>
      </c>
      <c r="E610" s="51" t="str">
        <f>IF(ISBLANK(LeaveTracker[[#This Row],[Employee Name]]),"-----",VLOOKUP(LeaveTracker[[#This Row],[Employee Name]],Employees[[Employee Name]:[Office]],7))</f>
        <v>EEO/CITY MARKET</v>
      </c>
      <c r="F610" s="51" t="str">
        <f>IF(ISBLANK(LeaveTracker[[#This Row],[Employee Name]]),"-----",VLOOKUP(LeaveTracker[[#This Row],[Employee Name]],Employees[[Employee Name]:[Office]],6))</f>
        <v>CASUAL</v>
      </c>
      <c r="G610" s="50">
        <v>44815</v>
      </c>
      <c r="H610" s="50">
        <v>44815</v>
      </c>
      <c r="I610" s="55" t="s">
        <v>82</v>
      </c>
      <c r="J610" s="53"/>
      <c r="K610" s="51" t="str">
        <f ca="1">LeaveTracker[[#This Row],[Days]]&amp;" "&amp;LeaveTracker[[#This Row],[Type of Leave]]</f>
        <v>0 VL</v>
      </c>
      <c r="L610" s="9">
        <f ca="1">NETWORKDAYS(LeaveTracker[[#This Row],[Start Date]],LeaveTracker[[#This Row],[End Date]],lstHolidays)</f>
        <v>0</v>
      </c>
      <c r="M610" s="9"/>
    </row>
    <row r="611" spans="1:13" ht="30" hidden="1" customHeight="1" x14ac:dyDescent="0.3">
      <c r="A611" s="51">
        <v>924</v>
      </c>
      <c r="B611" s="59">
        <v>44880</v>
      </c>
      <c r="C611" s="59">
        <v>44816</v>
      </c>
      <c r="D611" s="53" t="s">
        <v>1944</v>
      </c>
      <c r="E611" s="51" t="str">
        <f>IF(ISBLANK(LeaveTracker[[#This Row],[Employee Name]]),"-----",VLOOKUP(LeaveTracker[[#This Row],[Employee Name]],Employees[[Employee Name]:[Office]],7))</f>
        <v>ONT</v>
      </c>
      <c r="F611" s="51" t="str">
        <f>IF(ISBLANK(LeaveTracker[[#This Row],[Employee Name]]),"-----",VLOOKUP(LeaveTracker[[#This Row],[Employee Name]],Employees[[Employee Name]:[Office]],6))</f>
        <v>CASUAL</v>
      </c>
      <c r="G611" s="50">
        <v>44832</v>
      </c>
      <c r="H611" s="50">
        <v>44834</v>
      </c>
      <c r="I611" s="55" t="s">
        <v>82</v>
      </c>
      <c r="J611" s="53"/>
      <c r="K611" s="51" t="str">
        <f ca="1">LeaveTracker[[#This Row],[Days]]&amp;" "&amp;LeaveTracker[[#This Row],[Type of Leave]]</f>
        <v>3 VL</v>
      </c>
      <c r="L611" s="9">
        <f ca="1">NETWORKDAYS(LeaveTracker[[#This Row],[Start Date]],LeaveTracker[[#This Row],[End Date]],lstHolidays)</f>
        <v>3</v>
      </c>
      <c r="M611" s="9"/>
    </row>
    <row r="612" spans="1:13" ht="30" hidden="1" customHeight="1" x14ac:dyDescent="0.3">
      <c r="A612" s="51">
        <v>925</v>
      </c>
      <c r="B612" s="59">
        <v>44880</v>
      </c>
      <c r="C612" s="59">
        <v>44816</v>
      </c>
      <c r="D612" s="53" t="s">
        <v>1755</v>
      </c>
      <c r="E612" s="51" t="str">
        <f>IF(ISBLANK(LeaveTracker[[#This Row],[Employee Name]]),"-----",VLOOKUP(LeaveTracker[[#This Row],[Employee Name]],Employees[[Employee Name]:[Office]],7))</f>
        <v>ONT</v>
      </c>
      <c r="F612" s="51" t="str">
        <f>IF(ISBLANK(LeaveTracker[[#This Row],[Employee Name]]),"-----",VLOOKUP(LeaveTracker[[#This Row],[Employee Name]],Employees[[Employee Name]:[Office]],6))</f>
        <v>CASUAL</v>
      </c>
      <c r="G612" s="50">
        <v>44809</v>
      </c>
      <c r="H612" s="50">
        <v>9.5</v>
      </c>
      <c r="I612" s="55" t="s">
        <v>81</v>
      </c>
      <c r="J612" s="53"/>
      <c r="K612" s="51" t="str">
        <f ca="1">LeaveTracker[[#This Row],[Days]]&amp;" "&amp;LeaveTracker[[#This Row],[Type of Leave]]</f>
        <v>-31998 SL</v>
      </c>
      <c r="L612" s="9">
        <f ca="1">NETWORKDAYS(LeaveTracker[[#This Row],[Start Date]],LeaveTracker[[#This Row],[End Date]],lstHolidays)</f>
        <v>-31998</v>
      </c>
      <c r="M612" s="9"/>
    </row>
    <row r="613" spans="1:13" ht="30" hidden="1" customHeight="1" x14ac:dyDescent="0.3">
      <c r="A613" s="51">
        <v>926</v>
      </c>
      <c r="B613" s="59">
        <v>44880</v>
      </c>
      <c r="C613" s="59">
        <v>44823</v>
      </c>
      <c r="D613" s="53" t="s">
        <v>1830</v>
      </c>
      <c r="E613" s="51" t="str">
        <f>IF(ISBLANK(LeaveTracker[[#This Row],[Employee Name]]),"-----",VLOOKUP(LeaveTracker[[#This Row],[Employee Name]],Employees[[Employee Name]:[Office]],7))</f>
        <v>TICC/TCCH</v>
      </c>
      <c r="F613" s="51" t="str">
        <f>IF(ISBLANK(LeaveTracker[[#This Row],[Employee Name]]),"-----",VLOOKUP(LeaveTracker[[#This Row],[Employee Name]],Employees[[Employee Name]:[Office]],6))</f>
        <v>CASUAL</v>
      </c>
      <c r="G613" s="50">
        <v>44813</v>
      </c>
      <c r="H613" s="50">
        <v>44813</v>
      </c>
      <c r="I613" s="55" t="s">
        <v>81</v>
      </c>
      <c r="J613" s="53"/>
      <c r="K613" s="51" t="str">
        <f ca="1">LeaveTracker[[#This Row],[Days]]&amp;" "&amp;LeaveTracker[[#This Row],[Type of Leave]]</f>
        <v>1 SL</v>
      </c>
      <c r="L613" s="9">
        <f ca="1">NETWORKDAYS(LeaveTracker[[#This Row],[Start Date]],LeaveTracker[[#This Row],[End Date]],lstHolidays)</f>
        <v>1</v>
      </c>
      <c r="M613" s="9"/>
    </row>
    <row r="614" spans="1:13" ht="30" hidden="1" customHeight="1" x14ac:dyDescent="0.3">
      <c r="A614" s="51">
        <v>926</v>
      </c>
      <c r="B614" s="59">
        <v>44880</v>
      </c>
      <c r="C614" s="59">
        <v>44823</v>
      </c>
      <c r="D614" s="53" t="s">
        <v>1830</v>
      </c>
      <c r="E614" s="51" t="str">
        <f>IF(ISBLANK(LeaveTracker[[#This Row],[Employee Name]]),"-----",VLOOKUP(LeaveTracker[[#This Row],[Employee Name]],Employees[[Employee Name]:[Office]],7))</f>
        <v>TICC/TCCH</v>
      </c>
      <c r="F614" s="51" t="str">
        <f>IF(ISBLANK(LeaveTracker[[#This Row],[Employee Name]]),"-----",VLOOKUP(LeaveTracker[[#This Row],[Employee Name]],Employees[[Employee Name]:[Office]],6))</f>
        <v>CASUAL</v>
      </c>
      <c r="G614" s="50">
        <v>44815</v>
      </c>
      <c r="H614" s="50">
        <v>44819</v>
      </c>
      <c r="I614" s="55" t="s">
        <v>81</v>
      </c>
      <c r="J614" s="53"/>
      <c r="K614" s="51" t="str">
        <f ca="1">LeaveTracker[[#This Row],[Days]]&amp;" "&amp;LeaveTracker[[#This Row],[Type of Leave]]</f>
        <v>4 SL</v>
      </c>
      <c r="L614" s="9">
        <f ca="1">NETWORKDAYS(LeaveTracker[[#This Row],[Start Date]],LeaveTracker[[#This Row],[End Date]],lstHolidays)</f>
        <v>4</v>
      </c>
      <c r="M614" s="9"/>
    </row>
    <row r="615" spans="1:13" ht="30" hidden="1" customHeight="1" x14ac:dyDescent="0.3">
      <c r="A615" s="51">
        <v>927</v>
      </c>
      <c r="B615" s="59">
        <v>44880</v>
      </c>
      <c r="C615" s="59">
        <v>44805</v>
      </c>
      <c r="D615" s="53" t="s">
        <v>1830</v>
      </c>
      <c r="E615" s="51" t="str">
        <f>IF(ISBLANK(LeaveTracker[[#This Row],[Employee Name]]),"-----",VLOOKUP(LeaveTracker[[#This Row],[Employee Name]],Employees[[Employee Name]:[Office]],7))</f>
        <v>TICC/TCCH</v>
      </c>
      <c r="F615" s="51" t="str">
        <f>IF(ISBLANK(LeaveTracker[[#This Row],[Employee Name]]),"-----",VLOOKUP(LeaveTracker[[#This Row],[Employee Name]],Employees[[Employee Name]:[Office]],6))</f>
        <v>CASUAL</v>
      </c>
      <c r="G615" s="50">
        <v>44804</v>
      </c>
      <c r="H615" s="50">
        <v>44804</v>
      </c>
      <c r="I615" s="55" t="s">
        <v>81</v>
      </c>
      <c r="J615" s="53"/>
      <c r="K615" s="51" t="str">
        <f ca="1">LeaveTracker[[#This Row],[Days]]&amp;" "&amp;LeaveTracker[[#This Row],[Type of Leave]]</f>
        <v>1 SL</v>
      </c>
      <c r="L615" s="9">
        <f ca="1">NETWORKDAYS(LeaveTracker[[#This Row],[Start Date]],LeaveTracker[[#This Row],[End Date]],lstHolidays)</f>
        <v>1</v>
      </c>
      <c r="M615" s="9"/>
    </row>
    <row r="616" spans="1:13" ht="30" hidden="1" customHeight="1" x14ac:dyDescent="0.3">
      <c r="A616" s="51">
        <v>928</v>
      </c>
      <c r="B616" s="59">
        <v>44880</v>
      </c>
      <c r="C616" s="59">
        <v>44809</v>
      </c>
      <c r="D616" s="53" t="s">
        <v>1742</v>
      </c>
      <c r="E616" s="51" t="str">
        <f>IF(ISBLANK(LeaveTracker[[#This Row],[Employee Name]]),"-----",VLOOKUP(LeaveTracker[[#This Row],[Employee Name]],Employees[[Employee Name]:[Office]],7))</f>
        <v>TCIS</v>
      </c>
      <c r="F616" s="51" t="str">
        <f>IF(ISBLANK(LeaveTracker[[#This Row],[Employee Name]]),"-----",VLOOKUP(LeaveTracker[[#This Row],[Employee Name]],Employees[[Employee Name]:[Office]],6))</f>
        <v>CASUAL</v>
      </c>
      <c r="G616" s="50">
        <v>44805</v>
      </c>
      <c r="H616" s="50">
        <v>44806</v>
      </c>
      <c r="I616" s="55" t="s">
        <v>81</v>
      </c>
      <c r="J616" s="53"/>
      <c r="K616" s="51" t="str">
        <f ca="1">LeaveTracker[[#This Row],[Days]]&amp;" "&amp;LeaveTracker[[#This Row],[Type of Leave]]</f>
        <v>2 SL</v>
      </c>
      <c r="L616" s="9">
        <f ca="1">NETWORKDAYS(LeaveTracker[[#This Row],[Start Date]],LeaveTracker[[#This Row],[End Date]],lstHolidays)</f>
        <v>2</v>
      </c>
      <c r="M616" s="9"/>
    </row>
    <row r="617" spans="1:13" ht="30" hidden="1" customHeight="1" x14ac:dyDescent="0.3">
      <c r="A617" s="51">
        <v>929</v>
      </c>
      <c r="B617" s="59">
        <v>44880</v>
      </c>
      <c r="C617" s="59">
        <v>44820</v>
      </c>
      <c r="D617" s="53" t="s">
        <v>1945</v>
      </c>
      <c r="E617" s="51" t="str">
        <f>IF(ISBLANK(LeaveTracker[[#This Row],[Employee Name]]),"-----",VLOOKUP(LeaveTracker[[#This Row],[Employee Name]],Employees[[Employee Name]:[Office]],7))</f>
        <v>FIRE DEPARTMENT</v>
      </c>
      <c r="F617" s="51" t="str">
        <f>IF(ISBLANK(LeaveTracker[[#This Row],[Employee Name]]),"-----",VLOOKUP(LeaveTracker[[#This Row],[Employee Name]],Employees[[Employee Name]:[Office]],6))</f>
        <v>CASUAL</v>
      </c>
      <c r="G617" s="50">
        <v>44825</v>
      </c>
      <c r="H617" s="50">
        <v>44827</v>
      </c>
      <c r="I617" s="55" t="s">
        <v>82</v>
      </c>
      <c r="J617" s="53"/>
      <c r="K617" s="51" t="str">
        <f ca="1">LeaveTracker[[#This Row],[Days]]&amp;" "&amp;LeaveTracker[[#This Row],[Type of Leave]]</f>
        <v>3 VL</v>
      </c>
      <c r="L617" s="9">
        <f ca="1">NETWORKDAYS(LeaveTracker[[#This Row],[Start Date]],LeaveTracker[[#This Row],[End Date]],lstHolidays)</f>
        <v>3</v>
      </c>
      <c r="M617" s="9"/>
    </row>
    <row r="618" spans="1:13" ht="30" hidden="1" customHeight="1" x14ac:dyDescent="0.3">
      <c r="A618" s="51">
        <v>929</v>
      </c>
      <c r="B618" s="59">
        <v>44880</v>
      </c>
      <c r="C618" s="59">
        <v>44820</v>
      </c>
      <c r="D618" s="53" t="s">
        <v>1945</v>
      </c>
      <c r="E618" s="51" t="str">
        <f>IF(ISBLANK(LeaveTracker[[#This Row],[Employee Name]]),"-----",VLOOKUP(LeaveTracker[[#This Row],[Employee Name]],Employees[[Employee Name]:[Office]],7))</f>
        <v>FIRE DEPARTMENT</v>
      </c>
      <c r="F618" s="51" t="str">
        <f>IF(ISBLANK(LeaveTracker[[#This Row],[Employee Name]]),"-----",VLOOKUP(LeaveTracker[[#This Row],[Employee Name]],Employees[[Employee Name]:[Office]],6))</f>
        <v>CASUAL</v>
      </c>
      <c r="G618" s="50">
        <v>44831</v>
      </c>
      <c r="H618" s="50">
        <v>44833</v>
      </c>
      <c r="I618" s="55" t="s">
        <v>82</v>
      </c>
      <c r="J618" s="53"/>
      <c r="K618" s="51" t="str">
        <f ca="1">LeaveTracker[[#This Row],[Days]]&amp;" "&amp;LeaveTracker[[#This Row],[Type of Leave]]</f>
        <v>3 VL</v>
      </c>
      <c r="L618" s="9">
        <f ca="1">NETWORKDAYS(LeaveTracker[[#This Row],[Start Date]],LeaveTracker[[#This Row],[End Date]],lstHolidays)</f>
        <v>3</v>
      </c>
      <c r="M618" s="9"/>
    </row>
    <row r="619" spans="1:13" ht="30" hidden="1" customHeight="1" x14ac:dyDescent="0.3">
      <c r="A619" s="51">
        <v>930</v>
      </c>
      <c r="B619" s="59">
        <v>44880</v>
      </c>
      <c r="C619" s="59">
        <v>44820</v>
      </c>
      <c r="D619" s="53" t="s">
        <v>1749</v>
      </c>
      <c r="E619" s="51" t="str">
        <f>IF(ISBLANK(LeaveTracker[[#This Row],[Employee Name]]),"-----",VLOOKUP(LeaveTracker[[#This Row],[Employee Name]],Employees[[Employee Name]:[Office]],7))</f>
        <v>ASSESSOR</v>
      </c>
      <c r="F619" s="51" t="str">
        <f>IF(ISBLANK(LeaveTracker[[#This Row],[Employee Name]]),"-----",VLOOKUP(LeaveTracker[[#This Row],[Employee Name]],Employees[[Employee Name]:[Office]],6))</f>
        <v>CASUAL</v>
      </c>
      <c r="G619" s="50">
        <v>44819</v>
      </c>
      <c r="H619" s="50">
        <v>44819</v>
      </c>
      <c r="I619" s="55" t="s">
        <v>81</v>
      </c>
      <c r="J619" s="53"/>
      <c r="K619" s="51" t="str">
        <f ca="1">LeaveTracker[[#This Row],[Days]]&amp;" "&amp;LeaveTracker[[#This Row],[Type of Leave]]</f>
        <v>1 SL</v>
      </c>
      <c r="L619" s="9">
        <f ca="1">NETWORKDAYS(LeaveTracker[[#This Row],[Start Date]],LeaveTracker[[#This Row],[End Date]],lstHolidays)</f>
        <v>1</v>
      </c>
      <c r="M619" s="9"/>
    </row>
    <row r="620" spans="1:13" ht="30" hidden="1" customHeight="1" x14ac:dyDescent="0.3">
      <c r="A620" s="51">
        <v>931</v>
      </c>
      <c r="B620" s="59">
        <v>44880</v>
      </c>
      <c r="C620" s="59">
        <v>44818</v>
      </c>
      <c r="D620" s="53" t="s">
        <v>1749</v>
      </c>
      <c r="E620" s="51" t="str">
        <f>IF(ISBLANK(LeaveTracker[[#This Row],[Employee Name]]),"-----",VLOOKUP(LeaveTracker[[#This Row],[Employee Name]],Employees[[Employee Name]:[Office]],7))</f>
        <v>ASSESSOR</v>
      </c>
      <c r="F620" s="51" t="str">
        <f>IF(ISBLANK(LeaveTracker[[#This Row],[Employee Name]]),"-----",VLOOKUP(LeaveTracker[[#This Row],[Employee Name]],Employees[[Employee Name]:[Office]],6))</f>
        <v>CASUAL</v>
      </c>
      <c r="G620" s="50">
        <v>44825</v>
      </c>
      <c r="H620" s="50">
        <v>44825</v>
      </c>
      <c r="I620" s="55" t="s">
        <v>82</v>
      </c>
      <c r="J620" s="53"/>
      <c r="K620" s="51" t="str">
        <f ca="1">LeaveTracker[[#This Row],[Days]]&amp;" "&amp;LeaveTracker[[#This Row],[Type of Leave]]</f>
        <v>1 VL</v>
      </c>
      <c r="L620" s="9">
        <f ca="1">NETWORKDAYS(LeaveTracker[[#This Row],[Start Date]],LeaveTracker[[#This Row],[End Date]],lstHolidays)</f>
        <v>1</v>
      </c>
      <c r="M620" s="9"/>
    </row>
    <row r="621" spans="1:13" ht="30" hidden="1" customHeight="1" x14ac:dyDescent="0.3">
      <c r="A621" s="51">
        <v>932</v>
      </c>
      <c r="B621" s="59">
        <v>44880</v>
      </c>
      <c r="C621" s="59">
        <v>44816</v>
      </c>
      <c r="D621" s="53" t="s">
        <v>1946</v>
      </c>
      <c r="E621" s="51" t="str">
        <f>IF(ISBLANK(LeaveTracker[[#This Row],[Employee Name]]),"-----",VLOOKUP(LeaveTracker[[#This Row],[Employee Name]],Employees[[Employee Name]:[Office]],7))</f>
        <v>ONT</v>
      </c>
      <c r="F621" s="51" t="str">
        <f>IF(ISBLANK(LeaveTracker[[#This Row],[Employee Name]]),"-----",VLOOKUP(LeaveTracker[[#This Row],[Employee Name]],Employees[[Employee Name]:[Office]],6))</f>
        <v>CASUAL</v>
      </c>
      <c r="G621" s="50">
        <v>44839</v>
      </c>
      <c r="H621" s="50">
        <v>44841</v>
      </c>
      <c r="I621" s="55" t="s">
        <v>300</v>
      </c>
      <c r="J621" s="53" t="s">
        <v>1808</v>
      </c>
      <c r="K621" s="51" t="str">
        <f ca="1">LeaveTracker[[#This Row],[Days]]&amp;" "&amp;LeaveTracker[[#This Row],[Type of Leave]]</f>
        <v>3 OTHER</v>
      </c>
      <c r="L621" s="9">
        <f ca="1">NETWORKDAYS(LeaveTracker[[#This Row],[Start Date]],LeaveTracker[[#This Row],[End Date]],lstHolidays)</f>
        <v>3</v>
      </c>
      <c r="M621" s="9"/>
    </row>
    <row r="622" spans="1:13" ht="30" hidden="1" customHeight="1" x14ac:dyDescent="0.3">
      <c r="A622" s="51">
        <v>933</v>
      </c>
      <c r="B622" s="59">
        <v>44880</v>
      </c>
      <c r="C622" s="59">
        <v>44816</v>
      </c>
      <c r="D622" s="53" t="s">
        <v>1926</v>
      </c>
      <c r="E622" s="51" t="str">
        <f>IF(ISBLANK(LeaveTracker[[#This Row],[Employee Name]]),"-----",VLOOKUP(LeaveTracker[[#This Row],[Employee Name]],Employees[[Employee Name]:[Office]],7))</f>
        <v>MAHOGANY MARKET</v>
      </c>
      <c r="F622" s="51" t="str">
        <f>IF(ISBLANK(LeaveTracker[[#This Row],[Employee Name]]),"-----",VLOOKUP(LeaveTracker[[#This Row],[Employee Name]],Employees[[Employee Name]:[Office]],6))</f>
        <v>CASUAL</v>
      </c>
      <c r="G622" s="50">
        <v>44815</v>
      </c>
      <c r="H622" s="50">
        <v>44815</v>
      </c>
      <c r="I622" s="55" t="s">
        <v>81</v>
      </c>
      <c r="J622" s="53"/>
      <c r="K622" s="51" t="str">
        <f ca="1">LeaveTracker[[#This Row],[Days]]&amp;" "&amp;LeaveTracker[[#This Row],[Type of Leave]]</f>
        <v>0 SL</v>
      </c>
      <c r="L622" s="9">
        <f ca="1">NETWORKDAYS(LeaveTracker[[#This Row],[Start Date]],LeaveTracker[[#This Row],[End Date]],lstHolidays)</f>
        <v>0</v>
      </c>
      <c r="M622" s="9"/>
    </row>
    <row r="623" spans="1:13" ht="30" hidden="1" customHeight="1" x14ac:dyDescent="0.3">
      <c r="A623" s="51">
        <v>934</v>
      </c>
      <c r="B623" s="59">
        <v>44880</v>
      </c>
      <c r="C623" s="59">
        <v>44834</v>
      </c>
      <c r="D623" s="53" t="s">
        <v>1926</v>
      </c>
      <c r="E623" s="51" t="str">
        <f>IF(ISBLANK(LeaveTracker[[#This Row],[Employee Name]]),"-----",VLOOKUP(LeaveTracker[[#This Row],[Employee Name]],Employees[[Employee Name]:[Office]],7))</f>
        <v>MAHOGANY MARKET</v>
      </c>
      <c r="F623" s="51" t="str">
        <f>IF(ISBLANK(LeaveTracker[[#This Row],[Employee Name]]),"-----",VLOOKUP(LeaveTracker[[#This Row],[Employee Name]],Employees[[Employee Name]:[Office]],6))</f>
        <v>CASUAL</v>
      </c>
      <c r="G623" s="50">
        <v>44834</v>
      </c>
      <c r="H623" s="50">
        <v>44838</v>
      </c>
      <c r="I623" s="55" t="s">
        <v>81</v>
      </c>
      <c r="J623" s="53"/>
      <c r="K623" s="51" t="str">
        <f ca="1">LeaveTracker[[#This Row],[Days]]&amp;" "&amp;LeaveTracker[[#This Row],[Type of Leave]]</f>
        <v>3 SL</v>
      </c>
      <c r="L623" s="9">
        <f ca="1">NETWORKDAYS(LeaveTracker[[#This Row],[Start Date]],LeaveTracker[[#This Row],[End Date]],lstHolidays)</f>
        <v>3</v>
      </c>
      <c r="M623" s="9"/>
    </row>
    <row r="624" spans="1:13" ht="30" hidden="1" customHeight="1" x14ac:dyDescent="0.3">
      <c r="A624" s="51">
        <v>934</v>
      </c>
      <c r="B624" s="59">
        <v>44880</v>
      </c>
      <c r="C624" s="59">
        <v>44834</v>
      </c>
      <c r="D624" s="53" t="s">
        <v>1926</v>
      </c>
      <c r="E624" s="51" t="str">
        <f>IF(ISBLANK(LeaveTracker[[#This Row],[Employee Name]]),"-----",VLOOKUP(LeaveTracker[[#This Row],[Employee Name]],Employees[[Employee Name]:[Office]],7))</f>
        <v>MAHOGANY MARKET</v>
      </c>
      <c r="F624" s="51" t="str">
        <f>IF(ISBLANK(LeaveTracker[[#This Row],[Employee Name]]),"-----",VLOOKUP(LeaveTracker[[#This Row],[Employee Name]],Employees[[Employee Name]:[Office]],6))</f>
        <v>CASUAL</v>
      </c>
      <c r="G624" s="50">
        <v>44841</v>
      </c>
      <c r="H624" s="50">
        <v>44841</v>
      </c>
      <c r="I624" s="55" t="s">
        <v>81</v>
      </c>
      <c r="J624" s="53"/>
      <c r="K624" s="51" t="str">
        <f ca="1">LeaveTracker[[#This Row],[Days]]&amp;" "&amp;LeaveTracker[[#This Row],[Type of Leave]]</f>
        <v>1 SL</v>
      </c>
      <c r="L624" s="9">
        <f ca="1">NETWORKDAYS(LeaveTracker[[#This Row],[Start Date]],LeaveTracker[[#This Row],[End Date]],lstHolidays)</f>
        <v>1</v>
      </c>
      <c r="M624" s="9"/>
    </row>
    <row r="625" spans="1:13" ht="30" hidden="1" customHeight="1" x14ac:dyDescent="0.3">
      <c r="A625" s="51">
        <v>935</v>
      </c>
      <c r="B625" s="59">
        <v>44880</v>
      </c>
      <c r="C625" s="59">
        <v>44820</v>
      </c>
      <c r="D625" s="53" t="s">
        <v>1947</v>
      </c>
      <c r="E625" s="51" t="str">
        <f>IF(ISBLANK(LeaveTracker[[#This Row],[Employee Name]]),"-----",VLOOKUP(LeaveTracker[[#This Row],[Employee Name]],Employees[[Employee Name]:[Office]],7))</f>
        <v>ONT</v>
      </c>
      <c r="F625" s="51" t="str">
        <f>IF(ISBLANK(LeaveTracker[[#This Row],[Employee Name]]),"-----",VLOOKUP(LeaveTracker[[#This Row],[Employee Name]],Employees[[Employee Name]:[Office]],6))</f>
        <v>CASUAL</v>
      </c>
      <c r="G625" s="50">
        <v>44813</v>
      </c>
      <c r="H625" s="50">
        <v>44813</v>
      </c>
      <c r="I625" s="55" t="s">
        <v>81</v>
      </c>
      <c r="J625" s="53"/>
      <c r="K625" s="51" t="str">
        <f ca="1">LeaveTracker[[#This Row],[Days]]&amp;" "&amp;LeaveTracker[[#This Row],[Type of Leave]]</f>
        <v>1 SL</v>
      </c>
      <c r="L625" s="9">
        <f ca="1">NETWORKDAYS(LeaveTracker[[#This Row],[Start Date]],LeaveTracker[[#This Row],[End Date]],lstHolidays)</f>
        <v>1</v>
      </c>
      <c r="M625" s="9"/>
    </row>
    <row r="626" spans="1:13" ht="30" hidden="1" customHeight="1" x14ac:dyDescent="0.3">
      <c r="A626" s="51">
        <v>935</v>
      </c>
      <c r="B626" s="59">
        <v>44880</v>
      </c>
      <c r="C626" s="59">
        <v>44820</v>
      </c>
      <c r="D626" s="53" t="s">
        <v>1947</v>
      </c>
      <c r="E626" s="51" t="str">
        <f>IF(ISBLANK(LeaveTracker[[#This Row],[Employee Name]]),"-----",VLOOKUP(LeaveTracker[[#This Row],[Employee Name]],Employees[[Employee Name]:[Office]],7))</f>
        <v>ONT</v>
      </c>
      <c r="F626" s="51" t="str">
        <f>IF(ISBLANK(LeaveTracker[[#This Row],[Employee Name]]),"-----",VLOOKUP(LeaveTracker[[#This Row],[Employee Name]],Employees[[Employee Name]:[Office]],6))</f>
        <v>CASUAL</v>
      </c>
      <c r="G626" s="50">
        <v>44815</v>
      </c>
      <c r="H626" s="50">
        <v>44815</v>
      </c>
      <c r="I626" s="55" t="s">
        <v>81</v>
      </c>
      <c r="J626" s="53"/>
      <c r="K626" s="51" t="str">
        <f ca="1">LeaveTracker[[#This Row],[Days]]&amp;" "&amp;LeaveTracker[[#This Row],[Type of Leave]]</f>
        <v>0 SL</v>
      </c>
      <c r="L626" s="9">
        <f ca="1">NETWORKDAYS(LeaveTracker[[#This Row],[Start Date]],LeaveTracker[[#This Row],[End Date]],lstHolidays)</f>
        <v>0</v>
      </c>
      <c r="M626" s="9"/>
    </row>
    <row r="627" spans="1:13" ht="30" hidden="1" customHeight="1" x14ac:dyDescent="0.3">
      <c r="A627" s="51">
        <v>935</v>
      </c>
      <c r="B627" s="59">
        <v>44880</v>
      </c>
      <c r="C627" s="59">
        <v>44820</v>
      </c>
      <c r="D627" s="53" t="s">
        <v>1947</v>
      </c>
      <c r="E627" s="51" t="str">
        <f>IF(ISBLANK(LeaveTracker[[#This Row],[Employee Name]]),"-----",VLOOKUP(LeaveTracker[[#This Row],[Employee Name]],Employees[[Employee Name]:[Office]],7))</f>
        <v>ONT</v>
      </c>
      <c r="F627" s="51" t="str">
        <f>IF(ISBLANK(LeaveTracker[[#This Row],[Employee Name]]),"-----",VLOOKUP(LeaveTracker[[#This Row],[Employee Name]],Employees[[Employee Name]:[Office]],6))</f>
        <v>CASUAL</v>
      </c>
      <c r="G627" s="50">
        <v>44818</v>
      </c>
      <c r="H627" s="50">
        <v>44818</v>
      </c>
      <c r="I627" s="55" t="s">
        <v>81</v>
      </c>
      <c r="J627" s="53"/>
      <c r="K627" s="51" t="str">
        <f ca="1">LeaveTracker[[#This Row],[Days]]&amp;" "&amp;LeaveTracker[[#This Row],[Type of Leave]]</f>
        <v>1 SL</v>
      </c>
      <c r="L627" s="9">
        <f ca="1">NETWORKDAYS(LeaveTracker[[#This Row],[Start Date]],LeaveTracker[[#This Row],[End Date]],lstHolidays)</f>
        <v>1</v>
      </c>
      <c r="M627" s="9"/>
    </row>
    <row r="628" spans="1:13" ht="30" hidden="1" customHeight="1" x14ac:dyDescent="0.3">
      <c r="A628" s="51">
        <v>936</v>
      </c>
      <c r="B628" s="59">
        <v>44880</v>
      </c>
      <c r="C628" s="59">
        <v>44833</v>
      </c>
      <c r="D628" s="53" t="s">
        <v>1765</v>
      </c>
      <c r="E628" s="51" t="str">
        <f>IF(ISBLANK(LeaveTracker[[#This Row],[Employee Name]]),"-----",VLOOKUP(LeaveTracker[[#This Row],[Employee Name]],Employees[[Employee Name]:[Office]],7))</f>
        <v>MAHOGANY MARKET</v>
      </c>
      <c r="F628" s="51" t="str">
        <f>IF(ISBLANK(LeaveTracker[[#This Row],[Employee Name]]),"-----",VLOOKUP(LeaveTracker[[#This Row],[Employee Name]],Employees[[Employee Name]:[Office]],6))</f>
        <v>CASUAL</v>
      </c>
      <c r="G628" s="50">
        <v>44831</v>
      </c>
      <c r="H628" s="50">
        <v>44832</v>
      </c>
      <c r="I628" s="55" t="s">
        <v>81</v>
      </c>
      <c r="J628" s="53"/>
      <c r="K628" s="51" t="str">
        <f ca="1">LeaveTracker[[#This Row],[Days]]&amp;" "&amp;LeaveTracker[[#This Row],[Type of Leave]]</f>
        <v>2 SL</v>
      </c>
      <c r="L628" s="9">
        <f ca="1">NETWORKDAYS(LeaveTracker[[#This Row],[Start Date]],LeaveTracker[[#This Row],[End Date]],lstHolidays)</f>
        <v>2</v>
      </c>
      <c r="M628" s="9"/>
    </row>
    <row r="629" spans="1:13" ht="30" hidden="1" customHeight="1" x14ac:dyDescent="0.3">
      <c r="A629" s="51">
        <v>937</v>
      </c>
      <c r="B629" s="59">
        <v>44880</v>
      </c>
      <c r="C629" s="59">
        <v>44818</v>
      </c>
      <c r="D629" s="53" t="s">
        <v>1888</v>
      </c>
      <c r="E629" s="51" t="str">
        <f>IF(ISBLANK(LeaveTracker[[#This Row],[Employee Name]]),"-----",VLOOKUP(LeaveTracker[[#This Row],[Employee Name]],Employees[[Employee Name]:[Office]],7))</f>
        <v>TICC</v>
      </c>
      <c r="F629" s="51" t="str">
        <f>IF(ISBLANK(LeaveTracker[[#This Row],[Employee Name]]),"-----",VLOOKUP(LeaveTracker[[#This Row],[Employee Name]],Employees[[Employee Name]:[Office]],6))</f>
        <v>CASUAL</v>
      </c>
      <c r="G629" s="50">
        <v>44813</v>
      </c>
      <c r="H629" s="50">
        <v>44813</v>
      </c>
      <c r="I629" s="55" t="s">
        <v>81</v>
      </c>
      <c r="J629" s="53"/>
      <c r="K629" s="51" t="str">
        <f ca="1">LeaveTracker[[#This Row],[Days]]&amp;" "&amp;LeaveTracker[[#This Row],[Type of Leave]]</f>
        <v>1 SL</v>
      </c>
      <c r="L629" s="9">
        <f ca="1">NETWORKDAYS(LeaveTracker[[#This Row],[Start Date]],LeaveTracker[[#This Row],[End Date]],lstHolidays)</f>
        <v>1</v>
      </c>
      <c r="M629" s="9"/>
    </row>
    <row r="630" spans="1:13" ht="30" hidden="1" customHeight="1" x14ac:dyDescent="0.3">
      <c r="A630" s="51">
        <v>938</v>
      </c>
      <c r="B630" s="59">
        <v>44880</v>
      </c>
      <c r="C630" s="59">
        <v>44810</v>
      </c>
      <c r="D630" s="53" t="s">
        <v>1888</v>
      </c>
      <c r="E630" s="51" t="str">
        <f>IF(ISBLANK(LeaveTracker[[#This Row],[Employee Name]]),"-----",VLOOKUP(LeaveTracker[[#This Row],[Employee Name]],Employees[[Employee Name]:[Office]],7))</f>
        <v>TICC</v>
      </c>
      <c r="F630" s="51" t="str">
        <f>IF(ISBLANK(LeaveTracker[[#This Row],[Employee Name]]),"-----",VLOOKUP(LeaveTracker[[#This Row],[Employee Name]],Employees[[Employee Name]:[Office]],6))</f>
        <v>CASUAL</v>
      </c>
      <c r="G630" s="50">
        <v>44806</v>
      </c>
      <c r="H630" s="50">
        <v>44806</v>
      </c>
      <c r="I630" s="55" t="s">
        <v>81</v>
      </c>
      <c r="J630" s="53"/>
      <c r="K630" s="51" t="str">
        <f ca="1">LeaveTracker[[#This Row],[Days]]&amp;" "&amp;LeaveTracker[[#This Row],[Type of Leave]]</f>
        <v>1 SL</v>
      </c>
      <c r="L630" s="9">
        <f ca="1">NETWORKDAYS(LeaveTracker[[#This Row],[Start Date]],LeaveTracker[[#This Row],[End Date]],lstHolidays)</f>
        <v>1</v>
      </c>
      <c r="M630" s="9"/>
    </row>
    <row r="631" spans="1:13" ht="30" hidden="1" customHeight="1" x14ac:dyDescent="0.3">
      <c r="A631" s="51">
        <v>939</v>
      </c>
      <c r="B631" s="59">
        <v>44880</v>
      </c>
      <c r="C631" s="59">
        <v>44809</v>
      </c>
      <c r="D631" s="53" t="s">
        <v>1737</v>
      </c>
      <c r="E631" s="51" t="str">
        <f>IF(ISBLANK(LeaveTracker[[#This Row],[Employee Name]]),"-----",VLOOKUP(LeaveTracker[[#This Row],[Employee Name]],Employees[[Employee Name]:[Office]],7))</f>
        <v>LEGAL</v>
      </c>
      <c r="F631" s="51" t="str">
        <f>IF(ISBLANK(LeaveTracker[[#This Row],[Employee Name]]),"-----",VLOOKUP(LeaveTracker[[#This Row],[Employee Name]],Employees[[Employee Name]:[Office]],6))</f>
        <v>CASUAL</v>
      </c>
      <c r="G631" s="50">
        <v>44809</v>
      </c>
      <c r="H631" s="50">
        <v>44809</v>
      </c>
      <c r="I631" s="55" t="s">
        <v>82</v>
      </c>
      <c r="J631" s="53"/>
      <c r="K631" s="51" t="str">
        <f ca="1">LeaveTracker[[#This Row],[Days]]&amp;" "&amp;LeaveTracker[[#This Row],[Type of Leave]]</f>
        <v>1 VL</v>
      </c>
      <c r="L631" s="9">
        <f ca="1">NETWORKDAYS(LeaveTracker[[#This Row],[Start Date]],LeaveTracker[[#This Row],[End Date]],lstHolidays)</f>
        <v>1</v>
      </c>
      <c r="M631" s="9"/>
    </row>
    <row r="632" spans="1:13" ht="30" hidden="1" customHeight="1" x14ac:dyDescent="0.3">
      <c r="A632" s="51">
        <v>939</v>
      </c>
      <c r="B632" s="59">
        <v>44880</v>
      </c>
      <c r="C632" s="59">
        <v>44809</v>
      </c>
      <c r="D632" s="53" t="s">
        <v>1737</v>
      </c>
      <c r="E632" s="51" t="str">
        <f>IF(ISBLANK(LeaveTracker[[#This Row],[Employee Name]]),"-----",VLOOKUP(LeaveTracker[[#This Row],[Employee Name]],Employees[[Employee Name]:[Office]],7))</f>
        <v>LEGAL</v>
      </c>
      <c r="F632" s="51" t="str">
        <f>IF(ISBLANK(LeaveTracker[[#This Row],[Employee Name]]),"-----",VLOOKUP(LeaveTracker[[#This Row],[Employee Name]],Employees[[Employee Name]:[Office]],6))</f>
        <v>CASUAL</v>
      </c>
      <c r="G632" s="50">
        <v>44810</v>
      </c>
      <c r="H632" s="50">
        <v>44810</v>
      </c>
      <c r="I632" s="55" t="s">
        <v>300</v>
      </c>
      <c r="J632" s="53" t="s">
        <v>1808</v>
      </c>
      <c r="K632" s="51" t="str">
        <f ca="1">LeaveTracker[[#This Row],[Days]]&amp;" "&amp;LeaveTracker[[#This Row],[Type of Leave]]</f>
        <v>1 OTHER</v>
      </c>
      <c r="L632" s="9">
        <f ca="1">NETWORKDAYS(LeaveTracker[[#This Row],[Start Date]],LeaveTracker[[#This Row],[End Date]],lstHolidays)</f>
        <v>1</v>
      </c>
      <c r="M632" s="9"/>
    </row>
    <row r="633" spans="1:13" ht="30" hidden="1" customHeight="1" x14ac:dyDescent="0.3">
      <c r="A633" s="51">
        <v>939</v>
      </c>
      <c r="B633" s="59">
        <v>44880</v>
      </c>
      <c r="C633" s="59">
        <v>44809</v>
      </c>
      <c r="D633" s="53" t="s">
        <v>1737</v>
      </c>
      <c r="E633" s="51" t="str">
        <f>IF(ISBLANK(LeaveTracker[[#This Row],[Employee Name]]),"-----",VLOOKUP(LeaveTracker[[#This Row],[Employee Name]],Employees[[Employee Name]:[Office]],7))</f>
        <v>LEGAL</v>
      </c>
      <c r="F633" s="51" t="str">
        <f>IF(ISBLANK(LeaveTracker[[#This Row],[Employee Name]]),"-----",VLOOKUP(LeaveTracker[[#This Row],[Employee Name]],Employees[[Employee Name]:[Office]],6))</f>
        <v>CASUAL</v>
      </c>
      <c r="G633" s="50">
        <v>44823</v>
      </c>
      <c r="H633" s="50">
        <v>44824</v>
      </c>
      <c r="I633" s="55" t="s">
        <v>300</v>
      </c>
      <c r="J633" s="53" t="s">
        <v>1808</v>
      </c>
      <c r="K633" s="51" t="str">
        <f ca="1">LeaveTracker[[#This Row],[Days]]&amp;" "&amp;LeaveTracker[[#This Row],[Type of Leave]]</f>
        <v>2 OTHER</v>
      </c>
      <c r="L633" s="9">
        <f ca="1">NETWORKDAYS(LeaveTracker[[#This Row],[Start Date]],LeaveTracker[[#This Row],[End Date]],lstHolidays)</f>
        <v>2</v>
      </c>
      <c r="M633" s="9"/>
    </row>
    <row r="634" spans="1:13" ht="30" hidden="1" customHeight="1" x14ac:dyDescent="0.3">
      <c r="A634" s="51">
        <v>940</v>
      </c>
      <c r="B634" s="59">
        <v>44880</v>
      </c>
      <c r="C634" s="59">
        <v>44810</v>
      </c>
      <c r="D634" s="53" t="s">
        <v>1873</v>
      </c>
      <c r="E634" s="51" t="str">
        <f>IF(ISBLANK(LeaveTracker[[#This Row],[Employee Name]]),"-----",VLOOKUP(LeaveTracker[[#This Row],[Employee Name]],Employees[[Employee Name]:[Office]],7))</f>
        <v>TICC</v>
      </c>
      <c r="F634" s="51" t="str">
        <f>IF(ISBLANK(LeaveTracker[[#This Row],[Employee Name]]),"-----",VLOOKUP(LeaveTracker[[#This Row],[Employee Name]],Employees[[Employee Name]:[Office]],6))</f>
        <v>CASUAL</v>
      </c>
      <c r="G634" s="50">
        <v>44823</v>
      </c>
      <c r="H634" s="50">
        <v>44823</v>
      </c>
      <c r="I634" s="55" t="s">
        <v>300</v>
      </c>
      <c r="J634" s="53" t="s">
        <v>1808</v>
      </c>
      <c r="K634" s="51" t="str">
        <f ca="1">LeaveTracker[[#This Row],[Days]]&amp;" "&amp;LeaveTracker[[#This Row],[Type of Leave]]</f>
        <v>1 OTHER</v>
      </c>
      <c r="L634" s="9">
        <f ca="1">NETWORKDAYS(LeaveTracker[[#This Row],[Start Date]],LeaveTracker[[#This Row],[End Date]],lstHolidays)</f>
        <v>1</v>
      </c>
      <c r="M634" s="9"/>
    </row>
    <row r="635" spans="1:13" ht="30" hidden="1" customHeight="1" x14ac:dyDescent="0.3">
      <c r="A635" s="51">
        <v>941</v>
      </c>
      <c r="B635" s="59">
        <v>44880</v>
      </c>
      <c r="C635" s="59">
        <v>44805</v>
      </c>
      <c r="D635" s="53" t="s">
        <v>1767</v>
      </c>
      <c r="E635" s="51" t="str">
        <f>IF(ISBLANK(LeaveTracker[[#This Row],[Employee Name]]),"-----",VLOOKUP(LeaveTracker[[#This Row],[Employee Name]],Employees[[Employee Name]:[Office]],7))</f>
        <v>ONT</v>
      </c>
      <c r="F635" s="51" t="str">
        <f>IF(ISBLANK(LeaveTracker[[#This Row],[Employee Name]]),"-----",VLOOKUP(LeaveTracker[[#This Row],[Employee Name]],Employees[[Employee Name]:[Office]],6))</f>
        <v>CASUAL</v>
      </c>
      <c r="G635" s="50">
        <v>44774</v>
      </c>
      <c r="H635" s="50">
        <v>44792</v>
      </c>
      <c r="I635" s="55" t="s">
        <v>81</v>
      </c>
      <c r="J635" s="53"/>
      <c r="K635" s="51" t="str">
        <f ca="1">LeaveTracker[[#This Row],[Days]]&amp;" "&amp;LeaveTracker[[#This Row],[Type of Leave]]</f>
        <v>15 SL</v>
      </c>
      <c r="L635" s="9">
        <f ca="1">NETWORKDAYS(LeaveTracker[[#This Row],[Start Date]],LeaveTracker[[#This Row],[End Date]],lstHolidays)</f>
        <v>15</v>
      </c>
      <c r="M635" s="9"/>
    </row>
    <row r="636" spans="1:13" ht="30" hidden="1" customHeight="1" x14ac:dyDescent="0.3">
      <c r="A636" s="51">
        <v>942</v>
      </c>
      <c r="B636" s="59">
        <v>44880</v>
      </c>
      <c r="C636" s="59">
        <v>44827</v>
      </c>
      <c r="D636" s="53" t="s">
        <v>1765</v>
      </c>
      <c r="E636" s="51" t="str">
        <f>IF(ISBLANK(LeaveTracker[[#This Row],[Employee Name]]),"-----",VLOOKUP(LeaveTracker[[#This Row],[Employee Name]],Employees[[Employee Name]:[Office]],7))</f>
        <v>MAHOGANY MARKET</v>
      </c>
      <c r="F636" s="51" t="str">
        <f>IF(ISBLANK(LeaveTracker[[#This Row],[Employee Name]]),"-----",VLOOKUP(LeaveTracker[[#This Row],[Employee Name]],Employees[[Employee Name]:[Office]],6))</f>
        <v>CASUAL</v>
      </c>
      <c r="G636" s="50">
        <v>44826</v>
      </c>
      <c r="H636" s="50">
        <v>44826</v>
      </c>
      <c r="I636" s="55" t="s">
        <v>81</v>
      </c>
      <c r="J636" s="53"/>
      <c r="K636" s="51" t="str">
        <f ca="1">LeaveTracker[[#This Row],[Days]]&amp;" "&amp;LeaveTracker[[#This Row],[Type of Leave]]</f>
        <v>1 SL</v>
      </c>
      <c r="L636" s="9">
        <f ca="1">NETWORKDAYS(LeaveTracker[[#This Row],[Start Date]],LeaveTracker[[#This Row],[End Date]],lstHolidays)</f>
        <v>1</v>
      </c>
      <c r="M636" s="9"/>
    </row>
    <row r="637" spans="1:13" ht="30" hidden="1" customHeight="1" x14ac:dyDescent="0.3">
      <c r="A637" s="51">
        <v>943</v>
      </c>
      <c r="B637" s="59">
        <v>44880</v>
      </c>
      <c r="C637" s="59">
        <v>44825</v>
      </c>
      <c r="D637" s="53" t="s">
        <v>1765</v>
      </c>
      <c r="E637" s="51" t="str">
        <f>IF(ISBLANK(LeaveTracker[[#This Row],[Employee Name]]),"-----",VLOOKUP(LeaveTracker[[#This Row],[Employee Name]],Employees[[Employee Name]:[Office]],7))</f>
        <v>MAHOGANY MARKET</v>
      </c>
      <c r="F637" s="51" t="str">
        <f>IF(ISBLANK(LeaveTracker[[#This Row],[Employee Name]]),"-----",VLOOKUP(LeaveTracker[[#This Row],[Employee Name]],Employees[[Employee Name]:[Office]],6))</f>
        <v>CASUAL</v>
      </c>
      <c r="G637" s="50">
        <v>44834</v>
      </c>
      <c r="H637" s="50">
        <v>44834</v>
      </c>
      <c r="I637" s="55" t="s">
        <v>300</v>
      </c>
      <c r="J637" s="53" t="s">
        <v>1808</v>
      </c>
      <c r="K637" s="51" t="str">
        <f ca="1">LeaveTracker[[#This Row],[Days]]&amp;" "&amp;LeaveTracker[[#This Row],[Type of Leave]]</f>
        <v>1 OTHER</v>
      </c>
      <c r="L637" s="9">
        <f ca="1">NETWORKDAYS(LeaveTracker[[#This Row],[Start Date]],LeaveTracker[[#This Row],[End Date]],lstHolidays)</f>
        <v>1</v>
      </c>
      <c r="M637" s="9"/>
    </row>
    <row r="638" spans="1:13" ht="30" hidden="1" customHeight="1" x14ac:dyDescent="0.3">
      <c r="A638" s="51">
        <v>944</v>
      </c>
      <c r="B638" s="59">
        <v>44880</v>
      </c>
      <c r="C638" s="59">
        <v>44807</v>
      </c>
      <c r="D638" s="53" t="s">
        <v>1947</v>
      </c>
      <c r="E638" s="51" t="str">
        <f>IF(ISBLANK(LeaveTracker[[#This Row],[Employee Name]]),"-----",VLOOKUP(LeaveTracker[[#This Row],[Employee Name]],Employees[[Employee Name]:[Office]],7))</f>
        <v>ONT</v>
      </c>
      <c r="F638" s="51" t="str">
        <f>IF(ISBLANK(LeaveTracker[[#This Row],[Employee Name]]),"-----",VLOOKUP(LeaveTracker[[#This Row],[Employee Name]],Employees[[Employee Name]:[Office]],6))</f>
        <v>CASUAL</v>
      </c>
      <c r="G638" s="50">
        <v>44812</v>
      </c>
      <c r="H638" s="50">
        <v>44812</v>
      </c>
      <c r="I638" s="55" t="s">
        <v>300</v>
      </c>
      <c r="J638" s="53" t="s">
        <v>1808</v>
      </c>
      <c r="K638" s="51" t="str">
        <f ca="1">LeaveTracker[[#This Row],[Days]]&amp;" "&amp;LeaveTracker[[#This Row],[Type of Leave]]</f>
        <v>1 OTHER</v>
      </c>
      <c r="L638" s="9">
        <f ca="1">NETWORKDAYS(LeaveTracker[[#This Row],[Start Date]],LeaveTracker[[#This Row],[End Date]],lstHolidays)</f>
        <v>1</v>
      </c>
      <c r="M638" s="9"/>
    </row>
    <row r="639" spans="1:13" ht="30" hidden="1" customHeight="1" x14ac:dyDescent="0.3">
      <c r="A639" s="51">
        <v>945</v>
      </c>
      <c r="B639" s="59">
        <v>44880</v>
      </c>
      <c r="C639" s="59">
        <v>44811</v>
      </c>
      <c r="D639" s="53" t="s">
        <v>1859</v>
      </c>
      <c r="E639" s="51" t="str">
        <f>IF(ISBLANK(LeaveTracker[[#This Row],[Employee Name]]),"-----",VLOOKUP(LeaveTracker[[#This Row],[Employee Name]],Employees[[Employee Name]:[Office]],7))</f>
        <v>CENRO</v>
      </c>
      <c r="F639" s="51" t="str">
        <f>IF(ISBLANK(LeaveTracker[[#This Row],[Employee Name]]),"-----",VLOOKUP(LeaveTracker[[#This Row],[Employee Name]],Employees[[Employee Name]:[Office]],6))</f>
        <v>CASUAL</v>
      </c>
      <c r="G639" s="50">
        <v>44810</v>
      </c>
      <c r="H639" s="50">
        <v>44810</v>
      </c>
      <c r="I639" s="55" t="s">
        <v>81</v>
      </c>
      <c r="J639" s="53"/>
      <c r="K639" s="51" t="str">
        <f ca="1">LeaveTracker[[#This Row],[Days]]&amp;" "&amp;LeaveTracker[[#This Row],[Type of Leave]]</f>
        <v>1 SL</v>
      </c>
      <c r="L639" s="9">
        <f ca="1">NETWORKDAYS(LeaveTracker[[#This Row],[Start Date]],LeaveTracker[[#This Row],[End Date]],lstHolidays)</f>
        <v>1</v>
      </c>
      <c r="M639" s="9"/>
    </row>
    <row r="640" spans="1:13" ht="30" hidden="1" customHeight="1" x14ac:dyDescent="0.3">
      <c r="A640" s="51">
        <v>946</v>
      </c>
      <c r="B640" s="59">
        <v>44880</v>
      </c>
      <c r="C640" s="59">
        <v>44785</v>
      </c>
      <c r="D640" s="53" t="s">
        <v>1930</v>
      </c>
      <c r="E640" s="51" t="str">
        <f>IF(ISBLANK(LeaveTracker[[#This Row],[Employee Name]]),"-----",VLOOKUP(LeaveTracker[[#This Row],[Employee Name]],Employees[[Employee Name]:[Office]],7))</f>
        <v>ONT</v>
      </c>
      <c r="F640" s="51" t="str">
        <f>IF(ISBLANK(LeaveTracker[[#This Row],[Employee Name]]),"-----",VLOOKUP(LeaveTracker[[#This Row],[Employee Name]],Employees[[Employee Name]:[Office]],6))</f>
        <v>CASUAL</v>
      </c>
      <c r="G640" s="50">
        <v>44779</v>
      </c>
      <c r="H640" s="50">
        <v>44782</v>
      </c>
      <c r="I640" s="55" t="s">
        <v>81</v>
      </c>
      <c r="J640" s="53"/>
      <c r="K640" s="51" t="str">
        <f ca="1">LeaveTracker[[#This Row],[Days]]&amp;" "&amp;LeaveTracker[[#This Row],[Type of Leave]]</f>
        <v>2 SL</v>
      </c>
      <c r="L640" s="9">
        <f ca="1">NETWORKDAYS(LeaveTracker[[#This Row],[Start Date]],LeaveTracker[[#This Row],[End Date]],lstHolidays)</f>
        <v>2</v>
      </c>
      <c r="M640" s="9"/>
    </row>
    <row r="641" spans="1:13" ht="30" hidden="1" customHeight="1" x14ac:dyDescent="0.3">
      <c r="A641" s="51">
        <v>947</v>
      </c>
      <c r="B641" s="59">
        <v>44880</v>
      </c>
      <c r="C641" s="59">
        <v>44816</v>
      </c>
      <c r="D641" s="53" t="s">
        <v>1769</v>
      </c>
      <c r="E641" s="51" t="str">
        <f>IF(ISBLANK(LeaveTracker[[#This Row],[Employee Name]]),"-----",VLOOKUP(LeaveTracker[[#This Row],[Employee Name]],Employees[[Employee Name]:[Office]],7))</f>
        <v>CSWDO</v>
      </c>
      <c r="F641" s="51" t="str">
        <f>IF(ISBLANK(LeaveTracker[[#This Row],[Employee Name]]),"-----",VLOOKUP(LeaveTracker[[#This Row],[Employee Name]],Employees[[Employee Name]:[Office]],6))</f>
        <v>CASUAL</v>
      </c>
      <c r="G641" s="50">
        <v>44813</v>
      </c>
      <c r="H641" s="50">
        <v>44813</v>
      </c>
      <c r="I641" s="55" t="s">
        <v>81</v>
      </c>
      <c r="J641" s="53"/>
      <c r="K641" s="51" t="str">
        <f ca="1">LeaveTracker[[#This Row],[Days]]&amp;" "&amp;LeaveTracker[[#This Row],[Type of Leave]]</f>
        <v>1 SL</v>
      </c>
      <c r="L641" s="9">
        <f ca="1">NETWORKDAYS(LeaveTracker[[#This Row],[Start Date]],LeaveTracker[[#This Row],[End Date]],lstHolidays)</f>
        <v>1</v>
      </c>
      <c r="M641" s="9"/>
    </row>
    <row r="642" spans="1:13" ht="30" hidden="1" customHeight="1" x14ac:dyDescent="0.3">
      <c r="A642" s="51">
        <v>948</v>
      </c>
      <c r="B642" s="59">
        <v>44880</v>
      </c>
      <c r="C642" s="59">
        <v>44833</v>
      </c>
      <c r="D642" s="53" t="s">
        <v>1793</v>
      </c>
      <c r="E642" s="51" t="str">
        <f>IF(ISBLANK(LeaveTracker[[#This Row],[Employee Name]]),"-----",VLOOKUP(LeaveTracker[[#This Row],[Employee Name]],Employees[[Employee Name]:[Office]],7))</f>
        <v>MAHOGANY MARKET</v>
      </c>
      <c r="F642" s="51" t="str">
        <f>IF(ISBLANK(LeaveTracker[[#This Row],[Employee Name]]),"-----",VLOOKUP(LeaveTracker[[#This Row],[Employee Name]],Employees[[Employee Name]:[Office]],6))</f>
        <v>REGULAR</v>
      </c>
      <c r="G642" s="50">
        <v>44832</v>
      </c>
      <c r="H642" s="50">
        <v>44832</v>
      </c>
      <c r="I642" s="55" t="s">
        <v>81</v>
      </c>
      <c r="J642" s="53"/>
      <c r="K642" s="51" t="str">
        <f ca="1">LeaveTracker[[#This Row],[Days]]&amp;" "&amp;LeaveTracker[[#This Row],[Type of Leave]]</f>
        <v>1 SL</v>
      </c>
      <c r="L642" s="9">
        <f ca="1">NETWORKDAYS(LeaveTracker[[#This Row],[Start Date]],LeaveTracker[[#This Row],[End Date]],lstHolidays)</f>
        <v>1</v>
      </c>
      <c r="M642" s="9"/>
    </row>
    <row r="643" spans="1:13" ht="30" hidden="1" customHeight="1" x14ac:dyDescent="0.3">
      <c r="A643" s="51">
        <v>949</v>
      </c>
      <c r="B643" s="59">
        <v>44880</v>
      </c>
      <c r="C643" s="59">
        <v>44827</v>
      </c>
      <c r="D643" s="53" t="s">
        <v>1790</v>
      </c>
      <c r="E643" s="51" t="str">
        <f>IF(ISBLANK(LeaveTracker[[#This Row],[Employee Name]]),"-----",VLOOKUP(LeaveTracker[[#This Row],[Employee Name]],Employees[[Employee Name]:[Office]],7))</f>
        <v>CHO</v>
      </c>
      <c r="F643" s="51" t="str">
        <f>IF(ISBLANK(LeaveTracker[[#This Row],[Employee Name]]),"-----",VLOOKUP(LeaveTracker[[#This Row],[Employee Name]],Employees[[Employee Name]:[Office]],6))</f>
        <v>CASUAL</v>
      </c>
      <c r="G643" s="50">
        <v>44832</v>
      </c>
      <c r="H643" s="50">
        <v>44833</v>
      </c>
      <c r="I643" s="55" t="s">
        <v>82</v>
      </c>
      <c r="J643" s="53"/>
      <c r="K643" s="51" t="str">
        <f ca="1">LeaveTracker[[#This Row],[Days]]&amp;" "&amp;LeaveTracker[[#This Row],[Type of Leave]]</f>
        <v>2 VL</v>
      </c>
      <c r="L643" s="9">
        <f ca="1">NETWORKDAYS(LeaveTracker[[#This Row],[Start Date]],LeaveTracker[[#This Row],[End Date]],lstHolidays)</f>
        <v>2</v>
      </c>
      <c r="M643" s="9"/>
    </row>
    <row r="644" spans="1:13" ht="30" hidden="1" customHeight="1" x14ac:dyDescent="0.3">
      <c r="A644" s="51">
        <v>950</v>
      </c>
      <c r="B644" s="59">
        <v>44880</v>
      </c>
      <c r="C644" s="59">
        <v>44816</v>
      </c>
      <c r="D644" s="53" t="s">
        <v>1777</v>
      </c>
      <c r="E644" s="51" t="str">
        <f>IF(ISBLANK(LeaveTracker[[#This Row],[Employee Name]]),"-----",VLOOKUP(LeaveTracker[[#This Row],[Employee Name]],Employees[[Employee Name]:[Office]],7))</f>
        <v>CEO</v>
      </c>
      <c r="F644" s="51" t="str">
        <f>IF(ISBLANK(LeaveTracker[[#This Row],[Employee Name]]),"-----",VLOOKUP(LeaveTracker[[#This Row],[Employee Name]],Employees[[Employee Name]:[Office]],6))</f>
        <v>CASUAL</v>
      </c>
      <c r="G644" s="50">
        <v>44813</v>
      </c>
      <c r="H644" s="50">
        <v>44813</v>
      </c>
      <c r="I644" s="55" t="s">
        <v>81</v>
      </c>
      <c r="J644" s="53"/>
      <c r="K644" s="51" t="str">
        <f ca="1">LeaveTracker[[#This Row],[Days]]&amp;" "&amp;LeaveTracker[[#This Row],[Type of Leave]]</f>
        <v>1 SL</v>
      </c>
      <c r="L644" s="9">
        <f ca="1">NETWORKDAYS(LeaveTracker[[#This Row],[Start Date]],LeaveTracker[[#This Row],[End Date]],lstHolidays)</f>
        <v>1</v>
      </c>
      <c r="M644" s="9"/>
    </row>
    <row r="645" spans="1:13" ht="30" hidden="1" customHeight="1" x14ac:dyDescent="0.3">
      <c r="A645" s="51">
        <v>951</v>
      </c>
      <c r="B645" s="59">
        <v>44880</v>
      </c>
      <c r="C645" s="59">
        <v>44834</v>
      </c>
      <c r="D645" s="53" t="s">
        <v>1783</v>
      </c>
      <c r="E645" s="51" t="str">
        <f>IF(ISBLANK(LeaveTracker[[#This Row],[Employee Name]]),"-----",VLOOKUP(LeaveTracker[[#This Row],[Employee Name]],Employees[[Employee Name]:[Office]],7))</f>
        <v>GSO</v>
      </c>
      <c r="F645" s="51" t="str">
        <f>IF(ISBLANK(LeaveTracker[[#This Row],[Employee Name]]),"-----",VLOOKUP(LeaveTracker[[#This Row],[Employee Name]],Employees[[Employee Name]:[Office]],6))</f>
        <v>CASUAL</v>
      </c>
      <c r="G645" s="50">
        <v>44833</v>
      </c>
      <c r="H645" s="50">
        <v>44833</v>
      </c>
      <c r="I645" s="55" t="s">
        <v>81</v>
      </c>
      <c r="J645" s="53"/>
      <c r="K645" s="51" t="str">
        <f ca="1">LeaveTracker[[#This Row],[Days]]&amp;" "&amp;LeaveTracker[[#This Row],[Type of Leave]]</f>
        <v>1 SL</v>
      </c>
      <c r="L645" s="9">
        <f ca="1">NETWORKDAYS(LeaveTracker[[#This Row],[Start Date]],LeaveTracker[[#This Row],[End Date]],lstHolidays)</f>
        <v>1</v>
      </c>
      <c r="M645" s="9"/>
    </row>
    <row r="646" spans="1:13" ht="30" hidden="1" customHeight="1" x14ac:dyDescent="0.3">
      <c r="A646" s="51">
        <v>952</v>
      </c>
      <c r="B646" s="59">
        <v>44880</v>
      </c>
      <c r="C646" s="59">
        <v>44805</v>
      </c>
      <c r="D646" s="53" t="s">
        <v>1896</v>
      </c>
      <c r="E646" s="51" t="str">
        <f>IF(ISBLANK(LeaveTracker[[#This Row],[Employee Name]]),"-----",VLOOKUP(LeaveTracker[[#This Row],[Employee Name]],Employees[[Employee Name]:[Office]],7))</f>
        <v>GSO</v>
      </c>
      <c r="F646" s="51" t="str">
        <f>IF(ISBLANK(LeaveTracker[[#This Row],[Employee Name]]),"-----",VLOOKUP(LeaveTracker[[#This Row],[Employee Name]],Employees[[Employee Name]:[Office]],6))</f>
        <v>CASUAL</v>
      </c>
      <c r="G646" s="50">
        <v>44803</v>
      </c>
      <c r="H646" s="50">
        <v>44804</v>
      </c>
      <c r="I646" s="55" t="s">
        <v>81</v>
      </c>
      <c r="J646" s="53"/>
      <c r="K646" s="51" t="str">
        <f ca="1">LeaveTracker[[#This Row],[Days]]&amp;" "&amp;LeaveTracker[[#This Row],[Type of Leave]]</f>
        <v>2 SL</v>
      </c>
      <c r="L646" s="9">
        <f ca="1">NETWORKDAYS(LeaveTracker[[#This Row],[Start Date]],LeaveTracker[[#This Row],[End Date]],lstHolidays)</f>
        <v>2</v>
      </c>
      <c r="M646" s="9"/>
    </row>
    <row r="647" spans="1:13" ht="30" hidden="1" customHeight="1" x14ac:dyDescent="0.3">
      <c r="A647" s="51">
        <v>953</v>
      </c>
      <c r="B647" s="59">
        <v>44880</v>
      </c>
      <c r="C647" s="59">
        <v>44816</v>
      </c>
      <c r="D647" s="53" t="s">
        <v>1896</v>
      </c>
      <c r="E647" s="51" t="str">
        <f>IF(ISBLANK(LeaveTracker[[#This Row],[Employee Name]]),"-----",VLOOKUP(LeaveTracker[[#This Row],[Employee Name]],Employees[[Employee Name]:[Office]],7))</f>
        <v>GSO</v>
      </c>
      <c r="F647" s="51" t="str">
        <f>IF(ISBLANK(LeaveTracker[[#This Row],[Employee Name]]),"-----",VLOOKUP(LeaveTracker[[#This Row],[Employee Name]],Employees[[Employee Name]:[Office]],6))</f>
        <v>CASUAL</v>
      </c>
      <c r="G647" s="50">
        <v>44809</v>
      </c>
      <c r="H647" s="50">
        <v>44813</v>
      </c>
      <c r="I647" s="55" t="s">
        <v>81</v>
      </c>
      <c r="J647" s="53"/>
      <c r="K647" s="51" t="str">
        <f ca="1">LeaveTracker[[#This Row],[Days]]&amp;" "&amp;LeaveTracker[[#This Row],[Type of Leave]]</f>
        <v>5 SL</v>
      </c>
      <c r="L647" s="9">
        <f ca="1">NETWORKDAYS(LeaveTracker[[#This Row],[Start Date]],LeaveTracker[[#This Row],[End Date]],lstHolidays)</f>
        <v>5</v>
      </c>
      <c r="M647" s="9"/>
    </row>
    <row r="648" spans="1:13" ht="30" hidden="1" customHeight="1" x14ac:dyDescent="0.3">
      <c r="A648" s="51">
        <v>954</v>
      </c>
      <c r="B648" s="59">
        <v>44880</v>
      </c>
      <c r="C648" s="59">
        <v>44824</v>
      </c>
      <c r="D648" s="53" t="s">
        <v>1896</v>
      </c>
      <c r="E648" s="51" t="str">
        <f>IF(ISBLANK(LeaveTracker[[#This Row],[Employee Name]]),"-----",VLOOKUP(LeaveTracker[[#This Row],[Employee Name]],Employees[[Employee Name]:[Office]],7))</f>
        <v>GSO</v>
      </c>
      <c r="F648" s="51" t="str">
        <f>IF(ISBLANK(LeaveTracker[[#This Row],[Employee Name]]),"-----",VLOOKUP(LeaveTracker[[#This Row],[Employee Name]],Employees[[Employee Name]:[Office]],6))</f>
        <v>CASUAL</v>
      </c>
      <c r="G648" s="50">
        <v>44823</v>
      </c>
      <c r="H648" s="50">
        <v>44823</v>
      </c>
      <c r="I648" s="55" t="s">
        <v>81</v>
      </c>
      <c r="J648" s="53"/>
      <c r="K648" s="51" t="str">
        <f ca="1">LeaveTracker[[#This Row],[Days]]&amp;" "&amp;LeaveTracker[[#This Row],[Type of Leave]]</f>
        <v>1 SL</v>
      </c>
      <c r="L648" s="9">
        <f ca="1">NETWORKDAYS(LeaveTracker[[#This Row],[Start Date]],LeaveTracker[[#This Row],[End Date]],lstHolidays)</f>
        <v>1</v>
      </c>
      <c r="M648" s="9"/>
    </row>
    <row r="649" spans="1:13" ht="30" hidden="1" customHeight="1" x14ac:dyDescent="0.3">
      <c r="A649" s="51">
        <v>955</v>
      </c>
      <c r="B649" s="59">
        <v>44880</v>
      </c>
      <c r="C649" s="59">
        <v>44809</v>
      </c>
      <c r="D649" s="53" t="s">
        <v>1823</v>
      </c>
      <c r="E649" s="51" t="str">
        <f>IF(ISBLANK(LeaveTracker[[#This Row],[Employee Name]]),"-----",VLOOKUP(LeaveTracker[[#This Row],[Employee Name]],Employees[[Employee Name]:[Office]],7))</f>
        <v>HOUSING</v>
      </c>
      <c r="F649" s="51" t="str">
        <f>IF(ISBLANK(LeaveTracker[[#This Row],[Employee Name]]),"-----",VLOOKUP(LeaveTracker[[#This Row],[Employee Name]],Employees[[Employee Name]:[Office]],6))</f>
        <v>CASUAL</v>
      </c>
      <c r="G649" s="50">
        <v>44806</v>
      </c>
      <c r="H649" s="50">
        <v>44806</v>
      </c>
      <c r="I649" s="55" t="s">
        <v>81</v>
      </c>
      <c r="J649" s="53"/>
      <c r="K649" s="51" t="str">
        <f ca="1">LeaveTracker[[#This Row],[Days]]&amp;" "&amp;LeaveTracker[[#This Row],[Type of Leave]]</f>
        <v>1 SL</v>
      </c>
      <c r="L649" s="9">
        <f ca="1">NETWORKDAYS(LeaveTracker[[#This Row],[Start Date]],LeaveTracker[[#This Row],[End Date]],lstHolidays)</f>
        <v>1</v>
      </c>
      <c r="M649" s="9"/>
    </row>
    <row r="650" spans="1:13" ht="30" hidden="1" customHeight="1" x14ac:dyDescent="0.3">
      <c r="A650" s="51">
        <v>956</v>
      </c>
      <c r="B650" s="59">
        <v>44880</v>
      </c>
      <c r="C650" s="59">
        <v>44830</v>
      </c>
      <c r="D650" s="53" t="s">
        <v>1948</v>
      </c>
      <c r="E650" s="51" t="str">
        <f>IF(ISBLANK(LeaveTracker[[#This Row],[Employee Name]]),"-----",VLOOKUP(LeaveTracker[[#This Row],[Employee Name]],Employees[[Employee Name]:[Office]],7))</f>
        <v>HOUSING</v>
      </c>
      <c r="F650" s="51" t="str">
        <f>IF(ISBLANK(LeaveTracker[[#This Row],[Employee Name]]),"-----",VLOOKUP(LeaveTracker[[#This Row],[Employee Name]],Employees[[Employee Name]:[Office]],6))</f>
        <v>CASUAL</v>
      </c>
      <c r="G650" s="50">
        <v>44839</v>
      </c>
      <c r="H650" s="50">
        <v>44839</v>
      </c>
      <c r="I650" s="55" t="s">
        <v>300</v>
      </c>
      <c r="J650" s="53" t="s">
        <v>1808</v>
      </c>
      <c r="K650" s="51" t="str">
        <f ca="1">LeaveTracker[[#This Row],[Days]]&amp;" "&amp;LeaveTracker[[#This Row],[Type of Leave]]</f>
        <v>1 OTHER</v>
      </c>
      <c r="L650" s="9">
        <f ca="1">NETWORKDAYS(LeaveTracker[[#This Row],[Start Date]],LeaveTracker[[#This Row],[End Date]],lstHolidays)</f>
        <v>1</v>
      </c>
      <c r="M650" s="9"/>
    </row>
    <row r="651" spans="1:13" ht="30" hidden="1" customHeight="1" x14ac:dyDescent="0.3">
      <c r="A651" s="51">
        <v>957</v>
      </c>
      <c r="B651" s="59">
        <v>44880</v>
      </c>
      <c r="C651" s="59">
        <v>44806</v>
      </c>
      <c r="D651" s="53" t="s">
        <v>1948</v>
      </c>
      <c r="E651" s="51" t="str">
        <f>IF(ISBLANK(LeaveTracker[[#This Row],[Employee Name]]),"-----",VLOOKUP(LeaveTracker[[#This Row],[Employee Name]],Employees[[Employee Name]:[Office]],7))</f>
        <v>HOUSING</v>
      </c>
      <c r="F651" s="51" t="str">
        <f>IF(ISBLANK(LeaveTracker[[#This Row],[Employee Name]]),"-----",VLOOKUP(LeaveTracker[[#This Row],[Employee Name]],Employees[[Employee Name]:[Office]],6))</f>
        <v>CASUAL</v>
      </c>
      <c r="G651" s="50">
        <v>44805</v>
      </c>
      <c r="H651" s="50">
        <v>44805</v>
      </c>
      <c r="I651" s="55" t="s">
        <v>300</v>
      </c>
      <c r="J651" s="53" t="s">
        <v>1808</v>
      </c>
      <c r="K651" s="51" t="str">
        <f ca="1">LeaveTracker[[#This Row],[Days]]&amp;" "&amp;LeaveTracker[[#This Row],[Type of Leave]]</f>
        <v>1 OTHER</v>
      </c>
      <c r="L651" s="9">
        <f ca="1">NETWORKDAYS(LeaveTracker[[#This Row],[Start Date]],LeaveTracker[[#This Row],[End Date]],lstHolidays)</f>
        <v>1</v>
      </c>
      <c r="M651" s="9"/>
    </row>
    <row r="652" spans="1:13" ht="30" hidden="1" customHeight="1" x14ac:dyDescent="0.3">
      <c r="A652" s="51">
        <v>958</v>
      </c>
      <c r="B652" s="59">
        <v>44880</v>
      </c>
      <c r="C652" s="59">
        <v>44825</v>
      </c>
      <c r="D652" s="53" t="s">
        <v>1949</v>
      </c>
      <c r="E652" s="51" t="str">
        <f>IF(ISBLANK(LeaveTracker[[#This Row],[Employee Name]]),"-----",VLOOKUP(LeaveTracker[[#This Row],[Employee Name]],Employees[[Employee Name]:[Office]],7))</f>
        <v>CPDO</v>
      </c>
      <c r="F652" s="51" t="str">
        <f>IF(ISBLANK(LeaveTracker[[#This Row],[Employee Name]]),"-----",VLOOKUP(LeaveTracker[[#This Row],[Employee Name]],Employees[[Employee Name]:[Office]],6))</f>
        <v>REGULAR</v>
      </c>
      <c r="G652" s="50">
        <v>44826</v>
      </c>
      <c r="H652" s="50">
        <v>44826</v>
      </c>
      <c r="I652" s="55" t="s">
        <v>300</v>
      </c>
      <c r="J652" s="53" t="s">
        <v>1808</v>
      </c>
      <c r="K652" s="51" t="str">
        <f ca="1">LeaveTracker[[#This Row],[Days]]&amp;" "&amp;LeaveTracker[[#This Row],[Type of Leave]]</f>
        <v>1 OTHER</v>
      </c>
      <c r="L652" s="9">
        <f ca="1">NETWORKDAYS(LeaveTracker[[#This Row],[Start Date]],LeaveTracker[[#This Row],[End Date]],lstHolidays)</f>
        <v>1</v>
      </c>
      <c r="M652" s="9"/>
    </row>
    <row r="653" spans="1:13" ht="30" hidden="1" customHeight="1" x14ac:dyDescent="0.3">
      <c r="A653" s="51">
        <v>959</v>
      </c>
      <c r="B653" s="59">
        <v>44880</v>
      </c>
      <c r="C653" s="59">
        <v>44811</v>
      </c>
      <c r="D653" s="53" t="s">
        <v>1841</v>
      </c>
      <c r="E653" s="51" t="str">
        <f>IF(ISBLANK(LeaveTracker[[#This Row],[Employee Name]]),"-----",VLOOKUP(LeaveTracker[[#This Row],[Employee Name]],Employees[[Employee Name]:[Office]],7))</f>
        <v>CCT</v>
      </c>
      <c r="F653" s="51" t="str">
        <f>IF(ISBLANK(LeaveTracker[[#This Row],[Employee Name]]),"-----",VLOOKUP(LeaveTracker[[#This Row],[Employee Name]],Employees[[Employee Name]:[Office]],6))</f>
        <v>CASUAL</v>
      </c>
      <c r="G653" s="50">
        <v>44806</v>
      </c>
      <c r="H653" s="50">
        <v>44806</v>
      </c>
      <c r="I653" s="55" t="s">
        <v>81</v>
      </c>
      <c r="J653" s="53"/>
      <c r="K653" s="51" t="str">
        <f ca="1">LeaveTracker[[#This Row],[Days]]&amp;" "&amp;LeaveTracker[[#This Row],[Type of Leave]]</f>
        <v>1 SL</v>
      </c>
      <c r="L653" s="9">
        <f ca="1">NETWORKDAYS(LeaveTracker[[#This Row],[Start Date]],LeaveTracker[[#This Row],[End Date]],lstHolidays)</f>
        <v>1</v>
      </c>
      <c r="M653" s="9"/>
    </row>
    <row r="654" spans="1:13" ht="30" hidden="1" customHeight="1" x14ac:dyDescent="0.3">
      <c r="A654" s="51">
        <v>959</v>
      </c>
      <c r="B654" s="59">
        <v>44880</v>
      </c>
      <c r="C654" s="59">
        <v>44811</v>
      </c>
      <c r="D654" s="53" t="s">
        <v>1841</v>
      </c>
      <c r="E654" s="51" t="str">
        <f>IF(ISBLANK(LeaveTracker[[#This Row],[Employee Name]]),"-----",VLOOKUP(LeaveTracker[[#This Row],[Employee Name]],Employees[[Employee Name]:[Office]],7))</f>
        <v>CCT</v>
      </c>
      <c r="F654" s="51" t="str">
        <f>IF(ISBLANK(LeaveTracker[[#This Row],[Employee Name]]),"-----",VLOOKUP(LeaveTracker[[#This Row],[Employee Name]],Employees[[Employee Name]:[Office]],6))</f>
        <v>CASUAL</v>
      </c>
      <c r="G654" s="50">
        <v>44809</v>
      </c>
      <c r="H654" s="50">
        <v>44810</v>
      </c>
      <c r="I654" s="55" t="s">
        <v>81</v>
      </c>
      <c r="J654" s="53"/>
      <c r="K654" s="51" t="str">
        <f ca="1">LeaveTracker[[#This Row],[Days]]&amp;" "&amp;LeaveTracker[[#This Row],[Type of Leave]]</f>
        <v>2 SL</v>
      </c>
      <c r="L654" s="9">
        <f ca="1">NETWORKDAYS(LeaveTracker[[#This Row],[Start Date]],LeaveTracker[[#This Row],[End Date]],lstHolidays)</f>
        <v>2</v>
      </c>
      <c r="M654" s="9"/>
    </row>
    <row r="655" spans="1:13" ht="30" hidden="1" customHeight="1" x14ac:dyDescent="0.3">
      <c r="A655" s="51">
        <v>960</v>
      </c>
      <c r="B655" s="59">
        <v>44880</v>
      </c>
      <c r="C655" s="59">
        <v>44830</v>
      </c>
      <c r="D655" s="53" t="s">
        <v>1832</v>
      </c>
      <c r="E655" s="51" t="str">
        <f>IF(ISBLANK(LeaveTracker[[#This Row],[Employee Name]]),"-----",VLOOKUP(LeaveTracker[[#This Row],[Employee Name]],Employees[[Employee Name]:[Office]],7))</f>
        <v>TICC</v>
      </c>
      <c r="F655" s="51" t="str">
        <f>IF(ISBLANK(LeaveTracker[[#This Row],[Employee Name]]),"-----",VLOOKUP(LeaveTracker[[#This Row],[Employee Name]],Employees[[Employee Name]:[Office]],6))</f>
        <v>CASUAL</v>
      </c>
      <c r="G655" s="50">
        <v>44823</v>
      </c>
      <c r="H655" s="50">
        <v>44823</v>
      </c>
      <c r="I655" s="55" t="s">
        <v>81</v>
      </c>
      <c r="J655" s="53"/>
      <c r="K655" s="51" t="str">
        <f ca="1">LeaveTracker[[#This Row],[Days]]&amp;" "&amp;LeaveTracker[[#This Row],[Type of Leave]]</f>
        <v>1 SL</v>
      </c>
      <c r="L655" s="9">
        <f ca="1">NETWORKDAYS(LeaveTracker[[#This Row],[Start Date]],LeaveTracker[[#This Row],[End Date]],lstHolidays)</f>
        <v>1</v>
      </c>
      <c r="M655" s="9"/>
    </row>
    <row r="656" spans="1:13" ht="30" hidden="1" customHeight="1" x14ac:dyDescent="0.3">
      <c r="A656" s="51">
        <v>961</v>
      </c>
      <c r="B656" s="59">
        <v>44880</v>
      </c>
      <c r="C656" s="59">
        <v>44819</v>
      </c>
      <c r="D656" s="53" t="s">
        <v>1832</v>
      </c>
      <c r="E656" s="51" t="str">
        <f>IF(ISBLANK(LeaveTracker[[#This Row],[Employee Name]]),"-----",VLOOKUP(LeaveTracker[[#This Row],[Employee Name]],Employees[[Employee Name]:[Office]],7))</f>
        <v>TICC</v>
      </c>
      <c r="F656" s="51" t="str">
        <f>IF(ISBLANK(LeaveTracker[[#This Row],[Employee Name]]),"-----",VLOOKUP(LeaveTracker[[#This Row],[Employee Name]],Employees[[Employee Name]:[Office]],6))</f>
        <v>CASUAL</v>
      </c>
      <c r="G656" s="50">
        <v>44814</v>
      </c>
      <c r="H656" s="50">
        <v>44814</v>
      </c>
      <c r="I656" s="55" t="s">
        <v>81</v>
      </c>
      <c r="J656" s="53"/>
      <c r="K656" s="51" t="str">
        <f ca="1">LeaveTracker[[#This Row],[Days]]&amp;" "&amp;LeaveTracker[[#This Row],[Type of Leave]]</f>
        <v>0 SL</v>
      </c>
      <c r="L656" s="9">
        <f ca="1">NETWORKDAYS(LeaveTracker[[#This Row],[Start Date]],LeaveTracker[[#This Row],[End Date]],lstHolidays)</f>
        <v>0</v>
      </c>
      <c r="M656" s="9"/>
    </row>
    <row r="657" spans="1:13" ht="30" hidden="1" customHeight="1" x14ac:dyDescent="0.3">
      <c r="A657" s="51">
        <v>962</v>
      </c>
      <c r="B657" s="59">
        <v>44880</v>
      </c>
      <c r="C657" s="59">
        <v>44807</v>
      </c>
      <c r="D657" s="53" t="s">
        <v>1854</v>
      </c>
      <c r="E657" s="51" t="str">
        <f>IF(ISBLANK(LeaveTracker[[#This Row],[Employee Name]]),"-----",VLOOKUP(LeaveTracker[[#This Row],[Employee Name]],Employees[[Employee Name]:[Office]],7))</f>
        <v>EEO/CITY MARKET</v>
      </c>
      <c r="F657" s="51" t="str">
        <f>IF(ISBLANK(LeaveTracker[[#This Row],[Employee Name]]),"-----",VLOOKUP(LeaveTracker[[#This Row],[Employee Name]],Employees[[Employee Name]:[Office]],6))</f>
        <v>CASUAL</v>
      </c>
      <c r="G657" s="50">
        <v>44805</v>
      </c>
      <c r="H657" s="50">
        <v>44805</v>
      </c>
      <c r="I657" s="55" t="s">
        <v>81</v>
      </c>
      <c r="J657" s="53"/>
      <c r="K657" s="51" t="str">
        <f ca="1">LeaveTracker[[#This Row],[Days]]&amp;" "&amp;LeaveTracker[[#This Row],[Type of Leave]]</f>
        <v>1 SL</v>
      </c>
      <c r="L657" s="9">
        <f ca="1">NETWORKDAYS(LeaveTracker[[#This Row],[Start Date]],LeaveTracker[[#This Row],[End Date]],lstHolidays)</f>
        <v>1</v>
      </c>
      <c r="M657" s="9"/>
    </row>
    <row r="658" spans="1:13" ht="30" hidden="1" customHeight="1" x14ac:dyDescent="0.3">
      <c r="A658" s="51">
        <v>963</v>
      </c>
      <c r="B658" s="59">
        <v>44880</v>
      </c>
      <c r="C658" s="59">
        <v>44832</v>
      </c>
      <c r="D658" s="53" t="s">
        <v>1950</v>
      </c>
      <c r="E658" s="51" t="str">
        <f>IF(ISBLANK(LeaveTracker[[#This Row],[Employee Name]]),"-----",VLOOKUP(LeaveTracker[[#This Row],[Employee Name]],Employees[[Employee Name]:[Office]],7))</f>
        <v>TCIS</v>
      </c>
      <c r="F658" s="51" t="str">
        <f>IF(ISBLANK(LeaveTracker[[#This Row],[Employee Name]]),"-----",VLOOKUP(LeaveTracker[[#This Row],[Employee Name]],Employees[[Employee Name]:[Office]],6))</f>
        <v>JOBCON</v>
      </c>
      <c r="G658" s="50">
        <v>44833</v>
      </c>
      <c r="H658" s="50">
        <v>44834</v>
      </c>
      <c r="I658" s="55" t="s">
        <v>300</v>
      </c>
      <c r="J658" s="53" t="s">
        <v>1808</v>
      </c>
      <c r="K658" s="51" t="str">
        <f ca="1">LeaveTracker[[#This Row],[Days]]&amp;" "&amp;LeaveTracker[[#This Row],[Type of Leave]]</f>
        <v>2 OTHER</v>
      </c>
      <c r="L658" s="9">
        <f ca="1">NETWORKDAYS(LeaveTracker[[#This Row],[Start Date]],LeaveTracker[[#This Row],[End Date]],lstHolidays)</f>
        <v>2</v>
      </c>
      <c r="M658" s="9"/>
    </row>
    <row r="659" spans="1:13" ht="30" hidden="1" customHeight="1" x14ac:dyDescent="0.3">
      <c r="A659" s="51">
        <v>963</v>
      </c>
      <c r="B659" s="59">
        <v>44880</v>
      </c>
      <c r="C659" s="59">
        <v>44832</v>
      </c>
      <c r="D659" s="53" t="s">
        <v>1950</v>
      </c>
      <c r="E659" s="51" t="str">
        <f>IF(ISBLANK(LeaveTracker[[#This Row],[Employee Name]]),"-----",VLOOKUP(LeaveTracker[[#This Row],[Employee Name]],Employees[[Employee Name]:[Office]],7))</f>
        <v>TCIS</v>
      </c>
      <c r="F659" s="51" t="str">
        <f>IF(ISBLANK(LeaveTracker[[#This Row],[Employee Name]]),"-----",VLOOKUP(LeaveTracker[[#This Row],[Employee Name]],Employees[[Employee Name]:[Office]],6))</f>
        <v>JOBCON</v>
      </c>
      <c r="G659" s="50">
        <v>44837</v>
      </c>
      <c r="H659" s="50">
        <v>44837</v>
      </c>
      <c r="I659" s="55" t="s">
        <v>300</v>
      </c>
      <c r="J659" s="53" t="s">
        <v>1808</v>
      </c>
      <c r="K659" s="51" t="str">
        <f ca="1">LeaveTracker[[#This Row],[Days]]&amp;" "&amp;LeaveTracker[[#This Row],[Type of Leave]]</f>
        <v>1 OTHER</v>
      </c>
      <c r="L659" s="9">
        <f ca="1">NETWORKDAYS(LeaveTracker[[#This Row],[Start Date]],LeaveTracker[[#This Row],[End Date]],lstHolidays)</f>
        <v>1</v>
      </c>
      <c r="M659" s="9"/>
    </row>
    <row r="660" spans="1:13" ht="30" hidden="1" customHeight="1" x14ac:dyDescent="0.3">
      <c r="A660" s="51">
        <v>964</v>
      </c>
      <c r="B660" s="59">
        <v>44880</v>
      </c>
      <c r="C660" s="59">
        <v>44823</v>
      </c>
      <c r="D660" s="53" t="s">
        <v>1937</v>
      </c>
      <c r="E660" s="51" t="str">
        <f>IF(ISBLANK(LeaveTracker[[#This Row],[Employee Name]]),"-----",VLOOKUP(LeaveTracker[[#This Row],[Employee Name]],Employees[[Employee Name]:[Office]],7))</f>
        <v>INTERNAL</v>
      </c>
      <c r="F660" s="51" t="str">
        <f>IF(ISBLANK(LeaveTracker[[#This Row],[Employee Name]]),"-----",VLOOKUP(LeaveTracker[[#This Row],[Employee Name]],Employees[[Employee Name]:[Office]],6))</f>
        <v>CASUAL</v>
      </c>
      <c r="G660" s="50">
        <v>44846</v>
      </c>
      <c r="H660" s="50">
        <v>44846</v>
      </c>
      <c r="I660" s="55" t="s">
        <v>300</v>
      </c>
      <c r="J660" s="53" t="s">
        <v>1808</v>
      </c>
      <c r="K660" s="51" t="str">
        <f ca="1">LeaveTracker[[#This Row],[Days]]&amp;" "&amp;LeaveTracker[[#This Row],[Type of Leave]]</f>
        <v>1 OTHER</v>
      </c>
      <c r="L660" s="9">
        <f ca="1">NETWORKDAYS(LeaveTracker[[#This Row],[Start Date]],LeaveTracker[[#This Row],[End Date]],lstHolidays)</f>
        <v>1</v>
      </c>
      <c r="M660" s="9"/>
    </row>
    <row r="661" spans="1:13" ht="30" hidden="1" customHeight="1" x14ac:dyDescent="0.3">
      <c r="A661" s="51">
        <v>964</v>
      </c>
      <c r="B661" s="59">
        <v>44880</v>
      </c>
      <c r="C661" s="59">
        <v>44823</v>
      </c>
      <c r="D661" s="53" t="s">
        <v>1937</v>
      </c>
      <c r="E661" s="51" t="str">
        <f>IF(ISBLANK(LeaveTracker[[#This Row],[Employee Name]]),"-----",VLOOKUP(LeaveTracker[[#This Row],[Employee Name]],Employees[[Employee Name]:[Office]],7))</f>
        <v>INTERNAL</v>
      </c>
      <c r="F661" s="51" t="str">
        <f>IF(ISBLANK(LeaveTracker[[#This Row],[Employee Name]]),"-----",VLOOKUP(LeaveTracker[[#This Row],[Employee Name]],Employees[[Employee Name]:[Office]],6))</f>
        <v>CASUAL</v>
      </c>
      <c r="G661" s="50">
        <v>44848</v>
      </c>
      <c r="H661" s="50">
        <v>44848</v>
      </c>
      <c r="I661" s="55" t="s">
        <v>300</v>
      </c>
      <c r="J661" s="53" t="s">
        <v>1808</v>
      </c>
      <c r="K661" s="51" t="str">
        <f ca="1">LeaveTracker[[#This Row],[Days]]&amp;" "&amp;LeaveTracker[[#This Row],[Type of Leave]]</f>
        <v>1 OTHER</v>
      </c>
      <c r="L661" s="9">
        <f ca="1">NETWORKDAYS(LeaveTracker[[#This Row],[Start Date]],LeaveTracker[[#This Row],[End Date]],lstHolidays)</f>
        <v>1</v>
      </c>
      <c r="M661" s="9"/>
    </row>
    <row r="662" spans="1:13" ht="30" hidden="1" customHeight="1" x14ac:dyDescent="0.3">
      <c r="A662" s="51">
        <v>965</v>
      </c>
      <c r="B662" s="59">
        <v>44880</v>
      </c>
      <c r="C662" s="59">
        <v>44823</v>
      </c>
      <c r="D662" s="53" t="s">
        <v>1816</v>
      </c>
      <c r="E662" s="51" t="str">
        <f>IF(ISBLANK(LeaveTracker[[#This Row],[Employee Name]]),"-----",VLOOKUP(LeaveTracker[[#This Row],[Employee Name]],Employees[[Employee Name]:[Office]],7))</f>
        <v>CENRO</v>
      </c>
      <c r="F662" s="51" t="str">
        <f>IF(ISBLANK(LeaveTracker[[#This Row],[Employee Name]]),"-----",VLOOKUP(LeaveTracker[[#This Row],[Employee Name]],Employees[[Employee Name]:[Office]],6))</f>
        <v>CASUAL</v>
      </c>
      <c r="G662" s="50">
        <v>44833</v>
      </c>
      <c r="H662" s="50">
        <v>44834</v>
      </c>
      <c r="I662" s="55" t="s">
        <v>82</v>
      </c>
      <c r="J662" s="53" t="s">
        <v>1739</v>
      </c>
      <c r="K662" s="51" t="str">
        <f ca="1">LeaveTracker[[#This Row],[Days]]&amp;" "&amp;LeaveTracker[[#This Row],[Type of Leave]]</f>
        <v>2 VL</v>
      </c>
      <c r="L662" s="9">
        <f ca="1">NETWORKDAYS(LeaveTracker[[#This Row],[Start Date]],LeaveTracker[[#This Row],[End Date]],lstHolidays)</f>
        <v>2</v>
      </c>
      <c r="M662" s="9"/>
    </row>
    <row r="663" spans="1:13" ht="30" hidden="1" customHeight="1" x14ac:dyDescent="0.3">
      <c r="A663" s="51">
        <v>966</v>
      </c>
      <c r="B663" s="59">
        <v>44880</v>
      </c>
      <c r="C663" s="59">
        <v>44816</v>
      </c>
      <c r="D663" s="53" t="s">
        <v>1855</v>
      </c>
      <c r="E663" s="51" t="str">
        <f>IF(ISBLANK(LeaveTracker[[#This Row],[Employee Name]]),"-----",VLOOKUP(LeaveTracker[[#This Row],[Employee Name]],Employees[[Employee Name]:[Office]],7))</f>
        <v>ACCOUNTING</v>
      </c>
      <c r="F663" s="51" t="str">
        <f>IF(ISBLANK(LeaveTracker[[#This Row],[Employee Name]]),"-----",VLOOKUP(LeaveTracker[[#This Row],[Employee Name]],Employees[[Employee Name]:[Office]],6))</f>
        <v>CASUAL</v>
      </c>
      <c r="G663" s="50">
        <v>44806</v>
      </c>
      <c r="H663" s="50">
        <v>44806</v>
      </c>
      <c r="I663" s="55" t="s">
        <v>81</v>
      </c>
      <c r="J663" s="53"/>
      <c r="K663" s="51" t="str">
        <f ca="1">LeaveTracker[[#This Row],[Days]]&amp;" "&amp;LeaveTracker[[#This Row],[Type of Leave]]</f>
        <v>1 SL</v>
      </c>
      <c r="L663" s="9">
        <f ca="1">NETWORKDAYS(LeaveTracker[[#This Row],[Start Date]],LeaveTracker[[#This Row],[End Date]],lstHolidays)</f>
        <v>1</v>
      </c>
      <c r="M663" s="9"/>
    </row>
    <row r="664" spans="1:13" ht="30" hidden="1" customHeight="1" x14ac:dyDescent="0.3">
      <c r="A664" s="51">
        <v>966</v>
      </c>
      <c r="B664" s="59">
        <v>44880</v>
      </c>
      <c r="C664" s="59">
        <v>44816</v>
      </c>
      <c r="D664" s="53" t="s">
        <v>1855</v>
      </c>
      <c r="E664" s="51" t="str">
        <f>IF(ISBLANK(LeaveTracker[[#This Row],[Employee Name]]),"-----",VLOOKUP(LeaveTracker[[#This Row],[Employee Name]],Employees[[Employee Name]:[Office]],7))</f>
        <v>ACCOUNTING</v>
      </c>
      <c r="F664" s="51" t="str">
        <f>IF(ISBLANK(LeaveTracker[[#This Row],[Employee Name]]),"-----",VLOOKUP(LeaveTracker[[#This Row],[Employee Name]],Employees[[Employee Name]:[Office]],6))</f>
        <v>CASUAL</v>
      </c>
      <c r="G664" s="50">
        <v>44813</v>
      </c>
      <c r="H664" s="50">
        <v>44813</v>
      </c>
      <c r="I664" s="55" t="s">
        <v>81</v>
      </c>
      <c r="J664" s="53"/>
      <c r="K664" s="51" t="str">
        <f ca="1">LeaveTracker[[#This Row],[Days]]&amp;" "&amp;LeaveTracker[[#This Row],[Type of Leave]]</f>
        <v>1 SL</v>
      </c>
      <c r="L664" s="9">
        <f ca="1">NETWORKDAYS(LeaveTracker[[#This Row],[Start Date]],LeaveTracker[[#This Row],[End Date]],lstHolidays)</f>
        <v>1</v>
      </c>
      <c r="M664" s="9"/>
    </row>
    <row r="665" spans="1:13" ht="30" hidden="1" customHeight="1" x14ac:dyDescent="0.3">
      <c r="A665" s="51">
        <v>967</v>
      </c>
      <c r="B665" s="59">
        <v>44880</v>
      </c>
      <c r="C665" s="59">
        <v>44826</v>
      </c>
      <c r="D665" s="53" t="s">
        <v>1855</v>
      </c>
      <c r="E665" s="51" t="str">
        <f>IF(ISBLANK(LeaveTracker[[#This Row],[Employee Name]]),"-----",VLOOKUP(LeaveTracker[[#This Row],[Employee Name]],Employees[[Employee Name]:[Office]],7))</f>
        <v>ACCOUNTING</v>
      </c>
      <c r="F665" s="51" t="str">
        <f>IF(ISBLANK(LeaveTracker[[#This Row],[Employee Name]]),"-----",VLOOKUP(LeaveTracker[[#This Row],[Employee Name]],Employees[[Employee Name]:[Office]],6))</f>
        <v>CASUAL</v>
      </c>
      <c r="G665" s="50">
        <v>44832</v>
      </c>
      <c r="H665" s="50">
        <v>44832</v>
      </c>
      <c r="I665" s="55" t="s">
        <v>82</v>
      </c>
      <c r="J665" s="53"/>
      <c r="K665" s="51" t="str">
        <f ca="1">LeaveTracker[[#This Row],[Days]]&amp;" "&amp;LeaveTracker[[#This Row],[Type of Leave]]</f>
        <v>1 VL</v>
      </c>
      <c r="L665" s="9">
        <f ca="1">NETWORKDAYS(LeaveTracker[[#This Row],[Start Date]],LeaveTracker[[#This Row],[End Date]],lstHolidays)</f>
        <v>1</v>
      </c>
      <c r="M665" s="9"/>
    </row>
    <row r="666" spans="1:13" ht="30" hidden="1" customHeight="1" x14ac:dyDescent="0.3">
      <c r="A666" s="51">
        <v>968</v>
      </c>
      <c r="B666" s="59">
        <v>44880</v>
      </c>
      <c r="C666" s="59">
        <v>44810</v>
      </c>
      <c r="D666" s="53" t="s">
        <v>1850</v>
      </c>
      <c r="E666" s="51" t="str">
        <f>IF(ISBLANK(LeaveTracker[[#This Row],[Employee Name]]),"-----",VLOOKUP(LeaveTracker[[#This Row],[Employee Name]],Employees[[Employee Name]:[Office]],7))</f>
        <v>ONT</v>
      </c>
      <c r="F666" s="51" t="str">
        <f>IF(ISBLANK(LeaveTracker[[#This Row],[Employee Name]]),"-----",VLOOKUP(LeaveTracker[[#This Row],[Employee Name]],Employees[[Employee Name]:[Office]],6))</f>
        <v>CASUAL</v>
      </c>
      <c r="G666" s="50">
        <v>44809</v>
      </c>
      <c r="H666" s="50">
        <v>44809</v>
      </c>
      <c r="I666" s="55" t="s">
        <v>81</v>
      </c>
      <c r="J666" s="53"/>
      <c r="K666" s="51" t="str">
        <f ca="1">LeaveTracker[[#This Row],[Days]]&amp;" "&amp;LeaveTracker[[#This Row],[Type of Leave]]</f>
        <v>1 SL</v>
      </c>
      <c r="L666" s="9">
        <f ca="1">NETWORKDAYS(LeaveTracker[[#This Row],[Start Date]],LeaveTracker[[#This Row],[End Date]],lstHolidays)</f>
        <v>1</v>
      </c>
      <c r="M666" s="9"/>
    </row>
    <row r="667" spans="1:13" ht="30" hidden="1" customHeight="1" x14ac:dyDescent="0.3">
      <c r="A667" s="51">
        <v>969</v>
      </c>
      <c r="B667" s="59">
        <v>44880</v>
      </c>
      <c r="C667" s="59">
        <v>44810</v>
      </c>
      <c r="D667" s="53" t="s">
        <v>1850</v>
      </c>
      <c r="E667" s="51" t="str">
        <f>IF(ISBLANK(LeaveTracker[[#This Row],[Employee Name]]),"-----",VLOOKUP(LeaveTracker[[#This Row],[Employee Name]],Employees[[Employee Name]:[Office]],7))</f>
        <v>ONT</v>
      </c>
      <c r="F667" s="51" t="str">
        <f>IF(ISBLANK(LeaveTracker[[#This Row],[Employee Name]]),"-----",VLOOKUP(LeaveTracker[[#This Row],[Employee Name]],Employees[[Employee Name]:[Office]],6))</f>
        <v>CASUAL</v>
      </c>
      <c r="G667" s="50">
        <v>44820</v>
      </c>
      <c r="H667" s="50">
        <v>44820</v>
      </c>
      <c r="I667" s="55" t="s">
        <v>300</v>
      </c>
      <c r="J667" s="53" t="s">
        <v>1808</v>
      </c>
      <c r="K667" s="51" t="str">
        <f ca="1">LeaveTracker[[#This Row],[Days]]&amp;" "&amp;LeaveTracker[[#This Row],[Type of Leave]]</f>
        <v>1 OTHER</v>
      </c>
      <c r="L667" s="9">
        <f ca="1">NETWORKDAYS(LeaveTracker[[#This Row],[Start Date]],LeaveTracker[[#This Row],[End Date]],lstHolidays)</f>
        <v>1</v>
      </c>
      <c r="M667" s="9"/>
    </row>
    <row r="668" spans="1:13" ht="30" hidden="1" customHeight="1" x14ac:dyDescent="0.3">
      <c r="A668" s="51">
        <v>970</v>
      </c>
      <c r="B668" s="59">
        <v>44880</v>
      </c>
      <c r="C668" s="59">
        <v>44809</v>
      </c>
      <c r="D668" s="53" t="s">
        <v>1850</v>
      </c>
      <c r="E668" s="51" t="str">
        <f>IF(ISBLANK(LeaveTracker[[#This Row],[Employee Name]]),"-----",VLOOKUP(LeaveTracker[[#This Row],[Employee Name]],Employees[[Employee Name]:[Office]],7))</f>
        <v>ONT</v>
      </c>
      <c r="F668" s="51" t="str">
        <f>IF(ISBLANK(LeaveTracker[[#This Row],[Employee Name]]),"-----",VLOOKUP(LeaveTracker[[#This Row],[Employee Name]],Employees[[Employee Name]:[Office]],6))</f>
        <v>CASUAL</v>
      </c>
      <c r="G668" s="50">
        <v>44816</v>
      </c>
      <c r="H668" s="50">
        <v>44816</v>
      </c>
      <c r="I668" s="55" t="s">
        <v>82</v>
      </c>
      <c r="J668" s="53"/>
      <c r="K668" s="51" t="str">
        <f ca="1">LeaveTracker[[#This Row],[Days]]&amp;" "&amp;LeaveTracker[[#This Row],[Type of Leave]]</f>
        <v>1 VL</v>
      </c>
      <c r="L668" s="9">
        <f ca="1">NETWORKDAYS(LeaveTracker[[#This Row],[Start Date]],LeaveTracker[[#This Row],[End Date]],lstHolidays)</f>
        <v>1</v>
      </c>
      <c r="M668" s="9"/>
    </row>
    <row r="669" spans="1:13" ht="30" hidden="1" customHeight="1" x14ac:dyDescent="0.3">
      <c r="A669" s="51">
        <v>970</v>
      </c>
      <c r="B669" s="59">
        <v>44880</v>
      </c>
      <c r="C669" s="59">
        <v>44809</v>
      </c>
      <c r="D669" s="53" t="s">
        <v>1850</v>
      </c>
      <c r="E669" s="51" t="str">
        <f>IF(ISBLANK(LeaveTracker[[#This Row],[Employee Name]]),"-----",VLOOKUP(LeaveTracker[[#This Row],[Employee Name]],Employees[[Employee Name]:[Office]],7))</f>
        <v>ONT</v>
      </c>
      <c r="F669" s="51" t="str">
        <f>IF(ISBLANK(LeaveTracker[[#This Row],[Employee Name]]),"-----",VLOOKUP(LeaveTracker[[#This Row],[Employee Name]],Employees[[Employee Name]:[Office]],6))</f>
        <v>CASUAL</v>
      </c>
      <c r="G669" s="50">
        <v>44820</v>
      </c>
      <c r="H669" s="50">
        <v>44820</v>
      </c>
      <c r="I669" s="55" t="s">
        <v>82</v>
      </c>
      <c r="J669" s="53"/>
      <c r="K669" s="51" t="str">
        <f ca="1">LeaveTracker[[#This Row],[Days]]&amp;" "&amp;LeaveTracker[[#This Row],[Type of Leave]]</f>
        <v>1 VL</v>
      </c>
      <c r="L669" s="9">
        <f ca="1">NETWORKDAYS(LeaveTracker[[#This Row],[Start Date]],LeaveTracker[[#This Row],[End Date]],lstHolidays)</f>
        <v>1</v>
      </c>
      <c r="M669" s="9"/>
    </row>
    <row r="670" spans="1:13" ht="30" hidden="1" customHeight="1" x14ac:dyDescent="0.3">
      <c r="A670" s="51">
        <v>971</v>
      </c>
      <c r="B670" s="59">
        <v>44880</v>
      </c>
      <c r="C670" s="59">
        <v>44834</v>
      </c>
      <c r="D670" s="53" t="s">
        <v>1852</v>
      </c>
      <c r="E670" s="51" t="str">
        <f>IF(ISBLANK(LeaveTracker[[#This Row],[Employee Name]]),"-----",VLOOKUP(LeaveTracker[[#This Row],[Employee Name]],Employees[[Employee Name]:[Office]],7))</f>
        <v>CSWDO</v>
      </c>
      <c r="F670" s="51" t="str">
        <f>IF(ISBLANK(LeaveTracker[[#This Row],[Employee Name]]),"-----",VLOOKUP(LeaveTracker[[#This Row],[Employee Name]],Employees[[Employee Name]:[Office]],6))</f>
        <v>CASUAL</v>
      </c>
      <c r="G670" s="50">
        <v>44833</v>
      </c>
      <c r="H670" s="50">
        <v>44833</v>
      </c>
      <c r="I670" s="55" t="s">
        <v>81</v>
      </c>
      <c r="J670" s="53"/>
      <c r="K670" s="51" t="str">
        <f ca="1">LeaveTracker[[#This Row],[Days]]&amp;" "&amp;LeaveTracker[[#This Row],[Type of Leave]]</f>
        <v>1 SL</v>
      </c>
      <c r="L670" s="9">
        <f ca="1">NETWORKDAYS(LeaveTracker[[#This Row],[Start Date]],LeaveTracker[[#This Row],[End Date]],lstHolidays)</f>
        <v>1</v>
      </c>
      <c r="M670" s="9"/>
    </row>
    <row r="671" spans="1:13" ht="30" hidden="1" customHeight="1" x14ac:dyDescent="0.3">
      <c r="A671" s="51">
        <v>972</v>
      </c>
      <c r="B671" s="59">
        <v>44882</v>
      </c>
      <c r="C671" s="59">
        <v>44860</v>
      </c>
      <c r="D671" s="53" t="s">
        <v>1929</v>
      </c>
      <c r="E671" s="51" t="str">
        <f>IF(ISBLANK(LeaveTracker[[#This Row],[Employee Name]]),"-----",VLOOKUP(LeaveTracker[[#This Row],[Employee Name]],Employees[[Employee Name]:[Office]],7))</f>
        <v>COOP</v>
      </c>
      <c r="F671" s="51" t="str">
        <f>IF(ISBLANK(LeaveTracker[[#This Row],[Employee Name]]),"-----",VLOOKUP(LeaveTracker[[#This Row],[Employee Name]],Employees[[Employee Name]:[Office]],6))</f>
        <v>JOBCON</v>
      </c>
      <c r="G671" s="50">
        <v>44861</v>
      </c>
      <c r="H671" s="50">
        <v>44861</v>
      </c>
      <c r="I671" s="55" t="s">
        <v>1026</v>
      </c>
      <c r="J671" s="53" t="s">
        <v>1920</v>
      </c>
      <c r="K671" s="51" t="str">
        <f ca="1">LeaveTracker[[#This Row],[Days]]&amp;" "&amp;LeaveTracker[[#This Row],[Type of Leave]]</f>
        <v>1 WITHOUTPAY</v>
      </c>
      <c r="L671" s="9">
        <f ca="1">NETWORKDAYS(LeaveTracker[[#This Row],[Start Date]],LeaveTracker[[#This Row],[End Date]],lstHolidays)</f>
        <v>1</v>
      </c>
      <c r="M671" s="9"/>
    </row>
    <row r="672" spans="1:13" ht="30" hidden="1" customHeight="1" x14ac:dyDescent="0.3">
      <c r="A672" s="51">
        <v>973</v>
      </c>
      <c r="B672" s="59">
        <v>44882</v>
      </c>
      <c r="C672" s="59">
        <v>44854</v>
      </c>
      <c r="D672" s="53" t="s">
        <v>1951</v>
      </c>
      <c r="E672" s="51" t="str">
        <f>IF(ISBLANK(LeaveTracker[[#This Row],[Employee Name]]),"-----",VLOOKUP(LeaveTracker[[#This Row],[Employee Name]],Employees[[Employee Name]:[Office]],7))</f>
        <v>TCIS</v>
      </c>
      <c r="F672" s="51" t="str">
        <f>IF(ISBLANK(LeaveTracker[[#This Row],[Employee Name]]),"-----",VLOOKUP(LeaveTracker[[#This Row],[Employee Name]],Employees[[Employee Name]:[Office]],6))</f>
        <v>JOBCON</v>
      </c>
      <c r="G672" s="50">
        <v>44832</v>
      </c>
      <c r="H672" s="50">
        <v>44841</v>
      </c>
      <c r="I672" s="55" t="s">
        <v>1026</v>
      </c>
      <c r="J672" s="53" t="s">
        <v>1906</v>
      </c>
      <c r="K672" s="51" t="str">
        <f ca="1">LeaveTracker[[#This Row],[Days]]&amp;" "&amp;LeaveTracker[[#This Row],[Type of Leave]]</f>
        <v>8 WITHOUTPAY</v>
      </c>
      <c r="L672" s="9">
        <f ca="1">NETWORKDAYS(LeaveTracker[[#This Row],[Start Date]],LeaveTracker[[#This Row],[End Date]],lstHolidays)</f>
        <v>8</v>
      </c>
      <c r="M672" s="9"/>
    </row>
    <row r="673" spans="1:13" ht="30" hidden="1" customHeight="1" x14ac:dyDescent="0.3">
      <c r="A673" s="51">
        <v>974</v>
      </c>
      <c r="B673" s="59">
        <v>44882</v>
      </c>
      <c r="C673" s="59">
        <v>44848</v>
      </c>
      <c r="D673" s="53" t="s">
        <v>1862</v>
      </c>
      <c r="E673" s="51" t="str">
        <f>IF(ISBLANK(LeaveTracker[[#This Row],[Employee Name]]),"-----",VLOOKUP(LeaveTracker[[#This Row],[Employee Name]],Employees[[Employee Name]:[Office]],7))</f>
        <v>VMO/SP</v>
      </c>
      <c r="F673" s="51" t="str">
        <f>IF(ISBLANK(LeaveTracker[[#This Row],[Employee Name]]),"-----",VLOOKUP(LeaveTracker[[#This Row],[Employee Name]],Employees[[Employee Name]:[Office]],6))</f>
        <v>CASUAL</v>
      </c>
      <c r="G673" s="50">
        <v>44855</v>
      </c>
      <c r="H673" s="50">
        <v>44855</v>
      </c>
      <c r="I673" s="55" t="s">
        <v>300</v>
      </c>
      <c r="J673" s="53" t="s">
        <v>1808</v>
      </c>
      <c r="K673" s="51" t="str">
        <f ca="1">LeaveTracker[[#This Row],[Days]]&amp;" "&amp;LeaveTracker[[#This Row],[Type of Leave]]</f>
        <v>1 OTHER</v>
      </c>
      <c r="L673" s="9">
        <f ca="1">NETWORKDAYS(LeaveTracker[[#This Row],[Start Date]],LeaveTracker[[#This Row],[End Date]],lstHolidays)</f>
        <v>1</v>
      </c>
      <c r="M673" s="9"/>
    </row>
    <row r="674" spans="1:13" ht="30" hidden="1" customHeight="1" x14ac:dyDescent="0.3">
      <c r="A674" s="51">
        <v>975</v>
      </c>
      <c r="B674" s="59">
        <v>44882</v>
      </c>
      <c r="C674" s="59">
        <v>44858</v>
      </c>
      <c r="D674" s="53" t="s">
        <v>1952</v>
      </c>
      <c r="E674" s="51" t="str">
        <f>IF(ISBLANK(LeaveTracker[[#This Row],[Employee Name]]),"-----",VLOOKUP(LeaveTracker[[#This Row],[Employee Name]],Employees[[Employee Name]:[Office]],7))</f>
        <v>CENRO</v>
      </c>
      <c r="F674" s="51" t="str">
        <f>IF(ISBLANK(LeaveTracker[[#This Row],[Employee Name]]),"-----",VLOOKUP(LeaveTracker[[#This Row],[Employee Name]],Employees[[Employee Name]:[Office]],6))</f>
        <v>CASUAL</v>
      </c>
      <c r="G674" s="50">
        <v>44854</v>
      </c>
      <c r="H674" s="50">
        <v>44855</v>
      </c>
      <c r="I674" s="55" t="s">
        <v>81</v>
      </c>
      <c r="J674" s="53"/>
      <c r="K674" s="51" t="str">
        <f ca="1">LeaveTracker[[#This Row],[Days]]&amp;" "&amp;LeaveTracker[[#This Row],[Type of Leave]]</f>
        <v>2 SL</v>
      </c>
      <c r="L674" s="9">
        <f ca="1">NETWORKDAYS(LeaveTracker[[#This Row],[Start Date]],LeaveTracker[[#This Row],[End Date]],lstHolidays)</f>
        <v>2</v>
      </c>
      <c r="M674" s="9"/>
    </row>
    <row r="675" spans="1:13" ht="30" hidden="1" customHeight="1" x14ac:dyDescent="0.3">
      <c r="A675" s="51">
        <v>976</v>
      </c>
      <c r="B675" s="59">
        <v>44882</v>
      </c>
      <c r="C675" s="59">
        <v>44868</v>
      </c>
      <c r="D675" s="53" t="s">
        <v>1953</v>
      </c>
      <c r="E675" s="51" t="str">
        <f>IF(ISBLANK(LeaveTracker[[#This Row],[Employee Name]]),"-----",VLOOKUP(LeaveTracker[[#This Row],[Employee Name]],Employees[[Employee Name]:[Office]],7))</f>
        <v>PICNIC GROVE</v>
      </c>
      <c r="F675" s="51" t="str">
        <f>IF(ISBLANK(LeaveTracker[[#This Row],[Employee Name]]),"-----",VLOOKUP(LeaveTracker[[#This Row],[Employee Name]],Employees[[Employee Name]:[Office]],6))</f>
        <v>CASUAL</v>
      </c>
      <c r="G675" s="50">
        <v>44850</v>
      </c>
      <c r="H675" s="50">
        <v>44860</v>
      </c>
      <c r="I675" s="55"/>
      <c r="J675" s="53"/>
      <c r="K675" s="51" t="str">
        <f ca="1">LeaveTracker[[#This Row],[Days]]&amp;" "&amp;LeaveTracker[[#This Row],[Type of Leave]]</f>
        <v xml:space="preserve">8 </v>
      </c>
      <c r="L675" s="9">
        <f ca="1">NETWORKDAYS(LeaveTracker[[#This Row],[Start Date]],LeaveTracker[[#This Row],[End Date]],lstHolidays)</f>
        <v>8</v>
      </c>
      <c r="M675" s="9"/>
    </row>
    <row r="676" spans="1:13" ht="30" hidden="1" customHeight="1" x14ac:dyDescent="0.3">
      <c r="A676" s="51">
        <v>977</v>
      </c>
      <c r="B676" s="59">
        <v>44882</v>
      </c>
      <c r="C676" s="59">
        <v>44847</v>
      </c>
      <c r="D676" s="53" t="s">
        <v>1954</v>
      </c>
      <c r="E676" s="51">
        <f>IF(ISBLANK(LeaveTracker[[#This Row],[Employee Name]]),"-----",VLOOKUP(LeaveTracker[[#This Row],[Employee Name]],Employees[[Employee Name]:[Office]],7))</f>
        <v>0</v>
      </c>
      <c r="F676" s="51" t="str">
        <f>IF(ISBLANK(LeaveTracker[[#This Row],[Employee Name]]),"-----",VLOOKUP(LeaveTracker[[#This Row],[Employee Name]],Employees[[Employee Name]:[Office]],6))</f>
        <v>JOBCON</v>
      </c>
      <c r="G676" s="50">
        <v>44841</v>
      </c>
      <c r="H676" s="50">
        <v>44841</v>
      </c>
      <c r="I676" s="55" t="s">
        <v>81</v>
      </c>
      <c r="J676" s="53"/>
      <c r="K676" s="51" t="str">
        <f ca="1">LeaveTracker[[#This Row],[Days]]&amp;" "&amp;LeaveTracker[[#This Row],[Type of Leave]]</f>
        <v>1 SL</v>
      </c>
      <c r="L676" s="9">
        <f ca="1">NETWORKDAYS(LeaveTracker[[#This Row],[Start Date]],LeaveTracker[[#This Row],[End Date]],lstHolidays)</f>
        <v>1</v>
      </c>
      <c r="M676" s="9"/>
    </row>
    <row r="677" spans="1:13" ht="30" hidden="1" customHeight="1" x14ac:dyDescent="0.3">
      <c r="A677" s="51">
        <v>978</v>
      </c>
      <c r="B677" s="59">
        <v>44882</v>
      </c>
      <c r="C677" s="59">
        <v>44872</v>
      </c>
      <c r="D677" s="53" t="s">
        <v>1902</v>
      </c>
      <c r="E677" s="51" t="str">
        <f>IF(ISBLANK(LeaveTracker[[#This Row],[Employee Name]]),"-----",VLOOKUP(LeaveTracker[[#This Row],[Employee Name]],Employees[[Employee Name]:[Office]],7))</f>
        <v>CHO</v>
      </c>
      <c r="F677" s="51" t="str">
        <f>IF(ISBLANK(LeaveTracker[[#This Row],[Employee Name]]),"-----",VLOOKUP(LeaveTracker[[#This Row],[Employee Name]],Employees[[Employee Name]:[Office]],6))</f>
        <v>CASUAL</v>
      </c>
      <c r="G677" s="50">
        <v>44869</v>
      </c>
      <c r="H677" s="50">
        <v>44869</v>
      </c>
      <c r="I677" s="55" t="s">
        <v>81</v>
      </c>
      <c r="J677" s="53"/>
      <c r="K677" s="51" t="str">
        <f ca="1">LeaveTracker[[#This Row],[Days]]&amp;" "&amp;LeaveTracker[[#This Row],[Type of Leave]]</f>
        <v>1 SL</v>
      </c>
      <c r="L677" s="9">
        <f ca="1">NETWORKDAYS(LeaveTracker[[#This Row],[Start Date]],LeaveTracker[[#This Row],[End Date]],lstHolidays)</f>
        <v>1</v>
      </c>
      <c r="M677" s="9"/>
    </row>
    <row r="678" spans="1:13" ht="30" hidden="1" customHeight="1" x14ac:dyDescent="0.3">
      <c r="A678" s="51">
        <v>979</v>
      </c>
      <c r="B678" s="59">
        <v>44882</v>
      </c>
      <c r="C678" s="59">
        <v>44837</v>
      </c>
      <c r="D678" s="53" t="s">
        <v>1902</v>
      </c>
      <c r="E678" s="51" t="str">
        <f>IF(ISBLANK(LeaveTracker[[#This Row],[Employee Name]]),"-----",VLOOKUP(LeaveTracker[[#This Row],[Employee Name]],Employees[[Employee Name]:[Office]],7))</f>
        <v>CHO</v>
      </c>
      <c r="F678" s="51" t="str">
        <f>IF(ISBLANK(LeaveTracker[[#This Row],[Employee Name]]),"-----",VLOOKUP(LeaveTracker[[#This Row],[Employee Name]],Employees[[Employee Name]:[Office]],6))</f>
        <v>CASUAL</v>
      </c>
      <c r="G678" s="50">
        <v>44854</v>
      </c>
      <c r="H678" s="50">
        <v>44855</v>
      </c>
      <c r="I678" s="55" t="s">
        <v>82</v>
      </c>
      <c r="J678" s="53"/>
      <c r="K678" s="51" t="str">
        <f ca="1">LeaveTracker[[#This Row],[Days]]&amp;" "&amp;LeaveTracker[[#This Row],[Type of Leave]]</f>
        <v>2 VL</v>
      </c>
      <c r="L678" s="9">
        <f ca="1">NETWORKDAYS(LeaveTracker[[#This Row],[Start Date]],LeaveTracker[[#This Row],[End Date]],lstHolidays)</f>
        <v>2</v>
      </c>
      <c r="M678" s="9"/>
    </row>
    <row r="679" spans="1:13" ht="30" hidden="1" customHeight="1" x14ac:dyDescent="0.3">
      <c r="A679" s="51">
        <v>980</v>
      </c>
      <c r="B679" s="59">
        <v>44882</v>
      </c>
      <c r="C679" s="59">
        <v>44845</v>
      </c>
      <c r="D679" s="53" t="s">
        <v>1955</v>
      </c>
      <c r="E679" s="51" t="str">
        <f>IF(ISBLANK(LeaveTracker[[#This Row],[Employee Name]]),"-----",VLOOKUP(LeaveTracker[[#This Row],[Employee Name]],Employees[[Employee Name]:[Office]],7))</f>
        <v>CHO</v>
      </c>
      <c r="F679" s="51" t="str">
        <f>IF(ISBLANK(LeaveTracker[[#This Row],[Employee Name]]),"-----",VLOOKUP(LeaveTracker[[#This Row],[Employee Name]],Employees[[Employee Name]:[Office]],6))</f>
        <v>CASUAL</v>
      </c>
      <c r="G679" s="50">
        <v>44845</v>
      </c>
      <c r="H679" s="50">
        <v>44853</v>
      </c>
      <c r="I679" s="55" t="s">
        <v>77</v>
      </c>
      <c r="J679" s="53"/>
      <c r="K679" s="51" t="str">
        <f ca="1">LeaveTracker[[#This Row],[Days]]&amp;" "&amp;LeaveTracker[[#This Row],[Type of Leave]]</f>
        <v>7 Paternity</v>
      </c>
      <c r="L679" s="9">
        <f ca="1">NETWORKDAYS(LeaveTracker[[#This Row],[Start Date]],LeaveTracker[[#This Row],[End Date]],lstHolidays)</f>
        <v>7</v>
      </c>
      <c r="M679" s="9"/>
    </row>
    <row r="680" spans="1:13" ht="30" hidden="1" customHeight="1" x14ac:dyDescent="0.3">
      <c r="A680" s="51">
        <v>981</v>
      </c>
      <c r="B680" s="59">
        <v>44882</v>
      </c>
      <c r="C680" s="59">
        <v>44841</v>
      </c>
      <c r="D680" s="53" t="s">
        <v>1752</v>
      </c>
      <c r="E680" s="51" t="str">
        <f>IF(ISBLANK(LeaveTracker[[#This Row],[Employee Name]]),"-----",VLOOKUP(LeaveTracker[[#This Row],[Employee Name]],Employees[[Employee Name]:[Office]],7))</f>
        <v>LCR</v>
      </c>
      <c r="F680" s="51" t="str">
        <f>IF(ISBLANK(LeaveTracker[[#This Row],[Employee Name]]),"-----",VLOOKUP(LeaveTracker[[#This Row],[Employee Name]],Employees[[Employee Name]:[Office]],6))</f>
        <v>CASUAL</v>
      </c>
      <c r="G680" s="50">
        <v>44867</v>
      </c>
      <c r="H680" s="50">
        <v>44867</v>
      </c>
      <c r="I680" s="55" t="s">
        <v>300</v>
      </c>
      <c r="J680" s="53" t="s">
        <v>1808</v>
      </c>
      <c r="K680" s="51" t="str">
        <f ca="1">LeaveTracker[[#This Row],[Days]]&amp;" "&amp;LeaveTracker[[#This Row],[Type of Leave]]</f>
        <v>0 OTHER</v>
      </c>
      <c r="L680" s="9">
        <f ca="1">NETWORKDAYS(LeaveTracker[[#This Row],[Start Date]],LeaveTracker[[#This Row],[End Date]],lstHolidays)</f>
        <v>0</v>
      </c>
      <c r="M680" s="9"/>
    </row>
    <row r="681" spans="1:13" ht="30" hidden="1" customHeight="1" x14ac:dyDescent="0.3">
      <c r="A681" s="51">
        <v>981</v>
      </c>
      <c r="B681" s="59">
        <v>44882</v>
      </c>
      <c r="C681" s="59">
        <v>44841</v>
      </c>
      <c r="D681" s="53" t="s">
        <v>1752</v>
      </c>
      <c r="E681" s="51" t="str">
        <f>IF(ISBLANK(LeaveTracker[[#This Row],[Employee Name]]),"-----",VLOOKUP(LeaveTracker[[#This Row],[Employee Name]],Employees[[Employee Name]:[Office]],7))</f>
        <v>LCR</v>
      </c>
      <c r="F681" s="51" t="str">
        <f>IF(ISBLANK(LeaveTracker[[#This Row],[Employee Name]]),"-----",VLOOKUP(LeaveTracker[[#This Row],[Employee Name]],Employees[[Employee Name]:[Office]],6))</f>
        <v>CASUAL</v>
      </c>
      <c r="G681" s="50">
        <v>44868</v>
      </c>
      <c r="H681" s="50">
        <v>44869</v>
      </c>
      <c r="I681" s="55" t="s">
        <v>81</v>
      </c>
      <c r="J681" s="53"/>
      <c r="K681" s="51" t="str">
        <f ca="1">LeaveTracker[[#This Row],[Days]]&amp;" "&amp;LeaveTracker[[#This Row],[Type of Leave]]</f>
        <v>2 SL</v>
      </c>
      <c r="L681" s="9">
        <f ca="1">NETWORKDAYS(LeaveTracker[[#This Row],[Start Date]],LeaveTracker[[#This Row],[End Date]],lstHolidays)</f>
        <v>2</v>
      </c>
      <c r="M681" s="9"/>
    </row>
    <row r="682" spans="1:13" ht="30" hidden="1" customHeight="1" x14ac:dyDescent="0.3">
      <c r="A682" s="51">
        <v>982</v>
      </c>
      <c r="B682" s="59">
        <v>44882</v>
      </c>
      <c r="C682" s="59">
        <v>44838</v>
      </c>
      <c r="D682" s="53" t="s">
        <v>1752</v>
      </c>
      <c r="E682" s="51" t="str">
        <f>IF(ISBLANK(LeaveTracker[[#This Row],[Employee Name]]),"-----",VLOOKUP(LeaveTracker[[#This Row],[Employee Name]],Employees[[Employee Name]:[Office]],7))</f>
        <v>LCR</v>
      </c>
      <c r="F682" s="51" t="str">
        <f>IF(ISBLANK(LeaveTracker[[#This Row],[Employee Name]]),"-----",VLOOKUP(LeaveTracker[[#This Row],[Employee Name]],Employees[[Employee Name]:[Office]],6))</f>
        <v>CASUAL</v>
      </c>
      <c r="G682" s="50">
        <v>44837</v>
      </c>
      <c r="H682" s="50">
        <v>44837</v>
      </c>
      <c r="I682" s="55" t="s">
        <v>81</v>
      </c>
      <c r="J682" s="53"/>
      <c r="K682" s="51" t="str">
        <f ca="1">LeaveTracker[[#This Row],[Days]]&amp;" "&amp;LeaveTracker[[#This Row],[Type of Leave]]</f>
        <v>1 SL</v>
      </c>
      <c r="L682" s="9">
        <f ca="1">NETWORKDAYS(LeaveTracker[[#This Row],[Start Date]],LeaveTracker[[#This Row],[End Date]],lstHolidays)</f>
        <v>1</v>
      </c>
      <c r="M682" s="9"/>
    </row>
    <row r="683" spans="1:13" ht="30" hidden="1" customHeight="1" x14ac:dyDescent="0.3">
      <c r="A683" s="51">
        <v>983</v>
      </c>
      <c r="B683" s="59">
        <v>44882</v>
      </c>
      <c r="C683" s="59">
        <v>44840</v>
      </c>
      <c r="D683" s="53" t="s">
        <v>1752</v>
      </c>
      <c r="E683" s="51" t="str">
        <f>IF(ISBLANK(LeaveTracker[[#This Row],[Employee Name]]),"-----",VLOOKUP(LeaveTracker[[#This Row],[Employee Name]],Employees[[Employee Name]:[Office]],7))</f>
        <v>LCR</v>
      </c>
      <c r="F683" s="51" t="str">
        <f>IF(ISBLANK(LeaveTracker[[#This Row],[Employee Name]]),"-----",VLOOKUP(LeaveTracker[[#This Row],[Employee Name]],Employees[[Employee Name]:[Office]],6))</f>
        <v>CASUAL</v>
      </c>
      <c r="G683" s="50">
        <v>44839</v>
      </c>
      <c r="H683" s="50">
        <v>44839</v>
      </c>
      <c r="I683" s="55" t="s">
        <v>81</v>
      </c>
      <c r="J683" s="53"/>
      <c r="K683" s="51" t="str">
        <f ca="1">LeaveTracker[[#This Row],[Days]]&amp;" "&amp;LeaveTracker[[#This Row],[Type of Leave]]</f>
        <v>1 SL</v>
      </c>
      <c r="L683" s="9">
        <f ca="1">NETWORKDAYS(LeaveTracker[[#This Row],[Start Date]],LeaveTracker[[#This Row],[End Date]],lstHolidays)</f>
        <v>1</v>
      </c>
      <c r="M683" s="9"/>
    </row>
    <row r="684" spans="1:13" ht="30" hidden="1" customHeight="1" x14ac:dyDescent="0.3">
      <c r="A684" s="51">
        <v>984</v>
      </c>
      <c r="B684" s="59">
        <v>44882</v>
      </c>
      <c r="C684" s="59">
        <v>44839</v>
      </c>
      <c r="D684" s="53" t="s">
        <v>1944</v>
      </c>
      <c r="E684" s="51" t="str">
        <f>IF(ISBLANK(LeaveTracker[[#This Row],[Employee Name]]),"-----",VLOOKUP(LeaveTracker[[#This Row],[Employee Name]],Employees[[Employee Name]:[Office]],7))</f>
        <v>ONT</v>
      </c>
      <c r="F684" s="51" t="str">
        <f>IF(ISBLANK(LeaveTracker[[#This Row],[Employee Name]]),"-----",VLOOKUP(LeaveTracker[[#This Row],[Employee Name]],Employees[[Employee Name]:[Office]],6))</f>
        <v>CASUAL</v>
      </c>
      <c r="G684" s="50">
        <v>44856</v>
      </c>
      <c r="H684" s="50">
        <v>44858</v>
      </c>
      <c r="I684" s="55" t="s">
        <v>82</v>
      </c>
      <c r="J684" s="53"/>
      <c r="K684" s="51" t="str">
        <f ca="1">LeaveTracker[[#This Row],[Days]]&amp;" "&amp;LeaveTracker[[#This Row],[Type of Leave]]</f>
        <v>1 VL</v>
      </c>
      <c r="L684" s="9">
        <f ca="1">NETWORKDAYS(LeaveTracker[[#This Row],[Start Date]],LeaveTracker[[#This Row],[End Date]],lstHolidays)</f>
        <v>1</v>
      </c>
      <c r="M684" s="9"/>
    </row>
    <row r="685" spans="1:13" ht="30" hidden="1" customHeight="1" x14ac:dyDescent="0.3">
      <c r="A685" s="51">
        <v>985</v>
      </c>
      <c r="B685" s="59">
        <v>44882</v>
      </c>
      <c r="C685" s="59">
        <v>44861</v>
      </c>
      <c r="D685" s="53" t="s">
        <v>1956</v>
      </c>
      <c r="E685" s="51" t="str">
        <f>IF(ISBLANK(LeaveTracker[[#This Row],[Employee Name]]),"-----",VLOOKUP(LeaveTracker[[#This Row],[Employee Name]],Employees[[Employee Name]:[Office]],7))</f>
        <v>CENRO</v>
      </c>
      <c r="F685" s="51" t="str">
        <f>IF(ISBLANK(LeaveTracker[[#This Row],[Employee Name]]),"-----",VLOOKUP(LeaveTracker[[#This Row],[Employee Name]],Employees[[Employee Name]:[Office]],6))</f>
        <v>CASUAL</v>
      </c>
      <c r="G685" s="50">
        <v>44853</v>
      </c>
      <c r="H685" s="50">
        <v>44855</v>
      </c>
      <c r="I685" s="55" t="s">
        <v>81</v>
      </c>
      <c r="J685" s="53"/>
      <c r="K685" s="51" t="str">
        <f ca="1">LeaveTracker[[#This Row],[Days]]&amp;" "&amp;LeaveTracker[[#This Row],[Type of Leave]]</f>
        <v>3 SL</v>
      </c>
      <c r="L685" s="9">
        <f ca="1">NETWORKDAYS(LeaveTracker[[#This Row],[Start Date]],LeaveTracker[[#This Row],[End Date]],lstHolidays)</f>
        <v>3</v>
      </c>
      <c r="M685" s="9"/>
    </row>
    <row r="686" spans="1:13" ht="30" hidden="1" customHeight="1" x14ac:dyDescent="0.3">
      <c r="A686" s="51">
        <v>986</v>
      </c>
      <c r="B686" s="59">
        <v>44882</v>
      </c>
      <c r="C686" s="59">
        <v>44847</v>
      </c>
      <c r="D686" s="53" t="s">
        <v>1957</v>
      </c>
      <c r="E686" s="51" t="str">
        <f>IF(ISBLANK(LeaveTracker[[#This Row],[Employee Name]]),"-----",VLOOKUP(LeaveTracker[[#This Row],[Employee Name]],Employees[[Employee Name]:[Office]],7))</f>
        <v>CSU</v>
      </c>
      <c r="F686" s="51" t="str">
        <f>IF(ISBLANK(LeaveTracker[[#This Row],[Employee Name]]),"-----",VLOOKUP(LeaveTracker[[#This Row],[Employee Name]],Employees[[Employee Name]:[Office]],6))</f>
        <v>CASUAL</v>
      </c>
      <c r="G686" s="50">
        <v>44858</v>
      </c>
      <c r="H686" s="50">
        <v>44859</v>
      </c>
      <c r="I686" s="55" t="s">
        <v>82</v>
      </c>
      <c r="J686" s="53"/>
      <c r="K686" s="51" t="str">
        <f ca="1">LeaveTracker[[#This Row],[Days]]&amp;" "&amp;LeaveTracker[[#This Row],[Type of Leave]]</f>
        <v>2 VL</v>
      </c>
      <c r="L686" s="9">
        <f ca="1">NETWORKDAYS(LeaveTracker[[#This Row],[Start Date]],LeaveTracker[[#This Row],[End Date]],lstHolidays)</f>
        <v>2</v>
      </c>
      <c r="M686" s="9"/>
    </row>
    <row r="687" spans="1:13" ht="30" hidden="1" customHeight="1" x14ac:dyDescent="0.3">
      <c r="A687" s="51">
        <v>987</v>
      </c>
      <c r="B687" s="59">
        <v>44882</v>
      </c>
      <c r="C687" s="59">
        <v>44881</v>
      </c>
      <c r="D687" s="53" t="s">
        <v>1801</v>
      </c>
      <c r="E687" s="51" t="str">
        <f>IF(ISBLANK(LeaveTracker[[#This Row],[Employee Name]]),"-----",VLOOKUP(LeaveTracker[[#This Row],[Employee Name]],Employees[[Employee Name]:[Office]],7))</f>
        <v>EEO/CITY MARKET</v>
      </c>
      <c r="F687" s="51" t="str">
        <f>IF(ISBLANK(LeaveTracker[[#This Row],[Employee Name]]),"-----",VLOOKUP(LeaveTracker[[#This Row],[Employee Name]],Employees[[Employee Name]:[Office]],6))</f>
        <v>CASUAL</v>
      </c>
      <c r="G687" s="50">
        <v>44881</v>
      </c>
      <c r="H687" s="50">
        <v>44883</v>
      </c>
      <c r="I687" s="55" t="s">
        <v>82</v>
      </c>
      <c r="J687" s="53"/>
      <c r="K687" s="51" t="str">
        <f ca="1">LeaveTracker[[#This Row],[Days]]&amp;" "&amp;LeaveTracker[[#This Row],[Type of Leave]]</f>
        <v>3 VL</v>
      </c>
      <c r="L687" s="9">
        <f ca="1">NETWORKDAYS(LeaveTracker[[#This Row],[Start Date]],LeaveTracker[[#This Row],[End Date]],lstHolidays)</f>
        <v>3</v>
      </c>
      <c r="M687" s="9"/>
    </row>
    <row r="688" spans="1:13" ht="30" hidden="1" customHeight="1" x14ac:dyDescent="0.3">
      <c r="A688" s="51">
        <v>988</v>
      </c>
      <c r="B688" s="59">
        <v>44882</v>
      </c>
      <c r="C688" s="59">
        <v>44873</v>
      </c>
      <c r="D688" s="53" t="s">
        <v>1958</v>
      </c>
      <c r="E688" s="51" t="str">
        <f>IF(ISBLANK(LeaveTracker[[#This Row],[Employee Name]]),"-----",VLOOKUP(LeaveTracker[[#This Row],[Employee Name]],Employees[[Employee Name]:[Office]],7))</f>
        <v>ONT</v>
      </c>
      <c r="F688" s="51" t="str">
        <f>IF(ISBLANK(LeaveTracker[[#This Row],[Employee Name]]),"-----",VLOOKUP(LeaveTracker[[#This Row],[Employee Name]],Employees[[Employee Name]:[Office]],6))</f>
        <v>CASUAL</v>
      </c>
      <c r="G688" s="50">
        <v>44863</v>
      </c>
      <c r="H688" s="50">
        <v>44863</v>
      </c>
      <c r="I688" s="55" t="s">
        <v>81</v>
      </c>
      <c r="J688" s="53"/>
      <c r="K688" s="51" t="str">
        <f ca="1">LeaveTracker[[#This Row],[Days]]&amp;" "&amp;LeaveTracker[[#This Row],[Type of Leave]]</f>
        <v>0 SL</v>
      </c>
      <c r="L688" s="9">
        <f ca="1">NETWORKDAYS(LeaveTracker[[#This Row],[Start Date]],LeaveTracker[[#This Row],[End Date]],lstHolidays)</f>
        <v>0</v>
      </c>
      <c r="M688" s="9"/>
    </row>
    <row r="689" spans="1:13" ht="30" hidden="1" customHeight="1" x14ac:dyDescent="0.3">
      <c r="A689" s="51">
        <v>989</v>
      </c>
      <c r="B689" s="59">
        <v>44882</v>
      </c>
      <c r="C689" s="59">
        <v>44565</v>
      </c>
      <c r="D689" s="53" t="s">
        <v>1959</v>
      </c>
      <c r="E689" s="51" t="str">
        <f>IF(ISBLANK(LeaveTracker[[#This Row],[Employee Name]]),"-----",VLOOKUP(LeaveTracker[[#This Row],[Employee Name]],Employees[[Employee Name]:[Office]],7))</f>
        <v>CENRO</v>
      </c>
      <c r="F689" s="51" t="str">
        <f>IF(ISBLANK(LeaveTracker[[#This Row],[Employee Name]]),"-----",VLOOKUP(LeaveTracker[[#This Row],[Employee Name]],Employees[[Employee Name]:[Office]],6))</f>
        <v>CASUAL</v>
      </c>
      <c r="G689" s="50">
        <v>44876</v>
      </c>
      <c r="H689" s="50">
        <v>44877</v>
      </c>
      <c r="I689" s="55" t="s">
        <v>82</v>
      </c>
      <c r="J689" s="53" t="s">
        <v>1739</v>
      </c>
      <c r="K689" s="51" t="str">
        <f ca="1">LeaveTracker[[#This Row],[Days]]&amp;" "&amp;LeaveTracker[[#This Row],[Type of Leave]]</f>
        <v>1 VL</v>
      </c>
      <c r="L689" s="9">
        <f ca="1">NETWORKDAYS(LeaveTracker[[#This Row],[Start Date]],LeaveTracker[[#This Row],[End Date]],lstHolidays)</f>
        <v>1</v>
      </c>
      <c r="M689" s="9"/>
    </row>
    <row r="690" spans="1:13" ht="30" hidden="1" customHeight="1" x14ac:dyDescent="0.3">
      <c r="A690" s="51">
        <v>990</v>
      </c>
      <c r="B690" s="59">
        <v>44882</v>
      </c>
      <c r="C690" s="59">
        <v>44869</v>
      </c>
      <c r="D690" s="53" t="s">
        <v>1959</v>
      </c>
      <c r="E690" s="51" t="str">
        <f>IF(ISBLANK(LeaveTracker[[#This Row],[Employee Name]]),"-----",VLOOKUP(LeaveTracker[[#This Row],[Employee Name]],Employees[[Employee Name]:[Office]],7))</f>
        <v>CENRO</v>
      </c>
      <c r="F690" s="51" t="str">
        <f>IF(ISBLANK(LeaveTracker[[#This Row],[Employee Name]]),"-----",VLOOKUP(LeaveTracker[[#This Row],[Employee Name]],Employees[[Employee Name]:[Office]],6))</f>
        <v>CASUAL</v>
      </c>
      <c r="G690" s="50">
        <v>44875</v>
      </c>
      <c r="H690" s="50">
        <v>44875</v>
      </c>
      <c r="I690" s="55" t="s">
        <v>300</v>
      </c>
      <c r="J690" s="53" t="s">
        <v>1808</v>
      </c>
      <c r="K690" s="51" t="str">
        <f ca="1">LeaveTracker[[#This Row],[Days]]&amp;" "&amp;LeaveTracker[[#This Row],[Type of Leave]]</f>
        <v>1 OTHER</v>
      </c>
      <c r="L690" s="9">
        <f ca="1">NETWORKDAYS(LeaveTracker[[#This Row],[Start Date]],LeaveTracker[[#This Row],[End Date]],lstHolidays)</f>
        <v>1</v>
      </c>
      <c r="M690" s="9"/>
    </row>
    <row r="691" spans="1:13" ht="30" hidden="1" customHeight="1" x14ac:dyDescent="0.3">
      <c r="A691" s="51">
        <v>991</v>
      </c>
      <c r="B691" s="59">
        <v>44882</v>
      </c>
      <c r="C691" s="59">
        <v>44869</v>
      </c>
      <c r="D691" s="53" t="s">
        <v>1960</v>
      </c>
      <c r="E691" s="51" t="str">
        <f>IF(ISBLANK(LeaveTracker[[#This Row],[Employee Name]]),"-----",VLOOKUP(LeaveTracker[[#This Row],[Employee Name]],Employees[[Employee Name]:[Office]],7))</f>
        <v>CENRO</v>
      </c>
      <c r="F691" s="51" t="str">
        <f>IF(ISBLANK(LeaveTracker[[#This Row],[Employee Name]]),"-----",VLOOKUP(LeaveTracker[[#This Row],[Employee Name]],Employees[[Employee Name]:[Office]],6))</f>
        <v>CASUAL</v>
      </c>
      <c r="G691" s="50">
        <v>44875</v>
      </c>
      <c r="H691" s="50">
        <v>44877</v>
      </c>
      <c r="I691" s="55" t="s">
        <v>82</v>
      </c>
      <c r="J691" s="53" t="s">
        <v>1739</v>
      </c>
      <c r="K691" s="51" t="str">
        <f ca="1">LeaveTracker[[#This Row],[Days]]&amp;" "&amp;LeaveTracker[[#This Row],[Type of Leave]]</f>
        <v>2 VL</v>
      </c>
      <c r="L691" s="9">
        <f ca="1">NETWORKDAYS(LeaveTracker[[#This Row],[Start Date]],LeaveTracker[[#This Row],[End Date]],lstHolidays)</f>
        <v>2</v>
      </c>
      <c r="M691" s="9"/>
    </row>
    <row r="692" spans="1:13" ht="30" hidden="1" customHeight="1" x14ac:dyDescent="0.3">
      <c r="A692" s="51">
        <v>992</v>
      </c>
      <c r="B692" s="59">
        <v>44882</v>
      </c>
      <c r="C692" s="59">
        <v>44868</v>
      </c>
      <c r="D692" s="53" t="s">
        <v>1961</v>
      </c>
      <c r="E692" s="51" t="str">
        <f>IF(ISBLANK(LeaveTracker[[#This Row],[Employee Name]]),"-----",VLOOKUP(LeaveTracker[[#This Row],[Employee Name]],Employees[[Employee Name]:[Office]],7))</f>
        <v>CENRO</v>
      </c>
      <c r="F692" s="51" t="str">
        <f>IF(ISBLANK(LeaveTracker[[#This Row],[Employee Name]]),"-----",VLOOKUP(LeaveTracker[[#This Row],[Employee Name]],Employees[[Employee Name]:[Office]],6))</f>
        <v>CASUAL</v>
      </c>
      <c r="G692" s="50">
        <v>44866</v>
      </c>
      <c r="H692" s="50">
        <v>44866</v>
      </c>
      <c r="I692" s="55" t="s">
        <v>81</v>
      </c>
      <c r="J692" s="53"/>
      <c r="K692" s="51" t="str">
        <f ca="1">LeaveTracker[[#This Row],[Days]]&amp;" "&amp;LeaveTracker[[#This Row],[Type of Leave]]</f>
        <v>1 SL</v>
      </c>
      <c r="L692" s="9">
        <f ca="1">NETWORKDAYS(LeaveTracker[[#This Row],[Start Date]],LeaveTracker[[#This Row],[End Date]],lstHolidays)</f>
        <v>1</v>
      </c>
      <c r="M692" s="9"/>
    </row>
    <row r="693" spans="1:13" ht="30" hidden="1" customHeight="1" x14ac:dyDescent="0.3">
      <c r="A693" s="51">
        <v>993</v>
      </c>
      <c r="B693" s="59">
        <v>44882</v>
      </c>
      <c r="C693" s="59">
        <v>44874</v>
      </c>
      <c r="D693" s="53" t="s">
        <v>1962</v>
      </c>
      <c r="E693" s="51" t="str">
        <f>IF(ISBLANK(LeaveTracker[[#This Row],[Employee Name]]),"-----",VLOOKUP(LeaveTracker[[#This Row],[Employee Name]],Employees[[Employee Name]:[Office]],7))</f>
        <v>CSWDO</v>
      </c>
      <c r="F693" s="51" t="str">
        <f>IF(ISBLANK(LeaveTracker[[#This Row],[Employee Name]]),"-----",VLOOKUP(LeaveTracker[[#This Row],[Employee Name]],Employees[[Employee Name]:[Office]],6))</f>
        <v>CASUAL</v>
      </c>
      <c r="G693" s="50">
        <v>44924</v>
      </c>
      <c r="H693" s="50">
        <v>44914</v>
      </c>
      <c r="I693" s="55" t="s">
        <v>82</v>
      </c>
      <c r="J693" s="53"/>
      <c r="K693" s="51" t="str">
        <f ca="1">LeaveTracker[[#This Row],[Days]]&amp;" "&amp;LeaveTracker[[#This Row],[Type of Leave]]</f>
        <v>-8 VL</v>
      </c>
      <c r="L693" s="9">
        <f ca="1">NETWORKDAYS(LeaveTracker[[#This Row],[Start Date]],LeaveTracker[[#This Row],[End Date]],lstHolidays)</f>
        <v>-8</v>
      </c>
      <c r="M693" s="9"/>
    </row>
    <row r="694" spans="1:13" ht="30" hidden="1" customHeight="1" x14ac:dyDescent="0.3">
      <c r="A694" s="51">
        <v>994</v>
      </c>
      <c r="B694" s="59">
        <v>44882</v>
      </c>
      <c r="C694" s="59">
        <v>44867</v>
      </c>
      <c r="D694" s="53" t="s">
        <v>1922</v>
      </c>
      <c r="E694" s="51" t="str">
        <f>IF(ISBLANK(LeaveTracker[[#This Row],[Employee Name]]),"-----",VLOOKUP(LeaveTracker[[#This Row],[Employee Name]],Employees[[Employee Name]:[Office]],7))</f>
        <v>TICC</v>
      </c>
      <c r="F694" s="51" t="str">
        <f>IF(ISBLANK(LeaveTracker[[#This Row],[Employee Name]]),"-----",VLOOKUP(LeaveTracker[[#This Row],[Employee Name]],Employees[[Employee Name]:[Office]],6))</f>
        <v>JOBCON</v>
      </c>
      <c r="G694" s="50">
        <v>44864</v>
      </c>
      <c r="H694" s="50">
        <v>44864</v>
      </c>
      <c r="I694" s="55" t="s">
        <v>1026</v>
      </c>
      <c r="J694" s="53" t="s">
        <v>1906</v>
      </c>
      <c r="K694" s="51" t="str">
        <f ca="1">LeaveTracker[[#This Row],[Days]]&amp;" "&amp;LeaveTracker[[#This Row],[Type of Leave]]</f>
        <v>0 WITHOUTPAY</v>
      </c>
      <c r="L694" s="9">
        <f ca="1">NETWORKDAYS(LeaveTracker[[#This Row],[Start Date]],LeaveTracker[[#This Row],[End Date]],lstHolidays)</f>
        <v>0</v>
      </c>
      <c r="M694" s="9"/>
    </row>
    <row r="695" spans="1:13" ht="30" hidden="1" customHeight="1" x14ac:dyDescent="0.3">
      <c r="A695" s="51">
        <v>995</v>
      </c>
      <c r="B695" s="59">
        <v>44882</v>
      </c>
      <c r="C695" s="59">
        <v>44859</v>
      </c>
      <c r="D695" s="53" t="s">
        <v>1749</v>
      </c>
      <c r="E695" s="51" t="str">
        <f>IF(ISBLANK(LeaveTracker[[#This Row],[Employee Name]]),"-----",VLOOKUP(LeaveTracker[[#This Row],[Employee Name]],Employees[[Employee Name]:[Office]],7))</f>
        <v>ASSESSOR</v>
      </c>
      <c r="F695" s="51" t="str">
        <f>IF(ISBLANK(LeaveTracker[[#This Row],[Employee Name]]),"-----",VLOOKUP(LeaveTracker[[#This Row],[Employee Name]],Employees[[Employee Name]:[Office]],6))</f>
        <v>CASUAL</v>
      </c>
      <c r="G695" s="50">
        <v>44858</v>
      </c>
      <c r="H695" s="50">
        <v>44858</v>
      </c>
      <c r="I695" s="55" t="s">
        <v>300</v>
      </c>
      <c r="J695" s="53" t="s">
        <v>1808</v>
      </c>
      <c r="K695" s="51" t="str">
        <f ca="1">LeaveTracker[[#This Row],[Days]]&amp;" "&amp;LeaveTracker[[#This Row],[Type of Leave]]</f>
        <v>1 OTHER</v>
      </c>
      <c r="L695" s="9">
        <f ca="1">NETWORKDAYS(LeaveTracker[[#This Row],[Start Date]],LeaveTracker[[#This Row],[End Date]],lstHolidays)</f>
        <v>1</v>
      </c>
      <c r="M695" s="9"/>
    </row>
    <row r="696" spans="1:13" ht="30" hidden="1" customHeight="1" x14ac:dyDescent="0.3">
      <c r="A696" s="51">
        <v>996</v>
      </c>
      <c r="B696" s="59">
        <v>44882</v>
      </c>
      <c r="C696" s="59">
        <v>44851</v>
      </c>
      <c r="D696" s="53" t="s">
        <v>1749</v>
      </c>
      <c r="E696" s="51" t="str">
        <f>IF(ISBLANK(LeaveTracker[[#This Row],[Employee Name]]),"-----",VLOOKUP(LeaveTracker[[#This Row],[Employee Name]],Employees[[Employee Name]:[Office]],7))</f>
        <v>ASSESSOR</v>
      </c>
      <c r="F696" s="51" t="str">
        <f>IF(ISBLANK(LeaveTracker[[#This Row],[Employee Name]]),"-----",VLOOKUP(LeaveTracker[[#This Row],[Employee Name]],Employees[[Employee Name]:[Office]],6))</f>
        <v>CASUAL</v>
      </c>
      <c r="G696" s="50">
        <v>44847</v>
      </c>
      <c r="H696" s="50">
        <v>44847</v>
      </c>
      <c r="I696" s="55" t="s">
        <v>81</v>
      </c>
      <c r="J696" s="53"/>
      <c r="K696" s="51" t="str">
        <f ca="1">LeaveTracker[[#This Row],[Days]]&amp;" "&amp;LeaveTracker[[#This Row],[Type of Leave]]</f>
        <v>1 SL</v>
      </c>
      <c r="L696" s="9">
        <f ca="1">NETWORKDAYS(LeaveTracker[[#This Row],[Start Date]],LeaveTracker[[#This Row],[End Date]],lstHolidays)</f>
        <v>1</v>
      </c>
      <c r="M696" s="9"/>
    </row>
    <row r="697" spans="1:13" ht="30" hidden="1" customHeight="1" x14ac:dyDescent="0.3">
      <c r="A697" s="51">
        <v>997</v>
      </c>
      <c r="B697" s="59">
        <v>44882</v>
      </c>
      <c r="C697" s="59">
        <v>44793</v>
      </c>
      <c r="D697" s="53" t="s">
        <v>1830</v>
      </c>
      <c r="E697" s="51" t="str">
        <f>IF(ISBLANK(LeaveTracker[[#This Row],[Employee Name]]),"-----",VLOOKUP(LeaveTracker[[#This Row],[Employee Name]],Employees[[Employee Name]:[Office]],7))</f>
        <v>TICC/TCCH</v>
      </c>
      <c r="F697" s="51" t="str">
        <f>IF(ISBLANK(LeaveTracker[[#This Row],[Employee Name]]),"-----",VLOOKUP(LeaveTracker[[#This Row],[Employee Name]],Employees[[Employee Name]:[Office]],6))</f>
        <v>CASUAL</v>
      </c>
      <c r="G697" s="50">
        <v>44771</v>
      </c>
      <c r="H697" s="50">
        <v>44777</v>
      </c>
      <c r="I697" s="55" t="s">
        <v>81</v>
      </c>
      <c r="J697" s="53"/>
      <c r="K697" s="51" t="str">
        <f ca="1">LeaveTracker[[#This Row],[Days]]&amp;" "&amp;LeaveTracker[[#This Row],[Type of Leave]]</f>
        <v>5 SL</v>
      </c>
      <c r="L697" s="9">
        <f ca="1">NETWORKDAYS(LeaveTracker[[#This Row],[Start Date]],LeaveTracker[[#This Row],[End Date]],lstHolidays)</f>
        <v>5</v>
      </c>
      <c r="M697" s="9"/>
    </row>
    <row r="698" spans="1:13" ht="30" hidden="1" customHeight="1" x14ac:dyDescent="0.3">
      <c r="A698" s="51">
        <v>997</v>
      </c>
      <c r="B698" s="59">
        <v>44882</v>
      </c>
      <c r="C698" s="59">
        <v>44793</v>
      </c>
      <c r="D698" s="53" t="s">
        <v>1830</v>
      </c>
      <c r="E698" s="51" t="str">
        <f>IF(ISBLANK(LeaveTracker[[#This Row],[Employee Name]]),"-----",VLOOKUP(LeaveTracker[[#This Row],[Employee Name]],Employees[[Employee Name]:[Office]],7))</f>
        <v>TICC/TCCH</v>
      </c>
      <c r="F698" s="51" t="str">
        <f>IF(ISBLANK(LeaveTracker[[#This Row],[Employee Name]]),"-----",VLOOKUP(LeaveTracker[[#This Row],[Employee Name]],Employees[[Employee Name]:[Office]],6))</f>
        <v>CASUAL</v>
      </c>
      <c r="G698" s="50">
        <v>44785</v>
      </c>
      <c r="H698" s="50">
        <v>44791</v>
      </c>
      <c r="I698" s="55" t="s">
        <v>81</v>
      </c>
      <c r="J698" s="53"/>
      <c r="K698" s="51" t="str">
        <f ca="1">LeaveTracker[[#This Row],[Days]]&amp;" "&amp;LeaveTracker[[#This Row],[Type of Leave]]</f>
        <v>5 SL</v>
      </c>
      <c r="L698" s="9">
        <f ca="1">NETWORKDAYS(LeaveTracker[[#This Row],[Start Date]],LeaveTracker[[#This Row],[End Date]],lstHolidays)</f>
        <v>5</v>
      </c>
      <c r="M698" s="9"/>
    </row>
    <row r="699" spans="1:13" ht="30" hidden="1" customHeight="1" x14ac:dyDescent="0.3">
      <c r="A699" s="51">
        <v>997</v>
      </c>
      <c r="B699" s="59">
        <v>44882</v>
      </c>
      <c r="C699" s="59">
        <v>44793</v>
      </c>
      <c r="D699" s="53" t="s">
        <v>1830</v>
      </c>
      <c r="E699" s="51" t="str">
        <f>IF(ISBLANK(LeaveTracker[[#This Row],[Employee Name]]),"-----",VLOOKUP(LeaveTracker[[#This Row],[Employee Name]],Employees[[Employee Name]:[Office]],7))</f>
        <v>TICC/TCCH</v>
      </c>
      <c r="F699" s="51" t="str">
        <f>IF(ISBLANK(LeaveTracker[[#This Row],[Employee Name]]),"-----",VLOOKUP(LeaveTracker[[#This Row],[Employee Name]],Employees[[Employee Name]:[Office]],6))</f>
        <v>CASUAL</v>
      </c>
      <c r="G699" s="50">
        <v>44799</v>
      </c>
      <c r="H699" s="50">
        <v>44800</v>
      </c>
      <c r="I699" s="55" t="s">
        <v>81</v>
      </c>
      <c r="J699" s="53"/>
      <c r="K699" s="51" t="str">
        <f ca="1">LeaveTracker[[#This Row],[Days]]&amp;" "&amp;LeaveTracker[[#This Row],[Type of Leave]]</f>
        <v>1 SL</v>
      </c>
      <c r="L699" s="9">
        <f ca="1">NETWORKDAYS(LeaveTracker[[#This Row],[Start Date]],LeaveTracker[[#This Row],[End Date]],lstHolidays)</f>
        <v>1</v>
      </c>
      <c r="M699" s="9"/>
    </row>
    <row r="700" spans="1:13" ht="30" hidden="1" customHeight="1" x14ac:dyDescent="0.3">
      <c r="A700" s="51">
        <v>998</v>
      </c>
      <c r="B700" s="59">
        <v>44882</v>
      </c>
      <c r="C700" s="59">
        <v>44860</v>
      </c>
      <c r="D700" s="53" t="s">
        <v>1830</v>
      </c>
      <c r="E700" s="51" t="str">
        <f>IF(ISBLANK(LeaveTracker[[#This Row],[Employee Name]]),"-----",VLOOKUP(LeaveTracker[[#This Row],[Employee Name]],Employees[[Employee Name]:[Office]],7))</f>
        <v>TICC/TCCH</v>
      </c>
      <c r="F700" s="51" t="str">
        <f>IF(ISBLANK(LeaveTracker[[#This Row],[Employee Name]]),"-----",VLOOKUP(LeaveTracker[[#This Row],[Employee Name]],Employees[[Employee Name]:[Office]],6))</f>
        <v>CASUAL</v>
      </c>
      <c r="G700" s="50">
        <v>44859</v>
      </c>
      <c r="H700" s="50">
        <v>44859</v>
      </c>
      <c r="I700" s="55" t="s">
        <v>81</v>
      </c>
      <c r="J700" s="53"/>
      <c r="K700" s="51" t="str">
        <f ca="1">LeaveTracker[[#This Row],[Days]]&amp;" "&amp;LeaveTracker[[#This Row],[Type of Leave]]</f>
        <v>1 SL</v>
      </c>
      <c r="L700" s="9">
        <f ca="1">NETWORKDAYS(LeaveTracker[[#This Row],[Start Date]],LeaveTracker[[#This Row],[End Date]],lstHolidays)</f>
        <v>1</v>
      </c>
      <c r="M700" s="9"/>
    </row>
    <row r="701" spans="1:13" ht="30" hidden="1" customHeight="1" x14ac:dyDescent="0.3">
      <c r="A701" s="51">
        <v>999</v>
      </c>
      <c r="B701" s="59">
        <v>44882</v>
      </c>
      <c r="C701" s="59">
        <v>44849</v>
      </c>
      <c r="D701" s="53" t="s">
        <v>1755</v>
      </c>
      <c r="E701" s="51" t="str">
        <f>IF(ISBLANK(LeaveTracker[[#This Row],[Employee Name]]),"-----",VLOOKUP(LeaveTracker[[#This Row],[Employee Name]],Employees[[Employee Name]:[Office]],7))</f>
        <v>ONT</v>
      </c>
      <c r="F701" s="51" t="str">
        <f>IF(ISBLANK(LeaveTracker[[#This Row],[Employee Name]]),"-----",VLOOKUP(LeaveTracker[[#This Row],[Employee Name]],Employees[[Employee Name]:[Office]],6))</f>
        <v>CASUAL</v>
      </c>
      <c r="G701" s="50">
        <v>44854</v>
      </c>
      <c r="H701" s="50">
        <v>44855</v>
      </c>
      <c r="I701" s="55" t="s">
        <v>300</v>
      </c>
      <c r="J701" s="53" t="s">
        <v>1808</v>
      </c>
      <c r="K701" s="51" t="str">
        <f ca="1">LeaveTracker[[#This Row],[Days]]&amp;" "&amp;LeaveTracker[[#This Row],[Type of Leave]]</f>
        <v>2 OTHER</v>
      </c>
      <c r="L701" s="9">
        <f ca="1">NETWORKDAYS(LeaveTracker[[#This Row],[Start Date]],LeaveTracker[[#This Row],[End Date]],lstHolidays)</f>
        <v>2</v>
      </c>
      <c r="M701" s="9"/>
    </row>
    <row r="702" spans="1:13" ht="30" hidden="1" customHeight="1" x14ac:dyDescent="0.3">
      <c r="A702" s="51">
        <v>1000</v>
      </c>
      <c r="B702" s="59">
        <v>44882</v>
      </c>
      <c r="C702" s="59">
        <v>44874</v>
      </c>
      <c r="D702" s="53" t="s">
        <v>1844</v>
      </c>
      <c r="E702" s="51" t="str">
        <f>IF(ISBLANK(LeaveTracker[[#This Row],[Employee Name]]),"-----",VLOOKUP(LeaveTracker[[#This Row],[Employee Name]],Employees[[Employee Name]:[Office]],7))</f>
        <v>EEO/CITY MARKET</v>
      </c>
      <c r="F702" s="51" t="str">
        <f>IF(ISBLANK(LeaveTracker[[#This Row],[Employee Name]]),"-----",VLOOKUP(LeaveTracker[[#This Row],[Employee Name]],Employees[[Employee Name]:[Office]],6))</f>
        <v>CASUAL</v>
      </c>
      <c r="G702" s="50">
        <v>44873</v>
      </c>
      <c r="H702" s="50">
        <v>44873</v>
      </c>
      <c r="I702" s="55" t="s">
        <v>81</v>
      </c>
      <c r="J702" s="53"/>
      <c r="K702" s="51" t="str">
        <f ca="1">LeaveTracker[[#This Row],[Days]]&amp;" "&amp;LeaveTracker[[#This Row],[Type of Leave]]</f>
        <v>1 SL</v>
      </c>
      <c r="L702" s="9">
        <f ca="1">NETWORKDAYS(LeaveTracker[[#This Row],[Start Date]],LeaveTracker[[#This Row],[End Date]],lstHolidays)</f>
        <v>1</v>
      </c>
      <c r="M702" s="9"/>
    </row>
    <row r="703" spans="1:13" ht="30" hidden="1" customHeight="1" x14ac:dyDescent="0.3">
      <c r="A703" s="51">
        <v>1001</v>
      </c>
      <c r="B703" s="59">
        <v>44882</v>
      </c>
      <c r="C703" s="59">
        <v>44852</v>
      </c>
      <c r="D703" s="53" t="s">
        <v>1311</v>
      </c>
      <c r="E703" s="51" t="str">
        <f>IF(ISBLANK(LeaveTracker[[#This Row],[Employee Name]]),"-----",VLOOKUP(LeaveTracker[[#This Row],[Employee Name]],Employees[[Employee Name]:[Office]],7))</f>
        <v>ONT</v>
      </c>
      <c r="F703" s="51" t="str">
        <f>IF(ISBLANK(LeaveTracker[[#This Row],[Employee Name]]),"-----",VLOOKUP(LeaveTracker[[#This Row],[Employee Name]],Employees[[Employee Name]:[Office]],6))</f>
        <v>REGULAR</v>
      </c>
      <c r="G703" s="50">
        <v>44882</v>
      </c>
      <c r="H703" s="50">
        <v>44886</v>
      </c>
      <c r="I703" s="55" t="s">
        <v>82</v>
      </c>
      <c r="J703" s="53" t="s">
        <v>1739</v>
      </c>
      <c r="K703" s="51" t="str">
        <f ca="1">LeaveTracker[[#This Row],[Days]]&amp;" "&amp;LeaveTracker[[#This Row],[Type of Leave]]</f>
        <v>3 VL</v>
      </c>
      <c r="L703" s="9">
        <f ca="1">NETWORKDAYS(LeaveTracker[[#This Row],[Start Date]],LeaveTracker[[#This Row],[End Date]],lstHolidays)</f>
        <v>3</v>
      </c>
      <c r="M703" s="9"/>
    </row>
    <row r="704" spans="1:13" ht="30" hidden="1" customHeight="1" x14ac:dyDescent="0.3">
      <c r="A704" s="51">
        <v>1002</v>
      </c>
      <c r="B704" s="59">
        <v>44882</v>
      </c>
      <c r="C704" s="59">
        <v>44862</v>
      </c>
      <c r="D704" s="53" t="s">
        <v>1311</v>
      </c>
      <c r="E704" s="51" t="str">
        <f>IF(ISBLANK(LeaveTracker[[#This Row],[Employee Name]]),"-----",VLOOKUP(LeaveTracker[[#This Row],[Employee Name]],Employees[[Employee Name]:[Office]],7))</f>
        <v>ONT</v>
      </c>
      <c r="F704" s="51" t="str">
        <f>IF(ISBLANK(LeaveTracker[[#This Row],[Employee Name]]),"-----",VLOOKUP(LeaveTracker[[#This Row],[Employee Name]],Employees[[Employee Name]:[Office]],6))</f>
        <v>REGULAR</v>
      </c>
      <c r="G704" s="50">
        <v>44868</v>
      </c>
      <c r="H704" s="50">
        <v>44869</v>
      </c>
      <c r="I704" s="55" t="s">
        <v>82</v>
      </c>
      <c r="J704" s="53"/>
      <c r="K704" s="51" t="str">
        <f ca="1">LeaveTracker[[#This Row],[Days]]&amp;" "&amp;LeaveTracker[[#This Row],[Type of Leave]]</f>
        <v>2 VL</v>
      </c>
      <c r="L704" s="9">
        <f ca="1">NETWORKDAYS(LeaveTracker[[#This Row],[Start Date]],LeaveTracker[[#This Row],[End Date]],lstHolidays)</f>
        <v>2</v>
      </c>
      <c r="M704" s="9"/>
    </row>
    <row r="705" spans="1:13" ht="30" hidden="1" customHeight="1" x14ac:dyDescent="0.3">
      <c r="A705" s="51">
        <v>1003</v>
      </c>
      <c r="B705" s="59">
        <v>44882</v>
      </c>
      <c r="C705" s="59">
        <v>44869</v>
      </c>
      <c r="D705" s="53" t="s">
        <v>1963</v>
      </c>
      <c r="E705" s="51" t="str">
        <f>IF(ISBLANK(LeaveTracker[[#This Row],[Employee Name]]),"-----",VLOOKUP(LeaveTracker[[#This Row],[Employee Name]],Employees[[Employee Name]:[Office]],7))</f>
        <v>GSO</v>
      </c>
      <c r="F705" s="51" t="str">
        <f>IF(ISBLANK(LeaveTracker[[#This Row],[Employee Name]]),"-----",VLOOKUP(LeaveTracker[[#This Row],[Employee Name]],Employees[[Employee Name]:[Office]],6))</f>
        <v>CASUAL</v>
      </c>
      <c r="G705" s="50">
        <v>44876</v>
      </c>
      <c r="H705" s="50">
        <v>44879</v>
      </c>
      <c r="I705" s="55" t="s">
        <v>82</v>
      </c>
      <c r="J705" s="53"/>
      <c r="K705" s="51" t="str">
        <f ca="1">LeaveTracker[[#This Row],[Days]]&amp;" "&amp;LeaveTracker[[#This Row],[Type of Leave]]</f>
        <v>2 VL</v>
      </c>
      <c r="L705" s="9">
        <f ca="1">NETWORKDAYS(LeaveTracker[[#This Row],[Start Date]],LeaveTracker[[#This Row],[End Date]],lstHolidays)</f>
        <v>2</v>
      </c>
      <c r="M705" s="9"/>
    </row>
    <row r="706" spans="1:13" ht="30" hidden="1" customHeight="1" x14ac:dyDescent="0.3">
      <c r="A706" s="51">
        <v>1004</v>
      </c>
      <c r="B706" s="59">
        <v>44882</v>
      </c>
      <c r="C706" s="59">
        <v>44862</v>
      </c>
      <c r="D706" s="53" t="s">
        <v>1835</v>
      </c>
      <c r="E706" s="51" t="str">
        <f>IF(ISBLANK(LeaveTracker[[#This Row],[Employee Name]]),"-----",VLOOKUP(LeaveTracker[[#This Row],[Employee Name]],Employees[[Employee Name]:[Office]],7))</f>
        <v>CHO</v>
      </c>
      <c r="F706" s="51" t="str">
        <f>IF(ISBLANK(LeaveTracker[[#This Row],[Employee Name]]),"-----",VLOOKUP(LeaveTracker[[#This Row],[Employee Name]],Employees[[Employee Name]:[Office]],6))</f>
        <v>CASUAL</v>
      </c>
      <c r="G706" s="50">
        <v>44872</v>
      </c>
      <c r="H706" s="50">
        <v>44872</v>
      </c>
      <c r="I706" s="55" t="s">
        <v>300</v>
      </c>
      <c r="J706" s="53" t="s">
        <v>1808</v>
      </c>
      <c r="K706" s="51" t="str">
        <f ca="1">LeaveTracker[[#This Row],[Days]]&amp;" "&amp;LeaveTracker[[#This Row],[Type of Leave]]</f>
        <v>1 OTHER</v>
      </c>
      <c r="L706" s="9">
        <f ca="1">NETWORKDAYS(LeaveTracker[[#This Row],[Start Date]],LeaveTracker[[#This Row],[End Date]],lstHolidays)</f>
        <v>1</v>
      </c>
      <c r="M706" s="9"/>
    </row>
    <row r="707" spans="1:13" ht="30" hidden="1" customHeight="1" x14ac:dyDescent="0.3">
      <c r="A707" s="51">
        <v>1005</v>
      </c>
      <c r="B707" s="59">
        <v>44882</v>
      </c>
      <c r="C707" s="59">
        <v>44882</v>
      </c>
      <c r="D707" s="53" t="s">
        <v>1835</v>
      </c>
      <c r="E707" s="51" t="str">
        <f>IF(ISBLANK(LeaveTracker[[#This Row],[Employee Name]]),"-----",VLOOKUP(LeaveTracker[[#This Row],[Employee Name]],Employees[[Employee Name]:[Office]],7))</f>
        <v>CHO</v>
      </c>
      <c r="F707" s="51" t="str">
        <f>IF(ISBLANK(LeaveTracker[[#This Row],[Employee Name]]),"-----",VLOOKUP(LeaveTracker[[#This Row],[Employee Name]],Employees[[Employee Name]:[Office]],6))</f>
        <v>CASUAL</v>
      </c>
      <c r="G707" s="50">
        <v>44858</v>
      </c>
      <c r="H707" s="50">
        <v>44858</v>
      </c>
      <c r="I707" s="55" t="s">
        <v>82</v>
      </c>
      <c r="J707" s="53"/>
      <c r="K707" s="51" t="str">
        <f ca="1">LeaveTracker[[#This Row],[Days]]&amp;" "&amp;LeaveTracker[[#This Row],[Type of Leave]]</f>
        <v>1 VL</v>
      </c>
      <c r="L707" s="9">
        <f ca="1">NETWORKDAYS(LeaveTracker[[#This Row],[Start Date]],LeaveTracker[[#This Row],[End Date]],lstHolidays)</f>
        <v>1</v>
      </c>
      <c r="M707" s="9"/>
    </row>
    <row r="708" spans="1:13" ht="30" hidden="1" customHeight="1" x14ac:dyDescent="0.3">
      <c r="A708" s="51">
        <v>1006</v>
      </c>
      <c r="B708" s="59">
        <v>44882</v>
      </c>
      <c r="C708" s="59">
        <v>44849</v>
      </c>
      <c r="D708" s="53" t="s">
        <v>1921</v>
      </c>
      <c r="E708" s="51" t="str">
        <f>IF(ISBLANK(LeaveTracker[[#This Row],[Employee Name]]),"-----",VLOOKUP(LeaveTracker[[#This Row],[Employee Name]],Employees[[Employee Name]:[Office]],7))</f>
        <v>PICNIC GROVE</v>
      </c>
      <c r="F708" s="51" t="str">
        <f>IF(ISBLANK(LeaveTracker[[#This Row],[Employee Name]]),"-----",VLOOKUP(LeaveTracker[[#This Row],[Employee Name]],Employees[[Employee Name]:[Office]],6))</f>
        <v>CASUAL</v>
      </c>
      <c r="G708" s="50">
        <v>44855</v>
      </c>
      <c r="H708" s="50">
        <v>44865</v>
      </c>
      <c r="I708" s="55" t="s">
        <v>82</v>
      </c>
      <c r="J708" s="53"/>
      <c r="K708" s="51" t="str">
        <f ca="1">LeaveTracker[[#This Row],[Days]]&amp;" "&amp;LeaveTracker[[#This Row],[Type of Leave]]</f>
        <v>7 VL</v>
      </c>
      <c r="L708" s="9">
        <f ca="1">NETWORKDAYS(LeaveTracker[[#This Row],[Start Date]],LeaveTracker[[#This Row],[End Date]],lstHolidays)</f>
        <v>7</v>
      </c>
      <c r="M708" s="9"/>
    </row>
    <row r="709" spans="1:13" ht="30" hidden="1" customHeight="1" x14ac:dyDescent="0.3">
      <c r="A709" s="51">
        <v>1007</v>
      </c>
      <c r="B709" s="59">
        <v>44882</v>
      </c>
      <c r="C709" s="59">
        <v>44834</v>
      </c>
      <c r="D709" s="53" t="s">
        <v>1868</v>
      </c>
      <c r="E709" s="51" t="str">
        <f>IF(ISBLANK(LeaveTracker[[#This Row],[Employee Name]]),"-----",VLOOKUP(LeaveTracker[[#This Row],[Employee Name]],Employees[[Employee Name]:[Office]],7))</f>
        <v>TCNHS-ISHS</v>
      </c>
      <c r="F709" s="51" t="str">
        <f>IF(ISBLANK(LeaveTracker[[#This Row],[Employee Name]]),"-----",VLOOKUP(LeaveTracker[[#This Row],[Employee Name]],Employees[[Employee Name]:[Office]],6))</f>
        <v>CASUAL</v>
      </c>
      <c r="G709" s="50">
        <v>44837</v>
      </c>
      <c r="H709" s="50">
        <v>44837</v>
      </c>
      <c r="I709" s="55" t="s">
        <v>81</v>
      </c>
      <c r="J709" s="53"/>
      <c r="K709" s="51" t="str">
        <f ca="1">LeaveTracker[[#This Row],[Days]]&amp;" "&amp;LeaveTracker[[#This Row],[Type of Leave]]</f>
        <v>1 SL</v>
      </c>
      <c r="L709" s="9">
        <f ca="1">NETWORKDAYS(LeaveTracker[[#This Row],[Start Date]],LeaveTracker[[#This Row],[End Date]],lstHolidays)</f>
        <v>1</v>
      </c>
      <c r="M709" s="9"/>
    </row>
    <row r="710" spans="1:13" ht="30" hidden="1" customHeight="1" x14ac:dyDescent="0.3">
      <c r="A710" s="51">
        <v>1008</v>
      </c>
      <c r="B710" s="59">
        <v>44882</v>
      </c>
      <c r="C710" s="59">
        <v>44852</v>
      </c>
      <c r="D710" s="53" t="s">
        <v>1806</v>
      </c>
      <c r="E710" s="51" t="str">
        <f>IF(ISBLANK(LeaveTracker[[#This Row],[Employee Name]]),"-----",VLOOKUP(LeaveTracker[[#This Row],[Employee Name]],Employees[[Employee Name]:[Office]],7))</f>
        <v>CTO-LICENSE</v>
      </c>
      <c r="F710" s="51" t="str">
        <f>IF(ISBLANK(LeaveTracker[[#This Row],[Employee Name]]),"-----",VLOOKUP(LeaveTracker[[#This Row],[Employee Name]],Employees[[Employee Name]:[Office]],6))</f>
        <v>CASUAL</v>
      </c>
      <c r="G710" s="50">
        <v>44848</v>
      </c>
      <c r="H710" s="50">
        <v>44848</v>
      </c>
      <c r="I710" s="55" t="s">
        <v>81</v>
      </c>
      <c r="J710" s="53"/>
      <c r="K710" s="51" t="str">
        <f ca="1">LeaveTracker[[#This Row],[Days]]&amp;" "&amp;LeaveTracker[[#This Row],[Type of Leave]]</f>
        <v>1 SL</v>
      </c>
      <c r="L710" s="9">
        <f ca="1">NETWORKDAYS(LeaveTracker[[#This Row],[Start Date]],LeaveTracker[[#This Row],[End Date]],lstHolidays)</f>
        <v>1</v>
      </c>
      <c r="M710" s="9"/>
    </row>
    <row r="711" spans="1:13" ht="30" hidden="1" customHeight="1" x14ac:dyDescent="0.3">
      <c r="A711" s="51">
        <v>1009</v>
      </c>
      <c r="B711" s="59">
        <v>44882</v>
      </c>
      <c r="C711" s="59">
        <v>44838</v>
      </c>
      <c r="D711" s="53" t="s">
        <v>1813</v>
      </c>
      <c r="E711" s="51" t="str">
        <f>IF(ISBLANK(LeaveTracker[[#This Row],[Employee Name]]),"-----",VLOOKUP(LeaveTracker[[#This Row],[Employee Name]],Employees[[Employee Name]:[Office]],7))</f>
        <v>CENRO</v>
      </c>
      <c r="F711" s="51" t="str">
        <f>IF(ISBLANK(LeaveTracker[[#This Row],[Employee Name]]),"-----",VLOOKUP(LeaveTracker[[#This Row],[Employee Name]],Employees[[Employee Name]:[Office]],6))</f>
        <v>CASUAL</v>
      </c>
      <c r="G711" s="50">
        <v>44837</v>
      </c>
      <c r="H711" s="50">
        <v>44837</v>
      </c>
      <c r="I711" s="55" t="s">
        <v>81</v>
      </c>
      <c r="J711" s="53"/>
      <c r="K711" s="51" t="str">
        <f ca="1">LeaveTracker[[#This Row],[Days]]&amp;" "&amp;LeaveTracker[[#This Row],[Type of Leave]]</f>
        <v>1 SL</v>
      </c>
      <c r="L711" s="9">
        <f ca="1">NETWORKDAYS(LeaveTracker[[#This Row],[Start Date]],LeaveTracker[[#This Row],[End Date]],lstHolidays)</f>
        <v>1</v>
      </c>
      <c r="M711" s="9"/>
    </row>
    <row r="712" spans="1:13" ht="30" hidden="1" customHeight="1" x14ac:dyDescent="0.3">
      <c r="A712" s="51">
        <v>1010</v>
      </c>
      <c r="B712" s="59">
        <v>44882</v>
      </c>
      <c r="C712" s="59">
        <v>44859</v>
      </c>
      <c r="D712" s="53" t="s">
        <v>1963</v>
      </c>
      <c r="E712" s="51" t="str">
        <f>IF(ISBLANK(LeaveTracker[[#This Row],[Employee Name]]),"-----",VLOOKUP(LeaveTracker[[#This Row],[Employee Name]],Employees[[Employee Name]:[Office]],7))</f>
        <v>GSO</v>
      </c>
      <c r="F712" s="51" t="str">
        <f>IF(ISBLANK(LeaveTracker[[#This Row],[Employee Name]]),"-----",VLOOKUP(LeaveTracker[[#This Row],[Employee Name]],Employees[[Employee Name]:[Office]],6))</f>
        <v>CASUAL</v>
      </c>
      <c r="G712" s="50">
        <v>44868</v>
      </c>
      <c r="H712" s="50">
        <v>44868</v>
      </c>
      <c r="I712" s="55" t="s">
        <v>300</v>
      </c>
      <c r="J712" s="53" t="s">
        <v>276</v>
      </c>
      <c r="K712" s="51" t="str">
        <f ca="1">LeaveTracker[[#This Row],[Days]]&amp;" "&amp;LeaveTracker[[#This Row],[Type of Leave]]</f>
        <v>1 OTHER</v>
      </c>
      <c r="L712" s="9">
        <f ca="1">NETWORKDAYS(LeaveTracker[[#This Row],[Start Date]],LeaveTracker[[#This Row],[End Date]],lstHolidays)</f>
        <v>1</v>
      </c>
      <c r="M712" s="9"/>
    </row>
    <row r="713" spans="1:13" ht="30" hidden="1" customHeight="1" x14ac:dyDescent="0.3">
      <c r="A713" s="51">
        <v>1011</v>
      </c>
      <c r="B713" s="59">
        <v>44882</v>
      </c>
      <c r="C713" s="59">
        <v>44859</v>
      </c>
      <c r="D713" s="53" t="s">
        <v>1963</v>
      </c>
      <c r="E713" s="51" t="str">
        <f>IF(ISBLANK(LeaveTracker[[#This Row],[Employee Name]]),"-----",VLOOKUP(LeaveTracker[[#This Row],[Employee Name]],Employees[[Employee Name]:[Office]],7))</f>
        <v>GSO</v>
      </c>
      <c r="F713" s="51" t="str">
        <f>IF(ISBLANK(LeaveTracker[[#This Row],[Employee Name]]),"-----",VLOOKUP(LeaveTracker[[#This Row],[Employee Name]],Employees[[Employee Name]:[Office]],6))</f>
        <v>CASUAL</v>
      </c>
      <c r="G713" s="50">
        <v>44867</v>
      </c>
      <c r="H713" s="50">
        <v>44867</v>
      </c>
      <c r="I713" s="55" t="s">
        <v>300</v>
      </c>
      <c r="J713" s="53" t="s">
        <v>1739</v>
      </c>
      <c r="K713" s="51" t="str">
        <f ca="1">LeaveTracker[[#This Row],[Days]]&amp;" "&amp;LeaveTracker[[#This Row],[Type of Leave]]</f>
        <v>0 OTHER</v>
      </c>
      <c r="L713" s="9">
        <f ca="1">NETWORKDAYS(LeaveTracker[[#This Row],[Start Date]],LeaveTracker[[#This Row],[End Date]],lstHolidays)</f>
        <v>0</v>
      </c>
      <c r="M713" s="9"/>
    </row>
    <row r="714" spans="1:13" ht="30" hidden="1" customHeight="1" x14ac:dyDescent="0.3">
      <c r="A714" s="51">
        <v>1012</v>
      </c>
      <c r="B714" s="59">
        <v>44882</v>
      </c>
      <c r="C714" s="59">
        <v>44872</v>
      </c>
      <c r="D714" s="53" t="s">
        <v>1761</v>
      </c>
      <c r="E714" s="51" t="str">
        <f>IF(ISBLANK(LeaveTracker[[#This Row],[Employee Name]]),"-----",VLOOKUP(LeaveTracker[[#This Row],[Employee Name]],Employees[[Employee Name]:[Office]],7))</f>
        <v>ACCOUNTING</v>
      </c>
      <c r="F714" s="51" t="str">
        <f>IF(ISBLANK(LeaveTracker[[#This Row],[Employee Name]]),"-----",VLOOKUP(LeaveTracker[[#This Row],[Employee Name]],Employees[[Employee Name]:[Office]],6))</f>
        <v>CASUAL</v>
      </c>
      <c r="G714" s="50">
        <v>44893</v>
      </c>
      <c r="H714" s="50">
        <v>44893</v>
      </c>
      <c r="I714" s="55" t="s">
        <v>300</v>
      </c>
      <c r="J714" s="53" t="s">
        <v>1808</v>
      </c>
      <c r="K714" s="51" t="str">
        <f ca="1">LeaveTracker[[#This Row],[Days]]&amp;" "&amp;LeaveTracker[[#This Row],[Type of Leave]]</f>
        <v>1 OTHER</v>
      </c>
      <c r="L714" s="9">
        <f ca="1">NETWORKDAYS(LeaveTracker[[#This Row],[Start Date]],LeaveTracker[[#This Row],[End Date]],lstHolidays)</f>
        <v>1</v>
      </c>
      <c r="M714" s="9"/>
    </row>
    <row r="715" spans="1:13" ht="30" hidden="1" customHeight="1" x14ac:dyDescent="0.3">
      <c r="A715" s="51">
        <v>1012</v>
      </c>
      <c r="B715" s="59">
        <v>44882</v>
      </c>
      <c r="C715" s="59">
        <v>44872</v>
      </c>
      <c r="D715" s="53" t="s">
        <v>1761</v>
      </c>
      <c r="E715" s="51" t="str">
        <f>IF(ISBLANK(LeaveTracker[[#This Row],[Employee Name]]),"-----",VLOOKUP(LeaveTracker[[#This Row],[Employee Name]],Employees[[Employee Name]:[Office]],7))</f>
        <v>ACCOUNTING</v>
      </c>
      <c r="F715" s="51" t="str">
        <f>IF(ISBLANK(LeaveTracker[[#This Row],[Employee Name]]),"-----",VLOOKUP(LeaveTracker[[#This Row],[Employee Name]],Employees[[Employee Name]:[Office]],6))</f>
        <v>CASUAL</v>
      </c>
      <c r="G715" s="50">
        <v>44894</v>
      </c>
      <c r="H715" s="50">
        <v>44894</v>
      </c>
      <c r="I715" s="55" t="s">
        <v>82</v>
      </c>
      <c r="J715" s="53"/>
      <c r="K715" s="51" t="str">
        <f ca="1">LeaveTracker[[#This Row],[Days]]&amp;" "&amp;LeaveTracker[[#This Row],[Type of Leave]]</f>
        <v>1 VL</v>
      </c>
      <c r="L715" s="9">
        <f ca="1">NETWORKDAYS(LeaveTracker[[#This Row],[Start Date]],LeaveTracker[[#This Row],[End Date]],lstHolidays)</f>
        <v>1</v>
      </c>
      <c r="M715" s="9"/>
    </row>
    <row r="716" spans="1:13" ht="30" hidden="1" customHeight="1" x14ac:dyDescent="0.3">
      <c r="A716" s="51">
        <v>1013</v>
      </c>
      <c r="B716" s="59">
        <v>44882</v>
      </c>
      <c r="C716" s="59">
        <v>44868</v>
      </c>
      <c r="D716" s="53" t="s">
        <v>1761</v>
      </c>
      <c r="E716" s="51" t="str">
        <f>IF(ISBLANK(LeaveTracker[[#This Row],[Employee Name]]),"-----",VLOOKUP(LeaveTracker[[#This Row],[Employee Name]],Employees[[Employee Name]:[Office]],7))</f>
        <v>ACCOUNTING</v>
      </c>
      <c r="F716" s="51" t="str">
        <f>IF(ISBLANK(LeaveTracker[[#This Row],[Employee Name]]),"-----",VLOOKUP(LeaveTracker[[#This Row],[Employee Name]],Employees[[Employee Name]:[Office]],6))</f>
        <v>CASUAL</v>
      </c>
      <c r="G716" s="50">
        <v>44888</v>
      </c>
      <c r="H716" s="50">
        <v>44890</v>
      </c>
      <c r="I716" s="55" t="s">
        <v>82</v>
      </c>
      <c r="J716" s="53"/>
      <c r="K716" s="51" t="str">
        <f ca="1">LeaveTracker[[#This Row],[Days]]&amp;" "&amp;LeaveTracker[[#This Row],[Type of Leave]]</f>
        <v>3 VL</v>
      </c>
      <c r="L716" s="9">
        <f ca="1">NETWORKDAYS(LeaveTracker[[#This Row],[Start Date]],LeaveTracker[[#This Row],[End Date]],lstHolidays)</f>
        <v>3</v>
      </c>
      <c r="M716" s="9"/>
    </row>
    <row r="717" spans="1:13" ht="30" hidden="1" customHeight="1" x14ac:dyDescent="0.3">
      <c r="A717" s="51">
        <v>1014</v>
      </c>
      <c r="B717" s="59">
        <v>44882</v>
      </c>
      <c r="C717" s="59">
        <v>44867</v>
      </c>
      <c r="D717" s="53" t="s">
        <v>1761</v>
      </c>
      <c r="E717" s="51" t="str">
        <f>IF(ISBLANK(LeaveTracker[[#This Row],[Employee Name]]),"-----",VLOOKUP(LeaveTracker[[#This Row],[Employee Name]],Employees[[Employee Name]:[Office]],7))</f>
        <v>ACCOUNTING</v>
      </c>
      <c r="F717" s="51" t="str">
        <f>IF(ISBLANK(LeaveTracker[[#This Row],[Employee Name]]),"-----",VLOOKUP(LeaveTracker[[#This Row],[Employee Name]],Employees[[Employee Name]:[Office]],6))</f>
        <v>CASUAL</v>
      </c>
      <c r="G717" s="50">
        <v>44861</v>
      </c>
      <c r="H717" s="50">
        <v>44862</v>
      </c>
      <c r="I717" s="55" t="s">
        <v>81</v>
      </c>
      <c r="J717" s="53"/>
      <c r="K717" s="51" t="str">
        <f ca="1">LeaveTracker[[#This Row],[Days]]&amp;" "&amp;LeaveTracker[[#This Row],[Type of Leave]]</f>
        <v>2 SL</v>
      </c>
      <c r="L717" s="9">
        <f ca="1">NETWORKDAYS(LeaveTracker[[#This Row],[Start Date]],LeaveTracker[[#This Row],[End Date]],lstHolidays)</f>
        <v>2</v>
      </c>
      <c r="M717" s="9"/>
    </row>
    <row r="718" spans="1:13" ht="30" hidden="1" customHeight="1" x14ac:dyDescent="0.3">
      <c r="A718" s="51">
        <v>1015</v>
      </c>
      <c r="B718" s="59">
        <v>44882</v>
      </c>
      <c r="C718" s="59">
        <v>44848</v>
      </c>
      <c r="D718" s="53" t="s">
        <v>1761</v>
      </c>
      <c r="E718" s="51" t="str">
        <f>IF(ISBLANK(LeaveTracker[[#This Row],[Employee Name]]),"-----",VLOOKUP(LeaveTracker[[#This Row],[Employee Name]],Employees[[Employee Name]:[Office]],7))</f>
        <v>ACCOUNTING</v>
      </c>
      <c r="F718" s="51" t="str">
        <f>IF(ISBLANK(LeaveTracker[[#This Row],[Employee Name]]),"-----",VLOOKUP(LeaveTracker[[#This Row],[Employee Name]],Employees[[Employee Name]:[Office]],6))</f>
        <v>CASUAL</v>
      </c>
      <c r="G718" s="50">
        <v>44855</v>
      </c>
      <c r="H718" s="50">
        <v>44855</v>
      </c>
      <c r="I718" s="55" t="s">
        <v>82</v>
      </c>
      <c r="J718" s="53"/>
      <c r="K718" s="51" t="str">
        <f ca="1">LeaveTracker[[#This Row],[Days]]&amp;" "&amp;LeaveTracker[[#This Row],[Type of Leave]]</f>
        <v>1 VL</v>
      </c>
      <c r="L718" s="9">
        <f ca="1">NETWORKDAYS(LeaveTracker[[#This Row],[Start Date]],LeaveTracker[[#This Row],[End Date]],lstHolidays)</f>
        <v>1</v>
      </c>
      <c r="M718" s="9"/>
    </row>
    <row r="719" spans="1:13" ht="30" hidden="1" customHeight="1" x14ac:dyDescent="0.3">
      <c r="A719" s="51">
        <v>1016</v>
      </c>
      <c r="B719" s="59">
        <v>44882</v>
      </c>
      <c r="C719" s="59">
        <v>44858</v>
      </c>
      <c r="D719" s="53" t="s">
        <v>1761</v>
      </c>
      <c r="E719" s="51" t="str">
        <f>IF(ISBLANK(LeaveTracker[[#This Row],[Employee Name]]),"-----",VLOOKUP(LeaveTracker[[#This Row],[Employee Name]],Employees[[Employee Name]:[Office]],7))</f>
        <v>ACCOUNTING</v>
      </c>
      <c r="F719" s="51" t="str">
        <f>IF(ISBLANK(LeaveTracker[[#This Row],[Employee Name]]),"-----",VLOOKUP(LeaveTracker[[#This Row],[Employee Name]],Employees[[Employee Name]:[Office]],6))</f>
        <v>CASUAL</v>
      </c>
      <c r="G719" s="50">
        <v>44854</v>
      </c>
      <c r="H719" s="50">
        <v>44854</v>
      </c>
      <c r="I719" s="55" t="s">
        <v>81</v>
      </c>
      <c r="J719" s="53"/>
      <c r="K719" s="51" t="str">
        <f ca="1">LeaveTracker[[#This Row],[Days]]&amp;" "&amp;LeaveTracker[[#This Row],[Type of Leave]]</f>
        <v>1 SL</v>
      </c>
      <c r="L719" s="9">
        <f ca="1">NETWORKDAYS(LeaveTracker[[#This Row],[Start Date]],LeaveTracker[[#This Row],[End Date]],lstHolidays)</f>
        <v>1</v>
      </c>
      <c r="M719" s="9"/>
    </row>
    <row r="720" spans="1:13" ht="30" hidden="1" customHeight="1" x14ac:dyDescent="0.3">
      <c r="A720" s="51">
        <v>1017</v>
      </c>
      <c r="B720" s="59">
        <v>44882</v>
      </c>
      <c r="C720" s="59">
        <v>44840</v>
      </c>
      <c r="D720" s="53" t="s">
        <v>1761</v>
      </c>
      <c r="E720" s="51" t="str">
        <f>IF(ISBLANK(LeaveTracker[[#This Row],[Employee Name]]),"-----",VLOOKUP(LeaveTracker[[#This Row],[Employee Name]],Employees[[Employee Name]:[Office]],7))</f>
        <v>ACCOUNTING</v>
      </c>
      <c r="F720" s="51" t="str">
        <f>IF(ISBLANK(LeaveTracker[[#This Row],[Employee Name]]),"-----",VLOOKUP(LeaveTracker[[#This Row],[Employee Name]],Employees[[Employee Name]:[Office]],6))</f>
        <v>CASUAL</v>
      </c>
      <c r="G720" s="50">
        <v>44845</v>
      </c>
      <c r="H720" s="50">
        <v>44845</v>
      </c>
      <c r="I720" s="55" t="s">
        <v>300</v>
      </c>
      <c r="J720" s="53" t="s">
        <v>1808</v>
      </c>
      <c r="K720" s="51" t="str">
        <f ca="1">LeaveTracker[[#This Row],[Days]]&amp;" "&amp;LeaveTracker[[#This Row],[Type of Leave]]</f>
        <v>1 OTHER</v>
      </c>
      <c r="L720" s="9">
        <f ca="1">NETWORKDAYS(LeaveTracker[[#This Row],[Start Date]],LeaveTracker[[#This Row],[End Date]],lstHolidays)</f>
        <v>1</v>
      </c>
      <c r="M720" s="9"/>
    </row>
    <row r="721" spans="1:13" ht="30" hidden="1" customHeight="1" x14ac:dyDescent="0.3">
      <c r="A721" s="51">
        <v>1018</v>
      </c>
      <c r="B721" s="59">
        <v>44882</v>
      </c>
      <c r="C721" s="59">
        <v>44844</v>
      </c>
      <c r="D721" s="53" t="s">
        <v>1761</v>
      </c>
      <c r="E721" s="51" t="str">
        <f>IF(ISBLANK(LeaveTracker[[#This Row],[Employee Name]]),"-----",VLOOKUP(LeaveTracker[[#This Row],[Employee Name]],Employees[[Employee Name]:[Office]],7))</f>
        <v>ACCOUNTING</v>
      </c>
      <c r="F721" s="51" t="str">
        <f>IF(ISBLANK(LeaveTracker[[#This Row],[Employee Name]]),"-----",VLOOKUP(LeaveTracker[[#This Row],[Employee Name]],Employees[[Employee Name]:[Office]],6))</f>
        <v>CASUAL</v>
      </c>
      <c r="G721" s="50">
        <v>44841</v>
      </c>
      <c r="H721" s="50">
        <v>44841</v>
      </c>
      <c r="I721" s="55" t="s">
        <v>81</v>
      </c>
      <c r="J721" s="53"/>
      <c r="K721" s="51" t="str">
        <f ca="1">LeaveTracker[[#This Row],[Days]]&amp;" "&amp;LeaveTracker[[#This Row],[Type of Leave]]</f>
        <v>1 SL</v>
      </c>
      <c r="L721" s="9">
        <f ca="1">NETWORKDAYS(LeaveTracker[[#This Row],[Start Date]],LeaveTracker[[#This Row],[End Date]],lstHolidays)</f>
        <v>1</v>
      </c>
      <c r="M721" s="9"/>
    </row>
    <row r="722" spans="1:13" ht="30" hidden="1" customHeight="1" x14ac:dyDescent="0.3">
      <c r="A722" s="51">
        <v>1019</v>
      </c>
      <c r="B722" s="59">
        <v>44882</v>
      </c>
      <c r="C722" s="59">
        <v>44846</v>
      </c>
      <c r="D722" s="53" t="s">
        <v>1887</v>
      </c>
      <c r="E722" s="51" t="str">
        <f>IF(ISBLANK(LeaveTracker[[#This Row],[Employee Name]]),"-----",VLOOKUP(LeaveTracker[[#This Row],[Employee Name]],Employees[[Employee Name]:[Office]],7))</f>
        <v>TICC</v>
      </c>
      <c r="F722" s="51" t="str">
        <f>IF(ISBLANK(LeaveTracker[[#This Row],[Employee Name]]),"-----",VLOOKUP(LeaveTracker[[#This Row],[Employee Name]],Employees[[Employee Name]:[Office]],6))</f>
        <v>CASUAL</v>
      </c>
      <c r="G722" s="50">
        <v>44844</v>
      </c>
      <c r="H722" s="50">
        <v>44844</v>
      </c>
      <c r="I722" s="55" t="s">
        <v>81</v>
      </c>
      <c r="J722" s="53"/>
      <c r="K722" s="51" t="str">
        <f ca="1">LeaveTracker[[#This Row],[Days]]&amp;" "&amp;LeaveTracker[[#This Row],[Type of Leave]]</f>
        <v>1 SL</v>
      </c>
      <c r="L722" s="9">
        <f ca="1">NETWORKDAYS(LeaveTracker[[#This Row],[Start Date]],LeaveTracker[[#This Row],[End Date]],lstHolidays)</f>
        <v>1</v>
      </c>
      <c r="M722" s="9"/>
    </row>
    <row r="723" spans="1:13" ht="30" hidden="1" customHeight="1" x14ac:dyDescent="0.3">
      <c r="A723" s="51">
        <v>1020</v>
      </c>
      <c r="B723" s="59">
        <v>44882</v>
      </c>
      <c r="C723" s="59">
        <v>44873</v>
      </c>
      <c r="D723" s="53" t="s">
        <v>1888</v>
      </c>
      <c r="E723" s="51" t="str">
        <f>IF(ISBLANK(LeaveTracker[[#This Row],[Employee Name]]),"-----",VLOOKUP(LeaveTracker[[#This Row],[Employee Name]],Employees[[Employee Name]:[Office]],7))</f>
        <v>TICC</v>
      </c>
      <c r="F723" s="51" t="str">
        <f>IF(ISBLANK(LeaveTracker[[#This Row],[Employee Name]]),"-----",VLOOKUP(LeaveTracker[[#This Row],[Employee Name]],Employees[[Employee Name]:[Office]],6))</f>
        <v>CASUAL</v>
      </c>
      <c r="G723" s="50">
        <v>44843</v>
      </c>
      <c r="H723" s="50">
        <v>44843</v>
      </c>
      <c r="I723" s="55" t="s">
        <v>81</v>
      </c>
      <c r="J723" s="53"/>
      <c r="K723" s="51" t="str">
        <f ca="1">LeaveTracker[[#This Row],[Days]]&amp;" "&amp;LeaveTracker[[#This Row],[Type of Leave]]</f>
        <v>0 SL</v>
      </c>
      <c r="L723" s="9">
        <f ca="1">NETWORKDAYS(LeaveTracker[[#This Row],[Start Date]],LeaveTracker[[#This Row],[End Date]],lstHolidays)</f>
        <v>0</v>
      </c>
      <c r="M723" s="9"/>
    </row>
    <row r="724" spans="1:13" ht="30" hidden="1" customHeight="1" x14ac:dyDescent="0.3">
      <c r="A724" s="51">
        <v>1021</v>
      </c>
      <c r="B724" s="59">
        <v>44882</v>
      </c>
      <c r="C724" s="59">
        <v>44851</v>
      </c>
      <c r="D724" s="53" t="s">
        <v>1887</v>
      </c>
      <c r="E724" s="51" t="str">
        <f>IF(ISBLANK(LeaveTracker[[#This Row],[Employee Name]]),"-----",VLOOKUP(LeaveTracker[[#This Row],[Employee Name]],Employees[[Employee Name]:[Office]],7))</f>
        <v>TICC</v>
      </c>
      <c r="F724" s="51" t="str">
        <f>IF(ISBLANK(LeaveTracker[[#This Row],[Employee Name]]),"-----",VLOOKUP(LeaveTracker[[#This Row],[Employee Name]],Employees[[Employee Name]:[Office]],6))</f>
        <v>CASUAL</v>
      </c>
      <c r="G724" s="50">
        <v>44848</v>
      </c>
      <c r="H724" s="50">
        <v>44848</v>
      </c>
      <c r="I724" s="55" t="s">
        <v>81</v>
      </c>
      <c r="J724" s="53"/>
      <c r="K724" s="51" t="str">
        <f ca="1">LeaveTracker[[#This Row],[Days]]&amp;" "&amp;LeaveTracker[[#This Row],[Type of Leave]]</f>
        <v>1 SL</v>
      </c>
      <c r="L724" s="9">
        <f ca="1">NETWORKDAYS(LeaveTracker[[#This Row],[Start Date]],LeaveTracker[[#This Row],[End Date]],lstHolidays)</f>
        <v>1</v>
      </c>
      <c r="M724" s="9"/>
    </row>
    <row r="725" spans="1:13" ht="30" hidden="1" customHeight="1" x14ac:dyDescent="0.3">
      <c r="A725" s="51">
        <v>1022</v>
      </c>
      <c r="B725" s="59">
        <v>44882</v>
      </c>
      <c r="C725" s="59">
        <v>44854</v>
      </c>
      <c r="D725" s="53" t="s">
        <v>1887</v>
      </c>
      <c r="E725" s="51" t="str">
        <f>IF(ISBLANK(LeaveTracker[[#This Row],[Employee Name]]),"-----",VLOOKUP(LeaveTracker[[#This Row],[Employee Name]],Employees[[Employee Name]:[Office]],7))</f>
        <v>TICC</v>
      </c>
      <c r="F725" s="51" t="str">
        <f>IF(ISBLANK(LeaveTracker[[#This Row],[Employee Name]]),"-----",VLOOKUP(LeaveTracker[[#This Row],[Employee Name]],Employees[[Employee Name]:[Office]],6))</f>
        <v>CASUAL</v>
      </c>
      <c r="G725" s="50">
        <v>44874</v>
      </c>
      <c r="H725" s="50">
        <v>44875</v>
      </c>
      <c r="I725" s="55" t="s">
        <v>82</v>
      </c>
      <c r="J725" s="53"/>
      <c r="K725" s="51" t="str">
        <f ca="1">LeaveTracker[[#This Row],[Days]]&amp;" "&amp;LeaveTracker[[#This Row],[Type of Leave]]</f>
        <v>2 VL</v>
      </c>
      <c r="L725" s="9">
        <f ca="1">NETWORKDAYS(LeaveTracker[[#This Row],[Start Date]],LeaveTracker[[#This Row],[End Date]],lstHolidays)</f>
        <v>2</v>
      </c>
      <c r="M725" s="9"/>
    </row>
    <row r="726" spans="1:13" ht="30" hidden="1" customHeight="1" x14ac:dyDescent="0.3">
      <c r="A726" s="51">
        <v>1023</v>
      </c>
      <c r="B726" s="59">
        <v>44882</v>
      </c>
      <c r="C726" s="59">
        <v>44867</v>
      </c>
      <c r="D726" s="53" t="s">
        <v>1911</v>
      </c>
      <c r="E726" s="51" t="str">
        <f>IF(ISBLANK(LeaveTracker[[#This Row],[Employee Name]]),"-----",VLOOKUP(LeaveTracker[[#This Row],[Employee Name]],Employees[[Employee Name]:[Office]],7))</f>
        <v>ONT</v>
      </c>
      <c r="F726" s="51" t="str">
        <f>IF(ISBLANK(LeaveTracker[[#This Row],[Employee Name]]),"-----",VLOOKUP(LeaveTracker[[#This Row],[Employee Name]],Employees[[Employee Name]:[Office]],6))</f>
        <v>REGULAR</v>
      </c>
      <c r="G726" s="50">
        <v>44886</v>
      </c>
      <c r="H726" s="50">
        <v>44888</v>
      </c>
      <c r="I726" s="55" t="s">
        <v>82</v>
      </c>
      <c r="J726" s="53"/>
      <c r="K726" s="51" t="str">
        <f ca="1">LeaveTracker[[#This Row],[Days]]&amp;" "&amp;LeaveTracker[[#This Row],[Type of Leave]]</f>
        <v>3 VL</v>
      </c>
      <c r="L726" s="9">
        <f ca="1">NETWORKDAYS(LeaveTracker[[#This Row],[Start Date]],LeaveTracker[[#This Row],[End Date]],lstHolidays)</f>
        <v>3</v>
      </c>
      <c r="M726" s="9"/>
    </row>
    <row r="727" spans="1:13" ht="30" hidden="1" customHeight="1" x14ac:dyDescent="0.3">
      <c r="A727" s="51">
        <v>1024</v>
      </c>
      <c r="B727" s="59">
        <v>44882</v>
      </c>
      <c r="C727" s="59">
        <v>44844</v>
      </c>
      <c r="D727" s="53" t="s">
        <v>1829</v>
      </c>
      <c r="E727" s="51" t="str">
        <f>IF(ISBLANK(LeaveTracker[[#This Row],[Employee Name]]),"-----",VLOOKUP(LeaveTracker[[#This Row],[Employee Name]],Employees[[Employee Name]:[Office]],7))</f>
        <v>TICC</v>
      </c>
      <c r="F727" s="51" t="str">
        <f>IF(ISBLANK(LeaveTracker[[#This Row],[Employee Name]]),"-----",VLOOKUP(LeaveTracker[[#This Row],[Employee Name]],Employees[[Employee Name]:[Office]],6))</f>
        <v>JOBCON</v>
      </c>
      <c r="G727" s="50">
        <v>44833</v>
      </c>
      <c r="H727" s="50">
        <v>44834</v>
      </c>
      <c r="I727" s="55" t="s">
        <v>81</v>
      </c>
      <c r="J727" s="53"/>
      <c r="K727" s="51" t="str">
        <f ca="1">LeaveTracker[[#This Row],[Days]]&amp;" "&amp;LeaveTracker[[#This Row],[Type of Leave]]</f>
        <v>2 SL</v>
      </c>
      <c r="L727" s="9">
        <f ca="1">NETWORKDAYS(LeaveTracker[[#This Row],[Start Date]],LeaveTracker[[#This Row],[End Date]],lstHolidays)</f>
        <v>2</v>
      </c>
      <c r="M727" s="9"/>
    </row>
    <row r="728" spans="1:13" ht="30" hidden="1" customHeight="1" x14ac:dyDescent="0.3">
      <c r="A728" s="51">
        <v>1025</v>
      </c>
      <c r="B728" s="59">
        <v>44882</v>
      </c>
      <c r="C728" s="59">
        <v>44844</v>
      </c>
      <c r="D728" s="53" t="s">
        <v>1964</v>
      </c>
      <c r="E728" s="51" t="str">
        <f>IF(ISBLANK(LeaveTracker[[#This Row],[Employee Name]]),"-----",VLOOKUP(LeaveTracker[[#This Row],[Employee Name]],Employees[[Employee Name]:[Office]],7))</f>
        <v>TICC</v>
      </c>
      <c r="F728" s="51" t="str">
        <f>IF(ISBLANK(LeaveTracker[[#This Row],[Employee Name]]),"-----",VLOOKUP(LeaveTracker[[#This Row],[Employee Name]],Employees[[Employee Name]:[Office]],6))</f>
        <v>JOBCON</v>
      </c>
      <c r="G728" s="50">
        <v>44843</v>
      </c>
      <c r="H728" s="50">
        <v>44843</v>
      </c>
      <c r="I728" s="55" t="s">
        <v>1026</v>
      </c>
      <c r="J728" s="53" t="s">
        <v>1906</v>
      </c>
      <c r="K728" s="51" t="str">
        <f ca="1">LeaveTracker[[#This Row],[Days]]&amp;" "&amp;LeaveTracker[[#This Row],[Type of Leave]]</f>
        <v>0 WITHOUTPAY</v>
      </c>
      <c r="L728" s="9">
        <f ca="1">NETWORKDAYS(LeaveTracker[[#This Row],[Start Date]],LeaveTracker[[#This Row],[End Date]],lstHolidays)</f>
        <v>0</v>
      </c>
      <c r="M728" s="9"/>
    </row>
    <row r="729" spans="1:13" ht="30" hidden="1" customHeight="1" x14ac:dyDescent="0.3">
      <c r="A729" s="51">
        <v>1026</v>
      </c>
      <c r="B729" s="59">
        <v>44882</v>
      </c>
      <c r="C729" s="59">
        <v>44846</v>
      </c>
      <c r="D729" s="53" t="s">
        <v>1809</v>
      </c>
      <c r="E729" s="51" t="str">
        <f>IF(ISBLANK(LeaveTracker[[#This Row],[Employee Name]]),"-----",VLOOKUP(LeaveTracker[[#This Row],[Employee Name]],Employees[[Employee Name]:[Office]],7))</f>
        <v>GSO</v>
      </c>
      <c r="F729" s="51" t="str">
        <f>IF(ISBLANK(LeaveTracker[[#This Row],[Employee Name]]),"-----",VLOOKUP(LeaveTracker[[#This Row],[Employee Name]],Employees[[Employee Name]:[Office]],6))</f>
        <v>CASUAL</v>
      </c>
      <c r="G729" s="50">
        <v>44853</v>
      </c>
      <c r="H729" s="50">
        <v>44853</v>
      </c>
      <c r="I729" s="55" t="s">
        <v>82</v>
      </c>
      <c r="J729" s="53" t="s">
        <v>1739</v>
      </c>
      <c r="K729" s="51" t="str">
        <f ca="1">LeaveTracker[[#This Row],[Days]]&amp;" "&amp;LeaveTracker[[#This Row],[Type of Leave]]</f>
        <v>1 VL</v>
      </c>
      <c r="L729" s="9">
        <f ca="1">NETWORKDAYS(LeaveTracker[[#This Row],[Start Date]],LeaveTracker[[#This Row],[End Date]],lstHolidays)</f>
        <v>1</v>
      </c>
      <c r="M729" s="9"/>
    </row>
    <row r="730" spans="1:13" ht="30" hidden="1" customHeight="1" x14ac:dyDescent="0.3">
      <c r="A730" s="51">
        <v>1026</v>
      </c>
      <c r="B730" s="59">
        <v>44882</v>
      </c>
      <c r="C730" s="59">
        <v>44846</v>
      </c>
      <c r="D730" s="53" t="s">
        <v>1809</v>
      </c>
      <c r="E730" s="51" t="str">
        <f>IF(ISBLANK(LeaveTracker[[#This Row],[Employee Name]]),"-----",VLOOKUP(LeaveTracker[[#This Row],[Employee Name]],Employees[[Employee Name]:[Office]],7))</f>
        <v>GSO</v>
      </c>
      <c r="F730" s="51" t="str">
        <f>IF(ISBLANK(LeaveTracker[[#This Row],[Employee Name]]),"-----",VLOOKUP(LeaveTracker[[#This Row],[Employee Name]],Employees[[Employee Name]:[Office]],6))</f>
        <v>CASUAL</v>
      </c>
      <c r="G730" s="50">
        <v>44855</v>
      </c>
      <c r="H730" s="50">
        <v>44855</v>
      </c>
      <c r="I730" s="55" t="s">
        <v>300</v>
      </c>
      <c r="J730" s="53" t="s">
        <v>1808</v>
      </c>
      <c r="K730" s="51" t="str">
        <f ca="1">LeaveTracker[[#This Row],[Days]]&amp;" "&amp;LeaveTracker[[#This Row],[Type of Leave]]</f>
        <v>1 OTHER</v>
      </c>
      <c r="L730" s="9">
        <f ca="1">NETWORKDAYS(LeaveTracker[[#This Row],[Start Date]],LeaveTracker[[#This Row],[End Date]],lstHolidays)</f>
        <v>1</v>
      </c>
      <c r="M730" s="9"/>
    </row>
    <row r="731" spans="1:13" ht="30" hidden="1" customHeight="1" x14ac:dyDescent="0.3">
      <c r="A731" s="51">
        <v>1027</v>
      </c>
      <c r="B731" s="59">
        <v>44882</v>
      </c>
      <c r="C731" s="59">
        <v>44861</v>
      </c>
      <c r="D731" s="53" t="s">
        <v>1809</v>
      </c>
      <c r="E731" s="51" t="str">
        <f>IF(ISBLANK(LeaveTracker[[#This Row],[Employee Name]]),"-----",VLOOKUP(LeaveTracker[[#This Row],[Employee Name]],Employees[[Employee Name]:[Office]],7))</f>
        <v>GSO</v>
      </c>
      <c r="F731" s="51" t="str">
        <f>IF(ISBLANK(LeaveTracker[[#This Row],[Employee Name]]),"-----",VLOOKUP(LeaveTracker[[#This Row],[Employee Name]],Employees[[Employee Name]:[Office]],6))</f>
        <v>CASUAL</v>
      </c>
      <c r="G731" s="50">
        <v>44860</v>
      </c>
      <c r="H731" s="50">
        <v>44860</v>
      </c>
      <c r="I731" s="55" t="s">
        <v>300</v>
      </c>
      <c r="J731" s="53" t="s">
        <v>1808</v>
      </c>
      <c r="K731" s="51" t="str">
        <f ca="1">LeaveTracker[[#This Row],[Days]]&amp;" "&amp;LeaveTracker[[#This Row],[Type of Leave]]</f>
        <v>1 OTHER</v>
      </c>
      <c r="L731" s="9">
        <f ca="1">NETWORKDAYS(LeaveTracker[[#This Row],[Start Date]],LeaveTracker[[#This Row],[End Date]],lstHolidays)</f>
        <v>1</v>
      </c>
      <c r="M731" s="9"/>
    </row>
    <row r="732" spans="1:13" ht="30" hidden="1" customHeight="1" x14ac:dyDescent="0.3">
      <c r="A732" s="51">
        <v>1028</v>
      </c>
      <c r="B732" s="59">
        <v>44882</v>
      </c>
      <c r="C732" s="59">
        <v>44858</v>
      </c>
      <c r="D732" s="53" t="s">
        <v>1932</v>
      </c>
      <c r="E732" s="51" t="str">
        <f>IF(ISBLANK(LeaveTracker[[#This Row],[Employee Name]]),"-----",VLOOKUP(LeaveTracker[[#This Row],[Employee Name]],Employees[[Employee Name]:[Office]],7))</f>
        <v>CENRO</v>
      </c>
      <c r="F732" s="51" t="str">
        <f>IF(ISBLANK(LeaveTracker[[#This Row],[Employee Name]]),"-----",VLOOKUP(LeaveTracker[[#This Row],[Employee Name]],Employees[[Employee Name]:[Office]],6))</f>
        <v>CASUAL</v>
      </c>
      <c r="G732" s="50">
        <v>44847</v>
      </c>
      <c r="H732" s="50">
        <v>44862</v>
      </c>
      <c r="I732" s="55" t="s">
        <v>81</v>
      </c>
      <c r="J732" s="53"/>
      <c r="K732" s="51" t="str">
        <f ca="1">LeaveTracker[[#This Row],[Days]]&amp;" "&amp;LeaveTracker[[#This Row],[Type of Leave]]</f>
        <v>12 SL</v>
      </c>
      <c r="L732" s="9">
        <f ca="1">NETWORKDAYS(LeaveTracker[[#This Row],[Start Date]],LeaveTracker[[#This Row],[End Date]],lstHolidays)</f>
        <v>12</v>
      </c>
      <c r="M732" s="9"/>
    </row>
    <row r="733" spans="1:13" ht="30" hidden="1" customHeight="1" x14ac:dyDescent="0.3">
      <c r="A733" s="51">
        <v>1029</v>
      </c>
      <c r="B733" s="59">
        <v>44882</v>
      </c>
      <c r="C733" s="59">
        <v>44874</v>
      </c>
      <c r="D733" s="53" t="s">
        <v>1932</v>
      </c>
      <c r="E733" s="51" t="str">
        <f>IF(ISBLANK(LeaveTracker[[#This Row],[Employee Name]]),"-----",VLOOKUP(LeaveTracker[[#This Row],[Employee Name]],Employees[[Employee Name]:[Office]],7))</f>
        <v>CENRO</v>
      </c>
      <c r="F733" s="51" t="str">
        <f>IF(ISBLANK(LeaveTracker[[#This Row],[Employee Name]]),"-----",VLOOKUP(LeaveTracker[[#This Row],[Employee Name]],Employees[[Employee Name]:[Office]],6))</f>
        <v>CASUAL</v>
      </c>
      <c r="G733" s="50">
        <v>44867</v>
      </c>
      <c r="H733" s="50">
        <v>44894</v>
      </c>
      <c r="I733" s="55" t="s">
        <v>81</v>
      </c>
      <c r="J733" s="53"/>
      <c r="K733" s="51" t="str">
        <f ca="1">LeaveTracker[[#This Row],[Days]]&amp;" "&amp;LeaveTracker[[#This Row],[Type of Leave]]</f>
        <v>19 SL</v>
      </c>
      <c r="L733" s="9">
        <f ca="1">NETWORKDAYS(LeaveTracker[[#This Row],[Start Date]],LeaveTracker[[#This Row],[End Date]],lstHolidays)</f>
        <v>19</v>
      </c>
      <c r="M733" s="9"/>
    </row>
    <row r="734" spans="1:13" ht="30" hidden="1" customHeight="1" x14ac:dyDescent="0.3">
      <c r="A734" s="51">
        <v>1030</v>
      </c>
      <c r="B734" s="59">
        <v>44882</v>
      </c>
      <c r="C734" s="59">
        <v>44859</v>
      </c>
      <c r="D734" s="53" t="s">
        <v>1889</v>
      </c>
      <c r="E734" s="51" t="str">
        <f>IF(ISBLANK(LeaveTracker[[#This Row],[Employee Name]]),"-----",VLOOKUP(LeaveTracker[[#This Row],[Employee Name]],Employees[[Employee Name]:[Office]],7))</f>
        <v>TICC</v>
      </c>
      <c r="F734" s="51" t="str">
        <f>IF(ISBLANK(LeaveTracker[[#This Row],[Employee Name]]),"-----",VLOOKUP(LeaveTracker[[#This Row],[Employee Name]],Employees[[Employee Name]:[Office]],6))</f>
        <v>CASUAL</v>
      </c>
      <c r="G734" s="50">
        <v>44872</v>
      </c>
      <c r="H734" s="50">
        <v>44872</v>
      </c>
      <c r="I734" s="55" t="s">
        <v>82</v>
      </c>
      <c r="J734" s="53"/>
      <c r="K734" s="51" t="str">
        <f ca="1">LeaveTracker[[#This Row],[Days]]&amp;" "&amp;LeaveTracker[[#This Row],[Type of Leave]]</f>
        <v>1 VL</v>
      </c>
      <c r="L734" s="9">
        <f ca="1">NETWORKDAYS(LeaveTracker[[#This Row],[Start Date]],LeaveTracker[[#This Row],[End Date]],lstHolidays)</f>
        <v>1</v>
      </c>
      <c r="M734" s="9"/>
    </row>
    <row r="735" spans="1:13" ht="30" hidden="1" customHeight="1" x14ac:dyDescent="0.3">
      <c r="A735" s="51">
        <v>1030</v>
      </c>
      <c r="B735" s="59">
        <v>44882</v>
      </c>
      <c r="C735" s="59">
        <v>44859</v>
      </c>
      <c r="D735" s="53" t="s">
        <v>1889</v>
      </c>
      <c r="E735" s="51" t="str">
        <f>IF(ISBLANK(LeaveTracker[[#This Row],[Employee Name]]),"-----",VLOOKUP(LeaveTracker[[#This Row],[Employee Name]],Employees[[Employee Name]:[Office]],7))</f>
        <v>TICC</v>
      </c>
      <c r="F735" s="51" t="str">
        <f>IF(ISBLANK(LeaveTracker[[#This Row],[Employee Name]]),"-----",VLOOKUP(LeaveTracker[[#This Row],[Employee Name]],Employees[[Employee Name]:[Office]],6))</f>
        <v>CASUAL</v>
      </c>
      <c r="G735" s="50">
        <v>44893</v>
      </c>
      <c r="H735" s="50">
        <v>44893</v>
      </c>
      <c r="I735" s="55" t="s">
        <v>82</v>
      </c>
      <c r="J735" s="53"/>
      <c r="K735" s="51" t="str">
        <f ca="1">LeaveTracker[[#This Row],[Days]]&amp;" "&amp;LeaveTracker[[#This Row],[Type of Leave]]</f>
        <v>1 VL</v>
      </c>
      <c r="L735" s="9">
        <f ca="1">NETWORKDAYS(LeaveTracker[[#This Row],[Start Date]],LeaveTracker[[#This Row],[End Date]],lstHolidays)</f>
        <v>1</v>
      </c>
      <c r="M735" s="9"/>
    </row>
    <row r="736" spans="1:13" ht="30" hidden="1" customHeight="1" x14ac:dyDescent="0.3">
      <c r="A736" s="51">
        <v>1031</v>
      </c>
      <c r="B736" s="59">
        <v>44882</v>
      </c>
      <c r="C736" s="59">
        <v>44869</v>
      </c>
      <c r="D736" s="53" t="s">
        <v>1889</v>
      </c>
      <c r="E736" s="51" t="str">
        <f>IF(ISBLANK(LeaveTracker[[#This Row],[Employee Name]]),"-----",VLOOKUP(LeaveTracker[[#This Row],[Employee Name]],Employees[[Employee Name]:[Office]],7))</f>
        <v>TICC</v>
      </c>
      <c r="F736" s="51" t="str">
        <f>IF(ISBLANK(LeaveTracker[[#This Row],[Employee Name]]),"-----",VLOOKUP(LeaveTracker[[#This Row],[Employee Name]],Employees[[Employee Name]:[Office]],6))</f>
        <v>CASUAL</v>
      </c>
      <c r="G736" s="50">
        <v>44867</v>
      </c>
      <c r="H736" s="50">
        <v>44868</v>
      </c>
      <c r="I736" s="55" t="s">
        <v>81</v>
      </c>
      <c r="J736" s="53"/>
      <c r="K736" s="51" t="str">
        <f ca="1">LeaveTracker[[#This Row],[Days]]&amp;" "&amp;LeaveTracker[[#This Row],[Type of Leave]]</f>
        <v>1 SL</v>
      </c>
      <c r="L736" s="9">
        <f ca="1">NETWORKDAYS(LeaveTracker[[#This Row],[Start Date]],LeaveTracker[[#This Row],[End Date]],lstHolidays)</f>
        <v>1</v>
      </c>
      <c r="M736" s="9"/>
    </row>
    <row r="737" spans="1:13" ht="30" hidden="1" customHeight="1" x14ac:dyDescent="0.3">
      <c r="A737" s="51">
        <v>1032</v>
      </c>
      <c r="B737" s="59">
        <v>44882</v>
      </c>
      <c r="C737" s="59">
        <v>44859</v>
      </c>
      <c r="D737" s="53" t="s">
        <v>1889</v>
      </c>
      <c r="E737" s="51" t="str">
        <f>IF(ISBLANK(LeaveTracker[[#This Row],[Employee Name]]),"-----",VLOOKUP(LeaveTracker[[#This Row],[Employee Name]],Employees[[Employee Name]:[Office]],7))</f>
        <v>TICC</v>
      </c>
      <c r="F737" s="51" t="str">
        <f>IF(ISBLANK(LeaveTracker[[#This Row],[Employee Name]]),"-----",VLOOKUP(LeaveTracker[[#This Row],[Employee Name]],Employees[[Employee Name]:[Office]],6))</f>
        <v>CASUAL</v>
      </c>
      <c r="G737" s="50">
        <v>44858</v>
      </c>
      <c r="H737" s="50">
        <v>44858</v>
      </c>
      <c r="I737" s="55" t="s">
        <v>81</v>
      </c>
      <c r="J737" s="53"/>
      <c r="K737" s="51" t="str">
        <f ca="1">LeaveTracker[[#This Row],[Days]]&amp;" "&amp;LeaveTracker[[#This Row],[Type of Leave]]</f>
        <v>1 SL</v>
      </c>
      <c r="L737" s="9">
        <f ca="1">NETWORKDAYS(LeaveTracker[[#This Row],[Start Date]],LeaveTracker[[#This Row],[End Date]],lstHolidays)</f>
        <v>1</v>
      </c>
      <c r="M737" s="9"/>
    </row>
    <row r="738" spans="1:13" ht="30" hidden="1" customHeight="1" x14ac:dyDescent="0.3">
      <c r="A738" s="51">
        <v>1033</v>
      </c>
      <c r="B738" s="59">
        <v>44882</v>
      </c>
      <c r="C738" s="59">
        <v>44859</v>
      </c>
      <c r="D738" s="53" t="s">
        <v>1845</v>
      </c>
      <c r="E738" s="51" t="str">
        <f>IF(ISBLANK(LeaveTracker[[#This Row],[Employee Name]]),"-----",VLOOKUP(LeaveTracker[[#This Row],[Employee Name]],Employees[[Employee Name]:[Office]],7))</f>
        <v>GSO</v>
      </c>
      <c r="F738" s="51" t="str">
        <f>IF(ISBLANK(LeaveTracker[[#This Row],[Employee Name]]),"-----",VLOOKUP(LeaveTracker[[#This Row],[Employee Name]],Employees[[Employee Name]:[Office]],6))</f>
        <v>CASUAL</v>
      </c>
      <c r="G738" s="50">
        <v>44858</v>
      </c>
      <c r="H738" s="50">
        <v>44858</v>
      </c>
      <c r="I738" s="55" t="s">
        <v>81</v>
      </c>
      <c r="J738" s="53"/>
      <c r="K738" s="51" t="str">
        <f ca="1">LeaveTracker[[#This Row],[Days]]&amp;" "&amp;LeaveTracker[[#This Row],[Type of Leave]]</f>
        <v>1 SL</v>
      </c>
      <c r="L738" s="9">
        <f ca="1">NETWORKDAYS(LeaveTracker[[#This Row],[Start Date]],LeaveTracker[[#This Row],[End Date]],lstHolidays)</f>
        <v>1</v>
      </c>
      <c r="M738" s="9"/>
    </row>
    <row r="739" spans="1:13" ht="30" hidden="1" customHeight="1" x14ac:dyDescent="0.3">
      <c r="A739" s="51">
        <v>1034</v>
      </c>
      <c r="B739" s="59">
        <v>44882</v>
      </c>
      <c r="C739" s="59">
        <v>44838</v>
      </c>
      <c r="D739" s="53" t="s">
        <v>1775</v>
      </c>
      <c r="E739" s="51" t="str">
        <f>IF(ISBLANK(LeaveTracker[[#This Row],[Employee Name]]),"-----",VLOOKUP(LeaveTracker[[#This Row],[Employee Name]],Employees[[Employee Name]:[Office]],7))</f>
        <v>TCIS</v>
      </c>
      <c r="F739" s="51" t="str">
        <f>IF(ISBLANK(LeaveTracker[[#This Row],[Employee Name]]),"-----",VLOOKUP(LeaveTracker[[#This Row],[Employee Name]],Employees[[Employee Name]:[Office]],6))</f>
        <v>JOBCON</v>
      </c>
      <c r="G739" s="50">
        <v>44837</v>
      </c>
      <c r="H739" s="50">
        <v>44837</v>
      </c>
      <c r="I739" s="55" t="s">
        <v>81</v>
      </c>
      <c r="J739" s="53"/>
      <c r="K739" s="51" t="str">
        <f ca="1">LeaveTracker[[#This Row],[Days]]&amp;" "&amp;LeaveTracker[[#This Row],[Type of Leave]]</f>
        <v>1 SL</v>
      </c>
      <c r="L739" s="9">
        <f ca="1">NETWORKDAYS(LeaveTracker[[#This Row],[Start Date]],LeaveTracker[[#This Row],[End Date]],lstHolidays)</f>
        <v>1</v>
      </c>
      <c r="M739" s="9"/>
    </row>
    <row r="740" spans="1:13" ht="30" hidden="1" customHeight="1" x14ac:dyDescent="0.3">
      <c r="A740" s="51">
        <v>1035</v>
      </c>
      <c r="B740" s="59">
        <v>44882</v>
      </c>
      <c r="C740" s="59">
        <v>44876</v>
      </c>
      <c r="D740" s="53" t="s">
        <v>1894</v>
      </c>
      <c r="E740" s="51" t="str">
        <f>IF(ISBLANK(LeaveTracker[[#This Row],[Employee Name]]),"-----",VLOOKUP(LeaveTracker[[#This Row],[Employee Name]],Employees[[Employee Name]:[Office]],7))</f>
        <v>CSWDO</v>
      </c>
      <c r="F740" s="51" t="str">
        <f>IF(ISBLANK(LeaveTracker[[#This Row],[Employee Name]]),"-----",VLOOKUP(LeaveTracker[[#This Row],[Employee Name]],Employees[[Employee Name]:[Office]],6))</f>
        <v>CASUAL</v>
      </c>
      <c r="G740" s="50">
        <v>44922</v>
      </c>
      <c r="H740" s="50">
        <v>44924</v>
      </c>
      <c r="I740" s="55" t="s">
        <v>300</v>
      </c>
      <c r="J740" s="53" t="s">
        <v>1808</v>
      </c>
      <c r="K740" s="51" t="str">
        <f ca="1">LeaveTracker[[#This Row],[Days]]&amp;" "&amp;LeaveTracker[[#This Row],[Type of Leave]]</f>
        <v>3 OTHER</v>
      </c>
      <c r="L740" s="9">
        <f ca="1">NETWORKDAYS(LeaveTracker[[#This Row],[Start Date]],LeaveTracker[[#This Row],[End Date]],lstHolidays)</f>
        <v>3</v>
      </c>
      <c r="M740" s="9"/>
    </row>
    <row r="741" spans="1:13" ht="30" hidden="1" customHeight="1" x14ac:dyDescent="0.3">
      <c r="A741" s="51">
        <v>1036</v>
      </c>
      <c r="B741" s="59">
        <v>44882</v>
      </c>
      <c r="C741" s="59">
        <v>44876</v>
      </c>
      <c r="D741" s="53" t="s">
        <v>1894</v>
      </c>
      <c r="E741" s="51" t="str">
        <f>IF(ISBLANK(LeaveTracker[[#This Row],[Employee Name]]),"-----",VLOOKUP(LeaveTracker[[#This Row],[Employee Name]],Employees[[Employee Name]:[Office]],7))</f>
        <v>CSWDO</v>
      </c>
      <c r="F741" s="51" t="str">
        <f>IF(ISBLANK(LeaveTracker[[#This Row],[Employee Name]]),"-----",VLOOKUP(LeaveTracker[[#This Row],[Employee Name]],Employees[[Employee Name]:[Office]],6))</f>
        <v>CASUAL</v>
      </c>
      <c r="G741" s="50">
        <v>44921</v>
      </c>
      <c r="H741" s="50">
        <v>44921</v>
      </c>
      <c r="I741" s="55" t="s">
        <v>82</v>
      </c>
      <c r="J741" s="53" t="s">
        <v>1739</v>
      </c>
      <c r="K741" s="51" t="str">
        <f ca="1">LeaveTracker[[#This Row],[Days]]&amp;" "&amp;LeaveTracker[[#This Row],[Type of Leave]]</f>
        <v>0 VL</v>
      </c>
      <c r="L741" s="9">
        <f ca="1">NETWORKDAYS(LeaveTracker[[#This Row],[Start Date]],LeaveTracker[[#This Row],[End Date]],lstHolidays)</f>
        <v>0</v>
      </c>
      <c r="M741" s="9"/>
    </row>
    <row r="742" spans="1:13" ht="30" hidden="1" customHeight="1" x14ac:dyDescent="0.3">
      <c r="A742" s="51">
        <v>1037</v>
      </c>
      <c r="B742" s="59">
        <v>44882</v>
      </c>
      <c r="C742" s="59">
        <v>44853</v>
      </c>
      <c r="D742" s="53" t="s">
        <v>1777</v>
      </c>
      <c r="E742" s="51" t="str">
        <f>IF(ISBLANK(LeaveTracker[[#This Row],[Employee Name]]),"-----",VLOOKUP(LeaveTracker[[#This Row],[Employee Name]],Employees[[Employee Name]:[Office]],7))</f>
        <v>CEO</v>
      </c>
      <c r="F742" s="51" t="str">
        <f>IF(ISBLANK(LeaveTracker[[#This Row],[Employee Name]]),"-----",VLOOKUP(LeaveTracker[[#This Row],[Employee Name]],Employees[[Employee Name]:[Office]],6))</f>
        <v>CASUAL</v>
      </c>
      <c r="G742" s="50">
        <v>44852</v>
      </c>
      <c r="H742" s="50">
        <v>44852</v>
      </c>
      <c r="I742" s="55" t="s">
        <v>81</v>
      </c>
      <c r="J742" s="53"/>
      <c r="K742" s="51" t="str">
        <f ca="1">LeaveTracker[[#This Row],[Days]]&amp;" "&amp;LeaveTracker[[#This Row],[Type of Leave]]</f>
        <v>1 SL</v>
      </c>
      <c r="L742" s="9">
        <f ca="1">NETWORKDAYS(LeaveTracker[[#This Row],[Start Date]],LeaveTracker[[#This Row],[End Date]],lstHolidays)</f>
        <v>1</v>
      </c>
      <c r="M742" s="9"/>
    </row>
    <row r="743" spans="1:13" ht="30" hidden="1" customHeight="1" x14ac:dyDescent="0.3">
      <c r="A743" s="51">
        <v>1038</v>
      </c>
      <c r="B743" s="59">
        <v>44882</v>
      </c>
      <c r="C743" s="59">
        <v>44840</v>
      </c>
      <c r="D743" s="53" t="s">
        <v>1785</v>
      </c>
      <c r="E743" s="51" t="str">
        <f>IF(ISBLANK(LeaveTracker[[#This Row],[Employee Name]]),"-----",VLOOKUP(LeaveTracker[[#This Row],[Employee Name]],Employees[[Employee Name]:[Office]],7))</f>
        <v>CENRO</v>
      </c>
      <c r="F743" s="51" t="str">
        <f>IF(ISBLANK(LeaveTracker[[#This Row],[Employee Name]]),"-----",VLOOKUP(LeaveTracker[[#This Row],[Employee Name]],Employees[[Employee Name]:[Office]],6))</f>
        <v>CASUAL</v>
      </c>
      <c r="G743" s="50">
        <v>44839</v>
      </c>
      <c r="H743" s="50">
        <v>44839</v>
      </c>
      <c r="I743" s="55" t="s">
        <v>81</v>
      </c>
      <c r="J743" s="53"/>
      <c r="K743" s="51" t="str">
        <f ca="1">LeaveTracker[[#This Row],[Days]]&amp;" "&amp;LeaveTracker[[#This Row],[Type of Leave]]</f>
        <v>1 SL</v>
      </c>
      <c r="L743" s="9">
        <f ca="1">NETWORKDAYS(LeaveTracker[[#This Row],[Start Date]],LeaveTracker[[#This Row],[End Date]],lstHolidays)</f>
        <v>1</v>
      </c>
      <c r="M743" s="9"/>
    </row>
    <row r="744" spans="1:13" ht="30" hidden="1" customHeight="1" x14ac:dyDescent="0.3">
      <c r="A744" s="51">
        <v>1039</v>
      </c>
      <c r="B744" s="59">
        <v>44882</v>
      </c>
      <c r="C744" s="59">
        <v>44846</v>
      </c>
      <c r="D744" s="53" t="s">
        <v>1783</v>
      </c>
      <c r="E744" s="51" t="str">
        <f>IF(ISBLANK(LeaveTracker[[#This Row],[Employee Name]]),"-----",VLOOKUP(LeaveTracker[[#This Row],[Employee Name]],Employees[[Employee Name]:[Office]],7))</f>
        <v>GSO</v>
      </c>
      <c r="F744" s="51" t="str">
        <f>IF(ISBLANK(LeaveTracker[[#This Row],[Employee Name]]),"-----",VLOOKUP(LeaveTracker[[#This Row],[Employee Name]],Employees[[Employee Name]:[Office]],6))</f>
        <v>CASUAL</v>
      </c>
      <c r="G744" s="50">
        <v>44841</v>
      </c>
      <c r="H744" s="50">
        <v>44845</v>
      </c>
      <c r="I744" s="55" t="s">
        <v>81</v>
      </c>
      <c r="J744" s="53"/>
      <c r="K744" s="51" t="str">
        <f ca="1">LeaveTracker[[#This Row],[Days]]&amp;" "&amp;LeaveTracker[[#This Row],[Type of Leave]]</f>
        <v>3 SL</v>
      </c>
      <c r="L744" s="9">
        <f ca="1">NETWORKDAYS(LeaveTracker[[#This Row],[Start Date]],LeaveTracker[[#This Row],[End Date]],lstHolidays)</f>
        <v>3</v>
      </c>
      <c r="M744" s="9"/>
    </row>
    <row r="745" spans="1:13" ht="30" hidden="1" customHeight="1" x14ac:dyDescent="0.3">
      <c r="A745" s="51">
        <v>1040</v>
      </c>
      <c r="B745" s="59">
        <v>44882</v>
      </c>
      <c r="C745" s="59">
        <v>44848</v>
      </c>
      <c r="D745" s="53" t="s">
        <v>1896</v>
      </c>
      <c r="E745" s="51" t="str">
        <f>IF(ISBLANK(LeaveTracker[[#This Row],[Employee Name]]),"-----",VLOOKUP(LeaveTracker[[#This Row],[Employee Name]],Employees[[Employee Name]:[Office]],7))</f>
        <v>GSO</v>
      </c>
      <c r="F745" s="51" t="str">
        <f>IF(ISBLANK(LeaveTracker[[#This Row],[Employee Name]]),"-----",VLOOKUP(LeaveTracker[[#This Row],[Employee Name]],Employees[[Employee Name]:[Office]],6))</f>
        <v>CASUAL</v>
      </c>
      <c r="G745" s="50">
        <v>44847</v>
      </c>
      <c r="H745" s="50">
        <v>44847</v>
      </c>
      <c r="I745" s="55" t="s">
        <v>81</v>
      </c>
      <c r="J745" s="53"/>
      <c r="K745" s="51" t="str">
        <f ca="1">LeaveTracker[[#This Row],[Days]]&amp;" "&amp;LeaveTracker[[#This Row],[Type of Leave]]</f>
        <v>1 SL</v>
      </c>
      <c r="L745" s="9">
        <f ca="1">NETWORKDAYS(LeaveTracker[[#This Row],[Start Date]],LeaveTracker[[#This Row],[End Date]],lstHolidays)</f>
        <v>1</v>
      </c>
      <c r="M745" s="9"/>
    </row>
    <row r="746" spans="1:13" ht="30" hidden="1" customHeight="1" x14ac:dyDescent="0.3">
      <c r="A746" s="51">
        <v>1041</v>
      </c>
      <c r="B746" s="59">
        <v>44882</v>
      </c>
      <c r="C746" s="59">
        <v>44868</v>
      </c>
      <c r="D746" s="53" t="s">
        <v>1783</v>
      </c>
      <c r="E746" s="51" t="str">
        <f>IF(ISBLANK(LeaveTracker[[#This Row],[Employee Name]]),"-----",VLOOKUP(LeaveTracker[[#This Row],[Employee Name]],Employees[[Employee Name]:[Office]],7))</f>
        <v>GSO</v>
      </c>
      <c r="F746" s="51" t="str">
        <f>IF(ISBLANK(LeaveTracker[[#This Row],[Employee Name]]),"-----",VLOOKUP(LeaveTracker[[#This Row],[Employee Name]],Employees[[Employee Name]:[Office]],6))</f>
        <v>CASUAL</v>
      </c>
      <c r="G746" s="50">
        <v>44867</v>
      </c>
      <c r="H746" s="50">
        <v>44867</v>
      </c>
      <c r="I746" s="55" t="s">
        <v>81</v>
      </c>
      <c r="J746" s="53"/>
      <c r="K746" s="51" t="str">
        <f ca="1">LeaveTracker[[#This Row],[Days]]&amp;" "&amp;LeaveTracker[[#This Row],[Type of Leave]]</f>
        <v>0 SL</v>
      </c>
      <c r="L746" s="9">
        <f ca="1">NETWORKDAYS(LeaveTracker[[#This Row],[Start Date]],LeaveTracker[[#This Row],[End Date]],lstHolidays)</f>
        <v>0</v>
      </c>
      <c r="M746" s="9"/>
    </row>
    <row r="747" spans="1:13" ht="30" hidden="1" customHeight="1" x14ac:dyDescent="0.3">
      <c r="A747" s="51">
        <v>1042</v>
      </c>
      <c r="B747" s="59">
        <v>44882</v>
      </c>
      <c r="C747" s="59">
        <v>44852</v>
      </c>
      <c r="D747" s="53" t="s">
        <v>1783</v>
      </c>
      <c r="E747" s="51" t="str">
        <f>IF(ISBLANK(LeaveTracker[[#This Row],[Employee Name]]),"-----",VLOOKUP(LeaveTracker[[#This Row],[Employee Name]],Employees[[Employee Name]:[Office]],7))</f>
        <v>GSO</v>
      </c>
      <c r="F747" s="51" t="str">
        <f>IF(ISBLANK(LeaveTracker[[#This Row],[Employee Name]]),"-----",VLOOKUP(LeaveTracker[[#This Row],[Employee Name]],Employees[[Employee Name]:[Office]],6))</f>
        <v>CASUAL</v>
      </c>
      <c r="G747" s="50">
        <v>44851</v>
      </c>
      <c r="H747" s="50">
        <v>44851</v>
      </c>
      <c r="I747" s="55" t="s">
        <v>81</v>
      </c>
      <c r="J747" s="53"/>
      <c r="K747" s="51" t="str">
        <f ca="1">LeaveTracker[[#This Row],[Days]]&amp;" "&amp;LeaveTracker[[#This Row],[Type of Leave]]</f>
        <v>1 SL</v>
      </c>
      <c r="L747" s="9">
        <f ca="1">NETWORKDAYS(LeaveTracker[[#This Row],[Start Date]],LeaveTracker[[#This Row],[End Date]],lstHolidays)</f>
        <v>1</v>
      </c>
      <c r="M747" s="9"/>
    </row>
    <row r="748" spans="1:13" ht="30" hidden="1" customHeight="1" x14ac:dyDescent="0.3">
      <c r="A748" s="51">
        <v>1043</v>
      </c>
      <c r="B748" s="59">
        <v>44882</v>
      </c>
      <c r="C748" s="59">
        <v>44872</v>
      </c>
      <c r="D748" s="53" t="s">
        <v>1930</v>
      </c>
      <c r="E748" s="51" t="str">
        <f>IF(ISBLANK(LeaveTracker[[#This Row],[Employee Name]]),"-----",VLOOKUP(LeaveTracker[[#This Row],[Employee Name]],Employees[[Employee Name]:[Office]],7))</f>
        <v>ONT</v>
      </c>
      <c r="F748" s="51" t="str">
        <f>IF(ISBLANK(LeaveTracker[[#This Row],[Employee Name]]),"-----",VLOOKUP(LeaveTracker[[#This Row],[Employee Name]],Employees[[Employee Name]:[Office]],6))</f>
        <v>CASUAL</v>
      </c>
      <c r="G748" s="50">
        <v>44882</v>
      </c>
      <c r="H748" s="50">
        <v>44886</v>
      </c>
      <c r="I748" s="55" t="s">
        <v>82</v>
      </c>
      <c r="J748" s="53" t="s">
        <v>1739</v>
      </c>
      <c r="K748" s="51" t="str">
        <f ca="1">LeaveTracker[[#This Row],[Days]]&amp;" "&amp;LeaveTracker[[#This Row],[Type of Leave]]</f>
        <v>3 VL</v>
      </c>
      <c r="L748" s="9">
        <f ca="1">NETWORKDAYS(LeaveTracker[[#This Row],[Start Date]],LeaveTracker[[#This Row],[End Date]],lstHolidays)</f>
        <v>3</v>
      </c>
      <c r="M748" s="9"/>
    </row>
    <row r="749" spans="1:13" ht="30" hidden="1" customHeight="1" x14ac:dyDescent="0.3">
      <c r="A749" s="51">
        <v>1044</v>
      </c>
      <c r="B749" s="59">
        <v>44882</v>
      </c>
      <c r="C749" s="59">
        <v>44860</v>
      </c>
      <c r="D749" s="53" t="s">
        <v>1931</v>
      </c>
      <c r="E749" s="51" t="str">
        <f>IF(ISBLANK(LeaveTracker[[#This Row],[Employee Name]]),"-----",VLOOKUP(LeaveTracker[[#This Row],[Employee Name]],Employees[[Employee Name]:[Office]],7))</f>
        <v>CENRO</v>
      </c>
      <c r="F749" s="51" t="str">
        <f>IF(ISBLANK(LeaveTracker[[#This Row],[Employee Name]]),"-----",VLOOKUP(LeaveTracker[[#This Row],[Employee Name]],Employees[[Employee Name]:[Office]],6))</f>
        <v>CASUAL</v>
      </c>
      <c r="G749" s="50">
        <v>44874</v>
      </c>
      <c r="H749" s="50">
        <v>44879</v>
      </c>
      <c r="I749" s="55" t="s">
        <v>82</v>
      </c>
      <c r="J749" s="53" t="s">
        <v>1739</v>
      </c>
      <c r="K749" s="51" t="str">
        <f ca="1">LeaveTracker[[#This Row],[Days]]&amp;" "&amp;LeaveTracker[[#This Row],[Type of Leave]]</f>
        <v>4 VL</v>
      </c>
      <c r="L749" s="9">
        <f ca="1">NETWORKDAYS(LeaveTracker[[#This Row],[Start Date]],LeaveTracker[[#This Row],[End Date]],lstHolidays)</f>
        <v>4</v>
      </c>
      <c r="M749" s="9"/>
    </row>
    <row r="750" spans="1:13" ht="30" hidden="1" customHeight="1" x14ac:dyDescent="0.3">
      <c r="A750" s="51">
        <v>1045</v>
      </c>
      <c r="B750" s="59">
        <v>44882</v>
      </c>
      <c r="C750" s="59">
        <v>44859</v>
      </c>
      <c r="D750" s="53" t="s">
        <v>1931</v>
      </c>
      <c r="E750" s="51" t="str">
        <f>IF(ISBLANK(LeaveTracker[[#This Row],[Employee Name]]),"-----",VLOOKUP(LeaveTracker[[#This Row],[Employee Name]],Employees[[Employee Name]:[Office]],7))</f>
        <v>CENRO</v>
      </c>
      <c r="F750" s="51" t="str">
        <f>IF(ISBLANK(LeaveTracker[[#This Row],[Employee Name]]),"-----",VLOOKUP(LeaveTracker[[#This Row],[Employee Name]],Employees[[Employee Name]:[Office]],6))</f>
        <v>CASUAL</v>
      </c>
      <c r="G750" s="50">
        <v>44858</v>
      </c>
      <c r="H750" s="50">
        <v>44858</v>
      </c>
      <c r="I750" s="55" t="s">
        <v>81</v>
      </c>
      <c r="J750" s="53"/>
      <c r="K750" s="51" t="str">
        <f ca="1">LeaveTracker[[#This Row],[Days]]&amp;" "&amp;LeaveTracker[[#This Row],[Type of Leave]]</f>
        <v>1 SL</v>
      </c>
      <c r="L750" s="9">
        <f ca="1">NETWORKDAYS(LeaveTracker[[#This Row],[Start Date]],LeaveTracker[[#This Row],[End Date]],lstHolidays)</f>
        <v>1</v>
      </c>
      <c r="M750" s="9"/>
    </row>
    <row r="751" spans="1:13" ht="30" hidden="1" customHeight="1" x14ac:dyDescent="0.3">
      <c r="A751" s="51">
        <v>1046</v>
      </c>
      <c r="B751" s="59">
        <v>44882</v>
      </c>
      <c r="C751" s="59">
        <v>44876</v>
      </c>
      <c r="D751" s="53" t="s">
        <v>1769</v>
      </c>
      <c r="E751" s="51" t="str">
        <f>IF(ISBLANK(LeaveTracker[[#This Row],[Employee Name]]),"-----",VLOOKUP(LeaveTracker[[#This Row],[Employee Name]],Employees[[Employee Name]:[Office]],7))</f>
        <v>CSWDO</v>
      </c>
      <c r="F751" s="51" t="str">
        <f>IF(ISBLANK(LeaveTracker[[#This Row],[Employee Name]]),"-----",VLOOKUP(LeaveTracker[[#This Row],[Employee Name]],Employees[[Employee Name]:[Office]],6))</f>
        <v>CASUAL</v>
      </c>
      <c r="G751" s="50">
        <v>44910</v>
      </c>
      <c r="H751" s="50">
        <v>44911</v>
      </c>
      <c r="I751" s="55" t="s">
        <v>82</v>
      </c>
      <c r="J751" s="53"/>
      <c r="K751" s="51" t="str">
        <f ca="1">LeaveTracker[[#This Row],[Days]]&amp;" "&amp;LeaveTracker[[#This Row],[Type of Leave]]</f>
        <v>2 VL</v>
      </c>
      <c r="L751" s="9">
        <f ca="1">NETWORKDAYS(LeaveTracker[[#This Row],[Start Date]],LeaveTracker[[#This Row],[End Date]],lstHolidays)</f>
        <v>2</v>
      </c>
      <c r="M751" s="9"/>
    </row>
    <row r="752" spans="1:13" ht="30" hidden="1" customHeight="1" x14ac:dyDescent="0.3">
      <c r="A752" s="51">
        <v>1047</v>
      </c>
      <c r="B752" s="59">
        <v>44882</v>
      </c>
      <c r="C752" s="59">
        <v>44861</v>
      </c>
      <c r="D752" s="53" t="s">
        <v>1859</v>
      </c>
      <c r="E752" s="51" t="str">
        <f>IF(ISBLANK(LeaveTracker[[#This Row],[Employee Name]]),"-----",VLOOKUP(LeaveTracker[[#This Row],[Employee Name]],Employees[[Employee Name]:[Office]],7))</f>
        <v>CENRO</v>
      </c>
      <c r="F752" s="51" t="str">
        <f>IF(ISBLANK(LeaveTracker[[#This Row],[Employee Name]]),"-----",VLOOKUP(LeaveTracker[[#This Row],[Employee Name]],Employees[[Employee Name]:[Office]],6))</f>
        <v>CASUAL</v>
      </c>
      <c r="G752" s="50">
        <v>44872</v>
      </c>
      <c r="H752" s="50">
        <v>44876</v>
      </c>
      <c r="I752" s="55" t="s">
        <v>82</v>
      </c>
      <c r="J752" s="53" t="s">
        <v>1739</v>
      </c>
      <c r="K752" s="51" t="str">
        <f ca="1">LeaveTracker[[#This Row],[Days]]&amp;" "&amp;LeaveTracker[[#This Row],[Type of Leave]]</f>
        <v>5 VL</v>
      </c>
      <c r="L752" s="9">
        <f ca="1">NETWORKDAYS(LeaveTracker[[#This Row],[Start Date]],LeaveTracker[[#This Row],[End Date]],lstHolidays)</f>
        <v>5</v>
      </c>
      <c r="M752" s="9"/>
    </row>
    <row r="753" spans="1:13" ht="30" hidden="1" customHeight="1" x14ac:dyDescent="0.3">
      <c r="A753" s="51">
        <v>1048</v>
      </c>
      <c r="B753" s="59">
        <v>44882</v>
      </c>
      <c r="C753" s="59">
        <v>44855</v>
      </c>
      <c r="D753" s="53" t="s">
        <v>1859</v>
      </c>
      <c r="E753" s="51" t="str">
        <f>IF(ISBLANK(LeaveTracker[[#This Row],[Employee Name]]),"-----",VLOOKUP(LeaveTracker[[#This Row],[Employee Name]],Employees[[Employee Name]:[Office]],7))</f>
        <v>CENRO</v>
      </c>
      <c r="F753" s="51" t="str">
        <f>IF(ISBLANK(LeaveTracker[[#This Row],[Employee Name]]),"-----",VLOOKUP(LeaveTracker[[#This Row],[Employee Name]],Employees[[Employee Name]:[Office]],6))</f>
        <v>CASUAL</v>
      </c>
      <c r="G753" s="50">
        <v>44854</v>
      </c>
      <c r="H753" s="50">
        <v>44854</v>
      </c>
      <c r="I753" s="55" t="s">
        <v>300</v>
      </c>
      <c r="J753" s="53" t="s">
        <v>1808</v>
      </c>
      <c r="K753" s="51" t="str">
        <f ca="1">LeaveTracker[[#This Row],[Days]]&amp;" "&amp;LeaveTracker[[#This Row],[Type of Leave]]</f>
        <v>1 OTHER</v>
      </c>
      <c r="L753" s="9">
        <f ca="1">NETWORKDAYS(LeaveTracker[[#This Row],[Start Date]],LeaveTracker[[#This Row],[End Date]],lstHolidays)</f>
        <v>1</v>
      </c>
      <c r="M753" s="9"/>
    </row>
    <row r="754" spans="1:13" ht="30" hidden="1" customHeight="1" x14ac:dyDescent="0.3">
      <c r="A754" s="51">
        <v>1049</v>
      </c>
      <c r="B754" s="59">
        <v>44882</v>
      </c>
      <c r="C754" s="59">
        <v>44878</v>
      </c>
      <c r="D754" s="53" t="s">
        <v>1898</v>
      </c>
      <c r="E754" s="51" t="str">
        <f>IF(ISBLANK(LeaveTracker[[#This Row],[Employee Name]]),"-----",VLOOKUP(LeaveTracker[[#This Row],[Employee Name]],Employees[[Employee Name]:[Office]],7))</f>
        <v>CENRO</v>
      </c>
      <c r="F754" s="51" t="str">
        <f>IF(ISBLANK(LeaveTracker[[#This Row],[Employee Name]]),"-----",VLOOKUP(LeaveTracker[[#This Row],[Employee Name]],Employees[[Employee Name]:[Office]],6))</f>
        <v>CASUAL</v>
      </c>
      <c r="G754" s="50">
        <v>44838</v>
      </c>
      <c r="H754" s="50">
        <v>44838</v>
      </c>
      <c r="I754" s="55" t="s">
        <v>81</v>
      </c>
      <c r="J754" s="53"/>
      <c r="K754" s="51" t="str">
        <f ca="1">LeaveTracker[[#This Row],[Days]]&amp;" "&amp;LeaveTracker[[#This Row],[Type of Leave]]</f>
        <v>1 SL</v>
      </c>
      <c r="L754" s="9">
        <f ca="1">NETWORKDAYS(LeaveTracker[[#This Row],[Start Date]],LeaveTracker[[#This Row],[End Date]],lstHolidays)</f>
        <v>1</v>
      </c>
      <c r="M754" s="9"/>
    </row>
    <row r="755" spans="1:13" ht="30" hidden="1" customHeight="1" x14ac:dyDescent="0.3">
      <c r="A755" s="51">
        <v>1049</v>
      </c>
      <c r="B755" s="59">
        <v>44882</v>
      </c>
      <c r="C755" s="59">
        <v>44878</v>
      </c>
      <c r="D755" s="53" t="s">
        <v>1898</v>
      </c>
      <c r="E755" s="51" t="str">
        <f>IF(ISBLANK(LeaveTracker[[#This Row],[Employee Name]]),"-----",VLOOKUP(LeaveTracker[[#This Row],[Employee Name]],Employees[[Employee Name]:[Office]],7))</f>
        <v>CENRO</v>
      </c>
      <c r="F755" s="51" t="str">
        <f>IF(ISBLANK(LeaveTracker[[#This Row],[Employee Name]]),"-----",VLOOKUP(LeaveTracker[[#This Row],[Employee Name]],Employees[[Employee Name]:[Office]],6))</f>
        <v>CASUAL</v>
      </c>
      <c r="G755" s="50">
        <v>44841</v>
      </c>
      <c r="H755" s="50">
        <v>44841</v>
      </c>
      <c r="I755" s="55" t="s">
        <v>81</v>
      </c>
      <c r="J755" s="53"/>
      <c r="K755" s="51" t="str">
        <f ca="1">LeaveTracker[[#This Row],[Days]]&amp;" "&amp;LeaveTracker[[#This Row],[Type of Leave]]</f>
        <v>1 SL</v>
      </c>
      <c r="L755" s="9">
        <f ca="1">NETWORKDAYS(LeaveTracker[[#This Row],[Start Date]],LeaveTracker[[#This Row],[End Date]],lstHolidays)</f>
        <v>1</v>
      </c>
      <c r="M755" s="9"/>
    </row>
    <row r="756" spans="1:13" ht="30" hidden="1" customHeight="1" x14ac:dyDescent="0.3">
      <c r="A756" s="51">
        <v>1049</v>
      </c>
      <c r="B756" s="59">
        <v>44882</v>
      </c>
      <c r="C756" s="59">
        <v>44878</v>
      </c>
      <c r="D756" s="53" t="s">
        <v>1898</v>
      </c>
      <c r="E756" s="51" t="str">
        <f>IF(ISBLANK(LeaveTracker[[#This Row],[Employee Name]]),"-----",VLOOKUP(LeaveTracker[[#This Row],[Employee Name]],Employees[[Employee Name]:[Office]],7))</f>
        <v>CENRO</v>
      </c>
      <c r="F756" s="51" t="str">
        <f>IF(ISBLANK(LeaveTracker[[#This Row],[Employee Name]]),"-----",VLOOKUP(LeaveTracker[[#This Row],[Employee Name]],Employees[[Employee Name]:[Office]],6))</f>
        <v>CASUAL</v>
      </c>
      <c r="G756" s="50">
        <v>44846</v>
      </c>
      <c r="H756" s="50">
        <v>44846</v>
      </c>
      <c r="I756" s="55" t="s">
        <v>81</v>
      </c>
      <c r="J756" s="53"/>
      <c r="K756" s="51" t="str">
        <f ca="1">LeaveTracker[[#This Row],[Days]]&amp;" "&amp;LeaveTracker[[#This Row],[Type of Leave]]</f>
        <v>1 SL</v>
      </c>
      <c r="L756" s="9">
        <f ca="1">NETWORKDAYS(LeaveTracker[[#This Row],[Start Date]],LeaveTracker[[#This Row],[End Date]],lstHolidays)</f>
        <v>1</v>
      </c>
      <c r="M756" s="9"/>
    </row>
    <row r="757" spans="1:13" ht="30" hidden="1" customHeight="1" x14ac:dyDescent="0.3">
      <c r="A757" s="51">
        <v>1050</v>
      </c>
      <c r="B757" s="59">
        <v>44882</v>
      </c>
      <c r="C757" s="59">
        <v>44839</v>
      </c>
      <c r="D757" s="53" t="s">
        <v>1927</v>
      </c>
      <c r="E757" s="51" t="str">
        <f>IF(ISBLANK(LeaveTracker[[#This Row],[Employee Name]]),"-----",VLOOKUP(LeaveTracker[[#This Row],[Employee Name]],Employees[[Employee Name]:[Office]],7))</f>
        <v>TICC</v>
      </c>
      <c r="F757" s="51" t="str">
        <f>IF(ISBLANK(LeaveTracker[[#This Row],[Employee Name]]),"-----",VLOOKUP(LeaveTracker[[#This Row],[Employee Name]],Employees[[Employee Name]:[Office]],6))</f>
        <v>JOBCON</v>
      </c>
      <c r="G757" s="50">
        <v>44836</v>
      </c>
      <c r="H757" s="50">
        <v>44836</v>
      </c>
      <c r="I757" s="55" t="s">
        <v>81</v>
      </c>
      <c r="J757" s="53"/>
      <c r="K757" s="51" t="str">
        <f ca="1">LeaveTracker[[#This Row],[Days]]&amp;" "&amp;LeaveTracker[[#This Row],[Type of Leave]]</f>
        <v>0 SL</v>
      </c>
      <c r="L757" s="9">
        <f ca="1">NETWORKDAYS(LeaveTracker[[#This Row],[Start Date]],LeaveTracker[[#This Row],[End Date]],lstHolidays)</f>
        <v>0</v>
      </c>
      <c r="M757" s="9"/>
    </row>
    <row r="758" spans="1:13" ht="30" hidden="1" customHeight="1" x14ac:dyDescent="0.3">
      <c r="A758" s="51">
        <v>1051</v>
      </c>
      <c r="B758" s="59">
        <v>44882</v>
      </c>
      <c r="C758" s="59">
        <v>44868</v>
      </c>
      <c r="D758" s="53" t="s">
        <v>1737</v>
      </c>
      <c r="E758" s="51" t="str">
        <f>IF(ISBLANK(LeaveTracker[[#This Row],[Employee Name]]),"-----",VLOOKUP(LeaveTracker[[#This Row],[Employee Name]],Employees[[Employee Name]:[Office]],7))</f>
        <v>LEGAL</v>
      </c>
      <c r="F758" s="51" t="str">
        <f>IF(ISBLANK(LeaveTracker[[#This Row],[Employee Name]]),"-----",VLOOKUP(LeaveTracker[[#This Row],[Employee Name]],Employees[[Employee Name]:[Office]],6))</f>
        <v>CASUAL</v>
      </c>
      <c r="G758" s="50">
        <v>44876</v>
      </c>
      <c r="H758" s="50">
        <v>44879</v>
      </c>
      <c r="I758" s="55" t="s">
        <v>82</v>
      </c>
      <c r="J758" s="53"/>
      <c r="K758" s="51" t="str">
        <f ca="1">LeaveTracker[[#This Row],[Days]]&amp;" "&amp;LeaveTracker[[#This Row],[Type of Leave]]</f>
        <v>2 VL</v>
      </c>
      <c r="L758" s="9">
        <f ca="1">NETWORKDAYS(LeaveTracker[[#This Row],[Start Date]],LeaveTracker[[#This Row],[End Date]],lstHolidays)</f>
        <v>2</v>
      </c>
      <c r="M758" s="9"/>
    </row>
    <row r="759" spans="1:13" ht="30" hidden="1" customHeight="1" x14ac:dyDescent="0.3">
      <c r="A759" s="51">
        <v>1052</v>
      </c>
      <c r="B759" s="59">
        <v>44882</v>
      </c>
      <c r="C759" s="59">
        <v>44872</v>
      </c>
      <c r="D759" s="53" t="s">
        <v>1765</v>
      </c>
      <c r="E759" s="51" t="str">
        <f>IF(ISBLANK(LeaveTracker[[#This Row],[Employee Name]]),"-----",VLOOKUP(LeaveTracker[[#This Row],[Employee Name]],Employees[[Employee Name]:[Office]],7))</f>
        <v>MAHOGANY MARKET</v>
      </c>
      <c r="F759" s="51" t="str">
        <f>IF(ISBLANK(LeaveTracker[[#This Row],[Employee Name]]),"-----",VLOOKUP(LeaveTracker[[#This Row],[Employee Name]],Employees[[Employee Name]:[Office]],6))</f>
        <v>CASUAL</v>
      </c>
      <c r="G759" s="50">
        <v>44868</v>
      </c>
      <c r="H759" s="50">
        <v>44868</v>
      </c>
      <c r="I759" s="55" t="s">
        <v>81</v>
      </c>
      <c r="J759" s="53"/>
      <c r="K759" s="51" t="str">
        <f ca="1">LeaveTracker[[#This Row],[Days]]&amp;" "&amp;LeaveTracker[[#This Row],[Type of Leave]]</f>
        <v>1 SL</v>
      </c>
      <c r="L759" s="9">
        <f ca="1">NETWORKDAYS(LeaveTracker[[#This Row],[Start Date]],LeaveTracker[[#This Row],[End Date]],lstHolidays)</f>
        <v>1</v>
      </c>
      <c r="M759" s="9"/>
    </row>
    <row r="760" spans="1:13" ht="30" hidden="1" customHeight="1" x14ac:dyDescent="0.3">
      <c r="A760" s="51">
        <v>1053</v>
      </c>
      <c r="B760" s="59">
        <v>44882</v>
      </c>
      <c r="C760" s="59">
        <v>44838</v>
      </c>
      <c r="D760" s="53" t="s">
        <v>1888</v>
      </c>
      <c r="E760" s="51" t="str">
        <f>IF(ISBLANK(LeaveTracker[[#This Row],[Employee Name]]),"-----",VLOOKUP(LeaveTracker[[#This Row],[Employee Name]],Employees[[Employee Name]:[Office]],7))</f>
        <v>TICC</v>
      </c>
      <c r="F760" s="51" t="str">
        <f>IF(ISBLANK(LeaveTracker[[#This Row],[Employee Name]]),"-----",VLOOKUP(LeaveTracker[[#This Row],[Employee Name]],Employees[[Employee Name]:[Office]],6))</f>
        <v>CASUAL</v>
      </c>
      <c r="G760" s="50">
        <v>44829</v>
      </c>
      <c r="H760" s="50">
        <v>44829</v>
      </c>
      <c r="I760" s="55" t="s">
        <v>81</v>
      </c>
      <c r="J760" s="53"/>
      <c r="K760" s="51" t="str">
        <f ca="1">LeaveTracker[[#This Row],[Days]]&amp;" "&amp;LeaveTracker[[#This Row],[Type of Leave]]</f>
        <v>0 SL</v>
      </c>
      <c r="L760" s="9">
        <f ca="1">NETWORKDAYS(LeaveTracker[[#This Row],[Start Date]],LeaveTracker[[#This Row],[End Date]],lstHolidays)</f>
        <v>0</v>
      </c>
      <c r="M760" s="9"/>
    </row>
    <row r="761" spans="1:13" ht="30" hidden="1" customHeight="1" x14ac:dyDescent="0.3">
      <c r="A761" s="51">
        <v>1054</v>
      </c>
      <c r="B761" s="59">
        <v>44882</v>
      </c>
      <c r="C761" s="59">
        <v>44839</v>
      </c>
      <c r="D761" s="53" t="s">
        <v>1773</v>
      </c>
      <c r="E761" s="51" t="str">
        <f>IF(ISBLANK(LeaveTracker[[#This Row],[Employee Name]]),"-----",VLOOKUP(LeaveTracker[[#This Row],[Employee Name]],Employees[[Employee Name]:[Office]],7))</f>
        <v>EEO/CITY MARKET</v>
      </c>
      <c r="F761" s="51" t="str">
        <f>IF(ISBLANK(LeaveTracker[[#This Row],[Employee Name]]),"-----",VLOOKUP(LeaveTracker[[#This Row],[Employee Name]],Employees[[Employee Name]:[Office]],6))</f>
        <v>CASUAL</v>
      </c>
      <c r="G761" s="50">
        <v>44853</v>
      </c>
      <c r="H761" s="50">
        <v>44853</v>
      </c>
      <c r="I761" s="55" t="s">
        <v>300</v>
      </c>
      <c r="J761" s="53" t="s">
        <v>1808</v>
      </c>
      <c r="K761" s="51" t="str">
        <f ca="1">LeaveTracker[[#This Row],[Days]]&amp;" "&amp;LeaveTracker[[#This Row],[Type of Leave]]</f>
        <v>1 OTHER</v>
      </c>
      <c r="L761" s="9">
        <f ca="1">NETWORKDAYS(LeaveTracker[[#This Row],[Start Date]],LeaveTracker[[#This Row],[End Date]],lstHolidays)</f>
        <v>1</v>
      </c>
      <c r="M761" s="9"/>
    </row>
    <row r="762" spans="1:13" ht="30" hidden="1" customHeight="1" x14ac:dyDescent="0.3">
      <c r="A762" s="51">
        <v>1055</v>
      </c>
      <c r="B762" s="59">
        <v>44882</v>
      </c>
      <c r="C762" s="59">
        <v>44854</v>
      </c>
      <c r="D762" s="53" t="s">
        <v>1773</v>
      </c>
      <c r="E762" s="51" t="str">
        <f>IF(ISBLANK(LeaveTracker[[#This Row],[Employee Name]]),"-----",VLOOKUP(LeaveTracker[[#This Row],[Employee Name]],Employees[[Employee Name]:[Office]],7))</f>
        <v>EEO/CITY MARKET</v>
      </c>
      <c r="F762" s="51" t="str">
        <f>IF(ISBLANK(LeaveTracker[[#This Row],[Employee Name]]),"-----",VLOOKUP(LeaveTracker[[#This Row],[Employee Name]],Employees[[Employee Name]:[Office]],6))</f>
        <v>CASUAL</v>
      </c>
      <c r="G762" s="50">
        <v>44860</v>
      </c>
      <c r="H762" s="50">
        <v>44861</v>
      </c>
      <c r="I762" s="55" t="s">
        <v>300</v>
      </c>
      <c r="J762" s="53" t="s">
        <v>1808</v>
      </c>
      <c r="K762" s="51" t="str">
        <f ca="1">LeaveTracker[[#This Row],[Days]]&amp;" "&amp;LeaveTracker[[#This Row],[Type of Leave]]</f>
        <v>2 OTHER</v>
      </c>
      <c r="L762" s="9">
        <f ca="1">NETWORKDAYS(LeaveTracker[[#This Row],[Start Date]],LeaveTracker[[#This Row],[End Date]],lstHolidays)</f>
        <v>2</v>
      </c>
      <c r="M762" s="9"/>
    </row>
    <row r="763" spans="1:13" ht="30" hidden="1" customHeight="1" x14ac:dyDescent="0.3">
      <c r="A763" s="51">
        <v>1056</v>
      </c>
      <c r="B763" s="59">
        <v>44882</v>
      </c>
      <c r="C763" s="59">
        <v>44853</v>
      </c>
      <c r="D763" s="53" t="s">
        <v>1873</v>
      </c>
      <c r="E763" s="51" t="str">
        <f>IF(ISBLANK(LeaveTracker[[#This Row],[Employee Name]]),"-----",VLOOKUP(LeaveTracker[[#This Row],[Employee Name]],Employees[[Employee Name]:[Office]],7))</f>
        <v>TICC</v>
      </c>
      <c r="F763" s="51" t="str">
        <f>IF(ISBLANK(LeaveTracker[[#This Row],[Employee Name]]),"-----",VLOOKUP(LeaveTracker[[#This Row],[Employee Name]],Employees[[Employee Name]:[Office]],6))</f>
        <v>CASUAL</v>
      </c>
      <c r="G763" s="50">
        <v>44858</v>
      </c>
      <c r="H763" s="50">
        <v>44858</v>
      </c>
      <c r="I763" s="55" t="s">
        <v>82</v>
      </c>
      <c r="J763" s="53"/>
      <c r="K763" s="51" t="str">
        <f ca="1">LeaveTracker[[#This Row],[Days]]&amp;" "&amp;LeaveTracker[[#This Row],[Type of Leave]]</f>
        <v>1 VL</v>
      </c>
      <c r="L763" s="9">
        <f ca="1">NETWORKDAYS(LeaveTracker[[#This Row],[Start Date]],LeaveTracker[[#This Row],[End Date]],lstHolidays)</f>
        <v>1</v>
      </c>
      <c r="M763" s="9"/>
    </row>
    <row r="764" spans="1:13" ht="30" hidden="1" customHeight="1" x14ac:dyDescent="0.3">
      <c r="A764" s="51">
        <v>1057</v>
      </c>
      <c r="B764" s="59">
        <v>44882</v>
      </c>
      <c r="C764" s="59">
        <v>44854</v>
      </c>
      <c r="D764" s="53" t="s">
        <v>1947</v>
      </c>
      <c r="E764" s="51" t="str">
        <f>IF(ISBLANK(LeaveTracker[[#This Row],[Employee Name]]),"-----",VLOOKUP(LeaveTracker[[#This Row],[Employee Name]],Employees[[Employee Name]:[Office]],7))</f>
        <v>ONT</v>
      </c>
      <c r="F764" s="51" t="str">
        <f>IF(ISBLANK(LeaveTracker[[#This Row],[Employee Name]]),"-----",VLOOKUP(LeaveTracker[[#This Row],[Employee Name]],Employees[[Employee Name]:[Office]],6))</f>
        <v>CASUAL</v>
      </c>
      <c r="G764" s="50">
        <v>44868</v>
      </c>
      <c r="H764" s="50">
        <v>44872</v>
      </c>
      <c r="I764" s="55" t="s">
        <v>82</v>
      </c>
      <c r="J764" s="53" t="s">
        <v>1739</v>
      </c>
      <c r="K764" s="51" t="str">
        <f ca="1">LeaveTracker[[#This Row],[Days]]&amp;" "&amp;LeaveTracker[[#This Row],[Type of Leave]]</f>
        <v>3 VL</v>
      </c>
      <c r="L764" s="9">
        <f ca="1">NETWORKDAYS(LeaveTracker[[#This Row],[Start Date]],LeaveTracker[[#This Row],[End Date]],lstHolidays)</f>
        <v>3</v>
      </c>
      <c r="M764" s="9"/>
    </row>
    <row r="765" spans="1:13" ht="30" hidden="1" customHeight="1" x14ac:dyDescent="0.3">
      <c r="A765" s="51">
        <v>1058</v>
      </c>
      <c r="B765" s="59">
        <v>44882</v>
      </c>
      <c r="C765" s="59">
        <v>44854</v>
      </c>
      <c r="D765" s="53" t="s">
        <v>1947</v>
      </c>
      <c r="E765" s="51" t="str">
        <f>IF(ISBLANK(LeaveTracker[[#This Row],[Employee Name]]),"-----",VLOOKUP(LeaveTracker[[#This Row],[Employee Name]],Employees[[Employee Name]:[Office]],7))</f>
        <v>ONT</v>
      </c>
      <c r="F765" s="51" t="str">
        <f>IF(ISBLANK(LeaveTracker[[#This Row],[Employee Name]]),"-----",VLOOKUP(LeaveTracker[[#This Row],[Employee Name]],Employees[[Employee Name]:[Office]],6))</f>
        <v>CASUAL</v>
      </c>
      <c r="G765" s="50">
        <v>44860</v>
      </c>
      <c r="H765" s="50">
        <v>44860</v>
      </c>
      <c r="I765" s="55" t="s">
        <v>81</v>
      </c>
      <c r="J765" s="53"/>
      <c r="K765" s="51" t="str">
        <f ca="1">LeaveTracker[[#This Row],[Days]]&amp;" "&amp;LeaveTracker[[#This Row],[Type of Leave]]</f>
        <v>1 SL</v>
      </c>
      <c r="L765" s="9">
        <f ca="1">NETWORKDAYS(LeaveTracker[[#This Row],[Start Date]],LeaveTracker[[#This Row],[End Date]],lstHolidays)</f>
        <v>1</v>
      </c>
      <c r="M765" s="9"/>
    </row>
    <row r="766" spans="1:13" ht="30" hidden="1" customHeight="1" x14ac:dyDescent="0.3">
      <c r="A766" s="51">
        <v>1059</v>
      </c>
      <c r="B766" s="59">
        <v>44882</v>
      </c>
      <c r="C766" s="59">
        <v>44844</v>
      </c>
      <c r="D766" s="53" t="s">
        <v>1742</v>
      </c>
      <c r="E766" s="51" t="str">
        <f>IF(ISBLANK(LeaveTracker[[#This Row],[Employee Name]]),"-----",VLOOKUP(LeaveTracker[[#This Row],[Employee Name]],Employees[[Employee Name]:[Office]],7))</f>
        <v>TCIS</v>
      </c>
      <c r="F766" s="51" t="str">
        <f>IF(ISBLANK(LeaveTracker[[#This Row],[Employee Name]]),"-----",VLOOKUP(LeaveTracker[[#This Row],[Employee Name]],Employees[[Employee Name]:[Office]],6))</f>
        <v>CASUAL</v>
      </c>
      <c r="G766" s="50">
        <v>44868</v>
      </c>
      <c r="H766" s="50">
        <v>44876</v>
      </c>
      <c r="I766" s="55" t="s">
        <v>82</v>
      </c>
      <c r="J766" s="53"/>
      <c r="K766" s="51" t="str">
        <f ca="1">LeaveTracker[[#This Row],[Days]]&amp;" "&amp;LeaveTracker[[#This Row],[Type of Leave]]</f>
        <v>7 VL</v>
      </c>
      <c r="L766" s="9">
        <f ca="1">NETWORKDAYS(LeaveTracker[[#This Row],[Start Date]],LeaveTracker[[#This Row],[End Date]],lstHolidays)</f>
        <v>7</v>
      </c>
      <c r="M766" s="9"/>
    </row>
    <row r="767" spans="1:13" ht="30" hidden="1" customHeight="1" x14ac:dyDescent="0.3">
      <c r="A767" s="51">
        <v>1060</v>
      </c>
      <c r="B767" s="59">
        <v>44882</v>
      </c>
      <c r="C767" s="59">
        <v>44844</v>
      </c>
      <c r="D767" s="53" t="s">
        <v>1742</v>
      </c>
      <c r="E767" s="51" t="str">
        <f>IF(ISBLANK(LeaveTracker[[#This Row],[Employee Name]]),"-----",VLOOKUP(LeaveTracker[[#This Row],[Employee Name]],Employees[[Employee Name]:[Office]],7))</f>
        <v>TCIS</v>
      </c>
      <c r="F767" s="51" t="str">
        <f>IF(ISBLANK(LeaveTracker[[#This Row],[Employee Name]]),"-----",VLOOKUP(LeaveTracker[[#This Row],[Employee Name]],Employees[[Employee Name]:[Office]],6))</f>
        <v>CASUAL</v>
      </c>
      <c r="G767" s="50">
        <v>44851</v>
      </c>
      <c r="H767" s="50">
        <v>44865</v>
      </c>
      <c r="I767" s="55" t="s">
        <v>82</v>
      </c>
      <c r="J767" s="53"/>
      <c r="K767" s="51" t="str">
        <f ca="1">LeaveTracker[[#This Row],[Days]]&amp;" "&amp;LeaveTracker[[#This Row],[Type of Leave]]</f>
        <v>11 VL</v>
      </c>
      <c r="L767" s="9">
        <f ca="1">NETWORKDAYS(LeaveTracker[[#This Row],[Start Date]],LeaveTracker[[#This Row],[End Date]],lstHolidays)</f>
        <v>11</v>
      </c>
      <c r="M767" s="9"/>
    </row>
    <row r="768" spans="1:13" ht="30" hidden="1" customHeight="1" x14ac:dyDescent="0.3">
      <c r="A768" s="51">
        <v>1061</v>
      </c>
      <c r="B768" s="59">
        <v>44882</v>
      </c>
      <c r="C768" s="59">
        <v>44859</v>
      </c>
      <c r="D768" s="53" t="s">
        <v>1946</v>
      </c>
      <c r="E768" s="51" t="str">
        <f>IF(ISBLANK(LeaveTracker[[#This Row],[Employee Name]]),"-----",VLOOKUP(LeaveTracker[[#This Row],[Employee Name]],Employees[[Employee Name]:[Office]],7))</f>
        <v>ONT</v>
      </c>
      <c r="F768" s="51" t="str">
        <f>IF(ISBLANK(LeaveTracker[[#This Row],[Employee Name]]),"-----",VLOOKUP(LeaveTracker[[#This Row],[Employee Name]],Employees[[Employee Name]:[Office]],6))</f>
        <v>CASUAL</v>
      </c>
      <c r="G768" s="50">
        <v>44882</v>
      </c>
      <c r="H768" s="50">
        <v>44882</v>
      </c>
      <c r="I768" s="55" t="s">
        <v>82</v>
      </c>
      <c r="J768" s="53"/>
      <c r="K768" s="51" t="str">
        <f ca="1">LeaveTracker[[#This Row],[Days]]&amp;" "&amp;LeaveTracker[[#This Row],[Type of Leave]]</f>
        <v>1 VL</v>
      </c>
      <c r="L768" s="9">
        <f ca="1">NETWORKDAYS(LeaveTracker[[#This Row],[Start Date]],LeaveTracker[[#This Row],[End Date]],lstHolidays)</f>
        <v>1</v>
      </c>
      <c r="M768" s="9"/>
    </row>
    <row r="769" spans="1:13" ht="30" hidden="1" customHeight="1" x14ac:dyDescent="0.3">
      <c r="A769" s="51">
        <v>1061</v>
      </c>
      <c r="B769" s="59">
        <v>44882</v>
      </c>
      <c r="C769" s="59">
        <v>44859</v>
      </c>
      <c r="D769" s="53" t="s">
        <v>1946</v>
      </c>
      <c r="E769" s="51" t="str">
        <f>IF(ISBLANK(LeaveTracker[[#This Row],[Employee Name]]),"-----",VLOOKUP(LeaveTracker[[#This Row],[Employee Name]],Employees[[Employee Name]:[Office]],7))</f>
        <v>ONT</v>
      </c>
      <c r="F769" s="51" t="str">
        <f>IF(ISBLANK(LeaveTracker[[#This Row],[Employee Name]]),"-----",VLOOKUP(LeaveTracker[[#This Row],[Employee Name]],Employees[[Employee Name]:[Office]],6))</f>
        <v>CASUAL</v>
      </c>
      <c r="G769" s="50">
        <v>44889</v>
      </c>
      <c r="H769" s="50">
        <v>44889</v>
      </c>
      <c r="I769" s="55" t="s">
        <v>82</v>
      </c>
      <c r="J769" s="53"/>
      <c r="K769" s="51" t="str">
        <f ca="1">LeaveTracker[[#This Row],[Days]]&amp;" "&amp;LeaveTracker[[#This Row],[Type of Leave]]</f>
        <v>1 VL</v>
      </c>
      <c r="L769" s="9">
        <f ca="1">NETWORKDAYS(LeaveTracker[[#This Row],[Start Date]],LeaveTracker[[#This Row],[End Date]],lstHolidays)</f>
        <v>1</v>
      </c>
      <c r="M769" s="9"/>
    </row>
    <row r="770" spans="1:13" ht="30" hidden="1" customHeight="1" x14ac:dyDescent="0.3">
      <c r="A770" s="51">
        <v>1062</v>
      </c>
      <c r="B770" s="59">
        <v>44882</v>
      </c>
      <c r="C770" s="59">
        <v>44860</v>
      </c>
      <c r="D770" s="53" t="s">
        <v>1965</v>
      </c>
      <c r="E770" s="51" t="str">
        <f>IF(ISBLANK(LeaveTracker[[#This Row],[Employee Name]]),"-----",VLOOKUP(LeaveTracker[[#This Row],[Employee Name]],Employees[[Employee Name]:[Office]],7))</f>
        <v>BPLO</v>
      </c>
      <c r="F770" s="51" t="str">
        <f>IF(ISBLANK(LeaveTracker[[#This Row],[Employee Name]]),"-----",VLOOKUP(LeaveTracker[[#This Row],[Employee Name]],Employees[[Employee Name]:[Office]],6))</f>
        <v>JOBCON</v>
      </c>
      <c r="G770" s="50">
        <v>44858</v>
      </c>
      <c r="H770" s="50">
        <v>44859</v>
      </c>
      <c r="I770" s="55" t="s">
        <v>1026</v>
      </c>
      <c r="J770" s="53" t="s">
        <v>1920</v>
      </c>
      <c r="K770" s="51" t="str">
        <f ca="1">LeaveTracker[[#This Row],[Days]]&amp;" "&amp;LeaveTracker[[#This Row],[Type of Leave]]</f>
        <v>2 WITHOUTPAY</v>
      </c>
      <c r="L770" s="9">
        <f ca="1">NETWORKDAYS(LeaveTracker[[#This Row],[Start Date]],LeaveTracker[[#This Row],[End Date]],lstHolidays)</f>
        <v>2</v>
      </c>
      <c r="M770" s="9"/>
    </row>
    <row r="771" spans="1:13" ht="30" hidden="1" customHeight="1" x14ac:dyDescent="0.3">
      <c r="A771" s="51">
        <v>1062</v>
      </c>
      <c r="B771" s="59">
        <v>44882</v>
      </c>
      <c r="C771" s="59">
        <v>44860</v>
      </c>
      <c r="D771" s="53" t="s">
        <v>1965</v>
      </c>
      <c r="E771" s="51" t="str">
        <f>IF(ISBLANK(LeaveTracker[[#This Row],[Employee Name]]),"-----",VLOOKUP(LeaveTracker[[#This Row],[Employee Name]],Employees[[Employee Name]:[Office]],7))</f>
        <v>BPLO</v>
      </c>
      <c r="F771" s="51" t="str">
        <f>IF(ISBLANK(LeaveTracker[[#This Row],[Employee Name]]),"-----",VLOOKUP(LeaveTracker[[#This Row],[Employee Name]],Employees[[Employee Name]:[Office]],6))</f>
        <v>JOBCON</v>
      </c>
      <c r="G771" s="50">
        <v>44861</v>
      </c>
      <c r="H771" s="50">
        <v>44861</v>
      </c>
      <c r="I771" s="55" t="s">
        <v>1026</v>
      </c>
      <c r="J771" s="53" t="s">
        <v>1920</v>
      </c>
      <c r="K771" s="51" t="str">
        <f ca="1">LeaveTracker[[#This Row],[Days]]&amp;" "&amp;LeaveTracker[[#This Row],[Type of Leave]]</f>
        <v>1 WITHOUTPAY</v>
      </c>
      <c r="L771" s="9">
        <f ca="1">NETWORKDAYS(LeaveTracker[[#This Row],[Start Date]],LeaveTracker[[#This Row],[End Date]],lstHolidays)</f>
        <v>1</v>
      </c>
      <c r="M771" s="9"/>
    </row>
    <row r="772" spans="1:13" ht="30" hidden="1" customHeight="1" x14ac:dyDescent="0.3">
      <c r="A772" s="51">
        <v>1063</v>
      </c>
      <c r="B772" s="59">
        <v>44882</v>
      </c>
      <c r="C772" s="59">
        <v>44853</v>
      </c>
      <c r="D772" s="53" t="s">
        <v>1838</v>
      </c>
      <c r="E772" s="51" t="str">
        <f>IF(ISBLANK(LeaveTracker[[#This Row],[Employee Name]]),"-----",VLOOKUP(LeaveTracker[[#This Row],[Employee Name]],Employees[[Employee Name]:[Office]],7))</f>
        <v>CSWDO</v>
      </c>
      <c r="F772" s="51" t="str">
        <f>IF(ISBLANK(LeaveTracker[[#This Row],[Employee Name]]),"-----",VLOOKUP(LeaveTracker[[#This Row],[Employee Name]],Employees[[Employee Name]:[Office]],6))</f>
        <v>CASUAL</v>
      </c>
      <c r="G772" s="50">
        <v>44852</v>
      </c>
      <c r="H772" s="50">
        <v>44852</v>
      </c>
      <c r="I772" s="55" t="s">
        <v>81</v>
      </c>
      <c r="J772" s="53"/>
      <c r="K772" s="51" t="str">
        <f ca="1">LeaveTracker[[#This Row],[Days]]&amp;" "&amp;LeaveTracker[[#This Row],[Type of Leave]]</f>
        <v>1 SL</v>
      </c>
      <c r="L772" s="9">
        <f ca="1">NETWORKDAYS(LeaveTracker[[#This Row],[Start Date]],LeaveTracker[[#This Row],[End Date]],lstHolidays)</f>
        <v>1</v>
      </c>
      <c r="M772" s="9"/>
    </row>
    <row r="773" spans="1:13" ht="30" hidden="1" customHeight="1" x14ac:dyDescent="0.3">
      <c r="A773" s="51">
        <v>1064</v>
      </c>
      <c r="B773" s="59">
        <v>44882</v>
      </c>
      <c r="C773" s="59">
        <v>44837</v>
      </c>
      <c r="D773" s="53" t="s">
        <v>1886</v>
      </c>
      <c r="E773" s="51" t="str">
        <f>IF(ISBLANK(LeaveTracker[[#This Row],[Employee Name]]),"-----",VLOOKUP(LeaveTracker[[#This Row],[Employee Name]],Employees[[Employee Name]:[Office]],7))</f>
        <v>TICC</v>
      </c>
      <c r="F773" s="51" t="str">
        <f>IF(ISBLANK(LeaveTracker[[#This Row],[Employee Name]]),"-----",VLOOKUP(LeaveTracker[[#This Row],[Employee Name]],Employees[[Employee Name]:[Office]],6))</f>
        <v>CASUAL</v>
      </c>
      <c r="G773" s="50">
        <v>44834</v>
      </c>
      <c r="H773" s="50">
        <v>44834</v>
      </c>
      <c r="I773" s="55" t="s">
        <v>81</v>
      </c>
      <c r="J773" s="53"/>
      <c r="K773" s="51" t="str">
        <f ca="1">LeaveTracker[[#This Row],[Days]]&amp;" "&amp;LeaveTracker[[#This Row],[Type of Leave]]</f>
        <v>1 SL</v>
      </c>
      <c r="L773" s="9">
        <f ca="1">NETWORKDAYS(LeaveTracker[[#This Row],[Start Date]],LeaveTracker[[#This Row],[End Date]],lstHolidays)</f>
        <v>1</v>
      </c>
      <c r="M773" s="9"/>
    </row>
    <row r="774" spans="1:13" ht="30" hidden="1" customHeight="1" x14ac:dyDescent="0.3">
      <c r="A774" s="51">
        <v>1065</v>
      </c>
      <c r="B774" s="59">
        <v>44882</v>
      </c>
      <c r="C774" s="59">
        <v>44859</v>
      </c>
      <c r="D774" s="53" t="s">
        <v>1886</v>
      </c>
      <c r="E774" s="51" t="str">
        <f>IF(ISBLANK(LeaveTracker[[#This Row],[Employee Name]]),"-----",VLOOKUP(LeaveTracker[[#This Row],[Employee Name]],Employees[[Employee Name]:[Office]],7))</f>
        <v>TICC</v>
      </c>
      <c r="F774" s="51" t="str">
        <f>IF(ISBLANK(LeaveTracker[[#This Row],[Employee Name]]),"-----",VLOOKUP(LeaveTracker[[#This Row],[Employee Name]],Employees[[Employee Name]:[Office]],6))</f>
        <v>CASUAL</v>
      </c>
      <c r="G774" s="50">
        <v>44858</v>
      </c>
      <c r="H774" s="50">
        <v>44858</v>
      </c>
      <c r="I774" s="55" t="s">
        <v>81</v>
      </c>
      <c r="J774" s="53"/>
      <c r="K774" s="51" t="str">
        <f ca="1">LeaveTracker[[#This Row],[Days]]&amp;" "&amp;LeaveTracker[[#This Row],[Type of Leave]]</f>
        <v>1 SL</v>
      </c>
      <c r="L774" s="9">
        <f ca="1">NETWORKDAYS(LeaveTracker[[#This Row],[Start Date]],LeaveTracker[[#This Row],[End Date]],lstHolidays)</f>
        <v>1</v>
      </c>
      <c r="M774" s="9"/>
    </row>
    <row r="775" spans="1:13" ht="30" hidden="1" customHeight="1" x14ac:dyDescent="0.3">
      <c r="A775" s="51">
        <v>1066</v>
      </c>
      <c r="B775" s="59">
        <v>44882</v>
      </c>
      <c r="C775" s="59">
        <v>44874</v>
      </c>
      <c r="D775" s="53" t="s">
        <v>1886</v>
      </c>
      <c r="E775" s="51" t="str">
        <f>IF(ISBLANK(LeaveTracker[[#This Row],[Employee Name]]),"-----",VLOOKUP(LeaveTracker[[#This Row],[Employee Name]],Employees[[Employee Name]:[Office]],7))</f>
        <v>TICC</v>
      </c>
      <c r="F775" s="51" t="str">
        <f>IF(ISBLANK(LeaveTracker[[#This Row],[Employee Name]]),"-----",VLOOKUP(LeaveTracker[[#This Row],[Employee Name]],Employees[[Employee Name]:[Office]],6))</f>
        <v>CASUAL</v>
      </c>
      <c r="G775" s="50">
        <v>44880</v>
      </c>
      <c r="H775" s="50">
        <v>44880</v>
      </c>
      <c r="I775" s="55" t="s">
        <v>82</v>
      </c>
      <c r="J775" s="53"/>
      <c r="K775" s="51" t="str">
        <f ca="1">LeaveTracker[[#This Row],[Days]]&amp;" "&amp;LeaveTracker[[#This Row],[Type of Leave]]</f>
        <v>1 VL</v>
      </c>
      <c r="L775" s="9">
        <f ca="1">NETWORKDAYS(LeaveTracker[[#This Row],[Start Date]],LeaveTracker[[#This Row],[End Date]],lstHolidays)</f>
        <v>1</v>
      </c>
      <c r="M775" s="9"/>
    </row>
    <row r="776" spans="1:13" ht="30" hidden="1" customHeight="1" x14ac:dyDescent="0.3">
      <c r="A776" s="51">
        <v>1067</v>
      </c>
      <c r="B776" s="59">
        <v>44882</v>
      </c>
      <c r="C776" s="59">
        <v>44847</v>
      </c>
      <c r="D776" s="53" t="s">
        <v>1886</v>
      </c>
      <c r="E776" s="51" t="str">
        <f>IF(ISBLANK(LeaveTracker[[#This Row],[Employee Name]]),"-----",VLOOKUP(LeaveTracker[[#This Row],[Employee Name]],Employees[[Employee Name]:[Office]],7))</f>
        <v>TICC</v>
      </c>
      <c r="F776" s="51" t="str">
        <f>IF(ISBLANK(LeaveTracker[[#This Row],[Employee Name]]),"-----",VLOOKUP(LeaveTracker[[#This Row],[Employee Name]],Employees[[Employee Name]:[Office]],6))</f>
        <v>CASUAL</v>
      </c>
      <c r="G776" s="50">
        <v>44846</v>
      </c>
      <c r="H776" s="50">
        <v>44846</v>
      </c>
      <c r="I776" s="55" t="s">
        <v>81</v>
      </c>
      <c r="J776" s="53"/>
      <c r="K776" s="51" t="str">
        <f ca="1">LeaveTracker[[#This Row],[Days]]&amp;" "&amp;LeaveTracker[[#This Row],[Type of Leave]]</f>
        <v>1 SL</v>
      </c>
      <c r="L776" s="9">
        <f ca="1">NETWORKDAYS(LeaveTracker[[#This Row],[Start Date]],LeaveTracker[[#This Row],[End Date]],lstHolidays)</f>
        <v>1</v>
      </c>
      <c r="M776" s="9"/>
    </row>
    <row r="777" spans="1:13" ht="30" hidden="1" customHeight="1" x14ac:dyDescent="0.3">
      <c r="A777" s="51">
        <v>1068</v>
      </c>
      <c r="B777" s="59">
        <v>44882</v>
      </c>
      <c r="C777" s="59">
        <v>44853</v>
      </c>
      <c r="D777" s="53" t="s">
        <v>1895</v>
      </c>
      <c r="E777" s="51" t="str">
        <f>IF(ISBLANK(LeaveTracker[[#This Row],[Employee Name]]),"-----",VLOOKUP(LeaveTracker[[#This Row],[Employee Name]],Employees[[Employee Name]:[Office]],7))</f>
        <v>CEO</v>
      </c>
      <c r="F777" s="51" t="str">
        <f>IF(ISBLANK(LeaveTracker[[#This Row],[Employee Name]]),"-----",VLOOKUP(LeaveTracker[[#This Row],[Employee Name]],Employees[[Employee Name]:[Office]],6))</f>
        <v>CASUAL</v>
      </c>
      <c r="G777" s="50">
        <v>44852</v>
      </c>
      <c r="H777" s="50">
        <v>44852</v>
      </c>
      <c r="I777" s="55" t="s">
        <v>81</v>
      </c>
      <c r="J777" s="53"/>
      <c r="K777" s="51" t="str">
        <f ca="1">LeaveTracker[[#This Row],[Days]]&amp;" "&amp;LeaveTracker[[#This Row],[Type of Leave]]</f>
        <v>1 SL</v>
      </c>
      <c r="L777" s="9">
        <f ca="1">NETWORKDAYS(LeaveTracker[[#This Row],[Start Date]],LeaveTracker[[#This Row],[End Date]],lstHolidays)</f>
        <v>1</v>
      </c>
      <c r="M777" s="9"/>
    </row>
    <row r="778" spans="1:13" ht="30" hidden="1" customHeight="1" x14ac:dyDescent="0.3">
      <c r="A778" s="51">
        <v>1069</v>
      </c>
      <c r="B778" s="59">
        <v>44882</v>
      </c>
      <c r="C778" s="59">
        <v>44851</v>
      </c>
      <c r="D778" s="53" t="s">
        <v>1878</v>
      </c>
      <c r="E778" s="51" t="str">
        <f>IF(ISBLANK(LeaveTracker[[#This Row],[Employee Name]]),"-----",VLOOKUP(LeaveTracker[[#This Row],[Employee Name]],Employees[[Employee Name]:[Office]],7))</f>
        <v>CHO</v>
      </c>
      <c r="F778" s="51" t="str">
        <f>IF(ISBLANK(LeaveTracker[[#This Row],[Employee Name]]),"-----",VLOOKUP(LeaveTracker[[#This Row],[Employee Name]],Employees[[Employee Name]:[Office]],6))</f>
        <v>CASUAL</v>
      </c>
      <c r="G778" s="50">
        <v>44844</v>
      </c>
      <c r="H778" s="50">
        <v>44848</v>
      </c>
      <c r="I778" s="55" t="s">
        <v>300</v>
      </c>
      <c r="J778" s="53" t="s">
        <v>1966</v>
      </c>
      <c r="K778" s="51" t="str">
        <f ca="1">LeaveTracker[[#This Row],[Days]]&amp;" "&amp;LeaveTracker[[#This Row],[Type of Leave]]</f>
        <v>5 OTHER</v>
      </c>
      <c r="L778" s="9">
        <f ca="1">NETWORKDAYS(LeaveTracker[[#This Row],[Start Date]],LeaveTracker[[#This Row],[End Date]],lstHolidays)</f>
        <v>5</v>
      </c>
      <c r="M778" s="9"/>
    </row>
    <row r="779" spans="1:13" ht="30" hidden="1" customHeight="1" x14ac:dyDescent="0.3">
      <c r="A779" s="51">
        <v>1070</v>
      </c>
      <c r="B779" s="59">
        <v>44882</v>
      </c>
      <c r="C779" s="59">
        <v>44855</v>
      </c>
      <c r="D779" s="53" t="s">
        <v>1940</v>
      </c>
      <c r="E779" s="51" t="str">
        <f>IF(ISBLANK(LeaveTracker[[#This Row],[Employee Name]]),"-----",VLOOKUP(LeaveTracker[[#This Row],[Employee Name]],Employees[[Employee Name]:[Office]],7))</f>
        <v>CENRO</v>
      </c>
      <c r="F779" s="51" t="str">
        <f>IF(ISBLANK(LeaveTracker[[#This Row],[Employee Name]]),"-----",VLOOKUP(LeaveTracker[[#This Row],[Employee Name]],Employees[[Employee Name]:[Office]],6))</f>
        <v>CASUAL</v>
      </c>
      <c r="G779" s="50">
        <v>44862</v>
      </c>
      <c r="H779" s="50">
        <v>44867</v>
      </c>
      <c r="I779" s="55" t="s">
        <v>82</v>
      </c>
      <c r="J779" s="53"/>
      <c r="K779" s="51" t="str">
        <f ca="1">LeaveTracker[[#This Row],[Days]]&amp;" "&amp;LeaveTracker[[#This Row],[Type of Leave]]</f>
        <v>3 VL</v>
      </c>
      <c r="L779" s="9">
        <f ca="1">NETWORKDAYS(LeaveTracker[[#This Row],[Start Date]],LeaveTracker[[#This Row],[End Date]],lstHolidays)</f>
        <v>3</v>
      </c>
      <c r="M779" s="9"/>
    </row>
    <row r="780" spans="1:13" ht="30" hidden="1" customHeight="1" x14ac:dyDescent="0.3">
      <c r="A780" s="51">
        <v>1071</v>
      </c>
      <c r="B780" s="59">
        <v>44882</v>
      </c>
      <c r="C780" s="59">
        <v>44862</v>
      </c>
      <c r="D780" s="53" t="s">
        <v>1056</v>
      </c>
      <c r="E780" s="51" t="str">
        <f>IF(ISBLANK(LeaveTracker[[#This Row],[Employee Name]]),"-----",VLOOKUP(LeaveTracker[[#This Row],[Employee Name]],Employees[[Employee Name]:[Office]],7))</f>
        <v>CHO</v>
      </c>
      <c r="F780" s="51" t="str">
        <f>IF(ISBLANK(LeaveTracker[[#This Row],[Employee Name]]),"-----",VLOOKUP(LeaveTracker[[#This Row],[Employee Name]],Employees[[Employee Name]:[Office]],6))</f>
        <v>REGULAR</v>
      </c>
      <c r="G780" s="50">
        <v>44852</v>
      </c>
      <c r="H780" s="50">
        <v>44861</v>
      </c>
      <c r="I780" s="55" t="s">
        <v>81</v>
      </c>
      <c r="J780" s="53"/>
      <c r="K780" s="51" t="str">
        <f ca="1">LeaveTracker[[#This Row],[Days]]&amp;" "&amp;LeaveTracker[[#This Row],[Type of Leave]]</f>
        <v>8 SL</v>
      </c>
      <c r="L780" s="9">
        <f ca="1">NETWORKDAYS(LeaveTracker[[#This Row],[Start Date]],LeaveTracker[[#This Row],[End Date]],lstHolidays)</f>
        <v>8</v>
      </c>
      <c r="M780" s="9"/>
    </row>
    <row r="781" spans="1:13" ht="30" hidden="1" customHeight="1" x14ac:dyDescent="0.3">
      <c r="A781" s="51">
        <v>1072</v>
      </c>
      <c r="B781" s="59">
        <v>44882</v>
      </c>
      <c r="C781" s="59">
        <v>44875</v>
      </c>
      <c r="D781" s="53" t="s">
        <v>1056</v>
      </c>
      <c r="E781" s="51" t="str">
        <f>IF(ISBLANK(LeaveTracker[[#This Row],[Employee Name]]),"-----",VLOOKUP(LeaveTracker[[#This Row],[Employee Name]],Employees[[Employee Name]:[Office]],7))</f>
        <v>CHO</v>
      </c>
      <c r="F781" s="51" t="str">
        <f>IF(ISBLANK(LeaveTracker[[#This Row],[Employee Name]]),"-----",VLOOKUP(LeaveTracker[[#This Row],[Employee Name]],Employees[[Employee Name]:[Office]],6))</f>
        <v>REGULAR</v>
      </c>
      <c r="G781" s="50">
        <v>44872</v>
      </c>
      <c r="H781" s="50">
        <v>44873</v>
      </c>
      <c r="I781" s="55" t="s">
        <v>82</v>
      </c>
      <c r="J781" s="53"/>
      <c r="K781" s="51" t="str">
        <f ca="1">LeaveTracker[[#This Row],[Days]]&amp;" "&amp;LeaveTracker[[#This Row],[Type of Leave]]</f>
        <v>2 VL</v>
      </c>
      <c r="L781" s="9">
        <f ca="1">NETWORKDAYS(LeaveTracker[[#This Row],[Start Date]],LeaveTracker[[#This Row],[End Date]],lstHolidays)</f>
        <v>2</v>
      </c>
      <c r="M781" s="9"/>
    </row>
    <row r="782" spans="1:13" ht="30" hidden="1" customHeight="1" x14ac:dyDescent="0.3">
      <c r="A782" s="51">
        <v>1073</v>
      </c>
      <c r="B782" s="59">
        <v>44882</v>
      </c>
      <c r="C782" s="59">
        <v>44848</v>
      </c>
      <c r="D782" s="53" t="s">
        <v>1860</v>
      </c>
      <c r="E782" s="51" t="str">
        <f>IF(ISBLANK(LeaveTracker[[#This Row],[Employee Name]]),"-----",VLOOKUP(LeaveTracker[[#This Row],[Employee Name]],Employees[[Employee Name]:[Office]],7))</f>
        <v>BIR</v>
      </c>
      <c r="F782" s="51" t="str">
        <f>IF(ISBLANK(LeaveTracker[[#This Row],[Employee Name]]),"-----",VLOOKUP(LeaveTracker[[#This Row],[Employee Name]],Employees[[Employee Name]:[Office]],6))</f>
        <v>CASUAL</v>
      </c>
      <c r="G782" s="50">
        <v>44838</v>
      </c>
      <c r="H782" s="50">
        <v>44838</v>
      </c>
      <c r="I782" s="55" t="s">
        <v>81</v>
      </c>
      <c r="J782" s="53"/>
      <c r="K782" s="51" t="str">
        <f ca="1">LeaveTracker[[#This Row],[Days]]&amp;" "&amp;LeaveTracker[[#This Row],[Type of Leave]]</f>
        <v>1 SL</v>
      </c>
      <c r="L782" s="9">
        <f ca="1">NETWORKDAYS(LeaveTracker[[#This Row],[Start Date]],LeaveTracker[[#This Row],[End Date]],lstHolidays)</f>
        <v>1</v>
      </c>
      <c r="M782" s="9"/>
    </row>
    <row r="783" spans="1:13" ht="30" hidden="1" customHeight="1" x14ac:dyDescent="0.3">
      <c r="A783" s="51">
        <v>1073</v>
      </c>
      <c r="B783" s="59">
        <v>44882</v>
      </c>
      <c r="C783" s="59">
        <v>44848</v>
      </c>
      <c r="D783" s="53" t="s">
        <v>1860</v>
      </c>
      <c r="E783" s="51" t="str">
        <f>IF(ISBLANK(LeaveTracker[[#This Row],[Employee Name]]),"-----",VLOOKUP(LeaveTracker[[#This Row],[Employee Name]],Employees[[Employee Name]:[Office]],7))</f>
        <v>BIR</v>
      </c>
      <c r="F783" s="51" t="str">
        <f>IF(ISBLANK(LeaveTracker[[#This Row],[Employee Name]]),"-----",VLOOKUP(LeaveTracker[[#This Row],[Employee Name]],Employees[[Employee Name]:[Office]],6))</f>
        <v>CASUAL</v>
      </c>
      <c r="G783" s="50">
        <v>44845</v>
      </c>
      <c r="H783" s="50">
        <v>44845</v>
      </c>
      <c r="I783" s="55" t="s">
        <v>81</v>
      </c>
      <c r="J783" s="53"/>
      <c r="K783" s="51" t="str">
        <f ca="1">LeaveTracker[[#This Row],[Days]]&amp;" "&amp;LeaveTracker[[#This Row],[Type of Leave]]</f>
        <v>1 SL</v>
      </c>
      <c r="L783" s="9">
        <f ca="1">NETWORKDAYS(LeaveTracker[[#This Row],[Start Date]],LeaveTracker[[#This Row],[End Date]],lstHolidays)</f>
        <v>1</v>
      </c>
      <c r="M783" s="9"/>
    </row>
    <row r="784" spans="1:13" ht="30" hidden="1" customHeight="1" x14ac:dyDescent="0.3">
      <c r="A784" s="51">
        <v>1074</v>
      </c>
      <c r="B784" s="59">
        <v>44882</v>
      </c>
      <c r="C784" s="59">
        <v>44861</v>
      </c>
      <c r="D784" s="53" t="s">
        <v>1860</v>
      </c>
      <c r="E784" s="51" t="str">
        <f>IF(ISBLANK(LeaveTracker[[#This Row],[Employee Name]]),"-----",VLOOKUP(LeaveTracker[[#This Row],[Employee Name]],Employees[[Employee Name]:[Office]],7))</f>
        <v>BIR</v>
      </c>
      <c r="F784" s="51" t="str">
        <f>IF(ISBLANK(LeaveTracker[[#This Row],[Employee Name]]),"-----",VLOOKUP(LeaveTracker[[#This Row],[Employee Name]],Employees[[Employee Name]:[Office]],6))</f>
        <v>CASUAL</v>
      </c>
      <c r="G784" s="50">
        <v>44851</v>
      </c>
      <c r="H784" s="50">
        <v>44851</v>
      </c>
      <c r="I784" s="55" t="s">
        <v>81</v>
      </c>
      <c r="J784" s="53"/>
      <c r="K784" s="51" t="str">
        <f ca="1">LeaveTracker[[#This Row],[Days]]&amp;" "&amp;LeaveTracker[[#This Row],[Type of Leave]]</f>
        <v>1 SL</v>
      </c>
      <c r="L784" s="9">
        <f ca="1">NETWORKDAYS(LeaveTracker[[#This Row],[Start Date]],LeaveTracker[[#This Row],[End Date]],lstHolidays)</f>
        <v>1</v>
      </c>
      <c r="M784" s="9"/>
    </row>
    <row r="785" spans="1:13" ht="30" hidden="1" customHeight="1" x14ac:dyDescent="0.3">
      <c r="A785" s="51">
        <v>1074</v>
      </c>
      <c r="B785" s="59">
        <v>44882</v>
      </c>
      <c r="C785" s="59">
        <v>44861</v>
      </c>
      <c r="D785" s="53" t="s">
        <v>1860</v>
      </c>
      <c r="E785" s="51" t="str">
        <f>IF(ISBLANK(LeaveTracker[[#This Row],[Employee Name]]),"-----",VLOOKUP(LeaveTracker[[#This Row],[Employee Name]],Employees[[Employee Name]:[Office]],7))</f>
        <v>BIR</v>
      </c>
      <c r="F785" s="51" t="str">
        <f>IF(ISBLANK(LeaveTracker[[#This Row],[Employee Name]]),"-----",VLOOKUP(LeaveTracker[[#This Row],[Employee Name]],Employees[[Employee Name]:[Office]],6))</f>
        <v>CASUAL</v>
      </c>
      <c r="G785" s="50">
        <v>44855</v>
      </c>
      <c r="H785" s="50">
        <v>44855</v>
      </c>
      <c r="I785" s="55" t="s">
        <v>81</v>
      </c>
      <c r="J785" s="53"/>
      <c r="K785" s="51" t="str">
        <f ca="1">LeaveTracker[[#This Row],[Days]]&amp;" "&amp;LeaveTracker[[#This Row],[Type of Leave]]</f>
        <v>1 SL</v>
      </c>
      <c r="L785" s="9">
        <f ca="1">NETWORKDAYS(LeaveTracker[[#This Row],[Start Date]],LeaveTracker[[#This Row],[End Date]],lstHolidays)</f>
        <v>1</v>
      </c>
      <c r="M785" s="9"/>
    </row>
    <row r="786" spans="1:13" ht="30" hidden="1" customHeight="1" x14ac:dyDescent="0.3">
      <c r="A786" s="51">
        <v>1075</v>
      </c>
      <c r="B786" s="59">
        <v>44882</v>
      </c>
      <c r="C786" s="59">
        <v>44853</v>
      </c>
      <c r="D786" s="53" t="s">
        <v>1860</v>
      </c>
      <c r="E786" s="51" t="str">
        <f>IF(ISBLANK(LeaveTracker[[#This Row],[Employee Name]]),"-----",VLOOKUP(LeaveTracker[[#This Row],[Employee Name]],Employees[[Employee Name]:[Office]],7))</f>
        <v>BIR</v>
      </c>
      <c r="F786" s="51" t="str">
        <f>IF(ISBLANK(LeaveTracker[[#This Row],[Employee Name]]),"-----",VLOOKUP(LeaveTracker[[#This Row],[Employee Name]],Employees[[Employee Name]:[Office]],6))</f>
        <v>CASUAL</v>
      </c>
      <c r="G786" s="50">
        <v>44851</v>
      </c>
      <c r="H786" s="50">
        <v>44851</v>
      </c>
      <c r="I786" s="55" t="s">
        <v>81</v>
      </c>
      <c r="J786" s="53"/>
      <c r="K786" s="51" t="str">
        <f ca="1">LeaveTracker[[#This Row],[Days]]&amp;" "&amp;LeaveTracker[[#This Row],[Type of Leave]]</f>
        <v>1 SL</v>
      </c>
      <c r="L786" s="9">
        <f ca="1">NETWORKDAYS(LeaveTracker[[#This Row],[Start Date]],LeaveTracker[[#This Row],[End Date]],lstHolidays)</f>
        <v>1</v>
      </c>
      <c r="M786" s="9"/>
    </row>
    <row r="787" spans="1:13" ht="30" hidden="1" customHeight="1" x14ac:dyDescent="0.3">
      <c r="A787" s="51">
        <v>1076</v>
      </c>
      <c r="B787" s="59">
        <v>44882</v>
      </c>
      <c r="C787" s="59">
        <v>44874</v>
      </c>
      <c r="D787" s="53" t="s">
        <v>1816</v>
      </c>
      <c r="E787" s="51" t="str">
        <f>IF(ISBLANK(LeaveTracker[[#This Row],[Employee Name]]),"-----",VLOOKUP(LeaveTracker[[#This Row],[Employee Name]],Employees[[Employee Name]:[Office]],7))</f>
        <v>CENRO</v>
      </c>
      <c r="F787" s="51" t="str">
        <f>IF(ISBLANK(LeaveTracker[[#This Row],[Employee Name]]),"-----",VLOOKUP(LeaveTracker[[#This Row],[Employee Name]],Employees[[Employee Name]:[Office]],6))</f>
        <v>CASUAL</v>
      </c>
      <c r="G787" s="50">
        <v>44878</v>
      </c>
      <c r="H787" s="50">
        <v>44878</v>
      </c>
      <c r="I787" s="55" t="s">
        <v>300</v>
      </c>
      <c r="J787" s="53" t="s">
        <v>1808</v>
      </c>
      <c r="K787" s="51" t="str">
        <f ca="1">LeaveTracker[[#This Row],[Days]]&amp;" "&amp;LeaveTracker[[#This Row],[Type of Leave]]</f>
        <v>0 OTHER</v>
      </c>
      <c r="L787" s="9">
        <f ca="1">NETWORKDAYS(LeaveTracker[[#This Row],[Start Date]],LeaveTracker[[#This Row],[End Date]],lstHolidays)</f>
        <v>0</v>
      </c>
      <c r="M787" s="9"/>
    </row>
    <row r="788" spans="1:13" ht="30" hidden="1" customHeight="1" x14ac:dyDescent="0.3">
      <c r="A788" s="51">
        <v>1077</v>
      </c>
      <c r="B788" s="59">
        <v>44882</v>
      </c>
      <c r="C788" s="59">
        <v>44849</v>
      </c>
      <c r="D788" s="53" t="s">
        <v>1850</v>
      </c>
      <c r="E788" s="51" t="str">
        <f>IF(ISBLANK(LeaveTracker[[#This Row],[Employee Name]]),"-----",VLOOKUP(LeaveTracker[[#This Row],[Employee Name]],Employees[[Employee Name]:[Office]],7))</f>
        <v>ONT</v>
      </c>
      <c r="F788" s="51" t="str">
        <f>IF(ISBLANK(LeaveTracker[[#This Row],[Employee Name]]),"-----",VLOOKUP(LeaveTracker[[#This Row],[Employee Name]],Employees[[Employee Name]:[Office]],6))</f>
        <v>CASUAL</v>
      </c>
      <c r="G788" s="50">
        <v>44862</v>
      </c>
      <c r="H788" s="50">
        <v>44862</v>
      </c>
      <c r="I788" s="55" t="s">
        <v>82</v>
      </c>
      <c r="J788" s="53"/>
      <c r="K788" s="51" t="str">
        <f ca="1">LeaveTracker[[#This Row],[Days]]&amp;" "&amp;LeaveTracker[[#This Row],[Type of Leave]]</f>
        <v>1 VL</v>
      </c>
      <c r="L788" s="9">
        <f ca="1">NETWORKDAYS(LeaveTracker[[#This Row],[Start Date]],LeaveTracker[[#This Row],[End Date]],lstHolidays)</f>
        <v>1</v>
      </c>
      <c r="M788" s="9"/>
    </row>
    <row r="789" spans="1:13" ht="30" hidden="1" customHeight="1" x14ac:dyDescent="0.3">
      <c r="A789" s="51">
        <v>1078</v>
      </c>
      <c r="B789" s="59">
        <v>44882</v>
      </c>
      <c r="C789" s="59">
        <v>44852</v>
      </c>
      <c r="D789" s="53" t="s">
        <v>1937</v>
      </c>
      <c r="E789" s="51" t="str">
        <f>IF(ISBLANK(LeaveTracker[[#This Row],[Employee Name]]),"-----",VLOOKUP(LeaveTracker[[#This Row],[Employee Name]],Employees[[Employee Name]:[Office]],7))</f>
        <v>INTERNAL</v>
      </c>
      <c r="F789" s="51" t="str">
        <f>IF(ISBLANK(LeaveTracker[[#This Row],[Employee Name]]),"-----",VLOOKUP(LeaveTracker[[#This Row],[Employee Name]],Employees[[Employee Name]:[Office]],6))</f>
        <v>CASUAL</v>
      </c>
      <c r="G789" s="50">
        <v>44858</v>
      </c>
      <c r="H789" s="50">
        <v>44858</v>
      </c>
      <c r="I789" s="55" t="s">
        <v>82</v>
      </c>
      <c r="J789" s="53"/>
      <c r="K789" s="51" t="str">
        <f ca="1">LeaveTracker[[#This Row],[Days]]&amp;" "&amp;LeaveTracker[[#This Row],[Type of Leave]]</f>
        <v>1 VL</v>
      </c>
      <c r="L789" s="9">
        <f ca="1">NETWORKDAYS(LeaveTracker[[#This Row],[Start Date]],LeaveTracker[[#This Row],[End Date]],lstHolidays)</f>
        <v>1</v>
      </c>
      <c r="M789" s="9"/>
    </row>
    <row r="790" spans="1:13" ht="30" hidden="1" customHeight="1" x14ac:dyDescent="0.3">
      <c r="A790" s="51">
        <v>1079</v>
      </c>
      <c r="B790" s="59">
        <v>44882</v>
      </c>
      <c r="C790" s="59">
        <v>44833</v>
      </c>
      <c r="D790" s="53" t="s">
        <v>1967</v>
      </c>
      <c r="E790" s="51" t="str">
        <f>IF(ISBLANK(LeaveTracker[[#This Row],[Employee Name]]),"-----",VLOOKUP(LeaveTracker[[#This Row],[Employee Name]],Employees[[Employee Name]:[Office]],7))</f>
        <v>ONT</v>
      </c>
      <c r="F790" s="51" t="str">
        <f>IF(ISBLANK(LeaveTracker[[#This Row],[Employee Name]]),"-----",VLOOKUP(LeaveTracker[[#This Row],[Employee Name]],Employees[[Employee Name]:[Office]],6))</f>
        <v>CASUAL</v>
      </c>
      <c r="G790" s="50">
        <v>44846</v>
      </c>
      <c r="H790" s="50">
        <v>44856</v>
      </c>
      <c r="I790" s="55" t="s">
        <v>1026</v>
      </c>
      <c r="J790" s="53" t="s">
        <v>1920</v>
      </c>
      <c r="K790" s="51" t="str">
        <f ca="1">LeaveTracker[[#This Row],[Days]]&amp;" "&amp;LeaveTracker[[#This Row],[Type of Leave]]</f>
        <v>8 WITHOUTPAY</v>
      </c>
      <c r="L790" s="9">
        <f ca="1">NETWORKDAYS(LeaveTracker[[#This Row],[Start Date]],LeaveTracker[[#This Row],[End Date]],lstHolidays)</f>
        <v>8</v>
      </c>
      <c r="M790" s="9"/>
    </row>
    <row r="791" spans="1:13" ht="30" hidden="1" customHeight="1" x14ac:dyDescent="0.3">
      <c r="A791" s="51">
        <v>1080</v>
      </c>
      <c r="B791" s="59">
        <v>44882</v>
      </c>
      <c r="C791" s="59">
        <v>44861</v>
      </c>
      <c r="D791" s="53" t="s">
        <v>1815</v>
      </c>
      <c r="E791" s="51" t="str">
        <f>IF(ISBLANK(LeaveTracker[[#This Row],[Employee Name]]),"-----",VLOOKUP(LeaveTracker[[#This Row],[Employee Name]],Employees[[Employee Name]:[Office]],7))</f>
        <v>CENRO</v>
      </c>
      <c r="F791" s="51" t="str">
        <f>IF(ISBLANK(LeaveTracker[[#This Row],[Employee Name]]),"-----",VLOOKUP(LeaveTracker[[#This Row],[Employee Name]],Employees[[Employee Name]:[Office]],6))</f>
        <v>CASUAL</v>
      </c>
      <c r="G791" s="50">
        <v>44868</v>
      </c>
      <c r="H791" s="50">
        <v>44868</v>
      </c>
      <c r="I791" s="55" t="s">
        <v>82</v>
      </c>
      <c r="J791" s="53" t="s">
        <v>1739</v>
      </c>
      <c r="K791" s="51" t="str">
        <f ca="1">LeaveTracker[[#This Row],[Days]]&amp;" "&amp;LeaveTracker[[#This Row],[Type of Leave]]</f>
        <v>1 VL</v>
      </c>
      <c r="L791" s="9">
        <f ca="1">NETWORKDAYS(LeaveTracker[[#This Row],[Start Date]],LeaveTracker[[#This Row],[End Date]],lstHolidays)</f>
        <v>1</v>
      </c>
      <c r="M791" s="9"/>
    </row>
    <row r="792" spans="1:13" ht="30" hidden="1" customHeight="1" x14ac:dyDescent="0.3">
      <c r="A792" s="51">
        <v>1081</v>
      </c>
      <c r="B792" s="59">
        <v>44882</v>
      </c>
      <c r="C792" s="59">
        <v>44867</v>
      </c>
      <c r="D792" s="53" t="s">
        <v>1855</v>
      </c>
      <c r="E792" s="51" t="str">
        <f>IF(ISBLANK(LeaveTracker[[#This Row],[Employee Name]]),"-----",VLOOKUP(LeaveTracker[[#This Row],[Employee Name]],Employees[[Employee Name]:[Office]],7))</f>
        <v>ACCOUNTING</v>
      </c>
      <c r="F792" s="51" t="str">
        <f>IF(ISBLANK(LeaveTracker[[#This Row],[Employee Name]]),"-----",VLOOKUP(LeaveTracker[[#This Row],[Employee Name]],Employees[[Employee Name]:[Office]],6))</f>
        <v>CASUAL</v>
      </c>
      <c r="G792" s="50">
        <v>44872</v>
      </c>
      <c r="H792" s="50">
        <v>44872</v>
      </c>
      <c r="I792" s="55" t="s">
        <v>82</v>
      </c>
      <c r="J792" s="53"/>
      <c r="K792" s="51" t="str">
        <f ca="1">LeaveTracker[[#This Row],[Days]]&amp;" "&amp;LeaveTracker[[#This Row],[Type of Leave]]</f>
        <v>1 VL</v>
      </c>
      <c r="L792" s="9">
        <f ca="1">NETWORKDAYS(LeaveTracker[[#This Row],[Start Date]],LeaveTracker[[#This Row],[End Date]],lstHolidays)</f>
        <v>1</v>
      </c>
      <c r="M792" s="9"/>
    </row>
    <row r="793" spans="1:13" ht="30" hidden="1" customHeight="1" x14ac:dyDescent="0.3">
      <c r="A793" s="51">
        <v>1082</v>
      </c>
      <c r="B793" s="59">
        <v>44882</v>
      </c>
      <c r="C793" s="59">
        <v>44854</v>
      </c>
      <c r="D793" s="53" t="s">
        <v>1855</v>
      </c>
      <c r="E793" s="51" t="str">
        <f>IF(ISBLANK(LeaveTracker[[#This Row],[Employee Name]]),"-----",VLOOKUP(LeaveTracker[[#This Row],[Employee Name]],Employees[[Employee Name]:[Office]],7))</f>
        <v>ACCOUNTING</v>
      </c>
      <c r="F793" s="51" t="str">
        <f>IF(ISBLANK(LeaveTracker[[#This Row],[Employee Name]]),"-----",VLOOKUP(LeaveTracker[[#This Row],[Employee Name]],Employees[[Employee Name]:[Office]],6))</f>
        <v>CASUAL</v>
      </c>
      <c r="G793" s="50">
        <v>44861</v>
      </c>
      <c r="H793" s="50">
        <v>44861</v>
      </c>
      <c r="I793" s="55" t="s">
        <v>82</v>
      </c>
      <c r="J793" s="53"/>
      <c r="K793" s="51" t="str">
        <f ca="1">LeaveTracker[[#This Row],[Days]]&amp;" "&amp;LeaveTracker[[#This Row],[Type of Leave]]</f>
        <v>1 VL</v>
      </c>
      <c r="L793" s="9">
        <f ca="1">NETWORKDAYS(LeaveTracker[[#This Row],[Start Date]],LeaveTracker[[#This Row],[End Date]],lstHolidays)</f>
        <v>1</v>
      </c>
      <c r="M793" s="9"/>
    </row>
    <row r="794" spans="1:13" ht="30" hidden="1" customHeight="1" x14ac:dyDescent="0.3">
      <c r="A794" s="51">
        <v>1083</v>
      </c>
      <c r="B794" s="59">
        <v>44882</v>
      </c>
      <c r="C794" s="59">
        <v>44851</v>
      </c>
      <c r="D794" s="53" t="s">
        <v>1855</v>
      </c>
      <c r="E794" s="51" t="str">
        <f>IF(ISBLANK(LeaveTracker[[#This Row],[Employee Name]]),"-----",VLOOKUP(LeaveTracker[[#This Row],[Employee Name]],Employees[[Employee Name]:[Office]],7))</f>
        <v>ACCOUNTING</v>
      </c>
      <c r="F794" s="51" t="str">
        <f>IF(ISBLANK(LeaveTracker[[#This Row],[Employee Name]]),"-----",VLOOKUP(LeaveTracker[[#This Row],[Employee Name]],Employees[[Employee Name]:[Office]],6))</f>
        <v>CASUAL</v>
      </c>
      <c r="G794" s="50">
        <v>44844</v>
      </c>
      <c r="H794" s="50">
        <v>44844</v>
      </c>
      <c r="I794" s="55" t="s">
        <v>81</v>
      </c>
      <c r="J794" s="53"/>
      <c r="K794" s="51" t="str">
        <f ca="1">LeaveTracker[[#This Row],[Days]]&amp;" "&amp;LeaveTracker[[#This Row],[Type of Leave]]</f>
        <v>1 SL</v>
      </c>
      <c r="L794" s="9">
        <f ca="1">NETWORKDAYS(LeaveTracker[[#This Row],[Start Date]],LeaveTracker[[#This Row],[End Date]],lstHolidays)</f>
        <v>1</v>
      </c>
      <c r="M794" s="9"/>
    </row>
    <row r="795" spans="1:13" ht="30" hidden="1" customHeight="1" x14ac:dyDescent="0.3">
      <c r="A795" s="51">
        <v>1083</v>
      </c>
      <c r="B795" s="59">
        <v>44882</v>
      </c>
      <c r="C795" s="59">
        <v>44851</v>
      </c>
      <c r="D795" s="53" t="s">
        <v>1855</v>
      </c>
      <c r="E795" s="51" t="str">
        <f>IF(ISBLANK(LeaveTracker[[#This Row],[Employee Name]]),"-----",VLOOKUP(LeaveTracker[[#This Row],[Employee Name]],Employees[[Employee Name]:[Office]],7))</f>
        <v>ACCOUNTING</v>
      </c>
      <c r="F795" s="51" t="str">
        <f>IF(ISBLANK(LeaveTracker[[#This Row],[Employee Name]]),"-----",VLOOKUP(LeaveTracker[[#This Row],[Employee Name]],Employees[[Employee Name]:[Office]],6))</f>
        <v>CASUAL</v>
      </c>
      <c r="G795" s="50">
        <v>44847</v>
      </c>
      <c r="H795" s="50">
        <v>44848</v>
      </c>
      <c r="I795" s="55" t="s">
        <v>81</v>
      </c>
      <c r="J795" s="53"/>
      <c r="K795" s="51" t="str">
        <f ca="1">LeaveTracker[[#This Row],[Days]]&amp;" "&amp;LeaveTracker[[#This Row],[Type of Leave]]</f>
        <v>2 SL</v>
      </c>
      <c r="L795" s="9">
        <f ca="1">NETWORKDAYS(LeaveTracker[[#This Row],[Start Date]],LeaveTracker[[#This Row],[End Date]],lstHolidays)</f>
        <v>2</v>
      </c>
      <c r="M795" s="9"/>
    </row>
    <row r="796" spans="1:13" ht="30" hidden="1" customHeight="1" x14ac:dyDescent="0.3">
      <c r="A796" s="51">
        <v>1084</v>
      </c>
      <c r="B796" s="59">
        <v>44882</v>
      </c>
      <c r="C796" s="59">
        <v>44851</v>
      </c>
      <c r="D796" s="53" t="s">
        <v>1818</v>
      </c>
      <c r="E796" s="51" t="str">
        <f>IF(ISBLANK(LeaveTracker[[#This Row],[Employee Name]]),"-----",VLOOKUP(LeaveTracker[[#This Row],[Employee Name]],Employees[[Employee Name]:[Office]],7))</f>
        <v>CENRO</v>
      </c>
      <c r="F796" s="51" t="str">
        <f>IF(ISBLANK(LeaveTracker[[#This Row],[Employee Name]]),"-----",VLOOKUP(LeaveTracker[[#This Row],[Employee Name]],Employees[[Employee Name]:[Office]],6))</f>
        <v>CASUAL</v>
      </c>
      <c r="G796" s="50">
        <v>44861</v>
      </c>
      <c r="H796" s="50">
        <v>44862</v>
      </c>
      <c r="I796" s="55" t="s">
        <v>82</v>
      </c>
      <c r="J796" s="53" t="s">
        <v>1739</v>
      </c>
      <c r="K796" s="51" t="str">
        <f ca="1">LeaveTracker[[#This Row],[Days]]&amp;" "&amp;LeaveTracker[[#This Row],[Type of Leave]]</f>
        <v>2 VL</v>
      </c>
      <c r="L796" s="9">
        <f ca="1">NETWORKDAYS(LeaveTracker[[#This Row],[Start Date]],LeaveTracker[[#This Row],[End Date]],lstHolidays)</f>
        <v>2</v>
      </c>
      <c r="M796" s="9"/>
    </row>
    <row r="797" spans="1:13" ht="30" hidden="1" customHeight="1" x14ac:dyDescent="0.3">
      <c r="A797" s="51">
        <v>1085</v>
      </c>
      <c r="B797" s="59">
        <v>44882</v>
      </c>
      <c r="C797" s="59">
        <v>44854</v>
      </c>
      <c r="D797" s="53" t="s">
        <v>1854</v>
      </c>
      <c r="E797" s="51" t="str">
        <f>IF(ISBLANK(LeaveTracker[[#This Row],[Employee Name]]),"-----",VLOOKUP(LeaveTracker[[#This Row],[Employee Name]],Employees[[Employee Name]:[Office]],7))</f>
        <v>EEO/CITY MARKET</v>
      </c>
      <c r="F797" s="51" t="str">
        <f>IF(ISBLANK(LeaveTracker[[#This Row],[Employee Name]]),"-----",VLOOKUP(LeaveTracker[[#This Row],[Employee Name]],Employees[[Employee Name]:[Office]],6))</f>
        <v>CASUAL</v>
      </c>
      <c r="G797" s="50">
        <v>44863</v>
      </c>
      <c r="H797" s="50">
        <v>44863</v>
      </c>
      <c r="I797" s="55" t="s">
        <v>300</v>
      </c>
      <c r="J797" s="53" t="s">
        <v>1808</v>
      </c>
      <c r="K797" s="51" t="str">
        <f ca="1">LeaveTracker[[#This Row],[Days]]&amp;" "&amp;LeaveTracker[[#This Row],[Type of Leave]]</f>
        <v>0 OTHER</v>
      </c>
      <c r="L797" s="9">
        <f ca="1">NETWORKDAYS(LeaveTracker[[#This Row],[Start Date]],LeaveTracker[[#This Row],[End Date]],lstHolidays)</f>
        <v>0</v>
      </c>
      <c r="M797" s="9"/>
    </row>
    <row r="798" spans="1:13" ht="30" hidden="1" customHeight="1" x14ac:dyDescent="0.3">
      <c r="A798" s="51">
        <v>1086</v>
      </c>
      <c r="B798" s="59">
        <v>44882</v>
      </c>
      <c r="C798" s="59">
        <v>44855</v>
      </c>
      <c r="D798" s="53" t="s">
        <v>1854</v>
      </c>
      <c r="E798" s="51" t="str">
        <f>IF(ISBLANK(LeaveTracker[[#This Row],[Employee Name]]),"-----",VLOOKUP(LeaveTracker[[#This Row],[Employee Name]],Employees[[Employee Name]:[Office]],7))</f>
        <v>EEO/CITY MARKET</v>
      </c>
      <c r="F798" s="51" t="str">
        <f>IF(ISBLANK(LeaveTracker[[#This Row],[Employee Name]]),"-----",VLOOKUP(LeaveTracker[[#This Row],[Employee Name]],Employees[[Employee Name]:[Office]],6))</f>
        <v>CASUAL</v>
      </c>
      <c r="G798" s="50">
        <v>44854</v>
      </c>
      <c r="H798" s="50">
        <v>44854</v>
      </c>
      <c r="I798" s="55" t="s">
        <v>81</v>
      </c>
      <c r="J798" s="53"/>
      <c r="K798" s="51" t="str">
        <f ca="1">LeaveTracker[[#This Row],[Days]]&amp;" "&amp;LeaveTracker[[#This Row],[Type of Leave]]</f>
        <v>1 SL</v>
      </c>
      <c r="L798" s="9">
        <f ca="1">NETWORKDAYS(LeaveTracker[[#This Row],[Start Date]],LeaveTracker[[#This Row],[End Date]],lstHolidays)</f>
        <v>1</v>
      </c>
      <c r="M798" s="9"/>
    </row>
    <row r="799" spans="1:13" ht="30" hidden="1" customHeight="1" x14ac:dyDescent="0.3">
      <c r="A799" s="51">
        <v>1087</v>
      </c>
      <c r="B799" s="59">
        <v>44882</v>
      </c>
      <c r="C799" s="59">
        <v>44872</v>
      </c>
      <c r="D799" s="53" t="s">
        <v>1935</v>
      </c>
      <c r="E799" s="51" t="str">
        <f>IF(ISBLANK(LeaveTracker[[#This Row],[Employee Name]]),"-----",VLOOKUP(LeaveTracker[[#This Row],[Employee Name]],Employees[[Employee Name]:[Office]],7))</f>
        <v>CENRO</v>
      </c>
      <c r="F799" s="51" t="str">
        <f>IF(ISBLANK(LeaveTracker[[#This Row],[Employee Name]]),"-----",VLOOKUP(LeaveTracker[[#This Row],[Employee Name]],Employees[[Employee Name]:[Office]],6))</f>
        <v>CASUAL</v>
      </c>
      <c r="G799" s="50">
        <v>44879</v>
      </c>
      <c r="H799" s="50">
        <v>44881</v>
      </c>
      <c r="I799" s="55" t="s">
        <v>82</v>
      </c>
      <c r="J799" s="53" t="s">
        <v>1739</v>
      </c>
      <c r="K799" s="51" t="str">
        <f ca="1">LeaveTracker[[#This Row],[Days]]&amp;" "&amp;LeaveTracker[[#This Row],[Type of Leave]]</f>
        <v>3 VL</v>
      </c>
      <c r="L799" s="9">
        <f ca="1">NETWORKDAYS(LeaveTracker[[#This Row],[Start Date]],LeaveTracker[[#This Row],[End Date]],lstHolidays)</f>
        <v>3</v>
      </c>
      <c r="M799" s="9"/>
    </row>
    <row r="800" spans="1:13" ht="30" hidden="1" customHeight="1" x14ac:dyDescent="0.3">
      <c r="A800" s="51">
        <v>1088</v>
      </c>
      <c r="B800" s="59">
        <v>44882</v>
      </c>
      <c r="C800" s="59">
        <v>44838</v>
      </c>
      <c r="D800" s="53" t="s">
        <v>1832</v>
      </c>
      <c r="E800" s="51" t="str">
        <f>IF(ISBLANK(LeaveTracker[[#This Row],[Employee Name]]),"-----",VLOOKUP(LeaveTracker[[#This Row],[Employee Name]],Employees[[Employee Name]:[Office]],7))</f>
        <v>TICC</v>
      </c>
      <c r="F800" s="51" t="str">
        <f>IF(ISBLANK(LeaveTracker[[#This Row],[Employee Name]]),"-----",VLOOKUP(LeaveTracker[[#This Row],[Employee Name]],Employees[[Employee Name]:[Office]],6))</f>
        <v>CASUAL</v>
      </c>
      <c r="G800" s="50">
        <v>44832</v>
      </c>
      <c r="H800" s="50">
        <v>44833</v>
      </c>
      <c r="I800" s="55" t="s">
        <v>81</v>
      </c>
      <c r="J800" s="53"/>
      <c r="K800" s="51" t="str">
        <f ca="1">LeaveTracker[[#This Row],[Days]]&amp;" "&amp;LeaveTracker[[#This Row],[Type of Leave]]</f>
        <v>2 SL</v>
      </c>
      <c r="L800" s="9">
        <f ca="1">NETWORKDAYS(LeaveTracker[[#This Row],[Start Date]],LeaveTracker[[#This Row],[End Date]],lstHolidays)</f>
        <v>2</v>
      </c>
      <c r="M800" s="9"/>
    </row>
    <row r="801" spans="1:13" ht="30" hidden="1" customHeight="1" x14ac:dyDescent="0.3">
      <c r="A801" s="51">
        <v>1089</v>
      </c>
      <c r="B801" s="59">
        <v>44882</v>
      </c>
      <c r="C801" s="59">
        <v>44855</v>
      </c>
      <c r="D801" s="53" t="s">
        <v>1841</v>
      </c>
      <c r="E801" s="51" t="str">
        <f>IF(ISBLANK(LeaveTracker[[#This Row],[Employee Name]]),"-----",VLOOKUP(LeaveTracker[[#This Row],[Employee Name]],Employees[[Employee Name]:[Office]],7))</f>
        <v>CCT</v>
      </c>
      <c r="F801" s="51" t="str">
        <f>IF(ISBLANK(LeaveTracker[[#This Row],[Employee Name]]),"-----",VLOOKUP(LeaveTracker[[#This Row],[Employee Name]],Employees[[Employee Name]:[Office]],6))</f>
        <v>CASUAL</v>
      </c>
      <c r="G801" s="50">
        <v>44853</v>
      </c>
      <c r="H801" s="50">
        <v>44854</v>
      </c>
      <c r="I801" s="55" t="s">
        <v>81</v>
      </c>
      <c r="J801" s="53"/>
      <c r="K801" s="51" t="str">
        <f ca="1">LeaveTracker[[#This Row],[Days]]&amp;" "&amp;LeaveTracker[[#This Row],[Type of Leave]]</f>
        <v>2 SL</v>
      </c>
      <c r="L801" s="9">
        <f ca="1">NETWORKDAYS(LeaveTracker[[#This Row],[Start Date]],LeaveTracker[[#This Row],[End Date]],lstHolidays)</f>
        <v>2</v>
      </c>
      <c r="M801" s="9"/>
    </row>
    <row r="802" spans="1:13" ht="30" hidden="1" customHeight="1" x14ac:dyDescent="0.3">
      <c r="A802" s="51">
        <v>1090</v>
      </c>
      <c r="B802" s="59">
        <v>44882</v>
      </c>
      <c r="C802" s="59">
        <v>44873</v>
      </c>
      <c r="D802" s="53" t="s">
        <v>1841</v>
      </c>
      <c r="E802" s="51" t="str">
        <f>IF(ISBLANK(LeaveTracker[[#This Row],[Employee Name]]),"-----",VLOOKUP(LeaveTracker[[#This Row],[Employee Name]],Employees[[Employee Name]:[Office]],7))</f>
        <v>CCT</v>
      </c>
      <c r="F802" s="51" t="str">
        <f>IF(ISBLANK(LeaveTracker[[#This Row],[Employee Name]]),"-----",VLOOKUP(LeaveTracker[[#This Row],[Employee Name]],Employees[[Employee Name]:[Office]],6))</f>
        <v>CASUAL</v>
      </c>
      <c r="G802" s="50">
        <v>44872</v>
      </c>
      <c r="H802" s="50">
        <v>44872</v>
      </c>
      <c r="I802" s="55" t="s">
        <v>81</v>
      </c>
      <c r="J802" s="53"/>
      <c r="K802" s="51" t="str">
        <f ca="1">LeaveTracker[[#This Row],[Days]]&amp;" "&amp;LeaveTracker[[#This Row],[Type of Leave]]</f>
        <v>1 SL</v>
      </c>
      <c r="L802" s="9">
        <f ca="1">NETWORKDAYS(LeaveTracker[[#This Row],[Start Date]],LeaveTracker[[#This Row],[End Date]],lstHolidays)</f>
        <v>1</v>
      </c>
      <c r="M802" s="9"/>
    </row>
    <row r="803" spans="1:13" ht="30" hidden="1" customHeight="1" x14ac:dyDescent="0.3">
      <c r="A803" s="51">
        <v>1091</v>
      </c>
      <c r="B803" s="59">
        <v>44882</v>
      </c>
      <c r="C803" s="59">
        <v>44867</v>
      </c>
      <c r="D803" s="53" t="s">
        <v>1841</v>
      </c>
      <c r="E803" s="51" t="str">
        <f>IF(ISBLANK(LeaveTracker[[#This Row],[Employee Name]]),"-----",VLOOKUP(LeaveTracker[[#This Row],[Employee Name]],Employees[[Employee Name]:[Office]],7))</f>
        <v>CCT</v>
      </c>
      <c r="F803" s="51" t="str">
        <f>IF(ISBLANK(LeaveTracker[[#This Row],[Employee Name]]),"-----",VLOOKUP(LeaveTracker[[#This Row],[Employee Name]],Employees[[Employee Name]:[Office]],6))</f>
        <v>CASUAL</v>
      </c>
      <c r="G803" s="50">
        <v>44862</v>
      </c>
      <c r="H803" s="50">
        <v>44862</v>
      </c>
      <c r="I803" s="55" t="s">
        <v>81</v>
      </c>
      <c r="J803" s="53"/>
      <c r="K803" s="51" t="str">
        <f ca="1">LeaveTracker[[#This Row],[Days]]&amp;" "&amp;LeaveTracker[[#This Row],[Type of Leave]]</f>
        <v>1 SL</v>
      </c>
      <c r="L803" s="9">
        <f ca="1">NETWORKDAYS(LeaveTracker[[#This Row],[Start Date]],LeaveTracker[[#This Row],[End Date]],lstHolidays)</f>
        <v>1</v>
      </c>
      <c r="M803" s="9"/>
    </row>
    <row r="804" spans="1:13" ht="30" hidden="1" customHeight="1" x14ac:dyDescent="0.3">
      <c r="A804" s="51">
        <v>1092</v>
      </c>
      <c r="B804" s="59">
        <v>44882</v>
      </c>
      <c r="C804" s="59">
        <v>44851</v>
      </c>
      <c r="D804" s="53" t="s">
        <v>1840</v>
      </c>
      <c r="E804" s="51" t="str">
        <f>IF(ISBLANK(LeaveTracker[[#This Row],[Employee Name]]),"-----",VLOOKUP(LeaveTracker[[#This Row],[Employee Name]],Employees[[Employee Name]:[Office]],7))</f>
        <v>CENRO</v>
      </c>
      <c r="F804" s="51" t="str">
        <f>IF(ISBLANK(LeaveTracker[[#This Row],[Employee Name]]),"-----",VLOOKUP(LeaveTracker[[#This Row],[Employee Name]],Employees[[Employee Name]:[Office]],6))</f>
        <v>CASUAL</v>
      </c>
      <c r="G804" s="50">
        <v>44858</v>
      </c>
      <c r="H804" s="50">
        <v>44861</v>
      </c>
      <c r="I804" s="55" t="s">
        <v>82</v>
      </c>
      <c r="J804" s="53" t="s">
        <v>1739</v>
      </c>
      <c r="K804" s="51" t="str">
        <f ca="1">LeaveTracker[[#This Row],[Days]]&amp;" "&amp;LeaveTracker[[#This Row],[Type of Leave]]</f>
        <v>4 VL</v>
      </c>
      <c r="L804" s="9">
        <f ca="1">NETWORKDAYS(LeaveTracker[[#This Row],[Start Date]],LeaveTracker[[#This Row],[End Date]],lstHolidays)</f>
        <v>4</v>
      </c>
      <c r="M804" s="9"/>
    </row>
    <row r="805" spans="1:13" ht="30" hidden="1" customHeight="1" x14ac:dyDescent="0.3">
      <c r="A805" s="51">
        <v>1093</v>
      </c>
      <c r="B805" s="59">
        <v>44882</v>
      </c>
      <c r="C805" s="59">
        <v>44859</v>
      </c>
      <c r="D805" s="53" t="s">
        <v>1892</v>
      </c>
      <c r="E805" s="51" t="str">
        <f>IF(ISBLANK(LeaveTracker[[#This Row],[Employee Name]]),"-----",VLOOKUP(LeaveTracker[[#This Row],[Employee Name]],Employees[[Employee Name]:[Office]],7))</f>
        <v>CENRO</v>
      </c>
      <c r="F805" s="51" t="str">
        <f>IF(ISBLANK(LeaveTracker[[#This Row],[Employee Name]]),"-----",VLOOKUP(LeaveTracker[[#This Row],[Employee Name]],Employees[[Employee Name]:[Office]],6))</f>
        <v>CASUAL</v>
      </c>
      <c r="G805" s="50">
        <v>44858</v>
      </c>
      <c r="H805" s="50">
        <v>44858</v>
      </c>
      <c r="I805" s="55" t="s">
        <v>81</v>
      </c>
      <c r="J805" s="53"/>
      <c r="K805" s="51" t="str">
        <f ca="1">LeaveTracker[[#This Row],[Days]]&amp;" "&amp;LeaveTracker[[#This Row],[Type of Leave]]</f>
        <v>1 SL</v>
      </c>
      <c r="L805" s="9">
        <f ca="1">NETWORKDAYS(LeaveTracker[[#This Row],[Start Date]],LeaveTracker[[#This Row],[End Date]],lstHolidays)</f>
        <v>1</v>
      </c>
      <c r="M805" s="9"/>
    </row>
    <row r="806" spans="1:13" ht="30" hidden="1" customHeight="1" x14ac:dyDescent="0.3">
      <c r="A806" s="51">
        <v>1094</v>
      </c>
      <c r="B806" s="59">
        <v>44882</v>
      </c>
      <c r="C806" s="59">
        <v>44847</v>
      </c>
      <c r="D806" s="53" t="s">
        <v>1892</v>
      </c>
      <c r="E806" s="51" t="str">
        <f>IF(ISBLANK(LeaveTracker[[#This Row],[Employee Name]]),"-----",VLOOKUP(LeaveTracker[[#This Row],[Employee Name]],Employees[[Employee Name]:[Office]],7))</f>
        <v>CENRO</v>
      </c>
      <c r="F806" s="51" t="str">
        <f>IF(ISBLANK(LeaveTracker[[#This Row],[Employee Name]]),"-----",VLOOKUP(LeaveTracker[[#This Row],[Employee Name]],Employees[[Employee Name]:[Office]],6))</f>
        <v>CASUAL</v>
      </c>
      <c r="G806" s="50">
        <v>44846</v>
      </c>
      <c r="H806" s="50">
        <v>44846</v>
      </c>
      <c r="I806" s="55" t="s">
        <v>81</v>
      </c>
      <c r="J806" s="53"/>
      <c r="K806" s="51" t="str">
        <f ca="1">LeaveTracker[[#This Row],[Days]]&amp;" "&amp;LeaveTracker[[#This Row],[Type of Leave]]</f>
        <v>1 SL</v>
      </c>
      <c r="L806" s="9">
        <f ca="1">NETWORKDAYS(LeaveTracker[[#This Row],[Start Date]],LeaveTracker[[#This Row],[End Date]],lstHolidays)</f>
        <v>1</v>
      </c>
      <c r="M806" s="9"/>
    </row>
    <row r="807" spans="1:13" ht="30" hidden="1" customHeight="1" x14ac:dyDescent="0.3">
      <c r="A807" s="51">
        <v>1095</v>
      </c>
      <c r="B807" s="59">
        <v>44882</v>
      </c>
      <c r="C807" s="59">
        <v>44840</v>
      </c>
      <c r="D807" s="53" t="s">
        <v>1892</v>
      </c>
      <c r="E807" s="51" t="str">
        <f>IF(ISBLANK(LeaveTracker[[#This Row],[Employee Name]]),"-----",VLOOKUP(LeaveTracker[[#This Row],[Employee Name]],Employees[[Employee Name]:[Office]],7))</f>
        <v>CENRO</v>
      </c>
      <c r="F807" s="51" t="str">
        <f>IF(ISBLANK(LeaveTracker[[#This Row],[Employee Name]]),"-----",VLOOKUP(LeaveTracker[[#This Row],[Employee Name]],Employees[[Employee Name]:[Office]],6))</f>
        <v>CASUAL</v>
      </c>
      <c r="G807" s="50">
        <v>44838</v>
      </c>
      <c r="H807" s="50">
        <v>44839</v>
      </c>
      <c r="I807" s="55" t="s">
        <v>81</v>
      </c>
      <c r="J807" s="53"/>
      <c r="K807" s="51" t="str">
        <f ca="1">LeaveTracker[[#This Row],[Days]]&amp;" "&amp;LeaveTracker[[#This Row],[Type of Leave]]</f>
        <v>2 SL</v>
      </c>
      <c r="L807" s="9">
        <f ca="1">NETWORKDAYS(LeaveTracker[[#This Row],[Start Date]],LeaveTracker[[#This Row],[End Date]],lstHolidays)</f>
        <v>2</v>
      </c>
      <c r="M807" s="9"/>
    </row>
    <row r="808" spans="1:13" ht="30" hidden="1" customHeight="1" x14ac:dyDescent="0.3">
      <c r="A808" s="51">
        <v>1096</v>
      </c>
      <c r="B808" s="59">
        <v>44882</v>
      </c>
      <c r="C808" s="59">
        <v>44874</v>
      </c>
      <c r="D808" s="53" t="s">
        <v>1892</v>
      </c>
      <c r="E808" s="51" t="str">
        <f>IF(ISBLANK(LeaveTracker[[#This Row],[Employee Name]]),"-----",VLOOKUP(LeaveTracker[[#This Row],[Employee Name]],Employees[[Employee Name]:[Office]],7))</f>
        <v>CENRO</v>
      </c>
      <c r="F808" s="51" t="str">
        <f>IF(ISBLANK(LeaveTracker[[#This Row],[Employee Name]]),"-----",VLOOKUP(LeaveTracker[[#This Row],[Employee Name]],Employees[[Employee Name]:[Office]],6))</f>
        <v>CASUAL</v>
      </c>
      <c r="G808" s="50">
        <v>44872</v>
      </c>
      <c r="H808" s="50">
        <v>44873</v>
      </c>
      <c r="I808" s="55" t="s">
        <v>81</v>
      </c>
      <c r="J808" s="53"/>
      <c r="K808" s="51" t="str">
        <f ca="1">LeaveTracker[[#This Row],[Days]]&amp;" "&amp;LeaveTracker[[#This Row],[Type of Leave]]</f>
        <v>2 SL</v>
      </c>
      <c r="L808" s="9">
        <f ca="1">NETWORKDAYS(LeaveTracker[[#This Row],[Start Date]],LeaveTracker[[#This Row],[End Date]],lstHolidays)</f>
        <v>2</v>
      </c>
      <c r="M808" s="9"/>
    </row>
    <row r="809" spans="1:13" ht="30" hidden="1" customHeight="1" x14ac:dyDescent="0.3">
      <c r="A809" s="51">
        <v>1097</v>
      </c>
      <c r="B809" s="59">
        <v>44882</v>
      </c>
      <c r="C809" s="59">
        <v>44851</v>
      </c>
      <c r="D809" s="53" t="s">
        <v>1823</v>
      </c>
      <c r="E809" s="51" t="str">
        <f>IF(ISBLANK(LeaveTracker[[#This Row],[Employee Name]]),"-----",VLOOKUP(LeaveTracker[[#This Row],[Employee Name]],Employees[[Employee Name]:[Office]],7))</f>
        <v>HOUSING</v>
      </c>
      <c r="F809" s="51" t="str">
        <f>IF(ISBLANK(LeaveTracker[[#This Row],[Employee Name]]),"-----",VLOOKUP(LeaveTracker[[#This Row],[Employee Name]],Employees[[Employee Name]:[Office]],6))</f>
        <v>CASUAL</v>
      </c>
      <c r="G809" s="50">
        <v>44855</v>
      </c>
      <c r="H809" s="50">
        <v>44855</v>
      </c>
      <c r="I809" s="55" t="s">
        <v>82</v>
      </c>
      <c r="J809" s="53"/>
      <c r="K809" s="51" t="str">
        <f ca="1">LeaveTracker[[#This Row],[Days]]&amp;" "&amp;LeaveTracker[[#This Row],[Type of Leave]]</f>
        <v>1 VL</v>
      </c>
      <c r="L809" s="9">
        <f ca="1">NETWORKDAYS(LeaveTracker[[#This Row],[Start Date]],LeaveTracker[[#This Row],[End Date]],lstHolidays)</f>
        <v>1</v>
      </c>
      <c r="M809" s="9"/>
    </row>
    <row r="810" spans="1:13" ht="30" hidden="1" customHeight="1" x14ac:dyDescent="0.3">
      <c r="A810" s="51">
        <v>1098</v>
      </c>
      <c r="B810" s="59">
        <v>44882</v>
      </c>
      <c r="C810" s="59">
        <v>44851</v>
      </c>
      <c r="D810" s="53" t="s">
        <v>1823</v>
      </c>
      <c r="E810" s="51" t="str">
        <f>IF(ISBLANK(LeaveTracker[[#This Row],[Employee Name]]),"-----",VLOOKUP(LeaveTracker[[#This Row],[Employee Name]],Employees[[Employee Name]:[Office]],7))</f>
        <v>HOUSING</v>
      </c>
      <c r="F810" s="51" t="str">
        <f>IF(ISBLANK(LeaveTracker[[#This Row],[Employee Name]]),"-----",VLOOKUP(LeaveTracker[[#This Row],[Employee Name]],Employees[[Employee Name]:[Office]],6))</f>
        <v>CASUAL</v>
      </c>
      <c r="G810" s="50">
        <v>44858</v>
      </c>
      <c r="H810" s="50">
        <v>44858</v>
      </c>
      <c r="I810" s="55" t="s">
        <v>300</v>
      </c>
      <c r="J810" s="53" t="s">
        <v>1808</v>
      </c>
      <c r="K810" s="51" t="str">
        <f ca="1">LeaveTracker[[#This Row],[Days]]&amp;" "&amp;LeaveTracker[[#This Row],[Type of Leave]]</f>
        <v>1 OTHER</v>
      </c>
      <c r="L810" s="9">
        <f ca="1">NETWORKDAYS(LeaveTracker[[#This Row],[Start Date]],LeaveTracker[[#This Row],[End Date]],lstHolidays)</f>
        <v>1</v>
      </c>
      <c r="M810" s="9"/>
    </row>
    <row r="811" spans="1:13" ht="30" hidden="1" customHeight="1" x14ac:dyDescent="0.3">
      <c r="A811" s="51">
        <v>1099</v>
      </c>
      <c r="B811" s="59">
        <v>44882</v>
      </c>
      <c r="C811" s="59">
        <v>44869</v>
      </c>
      <c r="D811" s="53" t="s">
        <v>1824</v>
      </c>
      <c r="E811" s="51" t="str">
        <f>IF(ISBLANK(LeaveTracker[[#This Row],[Employee Name]]),"-----",VLOOKUP(LeaveTracker[[#This Row],[Employee Name]],Employees[[Employee Name]:[Office]],7))</f>
        <v>CTO</v>
      </c>
      <c r="F811" s="51" t="str">
        <f>IF(ISBLANK(LeaveTracker[[#This Row],[Employee Name]]),"-----",VLOOKUP(LeaveTracker[[#This Row],[Employee Name]],Employees[[Employee Name]:[Office]],6))</f>
        <v>REGULAR</v>
      </c>
      <c r="G811" s="50">
        <v>44868</v>
      </c>
      <c r="H811" s="50">
        <v>44868</v>
      </c>
      <c r="I811" s="55" t="s">
        <v>81</v>
      </c>
      <c r="J811" s="53"/>
      <c r="K811" s="51" t="str">
        <f ca="1">LeaveTracker[[#This Row],[Days]]&amp;" "&amp;LeaveTracker[[#This Row],[Type of Leave]]</f>
        <v>1 SL</v>
      </c>
      <c r="L811" s="9">
        <f ca="1">NETWORKDAYS(LeaveTracker[[#This Row],[Start Date]],LeaveTracker[[#This Row],[End Date]],lstHolidays)</f>
        <v>1</v>
      </c>
      <c r="M811" s="9"/>
    </row>
    <row r="812" spans="1:13" ht="30" hidden="1" customHeight="1" x14ac:dyDescent="0.3">
      <c r="A812" s="51">
        <v>1100</v>
      </c>
      <c r="B812" s="59">
        <v>44882</v>
      </c>
      <c r="C812" s="59">
        <v>44851</v>
      </c>
      <c r="D812" s="53" t="s">
        <v>1824</v>
      </c>
      <c r="E812" s="51" t="str">
        <f>IF(ISBLANK(LeaveTracker[[#This Row],[Employee Name]]),"-----",VLOOKUP(LeaveTracker[[#This Row],[Employee Name]],Employees[[Employee Name]:[Office]],7))</f>
        <v>CTO</v>
      </c>
      <c r="F812" s="51" t="str">
        <f>IF(ISBLANK(LeaveTracker[[#This Row],[Employee Name]]),"-----",VLOOKUP(LeaveTracker[[#This Row],[Employee Name]],Employees[[Employee Name]:[Office]],6))</f>
        <v>REGULAR</v>
      </c>
      <c r="G812" s="50">
        <v>44848</v>
      </c>
      <c r="H812" s="50">
        <v>44848</v>
      </c>
      <c r="I812" s="55" t="s">
        <v>81</v>
      </c>
      <c r="J812" s="53"/>
      <c r="K812" s="51" t="str">
        <f ca="1">LeaveTracker[[#This Row],[Days]]&amp;" "&amp;LeaveTracker[[#This Row],[Type of Leave]]</f>
        <v>1 SL</v>
      </c>
      <c r="L812" s="9">
        <f ca="1">NETWORKDAYS(LeaveTracker[[#This Row],[Start Date]],LeaveTracker[[#This Row],[End Date]],lstHolidays)</f>
        <v>1</v>
      </c>
      <c r="M812" s="9"/>
    </row>
    <row r="813" spans="1:13" ht="30" hidden="1" customHeight="1" x14ac:dyDescent="0.3">
      <c r="A813" s="51">
        <v>1101</v>
      </c>
      <c r="B813" s="59">
        <v>44882</v>
      </c>
      <c r="C813" s="59">
        <v>44879</v>
      </c>
      <c r="D813" s="53" t="s">
        <v>1824</v>
      </c>
      <c r="E813" s="51" t="str">
        <f>IF(ISBLANK(LeaveTracker[[#This Row],[Employee Name]]),"-----",VLOOKUP(LeaveTracker[[#This Row],[Employee Name]],Employees[[Employee Name]:[Office]],7))</f>
        <v>CTO</v>
      </c>
      <c r="F813" s="51" t="str">
        <f>IF(ISBLANK(LeaveTracker[[#This Row],[Employee Name]]),"-----",VLOOKUP(LeaveTracker[[#This Row],[Employee Name]],Employees[[Employee Name]:[Office]],6))</f>
        <v>REGULAR</v>
      </c>
      <c r="G813" s="50">
        <v>44888</v>
      </c>
      <c r="H813" s="50">
        <v>44888</v>
      </c>
      <c r="I813" s="55" t="s">
        <v>300</v>
      </c>
      <c r="J813" s="53" t="s">
        <v>1808</v>
      </c>
      <c r="K813" s="51" t="str">
        <f ca="1">LeaveTracker[[#This Row],[Days]]&amp;" "&amp;LeaveTracker[[#This Row],[Type of Leave]]</f>
        <v>1 OTHER</v>
      </c>
      <c r="L813" s="9">
        <f ca="1">NETWORKDAYS(LeaveTracker[[#This Row],[Start Date]],LeaveTracker[[#This Row],[End Date]],lstHolidays)</f>
        <v>1</v>
      </c>
      <c r="M813" s="9"/>
    </row>
    <row r="814" spans="1:13" ht="30" hidden="1" customHeight="1" x14ac:dyDescent="0.3">
      <c r="A814" s="51">
        <v>1102</v>
      </c>
      <c r="B814" s="59">
        <v>44882</v>
      </c>
      <c r="C814" s="59">
        <v>44876</v>
      </c>
      <c r="D814" s="53" t="s">
        <v>1852</v>
      </c>
      <c r="E814" s="51" t="str">
        <f>IF(ISBLANK(LeaveTracker[[#This Row],[Employee Name]]),"-----",VLOOKUP(LeaveTracker[[#This Row],[Employee Name]],Employees[[Employee Name]:[Office]],7))</f>
        <v>CSWDO</v>
      </c>
      <c r="F814" s="51" t="str">
        <f>IF(ISBLANK(LeaveTracker[[#This Row],[Employee Name]]),"-----",VLOOKUP(LeaveTracker[[#This Row],[Employee Name]],Employees[[Employee Name]:[Office]],6))</f>
        <v>CASUAL</v>
      </c>
      <c r="G814" s="50">
        <v>44921</v>
      </c>
      <c r="H814" s="50">
        <v>44924</v>
      </c>
      <c r="I814" s="55" t="s">
        <v>82</v>
      </c>
      <c r="J814" s="53" t="s">
        <v>1739</v>
      </c>
      <c r="K814" s="51" t="str">
        <f ca="1">LeaveTracker[[#This Row],[Days]]&amp;" "&amp;LeaveTracker[[#This Row],[Type of Leave]]</f>
        <v>3 VL</v>
      </c>
      <c r="L814" s="9">
        <f ca="1">NETWORKDAYS(LeaveTracker[[#This Row],[Start Date]],LeaveTracker[[#This Row],[End Date]],lstHolidays)</f>
        <v>3</v>
      </c>
      <c r="M814" s="9"/>
    </row>
    <row r="815" spans="1:13" ht="30" hidden="1" customHeight="1" x14ac:dyDescent="0.3">
      <c r="A815" s="51">
        <v>1103</v>
      </c>
      <c r="B815" s="59">
        <v>44882</v>
      </c>
      <c r="C815" s="59">
        <v>44875</v>
      </c>
      <c r="D815" s="53" t="s">
        <v>1828</v>
      </c>
      <c r="E815" s="51" t="str">
        <f>IF(ISBLANK(LeaveTracker[[#This Row],[Employee Name]]),"-----",VLOOKUP(LeaveTracker[[#This Row],[Employee Name]],Employees[[Employee Name]:[Office]],7))</f>
        <v>TICC</v>
      </c>
      <c r="F815" s="51" t="str">
        <f>IF(ISBLANK(LeaveTracker[[#This Row],[Employee Name]]),"-----",VLOOKUP(LeaveTracker[[#This Row],[Employee Name]],Employees[[Employee Name]:[Office]],6))</f>
        <v>CASUAL</v>
      </c>
      <c r="G815" s="50">
        <v>44872</v>
      </c>
      <c r="H815" s="50">
        <v>44874</v>
      </c>
      <c r="I815" s="55" t="s">
        <v>81</v>
      </c>
      <c r="J815" s="53"/>
      <c r="K815" s="51" t="str">
        <f ca="1">LeaveTracker[[#This Row],[Days]]&amp;" "&amp;LeaveTracker[[#This Row],[Type of Leave]]</f>
        <v>3 SL</v>
      </c>
      <c r="L815" s="9">
        <f ca="1">NETWORKDAYS(LeaveTracker[[#This Row],[Start Date]],LeaveTracker[[#This Row],[End Date]],lstHolidays)</f>
        <v>3</v>
      </c>
      <c r="M815" s="9"/>
    </row>
    <row r="816" spans="1:13" ht="30" hidden="1" customHeight="1" x14ac:dyDescent="0.3">
      <c r="A816" s="51">
        <v>1104</v>
      </c>
      <c r="B816" s="59">
        <v>44882</v>
      </c>
      <c r="C816" s="59">
        <v>44844</v>
      </c>
      <c r="D816" s="53" t="s">
        <v>1828</v>
      </c>
      <c r="E816" s="51" t="str">
        <f>IF(ISBLANK(LeaveTracker[[#This Row],[Employee Name]]),"-----",VLOOKUP(LeaveTracker[[#This Row],[Employee Name]],Employees[[Employee Name]:[Office]],7))</f>
        <v>TICC</v>
      </c>
      <c r="F816" s="51" t="str">
        <f>IF(ISBLANK(LeaveTracker[[#This Row],[Employee Name]]),"-----",VLOOKUP(LeaveTracker[[#This Row],[Employee Name]],Employees[[Employee Name]:[Office]],6))</f>
        <v>CASUAL</v>
      </c>
      <c r="G816" s="50">
        <v>44852</v>
      </c>
      <c r="H816" s="50">
        <v>44854</v>
      </c>
      <c r="I816" s="55" t="s">
        <v>82</v>
      </c>
      <c r="J816" s="53"/>
      <c r="K816" s="51" t="str">
        <f ca="1">LeaveTracker[[#This Row],[Days]]&amp;" "&amp;LeaveTracker[[#This Row],[Type of Leave]]</f>
        <v>3 VL</v>
      </c>
      <c r="L816" s="9">
        <f ca="1">NETWORKDAYS(LeaveTracker[[#This Row],[Start Date]],LeaveTracker[[#This Row],[End Date]],lstHolidays)</f>
        <v>3</v>
      </c>
      <c r="M816" s="9"/>
    </row>
    <row r="817" spans="1:13" ht="30" hidden="1" customHeight="1" x14ac:dyDescent="0.3">
      <c r="A817" s="51">
        <v>1105</v>
      </c>
      <c r="B817" s="59">
        <v>44882</v>
      </c>
      <c r="C817" s="59">
        <v>44860</v>
      </c>
      <c r="D817" s="53" t="s">
        <v>1897</v>
      </c>
      <c r="E817" s="51" t="str">
        <f>IF(ISBLANK(LeaveTracker[[#This Row],[Employee Name]]),"-----",VLOOKUP(LeaveTracker[[#This Row],[Employee Name]],Employees[[Employee Name]:[Office]],7))</f>
        <v>CHO</v>
      </c>
      <c r="F817" s="51" t="str">
        <f>IF(ISBLANK(LeaveTracker[[#This Row],[Employee Name]]),"-----",VLOOKUP(LeaveTracker[[#This Row],[Employee Name]],Employees[[Employee Name]:[Office]],6))</f>
        <v>CASUAL</v>
      </c>
      <c r="G817" s="50">
        <v>44858</v>
      </c>
      <c r="H817" s="50">
        <v>44859</v>
      </c>
      <c r="I817" s="55" t="s">
        <v>81</v>
      </c>
      <c r="J817" s="53"/>
      <c r="K817" s="51" t="str">
        <f ca="1">LeaveTracker[[#This Row],[Days]]&amp;" "&amp;LeaveTracker[[#This Row],[Type of Leave]]</f>
        <v>2 SL</v>
      </c>
      <c r="L817" s="9">
        <f ca="1">NETWORKDAYS(LeaveTracker[[#This Row],[Start Date]],LeaveTracker[[#This Row],[End Date]],lstHolidays)</f>
        <v>2</v>
      </c>
      <c r="M817" s="9"/>
    </row>
    <row r="818" spans="1:13" ht="30" hidden="1" customHeight="1" x14ac:dyDescent="0.3">
      <c r="A818" s="51">
        <v>1106</v>
      </c>
      <c r="B818" s="59">
        <v>44882</v>
      </c>
      <c r="C818" s="59">
        <v>44867</v>
      </c>
      <c r="D818" s="53" t="s">
        <v>1874</v>
      </c>
      <c r="E818" s="51" t="str">
        <f>IF(ISBLANK(LeaveTracker[[#This Row],[Employee Name]]),"-----",VLOOKUP(LeaveTracker[[#This Row],[Employee Name]],Employees[[Employee Name]:[Office]],7))</f>
        <v>TICC</v>
      </c>
      <c r="F818" s="51" t="str">
        <f>IF(ISBLANK(LeaveTracker[[#This Row],[Employee Name]]),"-----",VLOOKUP(LeaveTracker[[#This Row],[Employee Name]],Employees[[Employee Name]:[Office]],6))</f>
        <v>CASUAL</v>
      </c>
      <c r="G818" s="50">
        <v>44874</v>
      </c>
      <c r="H818" s="50">
        <v>44880</v>
      </c>
      <c r="I818" s="55" t="s">
        <v>82</v>
      </c>
      <c r="J818" s="53"/>
      <c r="K818" s="51" t="str">
        <f ca="1">LeaveTracker[[#This Row],[Days]]&amp;" "&amp;LeaveTracker[[#This Row],[Type of Leave]]</f>
        <v>5 VL</v>
      </c>
      <c r="L818" s="9">
        <f ca="1">NETWORKDAYS(LeaveTracker[[#This Row],[Start Date]],LeaveTracker[[#This Row],[End Date]],lstHolidays)</f>
        <v>5</v>
      </c>
      <c r="M818" s="9"/>
    </row>
    <row r="819" spans="1:13" ht="30" hidden="1" customHeight="1" x14ac:dyDescent="0.3">
      <c r="A819" s="51">
        <v>1107</v>
      </c>
      <c r="B819" s="59">
        <v>44882</v>
      </c>
      <c r="C819" s="59">
        <v>44840</v>
      </c>
      <c r="D819" s="53" t="s">
        <v>1761</v>
      </c>
      <c r="E819" s="51" t="str">
        <f>IF(ISBLANK(LeaveTracker[[#This Row],[Employee Name]]),"-----",VLOOKUP(LeaveTracker[[#This Row],[Employee Name]],Employees[[Employee Name]:[Office]],7))</f>
        <v>ACCOUNTING</v>
      </c>
      <c r="F819" s="51" t="str">
        <f>IF(ISBLANK(LeaveTracker[[#This Row],[Employee Name]]),"-----",VLOOKUP(LeaveTracker[[#This Row],[Employee Name]],Employees[[Employee Name]:[Office]],6))</f>
        <v>CASUAL</v>
      </c>
      <c r="G819" s="50">
        <v>44838</v>
      </c>
      <c r="H819" s="50">
        <v>44839</v>
      </c>
      <c r="I819" s="55" t="s">
        <v>81</v>
      </c>
      <c r="J819" s="53"/>
      <c r="K819" s="51" t="str">
        <f ca="1">LeaveTracker[[#This Row],[Days]]&amp;" "&amp;LeaveTracker[[#This Row],[Type of Leave]]</f>
        <v>2 SL</v>
      </c>
      <c r="L819" s="9">
        <f ca="1">NETWORKDAYS(LeaveTracker[[#This Row],[Start Date]],LeaveTracker[[#This Row],[End Date]],lstHolidays)</f>
        <v>2</v>
      </c>
      <c r="M819" s="9"/>
    </row>
    <row r="820" spans="1:13" ht="30" hidden="1" customHeight="1" x14ac:dyDescent="0.3">
      <c r="A820" s="51">
        <v>1108</v>
      </c>
      <c r="B820" s="59">
        <v>44882</v>
      </c>
      <c r="C820" s="59">
        <v>44838</v>
      </c>
      <c r="D820" s="53" t="s">
        <v>1775</v>
      </c>
      <c r="E820" s="51" t="str">
        <f>IF(ISBLANK(LeaveTracker[[#This Row],[Employee Name]]),"-----",VLOOKUP(LeaveTracker[[#This Row],[Employee Name]],Employees[[Employee Name]:[Office]],7))</f>
        <v>TCIS</v>
      </c>
      <c r="F820" s="51" t="str">
        <f>IF(ISBLANK(LeaveTracker[[#This Row],[Employee Name]]),"-----",VLOOKUP(LeaveTracker[[#This Row],[Employee Name]],Employees[[Employee Name]:[Office]],6))</f>
        <v>JOBCON</v>
      </c>
      <c r="G820" s="50">
        <v>44817</v>
      </c>
      <c r="H820" s="50">
        <v>44817</v>
      </c>
      <c r="I820" s="55" t="s">
        <v>81</v>
      </c>
      <c r="J820" s="53"/>
      <c r="K820" s="51" t="str">
        <f ca="1">LeaveTracker[[#This Row],[Days]]&amp;" "&amp;LeaveTracker[[#This Row],[Type of Leave]]</f>
        <v>1 SL</v>
      </c>
      <c r="L820" s="9">
        <f ca="1">NETWORKDAYS(LeaveTracker[[#This Row],[Start Date]],LeaveTracker[[#This Row],[End Date]],lstHolidays)</f>
        <v>1</v>
      </c>
      <c r="M820" s="9"/>
    </row>
    <row r="821" spans="1:13" ht="30" hidden="1" customHeight="1" x14ac:dyDescent="0.3">
      <c r="A821" s="51">
        <v>1109</v>
      </c>
      <c r="B821" s="59">
        <v>44882</v>
      </c>
      <c r="C821" s="59">
        <v>44862</v>
      </c>
      <c r="D821" s="53" t="s">
        <v>1946</v>
      </c>
      <c r="E821" s="51" t="str">
        <f>IF(ISBLANK(LeaveTracker[[#This Row],[Employee Name]]),"-----",VLOOKUP(LeaveTracker[[#This Row],[Employee Name]],Employees[[Employee Name]:[Office]],7))</f>
        <v>ONT</v>
      </c>
      <c r="F821" s="51" t="str">
        <f>IF(ISBLANK(LeaveTracker[[#This Row],[Employee Name]]),"-----",VLOOKUP(LeaveTracker[[#This Row],[Employee Name]],Employees[[Employee Name]:[Office]],6))</f>
        <v>CASUAL</v>
      </c>
      <c r="G821" s="50">
        <v>44868</v>
      </c>
      <c r="H821" s="50">
        <v>44868</v>
      </c>
      <c r="I821" s="55" t="s">
        <v>82</v>
      </c>
      <c r="J821" s="53"/>
      <c r="K821" s="51" t="str">
        <f ca="1">LeaveTracker[[#This Row],[Days]]&amp;" "&amp;LeaveTracker[[#This Row],[Type of Leave]]</f>
        <v>1 VL</v>
      </c>
      <c r="L821" s="9">
        <f ca="1">NETWORKDAYS(LeaveTracker[[#This Row],[Start Date]],LeaveTracker[[#This Row],[End Date]],lstHolidays)</f>
        <v>1</v>
      </c>
      <c r="M821" s="9"/>
    </row>
    <row r="822" spans="1:13" ht="30" hidden="1" customHeight="1" x14ac:dyDescent="0.3">
      <c r="A822" s="51">
        <v>1109</v>
      </c>
      <c r="B822" s="59">
        <v>44882</v>
      </c>
      <c r="C822" s="59">
        <v>44862</v>
      </c>
      <c r="D822" s="53" t="s">
        <v>1946</v>
      </c>
      <c r="E822" s="51" t="str">
        <f>IF(ISBLANK(LeaveTracker[[#This Row],[Employee Name]]),"-----",VLOOKUP(LeaveTracker[[#This Row],[Employee Name]],Employees[[Employee Name]:[Office]],7))</f>
        <v>ONT</v>
      </c>
      <c r="F822" s="51" t="str">
        <f>IF(ISBLANK(LeaveTracker[[#This Row],[Employee Name]]),"-----",VLOOKUP(LeaveTracker[[#This Row],[Employee Name]],Employees[[Employee Name]:[Office]],6))</f>
        <v>CASUAL</v>
      </c>
      <c r="G822" s="50">
        <v>44872</v>
      </c>
      <c r="H822" s="50">
        <v>44872</v>
      </c>
      <c r="I822" s="55" t="s">
        <v>82</v>
      </c>
      <c r="J822" s="53"/>
      <c r="K822" s="51" t="str">
        <f ca="1">LeaveTracker[[#This Row],[Days]]&amp;" "&amp;LeaveTracker[[#This Row],[Type of Leave]]</f>
        <v>1 VL</v>
      </c>
      <c r="L822" s="9">
        <f ca="1">NETWORKDAYS(LeaveTracker[[#This Row],[Start Date]],LeaveTracker[[#This Row],[End Date]],lstHolidays)</f>
        <v>1</v>
      </c>
      <c r="M822" s="9"/>
    </row>
    <row r="823" spans="1:13" ht="30" hidden="1" customHeight="1" x14ac:dyDescent="0.3">
      <c r="A823" s="51">
        <v>1109</v>
      </c>
      <c r="B823" s="59">
        <v>44882</v>
      </c>
      <c r="C823" s="59">
        <v>44862</v>
      </c>
      <c r="D823" s="53" t="s">
        <v>1946</v>
      </c>
      <c r="E823" s="51" t="str">
        <f>IF(ISBLANK(LeaveTracker[[#This Row],[Employee Name]]),"-----",VLOOKUP(LeaveTracker[[#This Row],[Employee Name]],Employees[[Employee Name]:[Office]],7))</f>
        <v>ONT</v>
      </c>
      <c r="F823" s="51" t="str">
        <f>IF(ISBLANK(LeaveTracker[[#This Row],[Employee Name]]),"-----",VLOOKUP(LeaveTracker[[#This Row],[Employee Name]],Employees[[Employee Name]:[Office]],6))</f>
        <v>CASUAL</v>
      </c>
      <c r="G823" s="50">
        <v>44875</v>
      </c>
      <c r="H823" s="50">
        <v>44875</v>
      </c>
      <c r="I823" s="55" t="s">
        <v>82</v>
      </c>
      <c r="J823" s="53"/>
      <c r="K823" s="51" t="str">
        <f ca="1">LeaveTracker[[#This Row],[Days]]&amp;" "&amp;LeaveTracker[[#This Row],[Type of Leave]]</f>
        <v>1 VL</v>
      </c>
      <c r="L823" s="9">
        <f ca="1">NETWORKDAYS(LeaveTracker[[#This Row],[Start Date]],LeaveTracker[[#This Row],[End Date]],lstHolidays)</f>
        <v>1</v>
      </c>
      <c r="M823" s="9"/>
    </row>
    <row r="824" spans="1:13" ht="30" hidden="1" customHeight="1" x14ac:dyDescent="0.3">
      <c r="A824" s="51">
        <v>1110</v>
      </c>
      <c r="B824" s="59">
        <v>44893</v>
      </c>
      <c r="C824" s="59">
        <v>44872</v>
      </c>
      <c r="D824" s="53" t="s">
        <v>1968</v>
      </c>
      <c r="E824" s="51" t="str">
        <f>IF(ISBLANK(LeaveTracker[[#This Row],[Employee Name]]),"-----",VLOOKUP(LeaveTracker[[#This Row],[Employee Name]],Employees[[Employee Name]:[Office]],7))</f>
        <v>CHO</v>
      </c>
      <c r="F824" s="51" t="str">
        <f>IF(ISBLANK(LeaveTracker[[#This Row],[Employee Name]]),"-----",VLOOKUP(LeaveTracker[[#This Row],[Employee Name]],Employees[[Employee Name]:[Office]],6))</f>
        <v>CASUAL</v>
      </c>
      <c r="G824" s="50">
        <v>44810</v>
      </c>
      <c r="H824" s="50">
        <v>44914</v>
      </c>
      <c r="I824" s="55" t="s">
        <v>76</v>
      </c>
      <c r="J824" s="53"/>
      <c r="K824" s="51" t="str">
        <f ca="1">LeaveTracker[[#This Row],[Days]]&amp;" "&amp;LeaveTracker[[#This Row],[Type of Leave]]</f>
        <v>73 Maternity</v>
      </c>
      <c r="L824" s="9">
        <f ca="1">NETWORKDAYS(LeaveTracker[[#This Row],[Start Date]],LeaveTracker[[#This Row],[End Date]],lstHolidays)</f>
        <v>73</v>
      </c>
      <c r="M824" s="9"/>
    </row>
    <row r="825" spans="1:13" ht="30" hidden="1" customHeight="1" x14ac:dyDescent="0.3">
      <c r="A825" s="51">
        <v>1111</v>
      </c>
      <c r="B825" s="59">
        <v>44893</v>
      </c>
      <c r="C825" s="59">
        <v>44886</v>
      </c>
      <c r="D825" s="53" t="s">
        <v>1860</v>
      </c>
      <c r="E825" s="51" t="str">
        <f>IF(ISBLANK(LeaveTracker[[#This Row],[Employee Name]]),"-----",VLOOKUP(LeaveTracker[[#This Row],[Employee Name]],Employees[[Employee Name]:[Office]],7))</f>
        <v>BIR</v>
      </c>
      <c r="F825" s="51" t="str">
        <f>IF(ISBLANK(LeaveTracker[[#This Row],[Employee Name]]),"-----",VLOOKUP(LeaveTracker[[#This Row],[Employee Name]],Employees[[Employee Name]:[Office]],6))</f>
        <v>CASUAL</v>
      </c>
      <c r="G825" s="50">
        <v>44876</v>
      </c>
      <c r="H825" s="50">
        <v>44876</v>
      </c>
      <c r="I825" s="55" t="s">
        <v>82</v>
      </c>
      <c r="J825" s="53"/>
      <c r="K825" s="51" t="str">
        <f ca="1">LeaveTracker[[#This Row],[Days]]&amp;" "&amp;LeaveTracker[[#This Row],[Type of Leave]]</f>
        <v>1 VL</v>
      </c>
      <c r="L825" s="9">
        <f ca="1">NETWORKDAYS(LeaveTracker[[#This Row],[Start Date]],LeaveTracker[[#This Row],[End Date]],lstHolidays)</f>
        <v>1</v>
      </c>
      <c r="M825" s="9"/>
    </row>
    <row r="826" spans="1:13" ht="30" hidden="1" customHeight="1" x14ac:dyDescent="0.3">
      <c r="A826" s="51">
        <v>1111</v>
      </c>
      <c r="B826" s="59">
        <v>44893</v>
      </c>
      <c r="C826" s="59">
        <v>44886</v>
      </c>
      <c r="D826" s="53" t="s">
        <v>1860</v>
      </c>
      <c r="E826" s="51" t="str">
        <f>IF(ISBLANK(LeaveTracker[[#This Row],[Employee Name]]),"-----",VLOOKUP(LeaveTracker[[#This Row],[Employee Name]],Employees[[Employee Name]:[Office]],7))</f>
        <v>BIR</v>
      </c>
      <c r="F826" s="51" t="str">
        <f>IF(ISBLANK(LeaveTracker[[#This Row],[Employee Name]]),"-----",VLOOKUP(LeaveTracker[[#This Row],[Employee Name]],Employees[[Employee Name]:[Office]],6))</f>
        <v>CASUAL</v>
      </c>
      <c r="G826" s="50">
        <v>44882</v>
      </c>
      <c r="H826" s="50">
        <v>44882</v>
      </c>
      <c r="I826" s="55" t="s">
        <v>82</v>
      </c>
      <c r="J826" s="53"/>
      <c r="K826" s="51" t="str">
        <f ca="1">LeaveTracker[[#This Row],[Days]]&amp;" "&amp;LeaveTracker[[#This Row],[Type of Leave]]</f>
        <v>1 VL</v>
      </c>
      <c r="L826" s="9">
        <f ca="1">NETWORKDAYS(LeaveTracker[[#This Row],[Start Date]],LeaveTracker[[#This Row],[End Date]],lstHolidays)</f>
        <v>1</v>
      </c>
      <c r="M826" s="9"/>
    </row>
    <row r="827" spans="1:13" ht="30" hidden="1" customHeight="1" x14ac:dyDescent="0.3">
      <c r="A827" s="51">
        <v>1112</v>
      </c>
      <c r="B827" s="59">
        <v>44893</v>
      </c>
      <c r="C827" s="59">
        <v>44882</v>
      </c>
      <c r="D827" s="53" t="s">
        <v>1969</v>
      </c>
      <c r="E827" s="51" t="str">
        <f>IF(ISBLANK(LeaveTracker[[#This Row],[Employee Name]]),"-----",VLOOKUP(LeaveTracker[[#This Row],[Employee Name]],Employees[[Employee Name]:[Office]],7))</f>
        <v>PICNIC GROVE</v>
      </c>
      <c r="F827" s="51" t="str">
        <f>IF(ISBLANK(LeaveTracker[[#This Row],[Employee Name]]),"-----",VLOOKUP(LeaveTracker[[#This Row],[Employee Name]],Employees[[Employee Name]:[Office]],6))</f>
        <v>CASUAL</v>
      </c>
      <c r="G827" s="50">
        <v>44872</v>
      </c>
      <c r="H827" s="50">
        <v>44874</v>
      </c>
      <c r="I827" s="55" t="s">
        <v>81</v>
      </c>
      <c r="J827" s="53"/>
      <c r="K827" s="51" t="str">
        <f ca="1">LeaveTracker[[#This Row],[Days]]&amp;" "&amp;LeaveTracker[[#This Row],[Type of Leave]]</f>
        <v>3 SL</v>
      </c>
      <c r="L827" s="9">
        <f ca="1">NETWORKDAYS(LeaveTracker[[#This Row],[Start Date]],LeaveTracker[[#This Row],[End Date]],lstHolidays)</f>
        <v>3</v>
      </c>
      <c r="M827" s="9"/>
    </row>
    <row r="828" spans="1:13" ht="30" hidden="1" customHeight="1" x14ac:dyDescent="0.3">
      <c r="A828" s="51">
        <v>1113</v>
      </c>
      <c r="B828" s="59">
        <v>44893</v>
      </c>
      <c r="C828" s="59">
        <v>44882</v>
      </c>
      <c r="D828" s="53" t="s">
        <v>1939</v>
      </c>
      <c r="E828" s="51" t="str">
        <f>IF(ISBLANK(LeaveTracker[[#This Row],[Employee Name]]),"-----",VLOOKUP(LeaveTracker[[#This Row],[Employee Name]],Employees[[Employee Name]:[Office]],7))</f>
        <v>PICNIC GROVE</v>
      </c>
      <c r="F828" s="51" t="str">
        <f>IF(ISBLANK(LeaveTracker[[#This Row],[Employee Name]]),"-----",VLOOKUP(LeaveTracker[[#This Row],[Employee Name]],Employees[[Employee Name]:[Office]],6))</f>
        <v>CASUAL</v>
      </c>
      <c r="G828" s="50">
        <v>44896</v>
      </c>
      <c r="H828" s="50">
        <v>44926</v>
      </c>
      <c r="I828" s="55" t="s">
        <v>81</v>
      </c>
      <c r="J828" s="53"/>
      <c r="K828" s="51" t="str">
        <f ca="1">LeaveTracker[[#This Row],[Days]]&amp;" "&amp;LeaveTracker[[#This Row],[Type of Leave]]</f>
        <v>19 SL</v>
      </c>
      <c r="L828" s="9">
        <f ca="1">NETWORKDAYS(LeaveTracker[[#This Row],[Start Date]],LeaveTracker[[#This Row],[End Date]],lstHolidays)</f>
        <v>19</v>
      </c>
      <c r="M828" s="9"/>
    </row>
    <row r="829" spans="1:13" ht="30" hidden="1" customHeight="1" x14ac:dyDescent="0.3">
      <c r="A829" s="51">
        <v>1114</v>
      </c>
      <c r="B829" s="59">
        <v>44893</v>
      </c>
      <c r="C829" s="59">
        <v>44875</v>
      </c>
      <c r="D829" s="53" t="s">
        <v>1970</v>
      </c>
      <c r="E829" s="51" t="str">
        <f>IF(ISBLANK(LeaveTracker[[#This Row],[Employee Name]]),"-----",VLOOKUP(LeaveTracker[[#This Row],[Employee Name]],Employees[[Employee Name]:[Office]],7))</f>
        <v>SP/VMO</v>
      </c>
      <c r="F829" s="51" t="str">
        <f>IF(ISBLANK(LeaveTracker[[#This Row],[Employee Name]]),"-----",VLOOKUP(LeaveTracker[[#This Row],[Employee Name]],Employees[[Employee Name]:[Office]],6))</f>
        <v>CASUAL</v>
      </c>
      <c r="G829" s="50">
        <v>44881</v>
      </c>
      <c r="H829" s="50">
        <v>44883</v>
      </c>
      <c r="I829" s="55" t="s">
        <v>82</v>
      </c>
      <c r="J829" s="53" t="s">
        <v>1739</v>
      </c>
      <c r="K829" s="51" t="str">
        <f ca="1">LeaveTracker[[#This Row],[Days]]&amp;" "&amp;LeaveTracker[[#This Row],[Type of Leave]]</f>
        <v>3 VL</v>
      </c>
      <c r="L829" s="9">
        <f ca="1">NETWORKDAYS(LeaveTracker[[#This Row],[Start Date]],LeaveTracker[[#This Row],[End Date]],lstHolidays)</f>
        <v>3</v>
      </c>
      <c r="M829" s="9"/>
    </row>
    <row r="830" spans="1:13" ht="30" hidden="1" customHeight="1" x14ac:dyDescent="0.3">
      <c r="A830" s="51">
        <v>1115</v>
      </c>
      <c r="B830" s="59">
        <v>44893</v>
      </c>
      <c r="C830" s="59">
        <v>44848</v>
      </c>
      <c r="D830" s="53" t="s">
        <v>1971</v>
      </c>
      <c r="E830" s="51" t="str">
        <f>IF(ISBLANK(LeaveTracker[[#This Row],[Employee Name]]),"-----",VLOOKUP(LeaveTracker[[#This Row],[Employee Name]],Employees[[Employee Name]:[Office]],7))</f>
        <v>CHO</v>
      </c>
      <c r="F830" s="51" t="str">
        <f>IF(ISBLANK(LeaveTracker[[#This Row],[Employee Name]]),"-----",VLOOKUP(LeaveTracker[[#This Row],[Employee Name]],Employees[[Employee Name]:[Office]],6))</f>
        <v>JOBCON</v>
      </c>
      <c r="G830" s="50">
        <v>44845</v>
      </c>
      <c r="H830" s="50">
        <v>44847</v>
      </c>
      <c r="I830" s="55" t="s">
        <v>300</v>
      </c>
      <c r="J830" s="53" t="s">
        <v>1966</v>
      </c>
      <c r="K830" s="51" t="str">
        <f ca="1">LeaveTracker[[#This Row],[Days]]&amp;" "&amp;LeaveTracker[[#This Row],[Type of Leave]]</f>
        <v>3 OTHER</v>
      </c>
      <c r="L830" s="9">
        <f ca="1">NETWORKDAYS(LeaveTracker[[#This Row],[Start Date]],LeaveTracker[[#This Row],[End Date]],lstHolidays)</f>
        <v>3</v>
      </c>
      <c r="M830" s="9"/>
    </row>
    <row r="831" spans="1:13" ht="30" hidden="1" customHeight="1" x14ac:dyDescent="0.3">
      <c r="A831" s="51">
        <v>1116</v>
      </c>
      <c r="B831" s="59">
        <v>44893</v>
      </c>
      <c r="C831" s="59">
        <v>44867</v>
      </c>
      <c r="D831" s="53" t="s">
        <v>1834</v>
      </c>
      <c r="E831" s="51" t="str">
        <f>IF(ISBLANK(LeaveTracker[[#This Row],[Employee Name]]),"-----",VLOOKUP(LeaveTracker[[#This Row],[Employee Name]],Employees[[Employee Name]:[Office]],7))</f>
        <v>CTO</v>
      </c>
      <c r="F831" s="51" t="str">
        <f>IF(ISBLANK(LeaveTracker[[#This Row],[Employee Name]]),"-----",VLOOKUP(LeaveTracker[[#This Row],[Employee Name]],Employees[[Employee Name]:[Office]],6))</f>
        <v>REGULAR</v>
      </c>
      <c r="G831" s="50">
        <v>44862</v>
      </c>
      <c r="H831" s="50">
        <v>44862</v>
      </c>
      <c r="I831" s="55" t="s">
        <v>1026</v>
      </c>
      <c r="J831" s="53" t="s">
        <v>1906</v>
      </c>
      <c r="K831" s="51" t="str">
        <f ca="1">LeaveTracker[[#This Row],[Days]]&amp;" "&amp;LeaveTracker[[#This Row],[Type of Leave]]</f>
        <v>1 WITHOUTPAY</v>
      </c>
      <c r="L831" s="9">
        <f ca="1">NETWORKDAYS(LeaveTracker[[#This Row],[Start Date]],LeaveTracker[[#This Row],[End Date]],lstHolidays)</f>
        <v>1</v>
      </c>
      <c r="M831" s="9"/>
    </row>
    <row r="832" spans="1:13" ht="30" hidden="1" customHeight="1" x14ac:dyDescent="0.3">
      <c r="A832" s="51">
        <v>1117</v>
      </c>
      <c r="B832" s="59">
        <v>44893</v>
      </c>
      <c r="C832" s="59">
        <v>44867</v>
      </c>
      <c r="D832" s="53" t="s">
        <v>1972</v>
      </c>
      <c r="E832" s="51" t="str">
        <f>IF(ISBLANK(LeaveTracker[[#This Row],[Employee Name]]),"-----",VLOOKUP(LeaveTracker[[#This Row],[Employee Name]],Employees[[Employee Name]:[Office]],7))</f>
        <v>TICC</v>
      </c>
      <c r="F832" s="51" t="str">
        <f>IF(ISBLANK(LeaveTracker[[#This Row],[Employee Name]]),"-----",VLOOKUP(LeaveTracker[[#This Row],[Employee Name]],Employees[[Employee Name]:[Office]],6))</f>
        <v>JOBCON</v>
      </c>
      <c r="G832" s="50">
        <v>44865</v>
      </c>
      <c r="H832" s="50">
        <v>44865</v>
      </c>
      <c r="I832" s="55" t="s">
        <v>1026</v>
      </c>
      <c r="J832" s="53" t="s">
        <v>1906</v>
      </c>
      <c r="K832" s="51" t="str">
        <f ca="1">LeaveTracker[[#This Row],[Days]]&amp;" "&amp;LeaveTracker[[#This Row],[Type of Leave]]</f>
        <v>1 WITHOUTPAY</v>
      </c>
      <c r="L832" s="9">
        <f ca="1">NETWORKDAYS(LeaveTracker[[#This Row],[Start Date]],LeaveTracker[[#This Row],[End Date]],lstHolidays)</f>
        <v>1</v>
      </c>
      <c r="M832" s="9"/>
    </row>
    <row r="833" spans="1:13" ht="30" hidden="1" customHeight="1" x14ac:dyDescent="0.3">
      <c r="A833" s="51">
        <v>1118</v>
      </c>
      <c r="B833" s="59">
        <v>44893</v>
      </c>
      <c r="C833" s="59">
        <v>44845</v>
      </c>
      <c r="D833" s="53" t="s">
        <v>1973</v>
      </c>
      <c r="E833" s="51" t="str">
        <f>IF(ISBLANK(LeaveTracker[[#This Row],[Employee Name]]),"-----",VLOOKUP(LeaveTracker[[#This Row],[Employee Name]],Employees[[Employee Name]:[Office]],7))</f>
        <v>TCNHS-ISHS</v>
      </c>
      <c r="F833" s="51" t="str">
        <f>IF(ISBLANK(LeaveTracker[[#This Row],[Employee Name]]),"-----",VLOOKUP(LeaveTracker[[#This Row],[Employee Name]],Employees[[Employee Name]:[Office]],6))</f>
        <v>JOBCON</v>
      </c>
      <c r="G833" s="50">
        <v>44838</v>
      </c>
      <c r="H833" s="50">
        <v>44838</v>
      </c>
      <c r="I833" s="55" t="s">
        <v>1026</v>
      </c>
      <c r="J833" s="53" t="s">
        <v>1906</v>
      </c>
      <c r="K833" s="51" t="str">
        <f ca="1">LeaveTracker[[#This Row],[Days]]&amp;" "&amp;LeaveTracker[[#This Row],[Type of Leave]]</f>
        <v>1 WITHOUTPAY</v>
      </c>
      <c r="L833" s="9">
        <f ca="1">NETWORKDAYS(LeaveTracker[[#This Row],[Start Date]],LeaveTracker[[#This Row],[End Date]],lstHolidays)</f>
        <v>1</v>
      </c>
      <c r="M833" s="9"/>
    </row>
    <row r="834" spans="1:13" ht="30" hidden="1" customHeight="1" x14ac:dyDescent="0.3">
      <c r="A834" s="51">
        <v>1119</v>
      </c>
      <c r="B834" s="59">
        <v>44893</v>
      </c>
      <c r="C834" s="59">
        <v>44872</v>
      </c>
      <c r="D834" s="53" t="s">
        <v>1849</v>
      </c>
      <c r="E834" s="51" t="str">
        <f>IF(ISBLANK(LeaveTracker[[#This Row],[Employee Name]]),"-----",VLOOKUP(LeaveTracker[[#This Row],[Employee Name]],Employees[[Employee Name]:[Office]],7))</f>
        <v>ONT</v>
      </c>
      <c r="F834" s="51" t="str">
        <f>IF(ISBLANK(LeaveTracker[[#This Row],[Employee Name]]),"-----",VLOOKUP(LeaveTracker[[#This Row],[Employee Name]],Employees[[Employee Name]:[Office]],6))</f>
        <v>CASUAL</v>
      </c>
      <c r="G834" s="50">
        <v>44884</v>
      </c>
      <c r="H834" s="50">
        <v>44894</v>
      </c>
      <c r="I834" s="55" t="s">
        <v>82</v>
      </c>
      <c r="J834" s="53"/>
      <c r="K834" s="51" t="str">
        <f ca="1">LeaveTracker[[#This Row],[Days]]&amp;" "&amp;LeaveTracker[[#This Row],[Type of Leave]]</f>
        <v>7 VL</v>
      </c>
      <c r="L834" s="9">
        <f ca="1">NETWORKDAYS(LeaveTracker[[#This Row],[Start Date]],LeaveTracker[[#This Row],[End Date]],lstHolidays)</f>
        <v>7</v>
      </c>
      <c r="M834" s="9"/>
    </row>
    <row r="835" spans="1:13" ht="30" hidden="1" customHeight="1" x14ac:dyDescent="0.3">
      <c r="A835" s="51">
        <v>1120</v>
      </c>
      <c r="B835" s="59">
        <v>44893</v>
      </c>
      <c r="C835" s="59">
        <v>44859</v>
      </c>
      <c r="D835" s="53" t="s">
        <v>1849</v>
      </c>
      <c r="E835" s="51" t="str">
        <f>IF(ISBLANK(LeaveTracker[[#This Row],[Employee Name]]),"-----",VLOOKUP(LeaveTracker[[#This Row],[Employee Name]],Employees[[Employee Name]:[Office]],7))</f>
        <v>ONT</v>
      </c>
      <c r="F835" s="51" t="str">
        <f>IF(ISBLANK(LeaveTracker[[#This Row],[Employee Name]]),"-----",VLOOKUP(LeaveTracker[[#This Row],[Employee Name]],Employees[[Employee Name]:[Office]],6))</f>
        <v>CASUAL</v>
      </c>
      <c r="G835" s="50">
        <v>44849</v>
      </c>
      <c r="H835" s="50">
        <v>44851</v>
      </c>
      <c r="I835" s="55" t="s">
        <v>81</v>
      </c>
      <c r="J835" s="53"/>
      <c r="K835" s="51" t="str">
        <f ca="1">LeaveTracker[[#This Row],[Days]]&amp;" "&amp;LeaveTracker[[#This Row],[Type of Leave]]</f>
        <v>1 SL</v>
      </c>
      <c r="L835" s="9">
        <f ca="1">NETWORKDAYS(LeaveTracker[[#This Row],[Start Date]],LeaveTracker[[#This Row],[End Date]],lstHolidays)</f>
        <v>1</v>
      </c>
      <c r="M835" s="9"/>
    </row>
    <row r="836" spans="1:13" ht="30" hidden="1" customHeight="1" x14ac:dyDescent="0.3">
      <c r="A836" s="51">
        <v>1121</v>
      </c>
      <c r="B836" s="59">
        <v>44893</v>
      </c>
      <c r="C836" s="59">
        <v>44851</v>
      </c>
      <c r="D836" s="53" t="s">
        <v>1849</v>
      </c>
      <c r="E836" s="51" t="str">
        <f>IF(ISBLANK(LeaveTracker[[#This Row],[Employee Name]]),"-----",VLOOKUP(LeaveTracker[[#This Row],[Employee Name]],Employees[[Employee Name]:[Office]],7))</f>
        <v>ONT</v>
      </c>
      <c r="F836" s="51" t="str">
        <f>IF(ISBLANK(LeaveTracker[[#This Row],[Employee Name]]),"-----",VLOOKUP(LeaveTracker[[#This Row],[Employee Name]],Employees[[Employee Name]:[Office]],6))</f>
        <v>CASUAL</v>
      </c>
      <c r="G836" s="50">
        <v>44839</v>
      </c>
      <c r="H836" s="50">
        <v>44842</v>
      </c>
      <c r="I836" s="55" t="s">
        <v>81</v>
      </c>
      <c r="J836" s="53"/>
      <c r="K836" s="51" t="str">
        <f ca="1">LeaveTracker[[#This Row],[Days]]&amp;" "&amp;LeaveTracker[[#This Row],[Type of Leave]]</f>
        <v>3 SL</v>
      </c>
      <c r="L836" s="9">
        <f ca="1">NETWORKDAYS(LeaveTracker[[#This Row],[Start Date]],LeaveTracker[[#This Row],[End Date]],lstHolidays)</f>
        <v>3</v>
      </c>
      <c r="M836" s="9"/>
    </row>
    <row r="837" spans="1:13" ht="30" hidden="1" customHeight="1" x14ac:dyDescent="0.3">
      <c r="A837" s="51">
        <v>1122</v>
      </c>
      <c r="B837" s="59">
        <v>44893</v>
      </c>
      <c r="C837" s="59">
        <v>44844</v>
      </c>
      <c r="D837" s="53" t="s">
        <v>1969</v>
      </c>
      <c r="E837" s="51" t="str">
        <f>IF(ISBLANK(LeaveTracker[[#This Row],[Employee Name]]),"-----",VLOOKUP(LeaveTracker[[#This Row],[Employee Name]],Employees[[Employee Name]:[Office]],7))</f>
        <v>PICNIC GROVE</v>
      </c>
      <c r="F837" s="51" t="str">
        <f>IF(ISBLANK(LeaveTracker[[#This Row],[Employee Name]]),"-----",VLOOKUP(LeaveTracker[[#This Row],[Employee Name]],Employees[[Employee Name]:[Office]],6))</f>
        <v>CASUAL</v>
      </c>
      <c r="G837" s="50">
        <v>44830</v>
      </c>
      <c r="H837" s="50">
        <v>44841</v>
      </c>
      <c r="I837" s="55" t="s">
        <v>81</v>
      </c>
      <c r="J837" s="53"/>
      <c r="K837" s="51" t="str">
        <f ca="1">LeaveTracker[[#This Row],[Days]]&amp;" "&amp;LeaveTracker[[#This Row],[Type of Leave]]</f>
        <v>10 SL</v>
      </c>
      <c r="L837" s="9">
        <f ca="1">NETWORKDAYS(LeaveTracker[[#This Row],[Start Date]],LeaveTracker[[#This Row],[End Date]],lstHolidays)</f>
        <v>10</v>
      </c>
      <c r="M837" s="9"/>
    </row>
    <row r="838" spans="1:13" ht="30" hidden="1" customHeight="1" x14ac:dyDescent="0.3">
      <c r="A838" s="51">
        <v>1123</v>
      </c>
      <c r="B838" s="59">
        <v>44893</v>
      </c>
      <c r="C838" s="59">
        <v>44870</v>
      </c>
      <c r="D838" s="53" t="s">
        <v>1969</v>
      </c>
      <c r="E838" s="51" t="str">
        <f>IF(ISBLANK(LeaveTracker[[#This Row],[Employee Name]]),"-----",VLOOKUP(LeaveTracker[[#This Row],[Employee Name]],Employees[[Employee Name]:[Office]],7))</f>
        <v>PICNIC GROVE</v>
      </c>
      <c r="F838" s="51" t="str">
        <f>IF(ISBLANK(LeaveTracker[[#This Row],[Employee Name]]),"-----",VLOOKUP(LeaveTracker[[#This Row],[Employee Name]],Employees[[Employee Name]:[Office]],6))</f>
        <v>CASUAL</v>
      </c>
      <c r="G838" s="50">
        <v>44875</v>
      </c>
      <c r="H838" s="50">
        <v>44875</v>
      </c>
      <c r="I838" s="55" t="s">
        <v>82</v>
      </c>
      <c r="J838" s="53"/>
      <c r="K838" s="51" t="str">
        <f ca="1">LeaveTracker[[#This Row],[Days]]&amp;" "&amp;LeaveTracker[[#This Row],[Type of Leave]]</f>
        <v>1 VL</v>
      </c>
      <c r="L838" s="9">
        <f ca="1">NETWORKDAYS(LeaveTracker[[#This Row],[Start Date]],LeaveTracker[[#This Row],[End Date]],lstHolidays)</f>
        <v>1</v>
      </c>
      <c r="M838" s="9"/>
    </row>
    <row r="839" spans="1:13" ht="30" hidden="1" customHeight="1" x14ac:dyDescent="0.3">
      <c r="A839" s="51">
        <v>1123</v>
      </c>
      <c r="B839" s="59">
        <v>44893</v>
      </c>
      <c r="C839" s="59">
        <v>44870</v>
      </c>
      <c r="D839" s="53" t="s">
        <v>1969</v>
      </c>
      <c r="E839" s="51" t="str">
        <f>IF(ISBLANK(LeaveTracker[[#This Row],[Employee Name]]),"-----",VLOOKUP(LeaveTracker[[#This Row],[Employee Name]],Employees[[Employee Name]:[Office]],7))</f>
        <v>PICNIC GROVE</v>
      </c>
      <c r="F839" s="51" t="str">
        <f>IF(ISBLANK(LeaveTracker[[#This Row],[Employee Name]]),"-----",VLOOKUP(LeaveTracker[[#This Row],[Employee Name]],Employees[[Employee Name]:[Office]],6))</f>
        <v>CASUAL</v>
      </c>
      <c r="G839" s="50">
        <v>44877</v>
      </c>
      <c r="H839" s="50">
        <v>44880</v>
      </c>
      <c r="I839" s="55" t="s">
        <v>82</v>
      </c>
      <c r="J839" s="53"/>
      <c r="K839" s="51" t="str">
        <f ca="1">LeaveTracker[[#This Row],[Days]]&amp;" "&amp;LeaveTracker[[#This Row],[Type of Leave]]</f>
        <v>2 VL</v>
      </c>
      <c r="L839" s="9">
        <f ca="1">NETWORKDAYS(LeaveTracker[[#This Row],[Start Date]],LeaveTracker[[#This Row],[End Date]],lstHolidays)</f>
        <v>2</v>
      </c>
      <c r="M839" s="9"/>
    </row>
    <row r="840" spans="1:13" ht="30" hidden="1" customHeight="1" x14ac:dyDescent="0.3">
      <c r="A840" s="51">
        <v>1124</v>
      </c>
      <c r="B840" s="59">
        <v>44893</v>
      </c>
      <c r="C840" s="59">
        <v>44837</v>
      </c>
      <c r="D840" s="53" t="s">
        <v>1974</v>
      </c>
      <c r="E840" s="51" t="str">
        <f>IF(ISBLANK(LeaveTracker[[#This Row],[Employee Name]]),"-----",VLOOKUP(LeaveTracker[[#This Row],[Employee Name]],Employees[[Employee Name]:[Office]],7))</f>
        <v>ONT</v>
      </c>
      <c r="F840" s="51" t="str">
        <f>IF(ISBLANK(LeaveTracker[[#This Row],[Employee Name]]),"-----",VLOOKUP(LeaveTracker[[#This Row],[Employee Name]],Employees[[Employee Name]:[Office]],6))</f>
        <v>REGULAR</v>
      </c>
      <c r="G840" s="50">
        <v>44848</v>
      </c>
      <c r="H840" s="50">
        <v>44848</v>
      </c>
      <c r="I840" s="55" t="s">
        <v>300</v>
      </c>
      <c r="J840" s="53" t="s">
        <v>158</v>
      </c>
      <c r="K840" s="51" t="str">
        <f ca="1">LeaveTracker[[#This Row],[Days]]&amp;" "&amp;LeaveTracker[[#This Row],[Type of Leave]]</f>
        <v>1 OTHER</v>
      </c>
      <c r="L840" s="9">
        <f ca="1">NETWORKDAYS(LeaveTracker[[#This Row],[Start Date]],LeaveTracker[[#This Row],[End Date]],lstHolidays)</f>
        <v>1</v>
      </c>
      <c r="M840" s="9"/>
    </row>
    <row r="841" spans="1:13" ht="30" hidden="1" customHeight="1" x14ac:dyDescent="0.3">
      <c r="A841" s="51">
        <v>1125</v>
      </c>
      <c r="B841" s="59">
        <v>44893</v>
      </c>
      <c r="C841" s="59">
        <v>44861</v>
      </c>
      <c r="D841" s="53" t="s">
        <v>1974</v>
      </c>
      <c r="E841" s="51" t="str">
        <f>IF(ISBLANK(LeaveTracker[[#This Row],[Employee Name]]),"-----",VLOOKUP(LeaveTracker[[#This Row],[Employee Name]],Employees[[Employee Name]:[Office]],7))</f>
        <v>ONT</v>
      </c>
      <c r="F841" s="51" t="str">
        <f>IF(ISBLANK(LeaveTracker[[#This Row],[Employee Name]]),"-----",VLOOKUP(LeaveTracker[[#This Row],[Employee Name]],Employees[[Employee Name]:[Office]],6))</f>
        <v>REGULAR</v>
      </c>
      <c r="G841" s="50">
        <v>44881</v>
      </c>
      <c r="H841" s="50">
        <v>44895</v>
      </c>
      <c r="I841" s="55" t="s">
        <v>82</v>
      </c>
      <c r="J841" s="53"/>
      <c r="K841" s="51" t="str">
        <f ca="1">LeaveTracker[[#This Row],[Days]]&amp;" "&amp;LeaveTracker[[#This Row],[Type of Leave]]</f>
        <v>11 VL</v>
      </c>
      <c r="L841" s="9">
        <f ca="1">NETWORKDAYS(LeaveTracker[[#This Row],[Start Date]],LeaveTracker[[#This Row],[End Date]],lstHolidays)</f>
        <v>11</v>
      </c>
      <c r="M841" s="9"/>
    </row>
    <row r="842" spans="1:13" ht="30" hidden="1" customHeight="1" x14ac:dyDescent="0.3">
      <c r="A842" s="51">
        <v>1126</v>
      </c>
      <c r="B842" s="59">
        <v>44893</v>
      </c>
      <c r="C842" s="59">
        <v>44838</v>
      </c>
      <c r="D842" s="53" t="s">
        <v>1975</v>
      </c>
      <c r="E842" s="51" t="str">
        <f>IF(ISBLANK(LeaveTracker[[#This Row],[Employee Name]]),"-----",VLOOKUP(LeaveTracker[[#This Row],[Employee Name]],Employees[[Employee Name]:[Office]],7))</f>
        <v>ONT</v>
      </c>
      <c r="F842" s="51" t="str">
        <f>IF(ISBLANK(LeaveTracker[[#This Row],[Employee Name]]),"-----",VLOOKUP(LeaveTracker[[#This Row],[Employee Name]],Employees[[Employee Name]:[Office]],6))</f>
        <v>CASUAL</v>
      </c>
      <c r="G842" s="50">
        <v>44851</v>
      </c>
      <c r="H842" s="50">
        <v>44852</v>
      </c>
      <c r="I842" s="55" t="s">
        <v>300</v>
      </c>
      <c r="J842" s="53" t="s">
        <v>1808</v>
      </c>
      <c r="K842" s="51" t="str">
        <f ca="1">LeaveTracker[[#This Row],[Days]]&amp;" "&amp;LeaveTracker[[#This Row],[Type of Leave]]</f>
        <v>2 OTHER</v>
      </c>
      <c r="L842" s="9">
        <f ca="1">NETWORKDAYS(LeaveTracker[[#This Row],[Start Date]],LeaveTracker[[#This Row],[End Date]],lstHolidays)</f>
        <v>2</v>
      </c>
      <c r="M842" s="9"/>
    </row>
    <row r="843" spans="1:13" ht="30" hidden="1" customHeight="1" x14ac:dyDescent="0.3">
      <c r="A843" s="51">
        <v>1127</v>
      </c>
      <c r="B843" s="59">
        <v>44893</v>
      </c>
      <c r="C843" s="59">
        <v>44839</v>
      </c>
      <c r="D843" s="53" t="s">
        <v>1976</v>
      </c>
      <c r="E843" s="51" t="str">
        <f>IF(ISBLANK(LeaveTracker[[#This Row],[Employee Name]]),"-----",VLOOKUP(LeaveTracker[[#This Row],[Employee Name]],Employees[[Employee Name]:[Office]],7))</f>
        <v>PICNIC GROVE</v>
      </c>
      <c r="F843" s="51" t="str">
        <f>IF(ISBLANK(LeaveTracker[[#This Row],[Employee Name]]),"-----",VLOOKUP(LeaveTracker[[#This Row],[Employee Name]],Employees[[Employee Name]:[Office]],6))</f>
        <v>CASUAL</v>
      </c>
      <c r="G843" s="50">
        <v>44832</v>
      </c>
      <c r="H843" s="50">
        <v>44836</v>
      </c>
      <c r="I843" s="55" t="s">
        <v>81</v>
      </c>
      <c r="J843" s="53"/>
      <c r="K843" s="51" t="str">
        <f ca="1">LeaveTracker[[#This Row],[Days]]&amp;" "&amp;LeaveTracker[[#This Row],[Type of Leave]]</f>
        <v>3 SL</v>
      </c>
      <c r="L843" s="9">
        <f ca="1">NETWORKDAYS(LeaveTracker[[#This Row],[Start Date]],LeaveTracker[[#This Row],[End Date]],lstHolidays)</f>
        <v>3</v>
      </c>
      <c r="M843" s="9"/>
    </row>
    <row r="844" spans="1:13" ht="30" hidden="1" customHeight="1" x14ac:dyDescent="0.3">
      <c r="A844" s="51">
        <v>1128</v>
      </c>
      <c r="B844" s="59">
        <v>44893</v>
      </c>
      <c r="C844" s="59">
        <v>44867</v>
      </c>
      <c r="D844" s="53" t="s">
        <v>1977</v>
      </c>
      <c r="E844" s="51" t="str">
        <f>IF(ISBLANK(LeaveTracker[[#This Row],[Employee Name]]),"-----",VLOOKUP(LeaveTracker[[#This Row],[Employee Name]],Employees[[Employee Name]:[Office]],7))</f>
        <v>TICC</v>
      </c>
      <c r="F844" s="51" t="str">
        <f>IF(ISBLANK(LeaveTracker[[#This Row],[Employee Name]]),"-----",VLOOKUP(LeaveTracker[[#This Row],[Employee Name]],Employees[[Employee Name]:[Office]],6))</f>
        <v>JOBCON</v>
      </c>
      <c r="G844" s="50">
        <v>44850</v>
      </c>
      <c r="H844" s="50">
        <v>44852</v>
      </c>
      <c r="I844" s="55" t="s">
        <v>1026</v>
      </c>
      <c r="J844" s="53" t="s">
        <v>1906</v>
      </c>
      <c r="K844" s="51" t="str">
        <f ca="1">LeaveTracker[[#This Row],[Days]]&amp;" "&amp;LeaveTracker[[#This Row],[Type of Leave]]</f>
        <v>2 WITHOUTPAY</v>
      </c>
      <c r="L844" s="9">
        <f ca="1">NETWORKDAYS(LeaveTracker[[#This Row],[Start Date]],LeaveTracker[[#This Row],[End Date]],lstHolidays)</f>
        <v>2</v>
      </c>
      <c r="M844" s="9"/>
    </row>
    <row r="845" spans="1:13" ht="30" hidden="1" customHeight="1" x14ac:dyDescent="0.3">
      <c r="A845" s="51">
        <v>1129</v>
      </c>
      <c r="B845" s="59">
        <v>44893</v>
      </c>
      <c r="C845" s="59">
        <v>44881</v>
      </c>
      <c r="D845" s="53" t="s">
        <v>691</v>
      </c>
      <c r="E845" s="51" t="str">
        <f>IF(ISBLANK(LeaveTracker[[#This Row],[Employee Name]]),"-----",VLOOKUP(LeaveTracker[[#This Row],[Employee Name]],Employees[[Employee Name]:[Office]],7))</f>
        <v>CHO</v>
      </c>
      <c r="F845" s="51" t="str">
        <f>IF(ISBLANK(LeaveTracker[[#This Row],[Employee Name]]),"-----",VLOOKUP(LeaveTracker[[#This Row],[Employee Name]],Employees[[Employee Name]:[Office]],6))</f>
        <v>REGULAR</v>
      </c>
      <c r="G845" s="50">
        <v>44874</v>
      </c>
      <c r="H845" s="50">
        <v>44880</v>
      </c>
      <c r="I845" s="55" t="s">
        <v>300</v>
      </c>
      <c r="J845" s="53" t="s">
        <v>1966</v>
      </c>
      <c r="K845" s="51" t="str">
        <f ca="1">LeaveTracker[[#This Row],[Days]]&amp;" "&amp;LeaveTracker[[#This Row],[Type of Leave]]</f>
        <v>5 OTHER</v>
      </c>
      <c r="L845" s="9">
        <f ca="1">NETWORKDAYS(LeaveTracker[[#This Row],[Start Date]],LeaveTracker[[#This Row],[End Date]],lstHolidays)</f>
        <v>5</v>
      </c>
      <c r="M845" s="9"/>
    </row>
    <row r="846" spans="1:13" ht="30" hidden="1" customHeight="1" x14ac:dyDescent="0.3">
      <c r="A846" s="51">
        <v>1130</v>
      </c>
      <c r="B846" s="59">
        <v>44893</v>
      </c>
      <c r="C846" s="59">
        <v>44862</v>
      </c>
      <c r="D846" s="53" t="s">
        <v>1326</v>
      </c>
      <c r="E846" s="51" t="str">
        <f>IF(ISBLANK(LeaveTracker[[#This Row],[Employee Name]]),"-----",VLOOKUP(LeaveTracker[[#This Row],[Employee Name]],Employees[[Employee Name]:[Office]],7))</f>
        <v>CHO</v>
      </c>
      <c r="F846" s="51" t="str">
        <f>IF(ISBLANK(LeaveTracker[[#This Row],[Employee Name]]),"-----",VLOOKUP(LeaveTracker[[#This Row],[Employee Name]],Employees[[Employee Name]:[Office]],6))</f>
        <v>REGULAR</v>
      </c>
      <c r="G846" s="50">
        <v>44867</v>
      </c>
      <c r="H846" s="50">
        <v>44868</v>
      </c>
      <c r="I846" s="55" t="s">
        <v>82</v>
      </c>
      <c r="J846" s="53"/>
      <c r="K846" s="51" t="str">
        <f ca="1">LeaveTracker[[#This Row],[Days]]&amp;" "&amp;LeaveTracker[[#This Row],[Type of Leave]]</f>
        <v>1 VL</v>
      </c>
      <c r="L846" s="9">
        <f ca="1">NETWORKDAYS(LeaveTracker[[#This Row],[Start Date]],LeaveTracker[[#This Row],[End Date]],lstHolidays)</f>
        <v>1</v>
      </c>
      <c r="M846" s="9"/>
    </row>
    <row r="847" spans="1:13" ht="30" hidden="1" customHeight="1" x14ac:dyDescent="0.3">
      <c r="A847" s="51">
        <v>1131</v>
      </c>
      <c r="B847" s="59">
        <v>44893</v>
      </c>
      <c r="C847" s="59">
        <v>44886</v>
      </c>
      <c r="D847" s="53" t="s">
        <v>1326</v>
      </c>
      <c r="E847" s="51" t="str">
        <f>IF(ISBLANK(LeaveTracker[[#This Row],[Employee Name]]),"-----",VLOOKUP(LeaveTracker[[#This Row],[Employee Name]],Employees[[Employee Name]:[Office]],7))</f>
        <v>CHO</v>
      </c>
      <c r="F847" s="51" t="str">
        <f>IF(ISBLANK(LeaveTracker[[#This Row],[Employee Name]]),"-----",VLOOKUP(LeaveTracker[[#This Row],[Employee Name]],Employees[[Employee Name]:[Office]],6))</f>
        <v>REGULAR</v>
      </c>
      <c r="G847" s="50">
        <v>44851</v>
      </c>
      <c r="H847" s="50">
        <v>44853</v>
      </c>
      <c r="I847" s="55" t="s">
        <v>81</v>
      </c>
      <c r="J847" s="53"/>
      <c r="K847" s="51" t="str">
        <f ca="1">LeaveTracker[[#This Row],[Days]]&amp;" "&amp;LeaveTracker[[#This Row],[Type of Leave]]</f>
        <v>3 SL</v>
      </c>
      <c r="L847" s="9">
        <f ca="1">NETWORKDAYS(LeaveTracker[[#This Row],[Start Date]],LeaveTracker[[#This Row],[End Date]],lstHolidays)</f>
        <v>3</v>
      </c>
      <c r="M847" s="9"/>
    </row>
    <row r="848" spans="1:13" ht="30" hidden="1" customHeight="1" x14ac:dyDescent="0.3">
      <c r="A848" s="51">
        <v>1132</v>
      </c>
      <c r="B848" s="59">
        <v>44893</v>
      </c>
      <c r="C848" s="59">
        <v>44851</v>
      </c>
      <c r="D848" s="53" t="s">
        <v>1978</v>
      </c>
      <c r="E848" s="51" t="str">
        <f>IF(ISBLANK(LeaveTracker[[#This Row],[Employee Name]]),"-----",VLOOKUP(LeaveTracker[[#This Row],[Employee Name]],Employees[[Employee Name]:[Office]],7))</f>
        <v>CENRO</v>
      </c>
      <c r="F848" s="51" t="str">
        <f>IF(ISBLANK(LeaveTracker[[#This Row],[Employee Name]]),"-----",VLOOKUP(LeaveTracker[[#This Row],[Employee Name]],Employees[[Employee Name]:[Office]],6))</f>
        <v>CASUAL</v>
      </c>
      <c r="G848" s="50">
        <v>44858</v>
      </c>
      <c r="H848" s="50">
        <v>44859</v>
      </c>
      <c r="I848" s="55" t="s">
        <v>82</v>
      </c>
      <c r="J848" s="53" t="s">
        <v>1739</v>
      </c>
      <c r="K848" s="51" t="str">
        <f ca="1">LeaveTracker[[#This Row],[Days]]&amp;" "&amp;LeaveTracker[[#This Row],[Type of Leave]]</f>
        <v>2 VL</v>
      </c>
      <c r="L848" s="9">
        <f ca="1">NETWORKDAYS(LeaveTracker[[#This Row],[Start Date]],LeaveTracker[[#This Row],[End Date]],lstHolidays)</f>
        <v>2</v>
      </c>
      <c r="M848" s="9"/>
    </row>
    <row r="849" spans="1:13" ht="30" hidden="1" customHeight="1" x14ac:dyDescent="0.3">
      <c r="A849" s="51">
        <v>1133</v>
      </c>
      <c r="B849" s="59">
        <v>44893</v>
      </c>
      <c r="C849" s="59">
        <v>44839</v>
      </c>
      <c r="D849" s="53" t="s">
        <v>1979</v>
      </c>
      <c r="E849" s="51" t="str">
        <f>IF(ISBLANK(LeaveTracker[[#This Row],[Employee Name]]),"-----",VLOOKUP(LeaveTracker[[#This Row],[Employee Name]],Employees[[Employee Name]:[Office]],7))</f>
        <v>CCT</v>
      </c>
      <c r="F849" s="51" t="str">
        <f>IF(ISBLANK(LeaveTracker[[#This Row],[Employee Name]]),"-----",VLOOKUP(LeaveTracker[[#This Row],[Employee Name]],Employees[[Employee Name]:[Office]],6))</f>
        <v>CASUAL</v>
      </c>
      <c r="G849" s="50">
        <v>44837</v>
      </c>
      <c r="H849" s="50">
        <v>44838</v>
      </c>
      <c r="I849" s="55" t="s">
        <v>81</v>
      </c>
      <c r="J849" s="53"/>
      <c r="K849" s="51" t="str">
        <f ca="1">LeaveTracker[[#This Row],[Days]]&amp;" "&amp;LeaveTracker[[#This Row],[Type of Leave]]</f>
        <v>2 SL</v>
      </c>
      <c r="L849" s="9">
        <f ca="1">NETWORKDAYS(LeaveTracker[[#This Row],[Start Date]],LeaveTracker[[#This Row],[End Date]],lstHolidays)</f>
        <v>2</v>
      </c>
      <c r="M849" s="9"/>
    </row>
    <row r="850" spans="1:13" ht="30" hidden="1" customHeight="1" x14ac:dyDescent="0.3">
      <c r="A850" s="51">
        <v>1134</v>
      </c>
      <c r="B850" s="59">
        <v>44893</v>
      </c>
      <c r="C850" s="59">
        <v>44721</v>
      </c>
      <c r="D850" s="53" t="s">
        <v>1980</v>
      </c>
      <c r="E850" s="51" t="str">
        <f>IF(ISBLANK(LeaveTracker[[#This Row],[Employee Name]]),"-----",VLOOKUP(LeaveTracker[[#This Row],[Employee Name]],Employees[[Employee Name]:[Office]],7))</f>
        <v>TICC</v>
      </c>
      <c r="F850" s="51" t="str">
        <f>IF(ISBLANK(LeaveTracker[[#This Row],[Employee Name]]),"-----",VLOOKUP(LeaveTracker[[#This Row],[Employee Name]],Employees[[Employee Name]:[Office]],6))</f>
        <v>CASUAL</v>
      </c>
      <c r="G850" s="50">
        <v>44719</v>
      </c>
      <c r="H850" s="50">
        <v>44719</v>
      </c>
      <c r="I850" s="55" t="s">
        <v>81</v>
      </c>
      <c r="J850" s="53"/>
      <c r="K850" s="51" t="str">
        <f ca="1">LeaveTracker[[#This Row],[Days]]&amp;" "&amp;LeaveTracker[[#This Row],[Type of Leave]]</f>
        <v>1 SL</v>
      </c>
      <c r="L850" s="9">
        <f ca="1">NETWORKDAYS(LeaveTracker[[#This Row],[Start Date]],LeaveTracker[[#This Row],[End Date]],lstHolidays)</f>
        <v>1</v>
      </c>
      <c r="M850" s="9"/>
    </row>
    <row r="851" spans="1:13" ht="30" hidden="1" customHeight="1" x14ac:dyDescent="0.3">
      <c r="A851" s="51">
        <v>1135</v>
      </c>
      <c r="B851" s="59">
        <v>44893</v>
      </c>
      <c r="C851" s="59">
        <v>44853</v>
      </c>
      <c r="D851" s="53" t="s">
        <v>1981</v>
      </c>
      <c r="E851" s="51" t="str">
        <f>IF(ISBLANK(LeaveTracker[[#This Row],[Employee Name]]),"-----",VLOOKUP(LeaveTracker[[#This Row],[Employee Name]],Employees[[Employee Name]:[Office]],7))</f>
        <v>EEO/CITY MARKET</v>
      </c>
      <c r="F851" s="51" t="str">
        <f>IF(ISBLANK(LeaveTracker[[#This Row],[Employee Name]]),"-----",VLOOKUP(LeaveTracker[[#This Row],[Employee Name]],Employees[[Employee Name]:[Office]],6))</f>
        <v>CASUAL</v>
      </c>
      <c r="G851" s="50">
        <v>44852</v>
      </c>
      <c r="H851" s="50">
        <v>44852</v>
      </c>
      <c r="I851" s="55" t="s">
        <v>300</v>
      </c>
      <c r="J851" s="53" t="s">
        <v>1808</v>
      </c>
      <c r="K851" s="51" t="str">
        <f ca="1">LeaveTracker[[#This Row],[Days]]&amp;" "&amp;LeaveTracker[[#This Row],[Type of Leave]]</f>
        <v>1 OTHER</v>
      </c>
      <c r="L851" s="9">
        <f ca="1">NETWORKDAYS(LeaveTracker[[#This Row],[Start Date]],LeaveTracker[[#This Row],[End Date]],lstHolidays)</f>
        <v>1</v>
      </c>
      <c r="M851" s="9"/>
    </row>
    <row r="852" spans="1:13" ht="30" hidden="1" customHeight="1" x14ac:dyDescent="0.3">
      <c r="A852" s="51">
        <v>1136</v>
      </c>
      <c r="B852" s="59">
        <v>44893</v>
      </c>
      <c r="C852" s="59">
        <v>44844</v>
      </c>
      <c r="D852" s="53" t="s">
        <v>1981</v>
      </c>
      <c r="E852" s="51" t="str">
        <f>IF(ISBLANK(LeaveTracker[[#This Row],[Employee Name]]),"-----",VLOOKUP(LeaveTracker[[#This Row],[Employee Name]],Employees[[Employee Name]:[Office]],7))</f>
        <v>EEO/CITY MARKET</v>
      </c>
      <c r="F852" s="51" t="str">
        <f>IF(ISBLANK(LeaveTracker[[#This Row],[Employee Name]]),"-----",VLOOKUP(LeaveTracker[[#This Row],[Employee Name]],Employees[[Employee Name]:[Office]],6))</f>
        <v>CASUAL</v>
      </c>
      <c r="G852" s="50">
        <v>44840</v>
      </c>
      <c r="H852" s="50">
        <v>44840</v>
      </c>
      <c r="I852" s="55" t="s">
        <v>81</v>
      </c>
      <c r="J852" s="53"/>
      <c r="K852" s="51" t="str">
        <f ca="1">LeaveTracker[[#This Row],[Days]]&amp;" "&amp;LeaveTracker[[#This Row],[Type of Leave]]</f>
        <v>1 SL</v>
      </c>
      <c r="L852" s="9">
        <f ca="1">NETWORKDAYS(LeaveTracker[[#This Row],[Start Date]],LeaveTracker[[#This Row],[End Date]],lstHolidays)</f>
        <v>1</v>
      </c>
      <c r="M852" s="9"/>
    </row>
    <row r="853" spans="1:13" ht="30" hidden="1" customHeight="1" x14ac:dyDescent="0.3">
      <c r="A853" s="51">
        <v>1137</v>
      </c>
      <c r="B853" s="59">
        <v>44893</v>
      </c>
      <c r="C853" s="59">
        <v>44621</v>
      </c>
      <c r="D853" s="53" t="s">
        <v>1982</v>
      </c>
      <c r="E853" s="51" t="str">
        <f>IF(ISBLANK(LeaveTracker[[#This Row],[Employee Name]]),"-----",VLOOKUP(LeaveTracker[[#This Row],[Employee Name]],Employees[[Employee Name]:[Office]],7))</f>
        <v>TCIS</v>
      </c>
      <c r="F853" s="51" t="str">
        <f>IF(ISBLANK(LeaveTracker[[#This Row],[Employee Name]]),"-----",VLOOKUP(LeaveTracker[[#This Row],[Employee Name]],Employees[[Employee Name]:[Office]],6))</f>
        <v>CASUAL</v>
      </c>
      <c r="G853" s="50">
        <v>44652</v>
      </c>
      <c r="H853" s="50">
        <v>44680</v>
      </c>
      <c r="I853" s="55" t="s">
        <v>82</v>
      </c>
      <c r="J853" s="53"/>
      <c r="K853" s="51" t="str">
        <f ca="1">LeaveTracker[[#This Row],[Days]]&amp;" "&amp;LeaveTracker[[#This Row],[Type of Leave]]</f>
        <v>21 VL</v>
      </c>
      <c r="L853" s="9">
        <f ca="1">NETWORKDAYS(LeaveTracker[[#This Row],[Start Date]],LeaveTracker[[#This Row],[End Date]],lstHolidays)</f>
        <v>21</v>
      </c>
      <c r="M853" s="9"/>
    </row>
    <row r="854" spans="1:13" ht="30" hidden="1" customHeight="1" x14ac:dyDescent="0.3">
      <c r="A854" s="51">
        <v>1138</v>
      </c>
      <c r="B854" s="59">
        <v>44893</v>
      </c>
      <c r="C854" s="59">
        <v>44752</v>
      </c>
      <c r="D854" s="53" t="s">
        <v>1983</v>
      </c>
      <c r="E854" s="51" t="str">
        <f>IF(ISBLANK(LeaveTracker[[#This Row],[Employee Name]]),"-----",VLOOKUP(LeaveTracker[[#This Row],[Employee Name]],Employees[[Employee Name]:[Office]],7))</f>
        <v>ONT</v>
      </c>
      <c r="F854" s="51" t="str">
        <f>IF(ISBLANK(LeaveTracker[[#This Row],[Employee Name]]),"-----",VLOOKUP(LeaveTracker[[#This Row],[Employee Name]],Employees[[Employee Name]:[Office]],6))</f>
        <v>REGULAR</v>
      </c>
      <c r="G854" s="50">
        <v>44845</v>
      </c>
      <c r="H854" s="50">
        <v>44845</v>
      </c>
      <c r="I854" s="55" t="s">
        <v>300</v>
      </c>
      <c r="J854" s="53" t="s">
        <v>1808</v>
      </c>
      <c r="K854" s="51" t="str">
        <f ca="1">LeaveTracker[[#This Row],[Days]]&amp;" "&amp;LeaveTracker[[#This Row],[Type of Leave]]</f>
        <v>1 OTHER</v>
      </c>
      <c r="L854" s="9">
        <f ca="1">NETWORKDAYS(LeaveTracker[[#This Row],[Start Date]],LeaveTracker[[#This Row],[End Date]],lstHolidays)</f>
        <v>1</v>
      </c>
      <c r="M854" s="9"/>
    </row>
    <row r="855" spans="1:13" ht="30" hidden="1" customHeight="1" x14ac:dyDescent="0.3">
      <c r="A855" s="51">
        <v>1139</v>
      </c>
      <c r="B855" s="59">
        <v>44893</v>
      </c>
      <c r="C855" s="59">
        <v>44845</v>
      </c>
      <c r="D855" s="53" t="s">
        <v>1933</v>
      </c>
      <c r="E855" s="51" t="str">
        <f>IF(ISBLANK(LeaveTracker[[#This Row],[Employee Name]]),"-----",VLOOKUP(LeaveTracker[[#This Row],[Employee Name]],Employees[[Employee Name]:[Office]],7))</f>
        <v>TCNHS - ISHS</v>
      </c>
      <c r="F855" s="51" t="str">
        <f>IF(ISBLANK(LeaveTracker[[#This Row],[Employee Name]]),"-----",VLOOKUP(LeaveTracker[[#This Row],[Employee Name]],Employees[[Employee Name]:[Office]],6))</f>
        <v>CASUAL</v>
      </c>
      <c r="G855" s="50">
        <v>44805</v>
      </c>
      <c r="H855" s="50">
        <v>44805</v>
      </c>
      <c r="I855" s="55" t="s">
        <v>81</v>
      </c>
      <c r="J855" s="53"/>
      <c r="K855" s="51" t="str">
        <f ca="1">LeaveTracker[[#This Row],[Days]]&amp;" "&amp;LeaveTracker[[#This Row],[Type of Leave]]</f>
        <v>1 SL</v>
      </c>
      <c r="L855" s="9">
        <f ca="1">NETWORKDAYS(LeaveTracker[[#This Row],[Start Date]],LeaveTracker[[#This Row],[End Date]],lstHolidays)</f>
        <v>1</v>
      </c>
      <c r="M855" s="9"/>
    </row>
    <row r="856" spans="1:13" ht="30" hidden="1" customHeight="1" x14ac:dyDescent="0.3">
      <c r="A856" s="51">
        <v>1139</v>
      </c>
      <c r="B856" s="59">
        <v>44893</v>
      </c>
      <c r="C856" s="59">
        <v>44845</v>
      </c>
      <c r="D856" s="53" t="s">
        <v>1933</v>
      </c>
      <c r="E856" s="51" t="str">
        <f>IF(ISBLANK(LeaveTracker[[#This Row],[Employee Name]]),"-----",VLOOKUP(LeaveTracker[[#This Row],[Employee Name]],Employees[[Employee Name]:[Office]],7))</f>
        <v>TCNHS - ISHS</v>
      </c>
      <c r="F856" s="51" t="str">
        <f>IF(ISBLANK(LeaveTracker[[#This Row],[Employee Name]]),"-----",VLOOKUP(LeaveTracker[[#This Row],[Employee Name]],Employees[[Employee Name]:[Office]],6))</f>
        <v>CASUAL</v>
      </c>
      <c r="G856" s="50">
        <v>44834</v>
      </c>
      <c r="H856" s="50">
        <v>44834</v>
      </c>
      <c r="I856" s="55" t="s">
        <v>81</v>
      </c>
      <c r="J856" s="53"/>
      <c r="K856" s="51" t="str">
        <f ca="1">LeaveTracker[[#This Row],[Days]]&amp;" "&amp;LeaveTracker[[#This Row],[Type of Leave]]</f>
        <v>1 SL</v>
      </c>
      <c r="L856" s="9">
        <f ca="1">NETWORKDAYS(LeaveTracker[[#This Row],[Start Date]],LeaveTracker[[#This Row],[End Date]],lstHolidays)</f>
        <v>1</v>
      </c>
      <c r="M856" s="9"/>
    </row>
    <row r="857" spans="1:13" ht="30" hidden="1" customHeight="1" x14ac:dyDescent="0.3">
      <c r="A857" s="51">
        <v>1140</v>
      </c>
      <c r="B857" s="59">
        <v>44893</v>
      </c>
      <c r="C857" s="59">
        <v>44868</v>
      </c>
      <c r="D857" s="53" t="s">
        <v>1984</v>
      </c>
      <c r="E857" s="51" t="str">
        <f>IF(ISBLANK(LeaveTracker[[#This Row],[Employee Name]]),"-----",VLOOKUP(LeaveTracker[[#This Row],[Employee Name]],Employees[[Employee Name]:[Office]],7))</f>
        <v>ADMIN</v>
      </c>
      <c r="F857" s="51" t="str">
        <f>IF(ISBLANK(LeaveTracker[[#This Row],[Employee Name]]),"-----",VLOOKUP(LeaveTracker[[#This Row],[Employee Name]],Employees[[Employee Name]:[Office]],6))</f>
        <v>CASUAL</v>
      </c>
      <c r="G857" s="50">
        <v>44866</v>
      </c>
      <c r="H857" s="50">
        <v>44867</v>
      </c>
      <c r="I857" s="55" t="s">
        <v>81</v>
      </c>
      <c r="J857" s="53"/>
      <c r="K857" s="51" t="str">
        <f ca="1">LeaveTracker[[#This Row],[Days]]&amp;" "&amp;LeaveTracker[[#This Row],[Type of Leave]]</f>
        <v>1 SL</v>
      </c>
      <c r="L857" s="9">
        <f ca="1">NETWORKDAYS(LeaveTracker[[#This Row],[Start Date]],LeaveTracker[[#This Row],[End Date]],lstHolidays)</f>
        <v>1</v>
      </c>
      <c r="M857" s="9"/>
    </row>
    <row r="858" spans="1:13" ht="30" hidden="1" customHeight="1" x14ac:dyDescent="0.3">
      <c r="A858" s="51">
        <v>1141</v>
      </c>
      <c r="B858" s="59">
        <v>44893</v>
      </c>
      <c r="C858" s="59">
        <v>44860</v>
      </c>
      <c r="D858" s="53" t="s">
        <v>1984</v>
      </c>
      <c r="E858" s="51" t="str">
        <f>IF(ISBLANK(LeaveTracker[[#This Row],[Employee Name]]),"-----",VLOOKUP(LeaveTracker[[#This Row],[Employee Name]],Employees[[Employee Name]:[Office]],7))</f>
        <v>ADMIN</v>
      </c>
      <c r="F858" s="51" t="str">
        <f>IF(ISBLANK(LeaveTracker[[#This Row],[Employee Name]]),"-----",VLOOKUP(LeaveTracker[[#This Row],[Employee Name]],Employees[[Employee Name]:[Office]],6))</f>
        <v>CASUAL</v>
      </c>
      <c r="G858" s="50">
        <v>44844</v>
      </c>
      <c r="H858" s="50">
        <v>44856</v>
      </c>
      <c r="I858" s="55" t="s">
        <v>82</v>
      </c>
      <c r="J858" s="53"/>
      <c r="K858" s="51" t="str">
        <f ca="1">LeaveTracker[[#This Row],[Days]]&amp;" "&amp;LeaveTracker[[#This Row],[Type of Leave]]</f>
        <v>10 VL</v>
      </c>
      <c r="L858" s="9">
        <f ca="1">NETWORKDAYS(LeaveTracker[[#This Row],[Start Date]],LeaveTracker[[#This Row],[End Date]],lstHolidays)</f>
        <v>10</v>
      </c>
      <c r="M858" s="9"/>
    </row>
    <row r="859" spans="1:13" ht="30" hidden="1" customHeight="1" x14ac:dyDescent="0.3">
      <c r="A859" s="51">
        <v>1142</v>
      </c>
      <c r="B859" s="59">
        <v>44893</v>
      </c>
      <c r="C859" s="59">
        <v>44860</v>
      </c>
      <c r="D859" s="53" t="s">
        <v>1984</v>
      </c>
      <c r="E859" s="51" t="str">
        <f>IF(ISBLANK(LeaveTracker[[#This Row],[Employee Name]]),"-----",VLOOKUP(LeaveTracker[[#This Row],[Employee Name]],Employees[[Employee Name]:[Office]],7))</f>
        <v>ADMIN</v>
      </c>
      <c r="F859" s="51" t="str">
        <f>IF(ISBLANK(LeaveTracker[[#This Row],[Employee Name]]),"-----",VLOOKUP(LeaveTracker[[#This Row],[Employee Name]],Employees[[Employee Name]:[Office]],6))</f>
        <v>CASUAL</v>
      </c>
      <c r="G859" s="50">
        <v>44858</v>
      </c>
      <c r="H859" s="50">
        <v>44859</v>
      </c>
      <c r="I859" s="55" t="s">
        <v>81</v>
      </c>
      <c r="J859" s="53"/>
      <c r="K859" s="51" t="str">
        <f ca="1">LeaveTracker[[#This Row],[Days]]&amp;" "&amp;LeaveTracker[[#This Row],[Type of Leave]]</f>
        <v>2 SL</v>
      </c>
      <c r="L859" s="9">
        <f ca="1">NETWORKDAYS(LeaveTracker[[#This Row],[Start Date]],LeaveTracker[[#This Row],[End Date]],lstHolidays)</f>
        <v>2</v>
      </c>
      <c r="M859" s="9"/>
    </row>
    <row r="860" spans="1:13" ht="30" hidden="1" customHeight="1" x14ac:dyDescent="0.3">
      <c r="A860" s="51">
        <v>1143</v>
      </c>
      <c r="B860" s="59">
        <v>44893</v>
      </c>
      <c r="C860" s="59">
        <v>44837</v>
      </c>
      <c r="D860" s="53" t="s">
        <v>1984</v>
      </c>
      <c r="E860" s="51" t="str">
        <f>IF(ISBLANK(LeaveTracker[[#This Row],[Employee Name]]),"-----",VLOOKUP(LeaveTracker[[#This Row],[Employee Name]],Employees[[Employee Name]:[Office]],7))</f>
        <v>ADMIN</v>
      </c>
      <c r="F860" s="51" t="str">
        <f>IF(ISBLANK(LeaveTracker[[#This Row],[Employee Name]]),"-----",VLOOKUP(LeaveTracker[[#This Row],[Employee Name]],Employees[[Employee Name]:[Office]],6))</f>
        <v>CASUAL</v>
      </c>
      <c r="G860" s="50">
        <v>44835</v>
      </c>
      <c r="H860" s="50">
        <v>44835</v>
      </c>
      <c r="I860" s="55" t="s">
        <v>81</v>
      </c>
      <c r="J860" s="53"/>
      <c r="K860" s="51" t="str">
        <f ca="1">LeaveTracker[[#This Row],[Days]]&amp;" "&amp;LeaveTracker[[#This Row],[Type of Leave]]</f>
        <v>0 SL</v>
      </c>
      <c r="L860" s="9">
        <f ca="1">NETWORKDAYS(LeaveTracker[[#This Row],[Start Date]],LeaveTracker[[#This Row],[End Date]],lstHolidays)</f>
        <v>0</v>
      </c>
      <c r="M860" s="9"/>
    </row>
    <row r="861" spans="1:13" ht="30" hidden="1" customHeight="1" x14ac:dyDescent="0.3">
      <c r="A861" s="51">
        <v>1144</v>
      </c>
      <c r="B861" s="59">
        <v>44893</v>
      </c>
      <c r="C861" s="59">
        <v>44837</v>
      </c>
      <c r="D861" s="53" t="s">
        <v>1984</v>
      </c>
      <c r="E861" s="51" t="str">
        <f>IF(ISBLANK(LeaveTracker[[#This Row],[Employee Name]]),"-----",VLOOKUP(LeaveTracker[[#This Row],[Employee Name]],Employees[[Employee Name]:[Office]],7))</f>
        <v>ADMIN</v>
      </c>
      <c r="F861" s="51" t="str">
        <f>IF(ISBLANK(LeaveTracker[[#This Row],[Employee Name]]),"-----",VLOOKUP(LeaveTracker[[#This Row],[Employee Name]],Employees[[Employee Name]:[Office]],6))</f>
        <v>CASUAL</v>
      </c>
      <c r="G861" s="50">
        <v>44832</v>
      </c>
      <c r="H861" s="50">
        <v>44832</v>
      </c>
      <c r="I861" s="55" t="s">
        <v>81</v>
      </c>
      <c r="J861" s="53"/>
      <c r="K861" s="51" t="str">
        <f ca="1">LeaveTracker[[#This Row],[Days]]&amp;" "&amp;LeaveTracker[[#This Row],[Type of Leave]]</f>
        <v>1 SL</v>
      </c>
      <c r="L861" s="9">
        <f ca="1">NETWORKDAYS(LeaveTracker[[#This Row],[Start Date]],LeaveTracker[[#This Row],[End Date]],lstHolidays)</f>
        <v>1</v>
      </c>
      <c r="M861" s="9"/>
    </row>
    <row r="862" spans="1:13" ht="30" hidden="1" customHeight="1" x14ac:dyDescent="0.3">
      <c r="A862" s="51">
        <v>1144</v>
      </c>
      <c r="B862" s="59">
        <v>44893</v>
      </c>
      <c r="C862" s="59">
        <v>44837</v>
      </c>
      <c r="D862" s="53" t="s">
        <v>1984</v>
      </c>
      <c r="E862" s="51" t="str">
        <f>IF(ISBLANK(LeaveTracker[[#This Row],[Employee Name]]),"-----",VLOOKUP(LeaveTracker[[#This Row],[Employee Name]],Employees[[Employee Name]:[Office]],7))</f>
        <v>ADMIN</v>
      </c>
      <c r="F862" s="51" t="str">
        <f>IF(ISBLANK(LeaveTracker[[#This Row],[Employee Name]]),"-----",VLOOKUP(LeaveTracker[[#This Row],[Employee Name]],Employees[[Employee Name]:[Office]],6))</f>
        <v>CASUAL</v>
      </c>
      <c r="G862" s="50">
        <v>44834</v>
      </c>
      <c r="H862" s="50">
        <v>44834</v>
      </c>
      <c r="I862" s="55" t="s">
        <v>81</v>
      </c>
      <c r="J862" s="53"/>
      <c r="K862" s="51" t="str">
        <f ca="1">LeaveTracker[[#This Row],[Days]]&amp;" "&amp;LeaveTracker[[#This Row],[Type of Leave]]</f>
        <v>1 SL</v>
      </c>
      <c r="L862" s="9">
        <f ca="1">NETWORKDAYS(LeaveTracker[[#This Row],[Start Date]],LeaveTracker[[#This Row],[End Date]],lstHolidays)</f>
        <v>1</v>
      </c>
      <c r="M862" s="9"/>
    </row>
    <row r="863" spans="1:13" ht="30" hidden="1" customHeight="1" x14ac:dyDescent="0.3">
      <c r="A863" s="51">
        <v>1145</v>
      </c>
      <c r="B863" s="59">
        <v>44893</v>
      </c>
      <c r="C863" s="59">
        <v>44868</v>
      </c>
      <c r="D863" s="53" t="s">
        <v>1883</v>
      </c>
      <c r="E863" s="51" t="str">
        <f>IF(ISBLANK(LeaveTracker[[#This Row],[Employee Name]]),"-----",VLOOKUP(LeaveTracker[[#This Row],[Employee Name]],Employees[[Employee Name]:[Office]],7))</f>
        <v>ONT</v>
      </c>
      <c r="F863" s="51" t="str">
        <f>IF(ISBLANK(LeaveTracker[[#This Row],[Employee Name]]),"-----",VLOOKUP(LeaveTracker[[#This Row],[Employee Name]],Employees[[Employee Name]:[Office]],6))</f>
        <v>CASUAL</v>
      </c>
      <c r="G863" s="50">
        <v>44890</v>
      </c>
      <c r="H863" s="50">
        <v>44893</v>
      </c>
      <c r="I863" s="55" t="s">
        <v>82</v>
      </c>
      <c r="J863" s="53"/>
      <c r="K863" s="51" t="str">
        <f ca="1">LeaveTracker[[#This Row],[Days]]&amp;" "&amp;LeaveTracker[[#This Row],[Type of Leave]]</f>
        <v>2 VL</v>
      </c>
      <c r="L863" s="9">
        <f ca="1">NETWORKDAYS(LeaveTracker[[#This Row],[Start Date]],LeaveTracker[[#This Row],[End Date]],lstHolidays)</f>
        <v>2</v>
      </c>
      <c r="M863" s="9"/>
    </row>
    <row r="864" spans="1:13" ht="30" hidden="1" customHeight="1" x14ac:dyDescent="0.3">
      <c r="A864" s="51">
        <v>1146</v>
      </c>
      <c r="B864" s="59">
        <v>44893</v>
      </c>
      <c r="C864" s="59">
        <v>44873</v>
      </c>
      <c r="D864" s="53" t="s">
        <v>1985</v>
      </c>
      <c r="E864" s="51" t="str">
        <f>IF(ISBLANK(LeaveTracker[[#This Row],[Employee Name]]),"-----",VLOOKUP(LeaveTracker[[#This Row],[Employee Name]],Employees[[Employee Name]:[Office]],7))</f>
        <v>CENRO</v>
      </c>
      <c r="F864" s="51" t="str">
        <f>IF(ISBLANK(LeaveTracker[[#This Row],[Employee Name]]),"-----",VLOOKUP(LeaveTracker[[#This Row],[Employee Name]],Employees[[Employee Name]:[Office]],6))</f>
        <v>CASUAL</v>
      </c>
      <c r="G864" s="50">
        <v>44882</v>
      </c>
      <c r="H864" s="50">
        <v>44884</v>
      </c>
      <c r="I864" s="55" t="s">
        <v>82</v>
      </c>
      <c r="J864" s="53" t="s">
        <v>1739</v>
      </c>
      <c r="K864" s="51" t="str">
        <f ca="1">LeaveTracker[[#This Row],[Days]]&amp;" "&amp;LeaveTracker[[#This Row],[Type of Leave]]</f>
        <v>2 VL</v>
      </c>
      <c r="L864" s="9">
        <f ca="1">NETWORKDAYS(LeaveTracker[[#This Row],[Start Date]],LeaveTracker[[#This Row],[End Date]],lstHolidays)</f>
        <v>2</v>
      </c>
      <c r="M864" s="9"/>
    </row>
    <row r="865" spans="1:13" ht="30" hidden="1" customHeight="1" x14ac:dyDescent="0.3">
      <c r="A865" s="51">
        <v>1147</v>
      </c>
      <c r="B865" s="59">
        <v>44893</v>
      </c>
      <c r="C865" s="59">
        <v>44846</v>
      </c>
      <c r="D865" s="53" t="s">
        <v>1788</v>
      </c>
      <c r="E865" s="51" t="str">
        <f>IF(ISBLANK(LeaveTracker[[#This Row],[Employee Name]]),"-----",VLOOKUP(LeaveTracker[[#This Row],[Employee Name]],Employees[[Employee Name]:[Office]],7))</f>
        <v>GSO</v>
      </c>
      <c r="F865" s="51" t="str">
        <f>IF(ISBLANK(LeaveTracker[[#This Row],[Employee Name]]),"-----",VLOOKUP(LeaveTracker[[#This Row],[Employee Name]],Employees[[Employee Name]:[Office]],6))</f>
        <v>CASUAL</v>
      </c>
      <c r="G865" s="50">
        <v>44844</v>
      </c>
      <c r="H865" s="50">
        <v>44845</v>
      </c>
      <c r="I865" s="55" t="s">
        <v>81</v>
      </c>
      <c r="J865" s="53"/>
      <c r="K865" s="51" t="str">
        <f ca="1">LeaveTracker[[#This Row],[Days]]&amp;" "&amp;LeaveTracker[[#This Row],[Type of Leave]]</f>
        <v>2 SL</v>
      </c>
      <c r="L865" s="9">
        <f ca="1">NETWORKDAYS(LeaveTracker[[#This Row],[Start Date]],LeaveTracker[[#This Row],[End Date]],lstHolidays)</f>
        <v>2</v>
      </c>
      <c r="M865" s="9"/>
    </row>
    <row r="866" spans="1:13" ht="30" hidden="1" customHeight="1" x14ac:dyDescent="0.3">
      <c r="A866" s="51">
        <v>1148</v>
      </c>
      <c r="B866" s="59">
        <v>44893</v>
      </c>
      <c r="C866" s="59">
        <v>44872</v>
      </c>
      <c r="D866" s="53" t="s">
        <v>1788</v>
      </c>
      <c r="E866" s="51" t="str">
        <f>IF(ISBLANK(LeaveTracker[[#This Row],[Employee Name]]),"-----",VLOOKUP(LeaveTracker[[#This Row],[Employee Name]],Employees[[Employee Name]:[Office]],7))</f>
        <v>GSO</v>
      </c>
      <c r="F866" s="51" t="str">
        <f>IF(ISBLANK(LeaveTracker[[#This Row],[Employee Name]]),"-----",VLOOKUP(LeaveTracker[[#This Row],[Employee Name]],Employees[[Employee Name]:[Office]],6))</f>
        <v>CASUAL</v>
      </c>
      <c r="G866" s="50">
        <v>44867</v>
      </c>
      <c r="H866" s="50">
        <v>44869</v>
      </c>
      <c r="I866" s="55" t="s">
        <v>81</v>
      </c>
      <c r="J866" s="53"/>
      <c r="K866" s="51" t="str">
        <f ca="1">LeaveTracker[[#This Row],[Days]]&amp;" "&amp;LeaveTracker[[#This Row],[Type of Leave]]</f>
        <v>2 SL</v>
      </c>
      <c r="L866" s="9">
        <f ca="1">NETWORKDAYS(LeaveTracker[[#This Row],[Start Date]],LeaveTracker[[#This Row],[End Date]],lstHolidays)</f>
        <v>2</v>
      </c>
      <c r="M866" s="9"/>
    </row>
    <row r="867" spans="1:13" ht="30" hidden="1" customHeight="1" x14ac:dyDescent="0.3">
      <c r="A867" s="51">
        <v>1149</v>
      </c>
      <c r="B867" s="59">
        <v>44893</v>
      </c>
      <c r="C867" s="59">
        <v>44846</v>
      </c>
      <c r="D867" s="53" t="s">
        <v>1986</v>
      </c>
      <c r="E867" s="51" t="str">
        <f>IF(ISBLANK(LeaveTracker[[#This Row],[Employee Name]]),"-----",VLOOKUP(LeaveTracker[[#This Row],[Employee Name]],Employees[[Employee Name]:[Office]],7))</f>
        <v>TERMINAL</v>
      </c>
      <c r="F867" s="51" t="str">
        <f>IF(ISBLANK(LeaveTracker[[#This Row],[Employee Name]]),"-----",VLOOKUP(LeaveTracker[[#This Row],[Employee Name]],Employees[[Employee Name]:[Office]],6))</f>
        <v>CASUAL</v>
      </c>
      <c r="G867" s="50">
        <v>44858</v>
      </c>
      <c r="H867" s="50">
        <v>44862</v>
      </c>
      <c r="I867" s="55" t="s">
        <v>82</v>
      </c>
      <c r="J867" s="53" t="s">
        <v>1739</v>
      </c>
      <c r="K867" s="51" t="str">
        <f ca="1">LeaveTracker[[#This Row],[Days]]&amp;" "&amp;LeaveTracker[[#This Row],[Type of Leave]]</f>
        <v>5 VL</v>
      </c>
      <c r="L867" s="9">
        <f ca="1">NETWORKDAYS(LeaveTracker[[#This Row],[Start Date]],LeaveTracker[[#This Row],[End Date]],lstHolidays)</f>
        <v>5</v>
      </c>
      <c r="M867" s="9"/>
    </row>
    <row r="868" spans="1:13" ht="30" hidden="1" customHeight="1" x14ac:dyDescent="0.3">
      <c r="A868" s="51">
        <v>1150</v>
      </c>
      <c r="B868" s="59">
        <v>44893</v>
      </c>
      <c r="C868" s="59">
        <v>44844</v>
      </c>
      <c r="D868" s="53" t="s">
        <v>1987</v>
      </c>
      <c r="E868" s="51" t="str">
        <f>IF(ISBLANK(LeaveTracker[[#This Row],[Employee Name]]),"-----",VLOOKUP(LeaveTracker[[#This Row],[Employee Name]],Employees[[Employee Name]:[Office]],7))</f>
        <v>CHO</v>
      </c>
      <c r="F868" s="51" t="str">
        <f>IF(ISBLANK(LeaveTracker[[#This Row],[Employee Name]]),"-----",VLOOKUP(LeaveTracker[[#This Row],[Employee Name]],Employees[[Employee Name]:[Office]],6))</f>
        <v>JOBCON</v>
      </c>
      <c r="G868" s="50">
        <v>44844</v>
      </c>
      <c r="H868" s="50">
        <v>44846</v>
      </c>
      <c r="I868" s="55" t="s">
        <v>1026</v>
      </c>
      <c r="J868" s="53" t="s">
        <v>1906</v>
      </c>
      <c r="K868" s="51" t="str">
        <f ca="1">LeaveTracker[[#This Row],[Days]]&amp;" "&amp;LeaveTracker[[#This Row],[Type of Leave]]</f>
        <v>3 WITHOUTPAY</v>
      </c>
      <c r="L868" s="9">
        <f ca="1">NETWORKDAYS(LeaveTracker[[#This Row],[Start Date]],LeaveTracker[[#This Row],[End Date]],lstHolidays)</f>
        <v>3</v>
      </c>
      <c r="M868" s="9"/>
    </row>
    <row r="869" spans="1:13" ht="30" hidden="1" customHeight="1" x14ac:dyDescent="0.3">
      <c r="A869" s="51">
        <v>1151</v>
      </c>
      <c r="B869" s="59">
        <v>44893</v>
      </c>
      <c r="C869" s="59">
        <v>44851</v>
      </c>
      <c r="D869" s="53" t="s">
        <v>1988</v>
      </c>
      <c r="E869" s="51" t="str">
        <f>IF(ISBLANK(LeaveTracker[[#This Row],[Employee Name]]),"-----",VLOOKUP(LeaveTracker[[#This Row],[Employee Name]],Employees[[Employee Name]:[Office]],7))</f>
        <v>ONT</v>
      </c>
      <c r="F869" s="51" t="str">
        <f>IF(ISBLANK(LeaveTracker[[#This Row],[Employee Name]]),"-----",VLOOKUP(LeaveTracker[[#This Row],[Employee Name]],Employees[[Employee Name]:[Office]],6))</f>
        <v>CASUAL</v>
      </c>
      <c r="G869" s="50">
        <v>44850</v>
      </c>
      <c r="H869" s="50">
        <v>44850</v>
      </c>
      <c r="I869" s="55" t="s">
        <v>81</v>
      </c>
      <c r="J869" s="53"/>
      <c r="K869" s="51" t="str">
        <f ca="1">LeaveTracker[[#This Row],[Days]]&amp;" "&amp;LeaveTracker[[#This Row],[Type of Leave]]</f>
        <v>0 SL</v>
      </c>
      <c r="L869" s="9">
        <f ca="1">NETWORKDAYS(LeaveTracker[[#This Row],[Start Date]],LeaveTracker[[#This Row],[End Date]],lstHolidays)</f>
        <v>0</v>
      </c>
      <c r="M869" s="9"/>
    </row>
    <row r="870" spans="1:13" ht="30" hidden="1" customHeight="1" x14ac:dyDescent="0.3">
      <c r="A870" s="51">
        <v>1152</v>
      </c>
      <c r="B870" s="59">
        <v>44893</v>
      </c>
      <c r="C870" s="59">
        <v>44851</v>
      </c>
      <c r="D870" s="53" t="s">
        <v>1989</v>
      </c>
      <c r="E870" s="51" t="str">
        <f>IF(ISBLANK(LeaveTracker[[#This Row],[Employee Name]]),"-----",VLOOKUP(LeaveTracker[[#This Row],[Employee Name]],Employees[[Employee Name]:[Office]],7))</f>
        <v>CENRO</v>
      </c>
      <c r="F870" s="51" t="str">
        <f>IF(ISBLANK(LeaveTracker[[#This Row],[Employee Name]]),"-----",VLOOKUP(LeaveTracker[[#This Row],[Employee Name]],Employees[[Employee Name]:[Office]],6))</f>
        <v>CASUAL</v>
      </c>
      <c r="G870" s="50">
        <v>44858</v>
      </c>
      <c r="H870" s="50">
        <v>44861</v>
      </c>
      <c r="I870" s="55" t="s">
        <v>82</v>
      </c>
      <c r="J870" s="53" t="s">
        <v>1739</v>
      </c>
      <c r="K870" s="51" t="str">
        <f ca="1">LeaveTracker[[#This Row],[Days]]&amp;" "&amp;LeaveTracker[[#This Row],[Type of Leave]]</f>
        <v>4 VL</v>
      </c>
      <c r="L870" s="9">
        <f ca="1">NETWORKDAYS(LeaveTracker[[#This Row],[Start Date]],LeaveTracker[[#This Row],[End Date]],lstHolidays)</f>
        <v>4</v>
      </c>
      <c r="M870" s="9"/>
    </row>
    <row r="871" spans="1:13" ht="30" hidden="1" customHeight="1" x14ac:dyDescent="0.3">
      <c r="A871" s="51">
        <v>1153</v>
      </c>
      <c r="B871" s="59">
        <v>44893</v>
      </c>
      <c r="C871" s="59">
        <v>44848</v>
      </c>
      <c r="D871" s="53" t="s">
        <v>1879</v>
      </c>
      <c r="E871" s="51" t="str">
        <f>IF(ISBLANK(LeaveTracker[[#This Row],[Employee Name]]),"-----",VLOOKUP(LeaveTracker[[#This Row],[Employee Name]],Employees[[Employee Name]:[Office]],7))</f>
        <v>CHO</v>
      </c>
      <c r="F871" s="51" t="str">
        <f>IF(ISBLANK(LeaveTracker[[#This Row],[Employee Name]]),"-----",VLOOKUP(LeaveTracker[[#This Row],[Employee Name]],Employees[[Employee Name]:[Office]],6))</f>
        <v>CASUAL</v>
      </c>
      <c r="G871" s="50">
        <v>44847</v>
      </c>
      <c r="H871" s="50">
        <v>44847</v>
      </c>
      <c r="I871" s="55" t="s">
        <v>81</v>
      </c>
      <c r="J871" s="53"/>
      <c r="K871" s="51" t="str">
        <f ca="1">LeaveTracker[[#This Row],[Days]]&amp;" "&amp;LeaveTracker[[#This Row],[Type of Leave]]</f>
        <v>1 SL</v>
      </c>
      <c r="L871" s="9">
        <f ca="1">NETWORKDAYS(LeaveTracker[[#This Row],[Start Date]],LeaveTracker[[#This Row],[End Date]],lstHolidays)</f>
        <v>1</v>
      </c>
      <c r="M871" s="9"/>
    </row>
    <row r="872" spans="1:13" ht="30" hidden="1" customHeight="1" x14ac:dyDescent="0.3">
      <c r="A872" s="51">
        <v>1154</v>
      </c>
      <c r="B872" s="59">
        <v>44893</v>
      </c>
      <c r="C872" s="59">
        <v>44867</v>
      </c>
      <c r="D872" s="53" t="s">
        <v>1858</v>
      </c>
      <c r="E872" s="51" t="str">
        <f>IF(ISBLANK(LeaveTracker[[#This Row],[Employee Name]]),"-----",VLOOKUP(LeaveTracker[[#This Row],[Employee Name]],Employees[[Employee Name]:[Office]],7))</f>
        <v>CCR</v>
      </c>
      <c r="F872" s="51" t="str">
        <f>IF(ISBLANK(LeaveTracker[[#This Row],[Employee Name]]),"-----",VLOOKUP(LeaveTracker[[#This Row],[Employee Name]],Employees[[Employee Name]:[Office]],6))</f>
        <v>CASUAL</v>
      </c>
      <c r="G872" s="50">
        <v>44853</v>
      </c>
      <c r="H872" s="50">
        <v>44854</v>
      </c>
      <c r="I872" s="55" t="s">
        <v>81</v>
      </c>
      <c r="J872" s="53"/>
      <c r="K872" s="51" t="str">
        <f ca="1">LeaveTracker[[#This Row],[Days]]&amp;" "&amp;LeaveTracker[[#This Row],[Type of Leave]]</f>
        <v>2 SL</v>
      </c>
      <c r="L872" s="9">
        <f ca="1">NETWORKDAYS(LeaveTracker[[#This Row],[Start Date]],LeaveTracker[[#This Row],[End Date]],lstHolidays)</f>
        <v>2</v>
      </c>
      <c r="M872" s="9"/>
    </row>
    <row r="873" spans="1:13" ht="30" hidden="1" customHeight="1" x14ac:dyDescent="0.3">
      <c r="A873" s="51">
        <v>1155</v>
      </c>
      <c r="B873" s="59">
        <v>44893</v>
      </c>
      <c r="C873" s="59">
        <v>44839</v>
      </c>
      <c r="D873" s="53" t="s">
        <v>1990</v>
      </c>
      <c r="E873" s="51" t="str">
        <f>IF(ISBLANK(LeaveTracker[[#This Row],[Employee Name]]),"-----",VLOOKUP(LeaveTracker[[#This Row],[Employee Name]],Employees[[Employee Name]:[Office]],7))</f>
        <v>ONT</v>
      </c>
      <c r="F873" s="51" t="str">
        <f>IF(ISBLANK(LeaveTracker[[#This Row],[Employee Name]]),"-----",VLOOKUP(LeaveTracker[[#This Row],[Employee Name]],Employees[[Employee Name]:[Office]],6))</f>
        <v>CASUAL</v>
      </c>
      <c r="G873" s="50">
        <v>44832</v>
      </c>
      <c r="H873" s="50">
        <v>44834</v>
      </c>
      <c r="I873" s="55" t="s">
        <v>81</v>
      </c>
      <c r="J873" s="53"/>
      <c r="K873" s="51" t="str">
        <f ca="1">LeaveTracker[[#This Row],[Days]]&amp;" "&amp;LeaveTracker[[#This Row],[Type of Leave]]</f>
        <v>3 SL</v>
      </c>
      <c r="L873" s="9">
        <f ca="1">NETWORKDAYS(LeaveTracker[[#This Row],[Start Date]],LeaveTracker[[#This Row],[End Date]],lstHolidays)</f>
        <v>3</v>
      </c>
      <c r="M873" s="9"/>
    </row>
    <row r="874" spans="1:13" ht="30" hidden="1" customHeight="1" x14ac:dyDescent="0.3">
      <c r="A874" s="51">
        <v>1156</v>
      </c>
      <c r="B874" s="59">
        <v>44893</v>
      </c>
      <c r="C874" s="59">
        <v>44844</v>
      </c>
      <c r="D874" s="53" t="s">
        <v>1977</v>
      </c>
      <c r="E874" s="51" t="str">
        <f>IF(ISBLANK(LeaveTracker[[#This Row],[Employee Name]]),"-----",VLOOKUP(LeaveTracker[[#This Row],[Employee Name]],Employees[[Employee Name]:[Office]],7))</f>
        <v>TICC</v>
      </c>
      <c r="F874" s="51" t="str">
        <f>IF(ISBLANK(LeaveTracker[[#This Row],[Employee Name]]),"-----",VLOOKUP(LeaveTracker[[#This Row],[Employee Name]],Employees[[Employee Name]:[Office]],6))</f>
        <v>JOBCON</v>
      </c>
      <c r="G874" s="50">
        <v>44837</v>
      </c>
      <c r="H874" s="50">
        <v>44837</v>
      </c>
      <c r="I874" s="55" t="s">
        <v>1026</v>
      </c>
      <c r="J874" s="53" t="s">
        <v>1906</v>
      </c>
      <c r="K874" s="51" t="str">
        <f ca="1">LeaveTracker[[#This Row],[Days]]&amp;" "&amp;LeaveTracker[[#This Row],[Type of Leave]]</f>
        <v>1 WITHOUTPAY</v>
      </c>
      <c r="L874" s="9">
        <f ca="1">NETWORKDAYS(LeaveTracker[[#This Row],[Start Date]],LeaveTracker[[#This Row],[End Date]],lstHolidays)</f>
        <v>1</v>
      </c>
      <c r="M874" s="9"/>
    </row>
    <row r="875" spans="1:13" ht="30" hidden="1" customHeight="1" x14ac:dyDescent="0.3">
      <c r="A875" s="51">
        <v>1157</v>
      </c>
      <c r="B875" s="59">
        <v>44893</v>
      </c>
      <c r="C875" s="59">
        <v>44851</v>
      </c>
      <c r="D875" s="53" t="s">
        <v>1780</v>
      </c>
      <c r="E875" s="51" t="str">
        <f>IF(ISBLANK(LeaveTracker[[#This Row],[Employee Name]]),"-----",VLOOKUP(LeaveTracker[[#This Row],[Employee Name]],Employees[[Employee Name]:[Office]],7))</f>
        <v>LIBRARY</v>
      </c>
      <c r="F875" s="51" t="str">
        <f>IF(ISBLANK(LeaveTracker[[#This Row],[Employee Name]]),"-----",VLOOKUP(LeaveTracker[[#This Row],[Employee Name]],Employees[[Employee Name]:[Office]],6))</f>
        <v>CASUAL</v>
      </c>
      <c r="G875" s="50">
        <v>44848</v>
      </c>
      <c r="H875" s="50">
        <v>44848</v>
      </c>
      <c r="I875" s="55" t="s">
        <v>81</v>
      </c>
      <c r="J875" s="53"/>
      <c r="K875" s="51" t="str">
        <f ca="1">LeaveTracker[[#This Row],[Days]]&amp;" "&amp;LeaveTracker[[#This Row],[Type of Leave]]</f>
        <v>1 SL</v>
      </c>
      <c r="L875" s="9">
        <f ca="1">NETWORKDAYS(LeaveTracker[[#This Row],[Start Date]],LeaveTracker[[#This Row],[End Date]],lstHolidays)</f>
        <v>1</v>
      </c>
      <c r="M875" s="9"/>
    </row>
    <row r="876" spans="1:13" ht="30" hidden="1" customHeight="1" x14ac:dyDescent="0.3">
      <c r="A876" s="32">
        <v>1121</v>
      </c>
      <c r="B876" s="33">
        <v>43789</v>
      </c>
      <c r="C876" s="21">
        <v>43776</v>
      </c>
      <c r="D876" s="20" t="s">
        <v>111</v>
      </c>
      <c r="E876" s="51" t="str">
        <f>IF(ISBLANK(LeaveTracker[[#This Row],[Employee Name]]),"-----",VLOOKUP(LeaveTracker[[#This Row],[Employee Name]],Employees[[Employee Name]:[Office]],7))</f>
        <v>ONT</v>
      </c>
      <c r="F876" s="51" t="str">
        <f>IF(ISBLANK(LeaveTracker[[#This Row],[Employee Name]]),"-----",VLOOKUP(LeaveTracker[[#This Row],[Employee Name]],Employees[[Employee Name]:[Office]],6))</f>
        <v>REGULAR</v>
      </c>
      <c r="G876" s="21">
        <v>43776</v>
      </c>
      <c r="H876" s="21">
        <v>43777</v>
      </c>
      <c r="I876" s="56" t="s">
        <v>82</v>
      </c>
      <c r="J876" s="41"/>
      <c r="K876" s="51" t="str">
        <f ca="1">LeaveTracker[[#This Row],[Days]]&amp;" "&amp;LeaveTracker[[#This Row],[Type of Leave]]</f>
        <v>2 VL</v>
      </c>
      <c r="L876" s="23">
        <f ca="1">NETWORKDAYS(LeaveTracker[[#This Row],[Start Date]],LeaveTracker[[#This Row],[End Date]],lstHolidays)</f>
        <v>2</v>
      </c>
      <c r="M876" s="27"/>
    </row>
    <row r="877" spans="1:13" ht="30" hidden="1" customHeight="1" x14ac:dyDescent="0.3">
      <c r="A877" s="32">
        <v>1122</v>
      </c>
      <c r="B877" s="33">
        <v>43789</v>
      </c>
      <c r="C877" s="22">
        <v>43769</v>
      </c>
      <c r="D877" s="20" t="s">
        <v>112</v>
      </c>
      <c r="E877" s="51" t="str">
        <f>IF(ISBLANK(LeaveTracker[[#This Row],[Employee Name]]),"-----",VLOOKUP(LeaveTracker[[#This Row],[Employee Name]],Employees[[Employee Name]:[Office]],7))</f>
        <v>ONT</v>
      </c>
      <c r="F877" s="51" t="str">
        <f>IF(ISBLANK(LeaveTracker[[#This Row],[Employee Name]]),"-----",VLOOKUP(LeaveTracker[[#This Row],[Employee Name]],Employees[[Employee Name]:[Office]],6))</f>
        <v>REGULAR</v>
      </c>
      <c r="G877" s="21">
        <v>43768</v>
      </c>
      <c r="H877" s="21">
        <v>43768</v>
      </c>
      <c r="I877" s="56" t="s">
        <v>81</v>
      </c>
      <c r="J877" s="42"/>
      <c r="K877" s="51" t="str">
        <f ca="1">LeaveTracker[[#This Row],[Days]]&amp;" "&amp;LeaveTracker[[#This Row],[Type of Leave]]</f>
        <v>1 SL</v>
      </c>
      <c r="L877" s="23">
        <f ca="1">NETWORKDAYS(LeaveTracker[[#This Row],[Start Date]],LeaveTracker[[#This Row],[End Date]],lstHolidays)</f>
        <v>1</v>
      </c>
      <c r="M877" s="27"/>
    </row>
    <row r="878" spans="1:13" ht="30" hidden="1" customHeight="1" x14ac:dyDescent="0.3">
      <c r="A878" s="32">
        <v>1123</v>
      </c>
      <c r="B878" s="33">
        <v>43789</v>
      </c>
      <c r="C878" s="22">
        <v>43766</v>
      </c>
      <c r="D878" s="20" t="s">
        <v>104</v>
      </c>
      <c r="E878" s="51" t="str">
        <f>IF(ISBLANK(LeaveTracker[[#This Row],[Employee Name]]),"-----",VLOOKUP(LeaveTracker[[#This Row],[Employee Name]],Employees[[Employee Name]:[Office]],7))</f>
        <v>CTO</v>
      </c>
      <c r="F878" s="51" t="str">
        <f>IF(ISBLANK(LeaveTracker[[#This Row],[Employee Name]]),"-----",VLOOKUP(LeaveTracker[[#This Row],[Employee Name]],Employees[[Employee Name]:[Office]],6))</f>
        <v>REGULAR</v>
      </c>
      <c r="G878" s="24">
        <v>43763</v>
      </c>
      <c r="H878" s="24">
        <v>43763</v>
      </c>
      <c r="I878" s="56" t="s">
        <v>81</v>
      </c>
      <c r="J878" s="42"/>
      <c r="K878" s="51" t="str">
        <f ca="1">LeaveTracker[[#This Row],[Days]]&amp;" "&amp;LeaveTracker[[#This Row],[Type of Leave]]</f>
        <v>1 SL</v>
      </c>
      <c r="L878" s="23">
        <f ca="1">NETWORKDAYS(LeaveTracker[[#This Row],[Start Date]],LeaveTracker[[#This Row],[End Date]],lstHolidays)</f>
        <v>1</v>
      </c>
      <c r="M878" s="27"/>
    </row>
    <row r="879" spans="1:13" ht="30" hidden="1" customHeight="1" x14ac:dyDescent="0.3">
      <c r="A879" s="32">
        <v>1124</v>
      </c>
      <c r="B879" s="33">
        <v>43789</v>
      </c>
      <c r="C879" s="22">
        <v>43756</v>
      </c>
      <c r="D879" s="20" t="s">
        <v>104</v>
      </c>
      <c r="E879" s="51" t="str">
        <f>IF(ISBLANK(LeaveTracker[[#This Row],[Employee Name]]),"-----",VLOOKUP(LeaveTracker[[#This Row],[Employee Name]],Employees[[Employee Name]:[Office]],7))</f>
        <v>CTO</v>
      </c>
      <c r="F879" s="51" t="str">
        <f>IF(ISBLANK(LeaveTracker[[#This Row],[Employee Name]]),"-----",VLOOKUP(LeaveTracker[[#This Row],[Employee Name]],Employees[[Employee Name]:[Office]],6))</f>
        <v>REGULAR</v>
      </c>
      <c r="G879" s="24">
        <v>43762</v>
      </c>
      <c r="H879" s="24">
        <v>43762</v>
      </c>
      <c r="I879" s="56" t="s">
        <v>82</v>
      </c>
      <c r="J879" s="42"/>
      <c r="K879" s="51" t="str">
        <f ca="1">LeaveTracker[[#This Row],[Days]]&amp;" "&amp;LeaveTracker[[#This Row],[Type of Leave]]</f>
        <v>1 VL</v>
      </c>
      <c r="L879" s="23">
        <f ca="1">NETWORKDAYS(LeaveTracker[[#This Row],[Start Date]],LeaveTracker[[#This Row],[End Date]],lstHolidays)</f>
        <v>1</v>
      </c>
      <c r="M879" s="27"/>
    </row>
    <row r="880" spans="1:13" ht="30" hidden="1" customHeight="1" x14ac:dyDescent="0.3">
      <c r="A880" s="32">
        <v>1125</v>
      </c>
      <c r="B880" s="33">
        <v>43789</v>
      </c>
      <c r="C880" s="22">
        <v>43756</v>
      </c>
      <c r="D880" s="20" t="s">
        <v>104</v>
      </c>
      <c r="E880" s="51" t="str">
        <f>IF(ISBLANK(LeaveTracker[[#This Row],[Employee Name]]),"-----",VLOOKUP(LeaveTracker[[#This Row],[Employee Name]],Employees[[Employee Name]:[Office]],7))</f>
        <v>CTO</v>
      </c>
      <c r="F880" s="51" t="str">
        <f>IF(ISBLANK(LeaveTracker[[#This Row],[Employee Name]]),"-----",VLOOKUP(LeaveTracker[[#This Row],[Employee Name]],Employees[[Employee Name]:[Office]],6))</f>
        <v>REGULAR</v>
      </c>
      <c r="G880" s="24">
        <v>43761</v>
      </c>
      <c r="H880" s="24">
        <v>43761</v>
      </c>
      <c r="I880" s="56" t="s">
        <v>1</v>
      </c>
      <c r="J880" s="42" t="s">
        <v>105</v>
      </c>
      <c r="K880" s="51" t="str">
        <f ca="1">LeaveTracker[[#This Row],[Days]]&amp;" "&amp;LeaveTracker[[#This Row],[Type of Leave]]</f>
        <v>1 Other</v>
      </c>
      <c r="L880" s="23">
        <f ca="1">NETWORKDAYS(LeaveTracker[[#This Row],[Start Date]],LeaveTracker[[#This Row],[End Date]],lstHolidays)</f>
        <v>1</v>
      </c>
      <c r="M880" s="27"/>
    </row>
    <row r="881" spans="1:13" ht="30" hidden="1" customHeight="1" x14ac:dyDescent="0.3">
      <c r="A881" s="32">
        <v>1126</v>
      </c>
      <c r="B881" s="33">
        <v>43789</v>
      </c>
      <c r="C881" s="22">
        <v>43766</v>
      </c>
      <c r="D881" s="20" t="s">
        <v>110</v>
      </c>
      <c r="E881" s="51" t="str">
        <f>IF(ISBLANK(LeaveTracker[[#This Row],[Employee Name]]),"-----",VLOOKUP(LeaveTracker[[#This Row],[Employee Name]],Employees[[Employee Name]:[Office]],7))</f>
        <v>ADMIN OFFICE</v>
      </c>
      <c r="F881" s="51" t="str">
        <f>IF(ISBLANK(LeaveTracker[[#This Row],[Employee Name]]),"-----",VLOOKUP(LeaveTracker[[#This Row],[Employee Name]],Employees[[Employee Name]:[Office]],6))</f>
        <v>REGULAR</v>
      </c>
      <c r="G881" s="24">
        <v>43763</v>
      </c>
      <c r="H881" s="24">
        <v>43763</v>
      </c>
      <c r="I881" s="56" t="s">
        <v>81</v>
      </c>
      <c r="J881" s="42"/>
      <c r="K881" s="51" t="str">
        <f ca="1">LeaveTracker[[#This Row],[Days]]&amp;" "&amp;LeaveTracker[[#This Row],[Type of Leave]]</f>
        <v>1 SL</v>
      </c>
      <c r="L881" s="23">
        <f ca="1">NETWORKDAYS(LeaveTracker[[#This Row],[Start Date]],LeaveTracker[[#This Row],[End Date]],lstHolidays)</f>
        <v>1</v>
      </c>
      <c r="M881" s="27"/>
    </row>
    <row r="882" spans="1:13" ht="30" hidden="1" customHeight="1" x14ac:dyDescent="0.3">
      <c r="A882" s="32">
        <v>1127</v>
      </c>
      <c r="B882" s="33">
        <v>43789</v>
      </c>
      <c r="C882" s="22">
        <v>43756</v>
      </c>
      <c r="D882" s="20" t="s">
        <v>110</v>
      </c>
      <c r="E882" s="51" t="str">
        <f>IF(ISBLANK(LeaveTracker[[#This Row],[Employee Name]]),"-----",VLOOKUP(LeaveTracker[[#This Row],[Employee Name]],Employees[[Employee Name]:[Office]],7))</f>
        <v>ADMIN OFFICE</v>
      </c>
      <c r="F882" s="51" t="str">
        <f>IF(ISBLANK(LeaveTracker[[#This Row],[Employee Name]]),"-----",VLOOKUP(LeaveTracker[[#This Row],[Employee Name]],Employees[[Employee Name]:[Office]],6))</f>
        <v>REGULAR</v>
      </c>
      <c r="G882" s="24">
        <v>43761</v>
      </c>
      <c r="H882" s="24">
        <v>43762</v>
      </c>
      <c r="I882" s="56" t="s">
        <v>1</v>
      </c>
      <c r="J882" s="42" t="s">
        <v>105</v>
      </c>
      <c r="K882" s="51" t="str">
        <f ca="1">LeaveTracker[[#This Row],[Days]]&amp;" "&amp;LeaveTracker[[#This Row],[Type of Leave]]</f>
        <v>2 Other</v>
      </c>
      <c r="L882" s="23">
        <f ca="1">NETWORKDAYS(LeaveTracker[[#This Row],[Start Date]],LeaveTracker[[#This Row],[End Date]],lstHolidays)</f>
        <v>2</v>
      </c>
      <c r="M882" s="27"/>
    </row>
    <row r="883" spans="1:13" ht="30" hidden="1" customHeight="1" x14ac:dyDescent="0.3">
      <c r="A883" s="32">
        <v>1128</v>
      </c>
      <c r="B883" s="33">
        <v>43789</v>
      </c>
      <c r="C883" s="22">
        <v>43739</v>
      </c>
      <c r="D883" s="20" t="s">
        <v>116</v>
      </c>
      <c r="E883" s="51" t="str">
        <f>IF(ISBLANK(LeaveTracker[[#This Row],[Employee Name]]),"-----",VLOOKUP(LeaveTracker[[#This Row],[Employee Name]],Employees[[Employee Name]:[Office]],7))</f>
        <v>CHARACTER OFFICE</v>
      </c>
      <c r="F883" s="51" t="str">
        <f>IF(ISBLANK(LeaveTracker[[#This Row],[Employee Name]]),"-----",VLOOKUP(LeaveTracker[[#This Row],[Employee Name]],Employees[[Employee Name]:[Office]],6))</f>
        <v>REGULAR</v>
      </c>
      <c r="G883" s="24">
        <v>43738</v>
      </c>
      <c r="H883" s="24">
        <v>43738</v>
      </c>
      <c r="I883" s="56" t="s">
        <v>81</v>
      </c>
      <c r="J883" s="42"/>
      <c r="K883" s="51" t="str">
        <f ca="1">LeaveTracker[[#This Row],[Days]]&amp;" "&amp;LeaveTracker[[#This Row],[Type of Leave]]</f>
        <v>1 SL</v>
      </c>
      <c r="L883" s="23">
        <f ca="1">NETWORKDAYS(LeaveTracker[[#This Row],[Start Date]],LeaveTracker[[#This Row],[End Date]],lstHolidays)</f>
        <v>1</v>
      </c>
      <c r="M883" s="27"/>
    </row>
    <row r="884" spans="1:13" ht="30" hidden="1" customHeight="1" x14ac:dyDescent="0.3">
      <c r="A884" s="32">
        <v>1129</v>
      </c>
      <c r="B884" s="33">
        <v>43789</v>
      </c>
      <c r="C884" s="22">
        <v>43724</v>
      </c>
      <c r="D884" s="19" t="s">
        <v>116</v>
      </c>
      <c r="E884" s="51" t="str">
        <f>IF(ISBLANK(LeaveTracker[[#This Row],[Employee Name]]),"-----",VLOOKUP(LeaveTracker[[#This Row],[Employee Name]],Employees[[Employee Name]:[Office]],7))</f>
        <v>CHARACTER OFFICE</v>
      </c>
      <c r="F884" s="51" t="str">
        <f>IF(ISBLANK(LeaveTracker[[#This Row],[Employee Name]]),"-----",VLOOKUP(LeaveTracker[[#This Row],[Employee Name]],Employees[[Employee Name]:[Office]],6))</f>
        <v>REGULAR</v>
      </c>
      <c r="G884" s="24">
        <v>43720</v>
      </c>
      <c r="H884" s="24">
        <v>43721</v>
      </c>
      <c r="I884" s="56" t="s">
        <v>81</v>
      </c>
      <c r="K884" s="51" t="str">
        <f ca="1">LeaveTracker[[#This Row],[Days]]&amp;" "&amp;LeaveTracker[[#This Row],[Type of Leave]]</f>
        <v>2 SL</v>
      </c>
      <c r="L884" s="23">
        <f ca="1">NETWORKDAYS(LeaveTracker[[#This Row],[Start Date]],LeaveTracker[[#This Row],[End Date]],lstHolidays)</f>
        <v>2</v>
      </c>
      <c r="M884" s="27"/>
    </row>
    <row r="885" spans="1:13" ht="30" hidden="1" customHeight="1" x14ac:dyDescent="0.3">
      <c r="A885" s="32">
        <v>1130</v>
      </c>
      <c r="B885" s="33">
        <v>43789</v>
      </c>
      <c r="C885" s="22">
        <v>43745</v>
      </c>
      <c r="D885" s="19" t="s">
        <v>121</v>
      </c>
      <c r="E885" s="51" t="str">
        <f>IF(ISBLANK(LeaveTracker[[#This Row],[Employee Name]]),"-----",VLOOKUP(LeaveTracker[[#This Row],[Employee Name]],Employees[[Employee Name]:[Office]],7))</f>
        <v>CHARACTER OFFICE</v>
      </c>
      <c r="F885" s="51" t="str">
        <f>IF(ISBLANK(LeaveTracker[[#This Row],[Employee Name]]),"-----",VLOOKUP(LeaveTracker[[#This Row],[Employee Name]],Employees[[Employee Name]:[Office]],6))</f>
        <v>REGULAR</v>
      </c>
      <c r="G885" s="24">
        <v>43740</v>
      </c>
      <c r="H885" s="24">
        <v>43740</v>
      </c>
      <c r="I885" s="56" t="s">
        <v>81</v>
      </c>
      <c r="K885" s="51" t="str">
        <f ca="1">LeaveTracker[[#This Row],[Days]]&amp;" "&amp;LeaveTracker[[#This Row],[Type of Leave]]</f>
        <v>1 SL</v>
      </c>
      <c r="L885" s="23">
        <f ca="1">NETWORKDAYS(LeaveTracker[[#This Row],[Start Date]],LeaveTracker[[#This Row],[End Date]],lstHolidays)</f>
        <v>1</v>
      </c>
      <c r="M885" s="27"/>
    </row>
    <row r="886" spans="1:13" ht="30" hidden="1" customHeight="1" x14ac:dyDescent="0.3">
      <c r="A886" s="32">
        <v>1131</v>
      </c>
      <c r="B886" s="33">
        <v>43789</v>
      </c>
      <c r="C886" s="22">
        <v>43724</v>
      </c>
      <c r="D886" s="19" t="s">
        <v>127</v>
      </c>
      <c r="E886" s="51" t="str">
        <f>IF(ISBLANK(LeaveTracker[[#This Row],[Employee Name]]),"-----",VLOOKUP(LeaveTracker[[#This Row],[Employee Name]],Employees[[Employee Name]:[Office]],7))</f>
        <v>MO</v>
      </c>
      <c r="F886" s="51" t="str">
        <f>IF(ISBLANK(LeaveTracker[[#This Row],[Employee Name]]),"-----",VLOOKUP(LeaveTracker[[#This Row],[Employee Name]],Employees[[Employee Name]:[Office]],6))</f>
        <v>REGULAR</v>
      </c>
      <c r="G886" s="24">
        <v>43721</v>
      </c>
      <c r="H886" s="24">
        <v>43721</v>
      </c>
      <c r="I886" s="56" t="s">
        <v>81</v>
      </c>
      <c r="K886" s="51" t="str">
        <f ca="1">LeaveTracker[[#This Row],[Days]]&amp;" "&amp;LeaveTracker[[#This Row],[Type of Leave]]</f>
        <v>1 SL</v>
      </c>
      <c r="L886" s="23">
        <f ca="1">NETWORKDAYS(LeaveTracker[[#This Row],[Start Date]],LeaveTracker[[#This Row],[End Date]],lstHolidays)</f>
        <v>1</v>
      </c>
      <c r="M886" s="27"/>
    </row>
    <row r="887" spans="1:13" ht="30" hidden="1" customHeight="1" x14ac:dyDescent="0.3">
      <c r="A887" s="32">
        <v>1132</v>
      </c>
      <c r="B887" s="33">
        <v>43789</v>
      </c>
      <c r="C887" s="22">
        <v>43773</v>
      </c>
      <c r="D887" s="19" t="s">
        <v>131</v>
      </c>
      <c r="E887" s="51" t="str">
        <f>IF(ISBLANK(LeaveTracker[[#This Row],[Employee Name]]),"-----",VLOOKUP(LeaveTracker[[#This Row],[Employee Name]],Employees[[Employee Name]:[Office]],7))</f>
        <v>FPTMNHS</v>
      </c>
      <c r="F887" s="51" t="str">
        <f>IF(ISBLANK(LeaveTracker[[#This Row],[Employee Name]]),"-----",VLOOKUP(LeaveTracker[[#This Row],[Employee Name]],Employees[[Employee Name]:[Office]],6))</f>
        <v>REGULAR</v>
      </c>
      <c r="G887" s="24">
        <v>43770</v>
      </c>
      <c r="H887" s="24">
        <v>43799</v>
      </c>
      <c r="I887" s="56" t="s">
        <v>81</v>
      </c>
      <c r="K887" s="51" t="str">
        <f ca="1">LeaveTracker[[#This Row],[Days]]&amp;" "&amp;LeaveTracker[[#This Row],[Type of Leave]]</f>
        <v>20 SL</v>
      </c>
      <c r="L887" s="23">
        <f ca="1">NETWORKDAYS(LeaveTracker[[#This Row],[Start Date]],LeaveTracker[[#This Row],[End Date]],lstHolidays)</f>
        <v>20</v>
      </c>
      <c r="M887" s="27"/>
    </row>
    <row r="888" spans="1:13" ht="30" hidden="1" customHeight="1" x14ac:dyDescent="0.3">
      <c r="A888" s="32">
        <v>1133</v>
      </c>
      <c r="B888" s="33">
        <v>43789</v>
      </c>
      <c r="C888" s="22">
        <v>43755</v>
      </c>
      <c r="D888" s="19" t="s">
        <v>136</v>
      </c>
      <c r="E888" s="51" t="str">
        <f>IF(ISBLANK(LeaveTracker[[#This Row],[Employee Name]]),"-----",VLOOKUP(LeaveTracker[[#This Row],[Employee Name]],Employees[[Employee Name]:[Office]],7))</f>
        <v>CHO</v>
      </c>
      <c r="F888" s="51" t="str">
        <f>IF(ISBLANK(LeaveTracker[[#This Row],[Employee Name]]),"-----",VLOOKUP(LeaveTracker[[#This Row],[Employee Name]],Employees[[Employee Name]:[Office]],6))</f>
        <v>REGULAR</v>
      </c>
      <c r="G888" s="24">
        <v>43766</v>
      </c>
      <c r="H888" s="24">
        <v>43768</v>
      </c>
      <c r="I888" s="56" t="s">
        <v>82</v>
      </c>
      <c r="K888" s="51" t="str">
        <f ca="1">LeaveTracker[[#This Row],[Days]]&amp;" "&amp;LeaveTracker[[#This Row],[Type of Leave]]</f>
        <v>3 VL</v>
      </c>
      <c r="L888" s="23">
        <f ca="1">NETWORKDAYS(LeaveTracker[[#This Row],[Start Date]],LeaveTracker[[#This Row],[End Date]],lstHolidays)</f>
        <v>3</v>
      </c>
      <c r="M888" s="27"/>
    </row>
    <row r="889" spans="1:13" ht="30" hidden="1" customHeight="1" x14ac:dyDescent="0.3">
      <c r="A889" s="32">
        <v>1134</v>
      </c>
      <c r="B889" s="33">
        <v>43789</v>
      </c>
      <c r="C889" s="22">
        <v>43756</v>
      </c>
      <c r="D889" s="19" t="s">
        <v>802</v>
      </c>
      <c r="E889" s="51" t="str">
        <f>IF(ISBLANK(LeaveTracker[[#This Row],[Employee Name]]),"-----",VLOOKUP(LeaveTracker[[#This Row],[Employee Name]],Employees[[Employee Name]:[Office]],7))</f>
        <v>ONT</v>
      </c>
      <c r="F889" s="51" t="str">
        <f>IF(ISBLANK(LeaveTracker[[#This Row],[Employee Name]]),"-----",VLOOKUP(LeaveTracker[[#This Row],[Employee Name]],Employees[[Employee Name]:[Office]],6))</f>
        <v>REGULAR</v>
      </c>
      <c r="G889" s="24">
        <v>43759</v>
      </c>
      <c r="H889" s="24">
        <v>43760</v>
      </c>
      <c r="I889" s="56" t="s">
        <v>82</v>
      </c>
      <c r="K889" s="51" t="str">
        <f ca="1">LeaveTracker[[#This Row],[Days]]&amp;" "&amp;LeaveTracker[[#This Row],[Type of Leave]]</f>
        <v>2 VL</v>
      </c>
      <c r="L889" s="23">
        <f ca="1">NETWORKDAYS(LeaveTracker[[#This Row],[Start Date]],LeaveTracker[[#This Row],[End Date]],lstHolidays)</f>
        <v>2</v>
      </c>
      <c r="M889" s="27"/>
    </row>
    <row r="890" spans="1:13" ht="30" hidden="1" customHeight="1" x14ac:dyDescent="0.3">
      <c r="A890" s="32">
        <v>1135</v>
      </c>
      <c r="B890" s="33">
        <v>43789</v>
      </c>
      <c r="C890" s="22">
        <v>43759</v>
      </c>
      <c r="D890" s="19" t="s">
        <v>147</v>
      </c>
      <c r="E890" s="51" t="str">
        <f>IF(ISBLANK(LeaveTracker[[#This Row],[Employee Name]]),"-----",VLOOKUP(LeaveTracker[[#This Row],[Employee Name]],Employees[[Employee Name]:[Office]],7))</f>
        <v>CPDO</v>
      </c>
      <c r="F890" s="51" t="str">
        <f>IF(ISBLANK(LeaveTracker[[#This Row],[Employee Name]]),"-----",VLOOKUP(LeaveTracker[[#This Row],[Employee Name]],Employees[[Employee Name]:[Office]],6))</f>
        <v>REGULAR</v>
      </c>
      <c r="G890" s="24">
        <v>43766</v>
      </c>
      <c r="H890" s="24">
        <v>43768</v>
      </c>
      <c r="I890" s="56" t="s">
        <v>82</v>
      </c>
      <c r="K890" s="51" t="str">
        <f ca="1">LeaveTracker[[#This Row],[Days]]&amp;" "&amp;LeaveTracker[[#This Row],[Type of Leave]]</f>
        <v>3 VL</v>
      </c>
      <c r="L890" s="23">
        <f ca="1">NETWORKDAYS(LeaveTracker[[#This Row],[Start Date]],LeaveTracker[[#This Row],[End Date]],lstHolidays)</f>
        <v>3</v>
      </c>
      <c r="M890" s="27"/>
    </row>
    <row r="891" spans="1:13" ht="30" hidden="1" customHeight="1" x14ac:dyDescent="0.3">
      <c r="A891" s="32">
        <v>1136</v>
      </c>
      <c r="B891" s="33">
        <v>43789</v>
      </c>
      <c r="C891" s="22">
        <v>43742</v>
      </c>
      <c r="D891" s="19" t="s">
        <v>153</v>
      </c>
      <c r="E891" s="51" t="str">
        <f>IF(ISBLANK(LeaveTracker[[#This Row],[Employee Name]]),"-----",VLOOKUP(LeaveTracker[[#This Row],[Employee Name]],Employees[[Employee Name]:[Office]],7))</f>
        <v>BPLO</v>
      </c>
      <c r="F891" s="51" t="str">
        <f>IF(ISBLANK(LeaveTracker[[#This Row],[Employee Name]]),"-----",VLOOKUP(LeaveTracker[[#This Row],[Employee Name]],Employees[[Employee Name]:[Office]],6))</f>
        <v>REGULAR</v>
      </c>
      <c r="G891" s="24">
        <v>43767</v>
      </c>
      <c r="H891" s="24">
        <v>43768</v>
      </c>
      <c r="I891" s="56" t="s">
        <v>81</v>
      </c>
      <c r="K891" s="51" t="str">
        <f ca="1">LeaveTracker[[#This Row],[Days]]&amp;" "&amp;LeaveTracker[[#This Row],[Type of Leave]]</f>
        <v>2 SL</v>
      </c>
      <c r="L891" s="23">
        <f ca="1">NETWORKDAYS(LeaveTracker[[#This Row],[Start Date]],LeaveTracker[[#This Row],[End Date]],lstHolidays)</f>
        <v>2</v>
      </c>
      <c r="M891" s="27"/>
    </row>
    <row r="892" spans="1:13" ht="30" hidden="1" customHeight="1" x14ac:dyDescent="0.3">
      <c r="A892" s="32">
        <v>1137</v>
      </c>
      <c r="B892" s="33">
        <v>43789</v>
      </c>
      <c r="C892" s="22">
        <v>43769</v>
      </c>
      <c r="D892" s="19" t="s">
        <v>157</v>
      </c>
      <c r="E892" s="51" t="str">
        <f>IF(ISBLANK(LeaveTracker[[#This Row],[Employee Name]]),"-----",VLOOKUP(LeaveTracker[[#This Row],[Employee Name]],Employees[[Employee Name]:[Office]],7))</f>
        <v>PIO</v>
      </c>
      <c r="F892" s="51" t="str">
        <f>IF(ISBLANK(LeaveTracker[[#This Row],[Employee Name]]),"-----",VLOOKUP(LeaveTracker[[#This Row],[Employee Name]],Employees[[Employee Name]:[Office]],6))</f>
        <v>REGULAR</v>
      </c>
      <c r="G892" s="24">
        <v>43774</v>
      </c>
      <c r="H892" s="24">
        <v>43774</v>
      </c>
      <c r="I892" s="56" t="s">
        <v>1</v>
      </c>
      <c r="J892" s="43" t="s">
        <v>158</v>
      </c>
      <c r="K892" s="51" t="str">
        <f ca="1">LeaveTracker[[#This Row],[Days]]&amp;" "&amp;LeaveTracker[[#This Row],[Type of Leave]]</f>
        <v>1 Other</v>
      </c>
      <c r="L892" s="23">
        <f ca="1">NETWORKDAYS(LeaveTracker[[#This Row],[Start Date]],LeaveTracker[[#This Row],[End Date]],lstHolidays)</f>
        <v>1</v>
      </c>
      <c r="M892" s="27"/>
    </row>
    <row r="893" spans="1:13" ht="30" hidden="1" customHeight="1" x14ac:dyDescent="0.3">
      <c r="A893" s="32">
        <v>1138</v>
      </c>
      <c r="B893" s="33">
        <v>43789</v>
      </c>
      <c r="C893" s="22">
        <v>43753</v>
      </c>
      <c r="D893" s="19" t="s">
        <v>163</v>
      </c>
      <c r="E893" s="51" t="str">
        <f>IF(ISBLANK(LeaveTracker[[#This Row],[Employee Name]]),"-----",VLOOKUP(LeaveTracker[[#This Row],[Employee Name]],Employees[[Employee Name]:[Office]],7))</f>
        <v>CHO</v>
      </c>
      <c r="F893" s="51" t="str">
        <f>IF(ISBLANK(LeaveTracker[[#This Row],[Employee Name]]),"-----",VLOOKUP(LeaveTracker[[#This Row],[Employee Name]],Employees[[Employee Name]:[Office]],6))</f>
        <v>REGULAR</v>
      </c>
      <c r="G893" s="24">
        <v>43749</v>
      </c>
      <c r="H893" s="24">
        <v>43749</v>
      </c>
      <c r="I893" s="56" t="s">
        <v>81</v>
      </c>
      <c r="K893" s="51" t="str">
        <f ca="1">LeaveTracker[[#This Row],[Days]]&amp;" "&amp;LeaveTracker[[#This Row],[Type of Leave]]</f>
        <v>1 SL</v>
      </c>
      <c r="L893" s="23">
        <f ca="1">NETWORKDAYS(LeaveTracker[[#This Row],[Start Date]],LeaveTracker[[#This Row],[End Date]],lstHolidays)</f>
        <v>1</v>
      </c>
      <c r="M893" s="27"/>
    </row>
    <row r="894" spans="1:13" ht="30" hidden="1" customHeight="1" x14ac:dyDescent="0.3">
      <c r="A894" s="32">
        <v>1139</v>
      </c>
      <c r="B894" s="33">
        <v>43789</v>
      </c>
      <c r="C894" s="22">
        <v>43745</v>
      </c>
      <c r="D894" s="19" t="s">
        <v>167</v>
      </c>
      <c r="E894" s="51" t="str">
        <f>IF(ISBLANK(LeaveTracker[[#This Row],[Employee Name]]),"-----",VLOOKUP(LeaveTracker[[#This Row],[Employee Name]],Employees[[Employee Name]:[Office]],7))</f>
        <v>CHO</v>
      </c>
      <c r="F894" s="51" t="str">
        <f>IF(ISBLANK(LeaveTracker[[#This Row],[Employee Name]]),"-----",VLOOKUP(LeaveTracker[[#This Row],[Employee Name]],Employees[[Employee Name]:[Office]],6))</f>
        <v>REGULAR</v>
      </c>
      <c r="G894" s="24">
        <v>43752</v>
      </c>
      <c r="H894" s="24">
        <v>43756</v>
      </c>
      <c r="I894" s="56" t="s">
        <v>82</v>
      </c>
      <c r="K894" s="51" t="str">
        <f ca="1">LeaveTracker[[#This Row],[Days]]&amp;" "&amp;LeaveTracker[[#This Row],[Type of Leave]]</f>
        <v>5 VL</v>
      </c>
      <c r="L894" s="23">
        <f ca="1">NETWORKDAYS(LeaveTracker[[#This Row],[Start Date]],LeaveTracker[[#This Row],[End Date]],lstHolidays)</f>
        <v>5</v>
      </c>
      <c r="M894" s="27"/>
    </row>
    <row r="895" spans="1:13" ht="30" hidden="1" customHeight="1" x14ac:dyDescent="0.3">
      <c r="A895" s="32">
        <v>1140</v>
      </c>
      <c r="B895" s="33">
        <v>43789</v>
      </c>
      <c r="C895" s="22">
        <v>43774</v>
      </c>
      <c r="D895" s="19" t="s">
        <v>171</v>
      </c>
      <c r="E895" s="51" t="str">
        <f>IF(ISBLANK(LeaveTracker[[#This Row],[Employee Name]]),"-----",VLOOKUP(LeaveTracker[[#This Row],[Employee Name]],Employees[[Employee Name]:[Office]],7))</f>
        <v>HRMO</v>
      </c>
      <c r="F895" s="51" t="str">
        <f>IF(ISBLANK(LeaveTracker[[#This Row],[Employee Name]]),"-----",VLOOKUP(LeaveTracker[[#This Row],[Employee Name]],Employees[[Employee Name]:[Office]],6))</f>
        <v>REGULAR</v>
      </c>
      <c r="G895" s="24">
        <v>43780</v>
      </c>
      <c r="H895" s="24">
        <v>43780</v>
      </c>
      <c r="I895" s="56" t="s">
        <v>1</v>
      </c>
      <c r="J895" s="43" t="s">
        <v>158</v>
      </c>
      <c r="K895" s="51" t="str">
        <f ca="1">LeaveTracker[[#This Row],[Days]]&amp;" "&amp;LeaveTracker[[#This Row],[Type of Leave]]</f>
        <v>1 Other</v>
      </c>
      <c r="L895" s="23">
        <f ca="1">NETWORKDAYS(LeaveTracker[[#This Row],[Start Date]],LeaveTracker[[#This Row],[End Date]],lstHolidays)</f>
        <v>1</v>
      </c>
      <c r="M895" s="27"/>
    </row>
    <row r="896" spans="1:13" ht="30" hidden="1" customHeight="1" x14ac:dyDescent="0.3">
      <c r="A896" s="32">
        <v>1141</v>
      </c>
      <c r="B896" s="33">
        <v>43789</v>
      </c>
      <c r="C896" s="22">
        <v>43712</v>
      </c>
      <c r="D896" s="19" t="s">
        <v>175</v>
      </c>
      <c r="E896" s="51" t="str">
        <f>IF(ISBLANK(LeaveTracker[[#This Row],[Employee Name]]),"-----",VLOOKUP(LeaveTracker[[#This Row],[Employee Name]],Employees[[Employee Name]:[Office]],7))</f>
        <v>HRMO</v>
      </c>
      <c r="F896" s="51" t="str">
        <f>IF(ISBLANK(LeaveTracker[[#This Row],[Employee Name]]),"-----",VLOOKUP(LeaveTracker[[#This Row],[Employee Name]],Employees[[Employee Name]:[Office]],6))</f>
        <v>REGULAR</v>
      </c>
      <c r="G896" s="24">
        <v>43713</v>
      </c>
      <c r="H896" s="24">
        <v>43718</v>
      </c>
      <c r="I896" s="56" t="s">
        <v>82</v>
      </c>
      <c r="K896" s="51" t="str">
        <f ca="1">LeaveTracker[[#This Row],[Days]]&amp;" "&amp;LeaveTracker[[#This Row],[Type of Leave]]</f>
        <v>4 VL</v>
      </c>
      <c r="L896" s="23">
        <f ca="1">NETWORKDAYS(LeaveTracker[[#This Row],[Start Date]],LeaveTracker[[#This Row],[End Date]],lstHolidays)</f>
        <v>4</v>
      </c>
      <c r="M896" s="27"/>
    </row>
    <row r="897" spans="1:13" ht="30" hidden="1" customHeight="1" x14ac:dyDescent="0.3">
      <c r="A897" s="32">
        <v>1142</v>
      </c>
      <c r="B897" s="33">
        <v>43789</v>
      </c>
      <c r="C897" s="22">
        <v>43742</v>
      </c>
      <c r="D897" s="19" t="s">
        <v>179</v>
      </c>
      <c r="E897" s="51" t="str">
        <f>IF(ISBLANK(LeaveTracker[[#This Row],[Employee Name]]),"-----",VLOOKUP(LeaveTracker[[#This Row],[Employee Name]],Employees[[Employee Name]:[Office]],7))</f>
        <v>DOE</v>
      </c>
      <c r="F897" s="51" t="str">
        <f>IF(ISBLANK(LeaveTracker[[#This Row],[Employee Name]]),"-----",VLOOKUP(LeaveTracker[[#This Row],[Employee Name]],Employees[[Employee Name]:[Office]],6))</f>
        <v>REGULAR</v>
      </c>
      <c r="G897" s="24">
        <v>43767</v>
      </c>
      <c r="H897" s="24">
        <v>43769</v>
      </c>
      <c r="I897" s="56" t="s">
        <v>81</v>
      </c>
      <c r="K897" s="51" t="str">
        <f ca="1">LeaveTracker[[#This Row],[Days]]&amp;" "&amp;LeaveTracker[[#This Row],[Type of Leave]]</f>
        <v>3 SL</v>
      </c>
      <c r="L897" s="23">
        <f ca="1">NETWORKDAYS(LeaveTracker[[#This Row],[Start Date]],LeaveTracker[[#This Row],[End Date]],lstHolidays)</f>
        <v>3</v>
      </c>
      <c r="M897" s="27"/>
    </row>
    <row r="898" spans="1:13" ht="30" hidden="1" customHeight="1" x14ac:dyDescent="0.3">
      <c r="A898" s="32">
        <v>1143</v>
      </c>
      <c r="B898" s="33">
        <v>43789</v>
      </c>
      <c r="C898" s="22">
        <v>43759</v>
      </c>
      <c r="D898" s="20" t="s">
        <v>179</v>
      </c>
      <c r="E898" s="51" t="str">
        <f>IF(ISBLANK(LeaveTracker[[#This Row],[Employee Name]]),"-----",VLOOKUP(LeaveTracker[[#This Row],[Employee Name]],Employees[[Employee Name]:[Office]],7))</f>
        <v>DOE</v>
      </c>
      <c r="F898" s="51" t="str">
        <f>IF(ISBLANK(LeaveTracker[[#This Row],[Employee Name]]),"-----",VLOOKUP(LeaveTracker[[#This Row],[Employee Name]],Employees[[Employee Name]:[Office]],6))</f>
        <v>REGULAR</v>
      </c>
      <c r="G898" s="24">
        <v>43766</v>
      </c>
      <c r="H898" s="24">
        <v>43766</v>
      </c>
      <c r="I898" s="56" t="s">
        <v>1</v>
      </c>
      <c r="J898" s="43" t="s">
        <v>158</v>
      </c>
      <c r="K898" s="51" t="str">
        <f ca="1">LeaveTracker[[#This Row],[Days]]&amp;" "&amp;LeaveTracker[[#This Row],[Type of Leave]]</f>
        <v>1 Other</v>
      </c>
      <c r="L898" s="23">
        <f ca="1">NETWORKDAYS(LeaveTracker[[#This Row],[Start Date]],LeaveTracker[[#This Row],[End Date]],lstHolidays)</f>
        <v>1</v>
      </c>
      <c r="M898" s="27"/>
    </row>
    <row r="899" spans="1:13" ht="30" hidden="1" customHeight="1" x14ac:dyDescent="0.3">
      <c r="A899" s="32">
        <v>1144</v>
      </c>
      <c r="B899" s="33">
        <v>43789</v>
      </c>
      <c r="C899" s="24">
        <v>43761</v>
      </c>
      <c r="D899" s="19" t="s">
        <v>183</v>
      </c>
      <c r="E899" s="51" t="str">
        <f>IF(ISBLANK(LeaveTracker[[#This Row],[Employee Name]]),"-----",VLOOKUP(LeaveTracker[[#This Row],[Employee Name]],Employees[[Employee Name]:[Office]],7))</f>
        <v>CBO</v>
      </c>
      <c r="F899" s="51" t="str">
        <f>IF(ISBLANK(LeaveTracker[[#This Row],[Employee Name]]),"-----",VLOOKUP(LeaveTracker[[#This Row],[Employee Name]],Employees[[Employee Name]:[Office]],6))</f>
        <v>REGULAR</v>
      </c>
      <c r="G899" s="24">
        <v>43761</v>
      </c>
      <c r="H899" s="24">
        <v>43763</v>
      </c>
      <c r="I899" s="56" t="s">
        <v>82</v>
      </c>
      <c r="K899" s="51" t="str">
        <f ca="1">LeaveTracker[[#This Row],[Days]]&amp;" "&amp;LeaveTracker[[#This Row],[Type of Leave]]</f>
        <v>3 VL</v>
      </c>
      <c r="L899" s="23">
        <f ca="1">NETWORKDAYS(LeaveTracker[[#This Row],[Start Date]],LeaveTracker[[#This Row],[End Date]],lstHolidays)</f>
        <v>3</v>
      </c>
      <c r="M899" s="27"/>
    </row>
    <row r="900" spans="1:13" ht="30" hidden="1" customHeight="1" x14ac:dyDescent="0.3">
      <c r="A900" s="32">
        <v>1145</v>
      </c>
      <c r="B900" s="33">
        <v>43789</v>
      </c>
      <c r="C900" s="22">
        <v>43766</v>
      </c>
      <c r="D900" s="19" t="s">
        <v>186</v>
      </c>
      <c r="E900" s="51" t="str">
        <f>IF(ISBLANK(LeaveTracker[[#This Row],[Employee Name]]),"-----",VLOOKUP(LeaveTracker[[#This Row],[Employee Name]],Employees[[Employee Name]:[Office]],7))</f>
        <v>CBO</v>
      </c>
      <c r="F900" s="51" t="str">
        <f>IF(ISBLANK(LeaveTracker[[#This Row],[Employee Name]]),"-----",VLOOKUP(LeaveTracker[[#This Row],[Employee Name]],Employees[[Employee Name]:[Office]],6))</f>
        <v>REGULAR</v>
      </c>
      <c r="G900" s="24">
        <v>43759</v>
      </c>
      <c r="H900" s="24">
        <v>43761</v>
      </c>
      <c r="I900" s="56" t="s">
        <v>81</v>
      </c>
      <c r="K900" s="51" t="str">
        <f ca="1">LeaveTracker[[#This Row],[Days]]&amp;" "&amp;LeaveTracker[[#This Row],[Type of Leave]]</f>
        <v>3 SL</v>
      </c>
      <c r="L900" s="23">
        <f ca="1">NETWORKDAYS(LeaveTracker[[#This Row],[Start Date]],LeaveTracker[[#This Row],[End Date]],lstHolidays)</f>
        <v>3</v>
      </c>
      <c r="M900" s="27"/>
    </row>
    <row r="901" spans="1:13" ht="30" hidden="1" customHeight="1" x14ac:dyDescent="0.3">
      <c r="A901" s="32">
        <v>1146</v>
      </c>
      <c r="B901" s="33">
        <v>43789</v>
      </c>
      <c r="C901" s="22">
        <v>43766</v>
      </c>
      <c r="D901" s="19" t="s">
        <v>189</v>
      </c>
      <c r="E901" s="51" t="str">
        <f>IF(ISBLANK(LeaveTracker[[#This Row],[Employee Name]]),"-----",VLOOKUP(LeaveTracker[[#This Row],[Employee Name]],Employees[[Employee Name]:[Office]],7))</f>
        <v>CENRO</v>
      </c>
      <c r="F901" s="51" t="str">
        <f>IF(ISBLANK(LeaveTracker[[#This Row],[Employee Name]]),"-----",VLOOKUP(LeaveTracker[[#This Row],[Employee Name]],Employees[[Employee Name]:[Office]],6))</f>
        <v>CASUAL</v>
      </c>
      <c r="G901" s="24">
        <v>43760</v>
      </c>
      <c r="H901" s="24">
        <v>43763</v>
      </c>
      <c r="I901" s="56" t="s">
        <v>81</v>
      </c>
      <c r="K901" s="51" t="str">
        <f ca="1">LeaveTracker[[#This Row],[Days]]&amp;" "&amp;LeaveTracker[[#This Row],[Type of Leave]]</f>
        <v>4 SL</v>
      </c>
      <c r="L901" s="23">
        <f ca="1">NETWORKDAYS(LeaveTracker[[#This Row],[Start Date]],LeaveTracker[[#This Row],[End Date]],lstHolidays)</f>
        <v>4</v>
      </c>
      <c r="M901" s="27"/>
    </row>
    <row r="902" spans="1:13" ht="30" hidden="1" customHeight="1" x14ac:dyDescent="0.3">
      <c r="A902" s="32">
        <v>1147</v>
      </c>
      <c r="B902" s="33">
        <v>43789</v>
      </c>
      <c r="C902" s="22">
        <v>43753</v>
      </c>
      <c r="D902" s="20" t="s">
        <v>776</v>
      </c>
      <c r="E902" s="51" t="str">
        <f>IF(ISBLANK(LeaveTracker[[#This Row],[Employee Name]]),"-----",VLOOKUP(LeaveTracker[[#This Row],[Employee Name]],Employees[[Employee Name]:[Office]],7))</f>
        <v>ONT</v>
      </c>
      <c r="F902" s="51" t="str">
        <f>IF(ISBLANK(LeaveTracker[[#This Row],[Employee Name]]),"-----",VLOOKUP(LeaveTracker[[#This Row],[Employee Name]],Employees[[Employee Name]:[Office]],6))</f>
        <v>REGULAR</v>
      </c>
      <c r="G902" s="24">
        <v>43757</v>
      </c>
      <c r="H902" s="24">
        <v>43758</v>
      </c>
      <c r="I902" s="56" t="s">
        <v>82</v>
      </c>
      <c r="K902" s="51" t="str">
        <f>LeaveTracker[[#This Row],[Days]]&amp;" "&amp;LeaveTracker[[#This Row],[Type of Leave]]</f>
        <v>2 VL</v>
      </c>
      <c r="L902" s="23">
        <v>2</v>
      </c>
      <c r="M902" s="27"/>
    </row>
    <row r="903" spans="1:13" ht="30" hidden="1" customHeight="1" x14ac:dyDescent="0.3">
      <c r="A903" s="32">
        <v>1148</v>
      </c>
      <c r="B903" s="33">
        <v>43789</v>
      </c>
      <c r="C903" s="22">
        <v>43775</v>
      </c>
      <c r="D903" s="19" t="s">
        <v>195</v>
      </c>
      <c r="E903" s="51" t="str">
        <f>IF(ISBLANK(LeaveTracker[[#This Row],[Employee Name]]),"-----",VLOOKUP(LeaveTracker[[#This Row],[Employee Name]],Employees[[Employee Name]:[Office]],7))</f>
        <v>CCT</v>
      </c>
      <c r="F903" s="51" t="str">
        <f>IF(ISBLANK(LeaveTracker[[#This Row],[Employee Name]]),"-----",VLOOKUP(LeaveTracker[[#This Row],[Employee Name]],Employees[[Employee Name]:[Office]],6))</f>
        <v>REGULAR</v>
      </c>
      <c r="G903" s="24">
        <v>43776</v>
      </c>
      <c r="H903" s="24">
        <v>43784</v>
      </c>
      <c r="I903" s="56" t="s">
        <v>81</v>
      </c>
      <c r="K903" s="51" t="str">
        <f ca="1">LeaveTracker[[#This Row],[Days]]&amp;" "&amp;LeaveTracker[[#This Row],[Type of Leave]]</f>
        <v>7 SL</v>
      </c>
      <c r="L903" s="23">
        <f ca="1">NETWORKDAYS(LeaveTracker[[#This Row],[Start Date]],LeaveTracker[[#This Row],[End Date]],lstHolidays)</f>
        <v>7</v>
      </c>
      <c r="M903" s="27"/>
    </row>
    <row r="904" spans="1:13" ht="30" hidden="1" customHeight="1" x14ac:dyDescent="0.3">
      <c r="A904" s="32">
        <v>1149</v>
      </c>
      <c r="B904" s="33">
        <v>43789</v>
      </c>
      <c r="C904" s="22">
        <v>43747</v>
      </c>
      <c r="D904" s="19" t="s">
        <v>200</v>
      </c>
      <c r="E904" s="51" t="str">
        <f>IF(ISBLANK(LeaveTracker[[#This Row],[Employee Name]]),"-----",VLOOKUP(LeaveTracker[[#This Row],[Employee Name]],Employees[[Employee Name]:[Office]],7))</f>
        <v>PICNIC GROVE</v>
      </c>
      <c r="F904" s="51" t="str">
        <f>IF(ISBLANK(LeaveTracker[[#This Row],[Employee Name]]),"-----",VLOOKUP(LeaveTracker[[#This Row],[Employee Name]],Employees[[Employee Name]:[Office]],6))</f>
        <v>REGULAR</v>
      </c>
      <c r="G904" s="24">
        <v>43766</v>
      </c>
      <c r="H904" s="24">
        <v>43766</v>
      </c>
      <c r="I904" s="56" t="s">
        <v>1</v>
      </c>
      <c r="J904" s="43" t="s">
        <v>158</v>
      </c>
      <c r="K904" s="51" t="str">
        <f ca="1">LeaveTracker[[#This Row],[Days]]&amp;" "&amp;LeaveTracker[[#This Row],[Type of Leave]]</f>
        <v>1 Other</v>
      </c>
      <c r="L904" s="23">
        <f ca="1">NETWORKDAYS(LeaveTracker[[#This Row],[Start Date]],LeaveTracker[[#This Row],[End Date]],lstHolidays)</f>
        <v>1</v>
      </c>
      <c r="M904" s="27"/>
    </row>
    <row r="905" spans="1:13" ht="30" hidden="1" customHeight="1" x14ac:dyDescent="0.3">
      <c r="A905" s="32">
        <v>1150</v>
      </c>
      <c r="B905" s="33">
        <v>43789</v>
      </c>
      <c r="C905" s="22">
        <v>43727</v>
      </c>
      <c r="D905" s="19" t="s">
        <v>203</v>
      </c>
      <c r="E905" s="51" t="str">
        <f>IF(ISBLANK(LeaveTracker[[#This Row],[Employee Name]]),"-----",VLOOKUP(LeaveTracker[[#This Row],[Employee Name]],Employees[[Employee Name]:[Office]],7))</f>
        <v>ONT</v>
      </c>
      <c r="F905" s="51" t="str">
        <f>IF(ISBLANK(LeaveTracker[[#This Row],[Employee Name]]),"-----",VLOOKUP(LeaveTracker[[#This Row],[Employee Name]],Employees[[Employee Name]:[Office]],6))</f>
        <v>REGULAR</v>
      </c>
      <c r="G905" s="24">
        <v>43737</v>
      </c>
      <c r="H905" s="24">
        <v>43737</v>
      </c>
      <c r="I905" s="56" t="s">
        <v>1</v>
      </c>
      <c r="J905" s="43" t="s">
        <v>158</v>
      </c>
      <c r="K905" s="51" t="str">
        <f>LeaveTracker[[#This Row],[Days]]&amp;" "&amp;LeaveTracker[[#This Row],[Type of Leave]]</f>
        <v>1 Other</v>
      </c>
      <c r="L905" s="23">
        <v>1</v>
      </c>
      <c r="M905" s="27"/>
    </row>
    <row r="906" spans="1:13" ht="30" hidden="1" customHeight="1" x14ac:dyDescent="0.3">
      <c r="A906" s="32">
        <v>1151</v>
      </c>
      <c r="B906" s="33">
        <v>43789</v>
      </c>
      <c r="C906" s="22">
        <v>43753</v>
      </c>
      <c r="D906" s="19" t="s">
        <v>206</v>
      </c>
      <c r="E906" s="51" t="str">
        <f>IF(ISBLANK(LeaveTracker[[#This Row],[Employee Name]]),"-----",VLOOKUP(LeaveTracker[[#This Row],[Employee Name]],Employees[[Employee Name]:[Office]],7))</f>
        <v>ONT</v>
      </c>
      <c r="F906" s="51" t="str">
        <f>IF(ISBLANK(LeaveTracker[[#This Row],[Employee Name]]),"-----",VLOOKUP(LeaveTracker[[#This Row],[Employee Name]],Employees[[Employee Name]:[Office]],6))</f>
        <v>REGULAR</v>
      </c>
      <c r="G906" s="24">
        <v>43761</v>
      </c>
      <c r="H906" s="24">
        <v>43763</v>
      </c>
      <c r="I906" s="56" t="s">
        <v>82</v>
      </c>
      <c r="K906" s="51" t="str">
        <f ca="1">LeaveTracker[[#This Row],[Days]]&amp;" "&amp;LeaveTracker[[#This Row],[Type of Leave]]</f>
        <v>3 VL</v>
      </c>
      <c r="L906" s="23">
        <f ca="1">NETWORKDAYS(LeaveTracker[[#This Row],[Start Date]],LeaveTracker[[#This Row],[End Date]],lstHolidays)</f>
        <v>3</v>
      </c>
      <c r="M906" s="27"/>
    </row>
    <row r="907" spans="1:13" ht="30" hidden="1" customHeight="1" x14ac:dyDescent="0.3">
      <c r="A907" s="32">
        <v>1152</v>
      </c>
      <c r="B907" s="33">
        <v>43789</v>
      </c>
      <c r="C907" s="22">
        <v>43742</v>
      </c>
      <c r="D907" s="19" t="s">
        <v>210</v>
      </c>
      <c r="E907" s="51" t="str">
        <f>IF(ISBLANK(LeaveTracker[[#This Row],[Employee Name]]),"-----",VLOOKUP(LeaveTracker[[#This Row],[Employee Name]],Employees[[Employee Name]:[Office]],7))</f>
        <v>PDAO</v>
      </c>
      <c r="F907" s="51" t="str">
        <f>IF(ISBLANK(LeaveTracker[[#This Row],[Employee Name]]),"-----",VLOOKUP(LeaveTracker[[#This Row],[Employee Name]],Employees[[Employee Name]:[Office]],6))</f>
        <v>REGULAR</v>
      </c>
      <c r="G907" s="24">
        <v>43738</v>
      </c>
      <c r="H907" s="24">
        <v>43738</v>
      </c>
      <c r="I907" s="56" t="s">
        <v>81</v>
      </c>
      <c r="K907" s="51" t="str">
        <f ca="1">LeaveTracker[[#This Row],[Days]]&amp;" "&amp;LeaveTracker[[#This Row],[Type of Leave]]</f>
        <v>1 SL</v>
      </c>
      <c r="L907" s="23">
        <f ca="1">NETWORKDAYS(LeaveTracker[[#This Row],[Start Date]],LeaveTracker[[#This Row],[End Date]],lstHolidays)</f>
        <v>1</v>
      </c>
      <c r="M907" s="27"/>
    </row>
    <row r="908" spans="1:13" ht="30" hidden="1" customHeight="1" x14ac:dyDescent="0.3">
      <c r="A908" s="32">
        <v>1153</v>
      </c>
      <c r="B908" s="33">
        <v>43789</v>
      </c>
      <c r="C908" s="22">
        <v>43759</v>
      </c>
      <c r="D908" s="19" t="s">
        <v>214</v>
      </c>
      <c r="E908" s="51" t="str">
        <f>IF(ISBLANK(LeaveTracker[[#This Row],[Employee Name]]),"-----",VLOOKUP(LeaveTracker[[#This Row],[Employee Name]],Employees[[Employee Name]:[Office]],7))</f>
        <v>CSWDO</v>
      </c>
      <c r="F908" s="51" t="str">
        <f>IF(ISBLANK(LeaveTracker[[#This Row],[Employee Name]]),"-----",VLOOKUP(LeaveTracker[[#This Row],[Employee Name]],Employees[[Employee Name]:[Office]],6))</f>
        <v>REGULAR</v>
      </c>
      <c r="G908" s="24">
        <v>43761</v>
      </c>
      <c r="H908" s="24">
        <v>43761</v>
      </c>
      <c r="I908" s="56" t="s">
        <v>1</v>
      </c>
      <c r="J908" s="43" t="s">
        <v>215</v>
      </c>
      <c r="K908" s="51" t="str">
        <f ca="1">LeaveTracker[[#This Row],[Days]]&amp;" "&amp;LeaveTracker[[#This Row],[Type of Leave]]</f>
        <v>1 Other</v>
      </c>
      <c r="L908" s="23">
        <f ca="1">NETWORKDAYS(LeaveTracker[[#This Row],[Start Date]],LeaveTracker[[#This Row],[End Date]],lstHolidays)</f>
        <v>1</v>
      </c>
      <c r="M908" s="27"/>
    </row>
    <row r="909" spans="1:13" ht="30" hidden="1" customHeight="1" x14ac:dyDescent="0.3">
      <c r="A909" s="32">
        <v>1154</v>
      </c>
      <c r="B909" s="33">
        <v>43789</v>
      </c>
      <c r="C909" s="24">
        <v>43755</v>
      </c>
      <c r="D909" s="19" t="s">
        <v>218</v>
      </c>
      <c r="E909" s="51" t="str">
        <f>IF(ISBLANK(LeaveTracker[[#This Row],[Employee Name]]),"-----",VLOOKUP(LeaveTracker[[#This Row],[Employee Name]],Employees[[Employee Name]:[Office]],7))</f>
        <v>CSWDO</v>
      </c>
      <c r="F909" s="51" t="str">
        <f>IF(ISBLANK(LeaveTracker[[#This Row],[Employee Name]]),"-----",VLOOKUP(LeaveTracker[[#This Row],[Employee Name]],Employees[[Employee Name]:[Office]],6))</f>
        <v>REGULAR</v>
      </c>
      <c r="G909" s="24">
        <v>43755</v>
      </c>
      <c r="H909" s="24">
        <v>43759</v>
      </c>
      <c r="I909" s="56" t="s">
        <v>81</v>
      </c>
      <c r="K909" s="51" t="str">
        <f ca="1">LeaveTracker[[#This Row],[Days]]&amp;" "&amp;LeaveTracker[[#This Row],[Type of Leave]]</f>
        <v>3 SL</v>
      </c>
      <c r="L909" s="23">
        <f ca="1">NETWORKDAYS(LeaveTracker[[#This Row],[Start Date]],LeaveTracker[[#This Row],[End Date]],lstHolidays)</f>
        <v>3</v>
      </c>
      <c r="M909" s="27"/>
    </row>
    <row r="910" spans="1:13" ht="30" hidden="1" customHeight="1" x14ac:dyDescent="0.3">
      <c r="A910" s="32">
        <v>1155</v>
      </c>
      <c r="B910" s="33">
        <v>43789</v>
      </c>
      <c r="C910" s="22">
        <v>43753</v>
      </c>
      <c r="D910" s="20" t="s">
        <v>218</v>
      </c>
      <c r="E910" s="51" t="str">
        <f>IF(ISBLANK(LeaveTracker[[#This Row],[Employee Name]]),"-----",VLOOKUP(LeaveTracker[[#This Row],[Employee Name]],Employees[[Employee Name]:[Office]],7))</f>
        <v>CSWDO</v>
      </c>
      <c r="F910" s="51" t="str">
        <f>IF(ISBLANK(LeaveTracker[[#This Row],[Employee Name]]),"-----",VLOOKUP(LeaveTracker[[#This Row],[Employee Name]],Employees[[Employee Name]:[Office]],6))</f>
        <v>REGULAR</v>
      </c>
      <c r="G910" s="24">
        <v>43749</v>
      </c>
      <c r="H910" s="24">
        <v>43752</v>
      </c>
      <c r="I910" s="56" t="s">
        <v>81</v>
      </c>
      <c r="K910" s="51" t="str">
        <f ca="1">LeaveTracker[[#This Row],[Days]]&amp;" "&amp;LeaveTracker[[#This Row],[Type of Leave]]</f>
        <v>2 SL</v>
      </c>
      <c r="L910" s="23">
        <f ca="1">NETWORKDAYS(LeaveTracker[[#This Row],[Start Date]],LeaveTracker[[#This Row],[End Date]],lstHolidays)</f>
        <v>2</v>
      </c>
      <c r="M910" s="27"/>
    </row>
    <row r="911" spans="1:13" ht="30" hidden="1" customHeight="1" x14ac:dyDescent="0.3">
      <c r="A911" s="32">
        <v>1156</v>
      </c>
      <c r="B911" s="33">
        <v>43789</v>
      </c>
      <c r="C911" s="22">
        <v>43759</v>
      </c>
      <c r="D911" s="19" t="s">
        <v>221</v>
      </c>
      <c r="E911" s="51" t="str">
        <f>IF(ISBLANK(LeaveTracker[[#This Row],[Employee Name]]),"-----",VLOOKUP(LeaveTracker[[#This Row],[Employee Name]],Employees[[Employee Name]:[Office]],7))</f>
        <v>CSWDO</v>
      </c>
      <c r="F911" s="51" t="str">
        <f>IF(ISBLANK(LeaveTracker[[#This Row],[Employee Name]]),"-----",VLOOKUP(LeaveTracker[[#This Row],[Employee Name]],Employees[[Employee Name]:[Office]],6))</f>
        <v>REGULAR</v>
      </c>
      <c r="G911" s="24">
        <v>43761</v>
      </c>
      <c r="H911" s="24">
        <v>43762</v>
      </c>
      <c r="I911" s="56" t="s">
        <v>82</v>
      </c>
      <c r="K911" s="51" t="str">
        <f ca="1">LeaveTracker[[#This Row],[Days]]&amp;" "&amp;LeaveTracker[[#This Row],[Type of Leave]]</f>
        <v>2 VL</v>
      </c>
      <c r="L911" s="23">
        <f ca="1">NETWORKDAYS(LeaveTracker[[#This Row],[Start Date]],LeaveTracker[[#This Row],[End Date]],lstHolidays)</f>
        <v>2</v>
      </c>
      <c r="M911" s="27"/>
    </row>
    <row r="912" spans="1:13" ht="30" hidden="1" customHeight="1" x14ac:dyDescent="0.3">
      <c r="A912" s="32">
        <v>1157</v>
      </c>
      <c r="B912" s="33">
        <v>43789</v>
      </c>
      <c r="C912" s="22">
        <v>43766</v>
      </c>
      <c r="D912" s="19" t="s">
        <v>225</v>
      </c>
      <c r="E912" s="51" t="str">
        <f>IF(ISBLANK(LeaveTracker[[#This Row],[Employee Name]]),"-----",VLOOKUP(LeaveTracker[[#This Row],[Employee Name]],Employees[[Employee Name]:[Office]],7))</f>
        <v>CSWDO</v>
      </c>
      <c r="F912" s="51" t="str">
        <f>IF(ISBLANK(LeaveTracker[[#This Row],[Employee Name]]),"-----",VLOOKUP(LeaveTracker[[#This Row],[Employee Name]],Employees[[Employee Name]:[Office]],6))</f>
        <v>REGULAR</v>
      </c>
      <c r="G912" s="24">
        <v>43763</v>
      </c>
      <c r="H912" s="24">
        <v>43763</v>
      </c>
      <c r="I912" s="56" t="s">
        <v>81</v>
      </c>
      <c r="K912" s="51" t="str">
        <f ca="1">LeaveTracker[[#This Row],[Days]]&amp;" "&amp;LeaveTracker[[#This Row],[Type of Leave]]</f>
        <v>1 SL</v>
      </c>
      <c r="L912" s="23">
        <f ca="1">NETWORKDAYS(LeaveTracker[[#This Row],[Start Date]],LeaveTracker[[#This Row],[End Date]],lstHolidays)</f>
        <v>1</v>
      </c>
      <c r="M912" s="27"/>
    </row>
    <row r="913" spans="1:13" ht="30" hidden="1" customHeight="1" x14ac:dyDescent="0.3">
      <c r="A913" s="32">
        <v>1158</v>
      </c>
      <c r="B913" s="33">
        <v>43789</v>
      </c>
      <c r="C913" s="22">
        <v>43755</v>
      </c>
      <c r="D913" s="20" t="s">
        <v>225</v>
      </c>
      <c r="E913" s="51" t="str">
        <f>IF(ISBLANK(LeaveTracker[[#This Row],[Employee Name]]),"-----",VLOOKUP(LeaveTracker[[#This Row],[Employee Name]],Employees[[Employee Name]:[Office]],7))</f>
        <v>CSWDO</v>
      </c>
      <c r="F913" s="51" t="str">
        <f>IF(ISBLANK(LeaveTracker[[#This Row],[Employee Name]]),"-----",VLOOKUP(LeaveTracker[[#This Row],[Employee Name]],Employees[[Employee Name]:[Office]],6))</f>
        <v>REGULAR</v>
      </c>
      <c r="G913" s="24">
        <v>43762</v>
      </c>
      <c r="H913" s="24">
        <v>43762</v>
      </c>
      <c r="I913" s="56" t="s">
        <v>1</v>
      </c>
      <c r="J913" s="43" t="s">
        <v>226</v>
      </c>
      <c r="K913" s="51" t="str">
        <f ca="1">LeaveTracker[[#This Row],[Days]]&amp;" "&amp;LeaveTracker[[#This Row],[Type of Leave]]</f>
        <v>1 Other</v>
      </c>
      <c r="L913" s="23">
        <f ca="1">NETWORKDAYS(LeaveTracker[[#This Row],[Start Date]],LeaveTracker[[#This Row],[End Date]],lstHolidays)</f>
        <v>1</v>
      </c>
      <c r="M913" s="27"/>
    </row>
    <row r="914" spans="1:13" ht="30" hidden="1" customHeight="1" x14ac:dyDescent="0.3">
      <c r="A914" s="32">
        <v>1159</v>
      </c>
      <c r="B914" s="33">
        <v>43789</v>
      </c>
      <c r="C914" s="22">
        <v>43759</v>
      </c>
      <c r="D914" s="20" t="s">
        <v>225</v>
      </c>
      <c r="E914" s="51" t="str">
        <f>IF(ISBLANK(LeaveTracker[[#This Row],[Employee Name]]),"-----",VLOOKUP(LeaveTracker[[#This Row],[Employee Name]],Employees[[Employee Name]:[Office]],7))</f>
        <v>CSWDO</v>
      </c>
      <c r="F914" s="51" t="str">
        <f>IF(ISBLANK(LeaveTracker[[#This Row],[Employee Name]]),"-----",VLOOKUP(LeaveTracker[[#This Row],[Employee Name]],Employees[[Employee Name]:[Office]],6))</f>
        <v>REGULAR</v>
      </c>
      <c r="G914" s="24">
        <v>43756</v>
      </c>
      <c r="H914" s="24">
        <v>43756</v>
      </c>
      <c r="I914" s="56" t="s">
        <v>81</v>
      </c>
      <c r="K914" s="51" t="str">
        <f ca="1">LeaveTracker[[#This Row],[Days]]&amp;" "&amp;LeaveTracker[[#This Row],[Type of Leave]]</f>
        <v>1 SL</v>
      </c>
      <c r="L914" s="23">
        <f ca="1">NETWORKDAYS(LeaveTracker[[#This Row],[Start Date]],LeaveTracker[[#This Row],[End Date]],lstHolidays)</f>
        <v>1</v>
      </c>
      <c r="M914" s="27"/>
    </row>
    <row r="915" spans="1:13" ht="30" hidden="1" customHeight="1" x14ac:dyDescent="0.3">
      <c r="A915" s="32">
        <v>1160</v>
      </c>
      <c r="B915" s="33">
        <v>43789</v>
      </c>
      <c r="C915" s="22">
        <v>43756</v>
      </c>
      <c r="D915" s="19" t="s">
        <v>230</v>
      </c>
      <c r="E915" s="51" t="str">
        <f>IF(ISBLANK(LeaveTracker[[#This Row],[Employee Name]]),"-----",VLOOKUP(LeaveTracker[[#This Row],[Employee Name]],Employees[[Employee Name]:[Office]],7))</f>
        <v>CSWDO</v>
      </c>
      <c r="F915" s="51" t="str">
        <f>IF(ISBLANK(LeaveTracker[[#This Row],[Employee Name]]),"-----",VLOOKUP(LeaveTracker[[#This Row],[Employee Name]],Employees[[Employee Name]:[Office]],6))</f>
        <v>REGULAR</v>
      </c>
      <c r="G915" s="24">
        <v>43759</v>
      </c>
      <c r="H915" s="24">
        <v>43763</v>
      </c>
      <c r="I915" s="56" t="s">
        <v>82</v>
      </c>
      <c r="K915" s="51" t="str">
        <f ca="1">LeaveTracker[[#This Row],[Days]]&amp;" "&amp;LeaveTracker[[#This Row],[Type of Leave]]</f>
        <v>5 VL</v>
      </c>
      <c r="L915" s="23">
        <f ca="1">NETWORKDAYS(LeaveTracker[[#This Row],[Start Date]],LeaveTracker[[#This Row],[End Date]],lstHolidays)</f>
        <v>5</v>
      </c>
      <c r="M915" s="27"/>
    </row>
    <row r="916" spans="1:13" ht="30" hidden="1" customHeight="1" x14ac:dyDescent="0.3">
      <c r="A916" s="32">
        <v>1161</v>
      </c>
      <c r="B916" s="33">
        <v>43789</v>
      </c>
      <c r="C916" s="22">
        <v>43759</v>
      </c>
      <c r="D916" s="20" t="s">
        <v>230</v>
      </c>
      <c r="E916" s="51" t="str">
        <f>IF(ISBLANK(LeaveTracker[[#This Row],[Employee Name]]),"-----",VLOOKUP(LeaveTracker[[#This Row],[Employee Name]],Employees[[Employee Name]:[Office]],7))</f>
        <v>CSWDO</v>
      </c>
      <c r="F916" s="51" t="str">
        <f>IF(ISBLANK(LeaveTracker[[#This Row],[Employee Name]]),"-----",VLOOKUP(LeaveTracker[[#This Row],[Employee Name]],Employees[[Employee Name]:[Office]],6))</f>
        <v>REGULAR</v>
      </c>
      <c r="G916" s="24">
        <v>43754</v>
      </c>
      <c r="H916" s="24">
        <v>43756</v>
      </c>
      <c r="I916" s="56" t="s">
        <v>81</v>
      </c>
      <c r="K916" s="51" t="str">
        <f ca="1">LeaveTracker[[#This Row],[Days]]&amp;" "&amp;LeaveTracker[[#This Row],[Type of Leave]]</f>
        <v>3 SL</v>
      </c>
      <c r="L916" s="23">
        <f ca="1">NETWORKDAYS(LeaveTracker[[#This Row],[Start Date]],LeaveTracker[[#This Row],[End Date]],lstHolidays)</f>
        <v>3</v>
      </c>
      <c r="M916" s="27"/>
    </row>
    <row r="917" spans="1:13" ht="30" hidden="1" customHeight="1" x14ac:dyDescent="0.3">
      <c r="A917" s="32">
        <v>1162</v>
      </c>
      <c r="B917" s="33">
        <v>43789</v>
      </c>
      <c r="C917" s="22">
        <v>43773</v>
      </c>
      <c r="D917" s="20" t="s">
        <v>233</v>
      </c>
      <c r="E917" s="51" t="str">
        <f>IF(ISBLANK(LeaveTracker[[#This Row],[Employee Name]]),"-----",VLOOKUP(LeaveTracker[[#This Row],[Employee Name]],Employees[[Employee Name]:[Office]],7))</f>
        <v>CSWDO</v>
      </c>
      <c r="F917" s="51" t="str">
        <f>IF(ISBLANK(LeaveTracker[[#This Row],[Employee Name]]),"-----",VLOOKUP(LeaveTracker[[#This Row],[Employee Name]],Employees[[Employee Name]:[Office]],6))</f>
        <v>REGULAR</v>
      </c>
      <c r="G917" s="24">
        <v>43808</v>
      </c>
      <c r="H917" s="24">
        <v>43809</v>
      </c>
      <c r="I917" s="56" t="s">
        <v>82</v>
      </c>
      <c r="K917" s="51" t="str">
        <f ca="1">LeaveTracker[[#This Row],[Days]]&amp;" "&amp;LeaveTracker[[#This Row],[Type of Leave]]</f>
        <v>2 VL</v>
      </c>
      <c r="L917" s="23">
        <f ca="1">NETWORKDAYS(LeaveTracker[[#This Row],[Start Date]],LeaveTracker[[#This Row],[End Date]],lstHolidays)</f>
        <v>2</v>
      </c>
      <c r="M917" s="27"/>
    </row>
    <row r="918" spans="1:13" ht="30" hidden="1" customHeight="1" x14ac:dyDescent="0.3">
      <c r="A918" s="32">
        <v>1163</v>
      </c>
      <c r="B918" s="33">
        <v>43789</v>
      </c>
      <c r="C918" s="22">
        <v>43752</v>
      </c>
      <c r="D918" s="20" t="s">
        <v>233</v>
      </c>
      <c r="E918" s="51" t="str">
        <f>IF(ISBLANK(LeaveTracker[[#This Row],[Employee Name]]),"-----",VLOOKUP(LeaveTracker[[#This Row],[Employee Name]],Employees[[Employee Name]:[Office]],7))</f>
        <v>CSWDO</v>
      </c>
      <c r="F918" s="51" t="str">
        <f>IF(ISBLANK(LeaveTracker[[#This Row],[Employee Name]]),"-----",VLOOKUP(LeaveTracker[[#This Row],[Employee Name]],Employees[[Employee Name]:[Office]],6))</f>
        <v>REGULAR</v>
      </c>
      <c r="G918" s="24">
        <v>43766</v>
      </c>
      <c r="H918" s="24">
        <v>43766</v>
      </c>
      <c r="I918" s="56" t="s">
        <v>82</v>
      </c>
      <c r="K918" s="51" t="str">
        <f ca="1">LeaveTracker[[#This Row],[Days]]&amp;" "&amp;LeaveTracker[[#This Row],[Type of Leave]]</f>
        <v>1 VL</v>
      </c>
      <c r="L918" s="23">
        <f ca="1">NETWORKDAYS(LeaveTracker[[#This Row],[Start Date]],LeaveTracker[[#This Row],[End Date]],lstHolidays)</f>
        <v>1</v>
      </c>
      <c r="M918" s="27"/>
    </row>
    <row r="919" spans="1:13" ht="30" hidden="1" customHeight="1" x14ac:dyDescent="0.3">
      <c r="A919" s="32">
        <v>1164</v>
      </c>
      <c r="B919" s="33">
        <v>43789</v>
      </c>
      <c r="C919" s="22">
        <v>43749</v>
      </c>
      <c r="D919" s="20" t="s">
        <v>775</v>
      </c>
      <c r="E919" s="51" t="str">
        <f>IF(ISBLANK(LeaveTracker[[#This Row],[Employee Name]]),"-----",VLOOKUP(LeaveTracker[[#This Row],[Employee Name]],Employees[[Employee Name]:[Office]],7))</f>
        <v>CSWDO</v>
      </c>
      <c r="F919" s="51" t="str">
        <f>IF(ISBLANK(LeaveTracker[[#This Row],[Employee Name]]),"-----",VLOOKUP(LeaveTracker[[#This Row],[Employee Name]],Employees[[Employee Name]:[Office]],6))</f>
        <v>REGULAR</v>
      </c>
      <c r="G919" s="24">
        <v>43753</v>
      </c>
      <c r="H919" s="24">
        <v>43753</v>
      </c>
      <c r="I919" s="56" t="s">
        <v>82</v>
      </c>
      <c r="K919" s="51" t="str">
        <f ca="1">LeaveTracker[[#This Row],[Days]]&amp;" "&amp;LeaveTracker[[#This Row],[Type of Leave]]</f>
        <v>1 VL</v>
      </c>
      <c r="L919" s="23">
        <f ca="1">NETWORKDAYS(LeaveTracker[[#This Row],[Start Date]],LeaveTracker[[#This Row],[End Date]],lstHolidays)</f>
        <v>1</v>
      </c>
      <c r="M919" s="27"/>
    </row>
    <row r="920" spans="1:13" ht="30" hidden="1" customHeight="1" x14ac:dyDescent="0.3">
      <c r="A920" s="32">
        <v>1165</v>
      </c>
      <c r="B920" s="33">
        <v>43789</v>
      </c>
      <c r="C920" s="22">
        <v>43749</v>
      </c>
      <c r="D920" s="19" t="s">
        <v>240</v>
      </c>
      <c r="E920" s="51" t="str">
        <f>IF(ISBLANK(LeaveTracker[[#This Row],[Employee Name]]),"-----",VLOOKUP(LeaveTracker[[#This Row],[Employee Name]],Employees[[Employee Name]:[Office]],7))</f>
        <v>CSWDO</v>
      </c>
      <c r="F920" s="51" t="str">
        <f>IF(ISBLANK(LeaveTracker[[#This Row],[Employee Name]]),"-----",VLOOKUP(LeaveTracker[[#This Row],[Employee Name]],Employees[[Employee Name]:[Office]],6))</f>
        <v>REGULAR</v>
      </c>
      <c r="G920" s="24">
        <v>43753</v>
      </c>
      <c r="H920" s="24">
        <v>43753</v>
      </c>
      <c r="I920" s="56" t="s">
        <v>81</v>
      </c>
      <c r="K920" s="51" t="str">
        <f ca="1">LeaveTracker[[#This Row],[Days]]&amp;" "&amp;LeaveTracker[[#This Row],[Type of Leave]]</f>
        <v>1 SL</v>
      </c>
      <c r="L920" s="23">
        <f ca="1">NETWORKDAYS(LeaveTracker[[#This Row],[Start Date]],LeaveTracker[[#This Row],[End Date]],lstHolidays)</f>
        <v>1</v>
      </c>
      <c r="M920" s="27"/>
    </row>
    <row r="921" spans="1:13" ht="30" hidden="1" customHeight="1" x14ac:dyDescent="0.3">
      <c r="A921" s="32">
        <v>1166</v>
      </c>
      <c r="B921" s="33">
        <v>43789</v>
      </c>
      <c r="C921" s="22">
        <v>43773</v>
      </c>
      <c r="D921" s="19" t="s">
        <v>244</v>
      </c>
      <c r="E921" s="51" t="str">
        <f>IF(ISBLANK(LeaveTracker[[#This Row],[Employee Name]]),"-----",VLOOKUP(LeaveTracker[[#This Row],[Employee Name]],Employees[[Employee Name]:[Office]],7))</f>
        <v>TCCH/TICC</v>
      </c>
      <c r="F921" s="51" t="str">
        <f>IF(ISBLANK(LeaveTracker[[#This Row],[Employee Name]]),"-----",VLOOKUP(LeaveTracker[[#This Row],[Employee Name]],Employees[[Employee Name]:[Office]],6))</f>
        <v>REGULAR</v>
      </c>
      <c r="G921" s="24">
        <v>43777</v>
      </c>
      <c r="H921" s="24">
        <v>43777</v>
      </c>
      <c r="I921" s="56" t="s">
        <v>82</v>
      </c>
      <c r="K921" s="51" t="str">
        <f ca="1">LeaveTracker[[#This Row],[Days]]&amp;" "&amp;LeaveTracker[[#This Row],[Type of Leave]]</f>
        <v>1 VL</v>
      </c>
      <c r="L921" s="23">
        <f ca="1">NETWORKDAYS(LeaveTracker[[#This Row],[Start Date]],LeaveTracker[[#This Row],[End Date]],lstHolidays)</f>
        <v>1</v>
      </c>
      <c r="M921" s="27"/>
    </row>
    <row r="922" spans="1:13" ht="30" hidden="1" customHeight="1" x14ac:dyDescent="0.3">
      <c r="A922" s="32">
        <v>1167</v>
      </c>
      <c r="B922" s="33">
        <v>43789</v>
      </c>
      <c r="C922" s="22">
        <v>43754</v>
      </c>
      <c r="D922" s="20" t="s">
        <v>244</v>
      </c>
      <c r="E922" s="51" t="str">
        <f>IF(ISBLANK(LeaveTracker[[#This Row],[Employee Name]]),"-----",VLOOKUP(LeaveTracker[[#This Row],[Employee Name]],Employees[[Employee Name]:[Office]],7))</f>
        <v>TCCH/TICC</v>
      </c>
      <c r="F922" s="51" t="str">
        <f>IF(ISBLANK(LeaveTracker[[#This Row],[Employee Name]]),"-----",VLOOKUP(LeaveTracker[[#This Row],[Employee Name]],Employees[[Employee Name]:[Office]],6))</f>
        <v>REGULAR</v>
      </c>
      <c r="G922" s="24">
        <v>43752</v>
      </c>
      <c r="H922" s="24">
        <v>43753</v>
      </c>
      <c r="I922" s="56" t="s">
        <v>81</v>
      </c>
      <c r="K922" s="51" t="str">
        <f ca="1">LeaveTracker[[#This Row],[Days]]&amp;" "&amp;LeaveTracker[[#This Row],[Type of Leave]]</f>
        <v>2 SL</v>
      </c>
      <c r="L922" s="23">
        <f ca="1">NETWORKDAYS(LeaveTracker[[#This Row],[Start Date]],LeaveTracker[[#This Row],[End Date]],lstHolidays)</f>
        <v>2</v>
      </c>
      <c r="M922" s="27"/>
    </row>
    <row r="923" spans="1:13" ht="30" hidden="1" customHeight="1" x14ac:dyDescent="0.3">
      <c r="A923" s="32">
        <v>1168</v>
      </c>
      <c r="B923" s="33">
        <v>43789</v>
      </c>
      <c r="C923" s="22">
        <v>43731</v>
      </c>
      <c r="D923" s="20" t="s">
        <v>244</v>
      </c>
      <c r="E923" s="51" t="str">
        <f>IF(ISBLANK(LeaveTracker[[#This Row],[Employee Name]]),"-----",VLOOKUP(LeaveTracker[[#This Row],[Employee Name]],Employees[[Employee Name]:[Office]],7))</f>
        <v>TCCH/TICC</v>
      </c>
      <c r="F923" s="51" t="str">
        <f>IF(ISBLANK(LeaveTracker[[#This Row],[Employee Name]]),"-----",VLOOKUP(LeaveTracker[[#This Row],[Employee Name]],Employees[[Employee Name]:[Office]],6))</f>
        <v>REGULAR</v>
      </c>
      <c r="G923" s="24">
        <v>43728</v>
      </c>
      <c r="H923" s="24">
        <v>43728</v>
      </c>
      <c r="I923" s="56" t="s">
        <v>81</v>
      </c>
      <c r="K923" s="51" t="str">
        <f ca="1">LeaveTracker[[#This Row],[Days]]&amp;" "&amp;LeaveTracker[[#This Row],[Type of Leave]]</f>
        <v>1 SL</v>
      </c>
      <c r="L923" s="23">
        <f ca="1">NETWORKDAYS(LeaveTracker[[#This Row],[Start Date]],LeaveTracker[[#This Row],[End Date]],lstHolidays)</f>
        <v>1</v>
      </c>
      <c r="M923" s="27"/>
    </row>
    <row r="924" spans="1:13" ht="30" hidden="1" customHeight="1" x14ac:dyDescent="0.3">
      <c r="A924" s="32">
        <v>1169</v>
      </c>
      <c r="B924" s="33">
        <v>43789</v>
      </c>
      <c r="C924" s="22">
        <v>43712</v>
      </c>
      <c r="D924" s="20" t="s">
        <v>244</v>
      </c>
      <c r="E924" s="51" t="str">
        <f>IF(ISBLANK(LeaveTracker[[#This Row],[Employee Name]]),"-----",VLOOKUP(LeaveTracker[[#This Row],[Employee Name]],Employees[[Employee Name]:[Office]],7))</f>
        <v>TCCH/TICC</v>
      </c>
      <c r="F924" s="51" t="str">
        <f>IF(ISBLANK(LeaveTracker[[#This Row],[Employee Name]]),"-----",VLOOKUP(LeaveTracker[[#This Row],[Employee Name]],Employees[[Employee Name]:[Office]],6))</f>
        <v>REGULAR</v>
      </c>
      <c r="G924" s="24">
        <v>43711</v>
      </c>
      <c r="H924" s="24">
        <v>43711</v>
      </c>
      <c r="I924" s="56" t="s">
        <v>81</v>
      </c>
      <c r="K924" s="51" t="str">
        <f ca="1">LeaveTracker[[#This Row],[Days]]&amp;" "&amp;LeaveTracker[[#This Row],[Type of Leave]]</f>
        <v>1 SL</v>
      </c>
      <c r="L924" s="23">
        <f ca="1">NETWORKDAYS(LeaveTracker[[#This Row],[Start Date]],LeaveTracker[[#This Row],[End Date]],lstHolidays)</f>
        <v>1</v>
      </c>
      <c r="M924" s="27"/>
    </row>
    <row r="925" spans="1:13" ht="30" hidden="1" customHeight="1" x14ac:dyDescent="0.3">
      <c r="A925" s="32">
        <v>1170</v>
      </c>
      <c r="B925" s="33">
        <v>43789</v>
      </c>
      <c r="C925" s="22">
        <v>43745</v>
      </c>
      <c r="D925" s="19" t="s">
        <v>248</v>
      </c>
      <c r="E925" s="51" t="str">
        <f>IF(ISBLANK(LeaveTracker[[#This Row],[Employee Name]]),"-----",VLOOKUP(LeaveTracker[[#This Row],[Employee Name]],Employees[[Employee Name]:[Office]],7))</f>
        <v>TCCH/TICC</v>
      </c>
      <c r="F925" s="51" t="str">
        <f>IF(ISBLANK(LeaveTracker[[#This Row],[Employee Name]]),"-----",VLOOKUP(LeaveTracker[[#This Row],[Employee Name]],Employees[[Employee Name]:[Office]],6))</f>
        <v>REGULAR</v>
      </c>
      <c r="G925" s="24">
        <v>43741</v>
      </c>
      <c r="H925" s="24">
        <v>43741</v>
      </c>
      <c r="I925" s="56" t="s">
        <v>81</v>
      </c>
      <c r="K925" s="51" t="str">
        <f ca="1">LeaveTracker[[#This Row],[Days]]&amp;" "&amp;LeaveTracker[[#This Row],[Type of Leave]]</f>
        <v>1 SL</v>
      </c>
      <c r="L925" s="23">
        <f ca="1">NETWORKDAYS(LeaveTracker[[#This Row],[Start Date]],LeaveTracker[[#This Row],[End Date]],lstHolidays)</f>
        <v>1</v>
      </c>
      <c r="M925" s="27"/>
    </row>
    <row r="926" spans="1:13" ht="30" hidden="1" customHeight="1" x14ac:dyDescent="0.3">
      <c r="A926" s="32">
        <v>1171</v>
      </c>
      <c r="B926" s="33">
        <v>43789</v>
      </c>
      <c r="C926" s="22">
        <v>43728</v>
      </c>
      <c r="D926" s="20" t="s">
        <v>248</v>
      </c>
      <c r="E926" s="51" t="str">
        <f>IF(ISBLANK(LeaveTracker[[#This Row],[Employee Name]]),"-----",VLOOKUP(LeaveTracker[[#This Row],[Employee Name]],Employees[[Employee Name]:[Office]],7))</f>
        <v>TCCH/TICC</v>
      </c>
      <c r="F926" s="51" t="str">
        <f>IF(ISBLANK(LeaveTracker[[#This Row],[Employee Name]]),"-----",VLOOKUP(LeaveTracker[[#This Row],[Employee Name]],Employees[[Employee Name]:[Office]],6))</f>
        <v>REGULAR</v>
      </c>
      <c r="G926" s="24">
        <v>43735</v>
      </c>
      <c r="H926" s="24">
        <v>43735</v>
      </c>
      <c r="I926" s="56" t="s">
        <v>82</v>
      </c>
      <c r="K926" s="51" t="str">
        <f ca="1">LeaveTracker[[#This Row],[Days]]&amp;" "&amp;LeaveTracker[[#This Row],[Type of Leave]]</f>
        <v>1 VL</v>
      </c>
      <c r="L926" s="23">
        <f ca="1">NETWORKDAYS(LeaveTracker[[#This Row],[Start Date]],LeaveTracker[[#This Row],[End Date]],lstHolidays)</f>
        <v>1</v>
      </c>
      <c r="M926" s="27"/>
    </row>
    <row r="927" spans="1:13" ht="30" hidden="1" customHeight="1" x14ac:dyDescent="0.3">
      <c r="A927" s="32">
        <v>1172</v>
      </c>
      <c r="B927" s="33">
        <v>43789</v>
      </c>
      <c r="C927" s="22">
        <v>43714</v>
      </c>
      <c r="D927" s="20" t="s">
        <v>248</v>
      </c>
      <c r="E927" s="51" t="str">
        <f>IF(ISBLANK(LeaveTracker[[#This Row],[Employee Name]]),"-----",VLOOKUP(LeaveTracker[[#This Row],[Employee Name]],Employees[[Employee Name]:[Office]],7))</f>
        <v>TCCH/TICC</v>
      </c>
      <c r="F927" s="51" t="str">
        <f>IF(ISBLANK(LeaveTracker[[#This Row],[Employee Name]]),"-----",VLOOKUP(LeaveTracker[[#This Row],[Employee Name]],Employees[[Employee Name]:[Office]],6))</f>
        <v>REGULAR</v>
      </c>
      <c r="G927" s="24">
        <v>43710</v>
      </c>
      <c r="H927" s="24">
        <v>43710</v>
      </c>
      <c r="I927" s="56" t="s">
        <v>81</v>
      </c>
      <c r="K927" s="51" t="str">
        <f ca="1">LeaveTracker[[#This Row],[Days]]&amp;" "&amp;LeaveTracker[[#This Row],[Type of Leave]]</f>
        <v>1 SL</v>
      </c>
      <c r="L927" s="23">
        <f ca="1">NETWORKDAYS(LeaveTracker[[#This Row],[Start Date]],LeaveTracker[[#This Row],[End Date]],lstHolidays)</f>
        <v>1</v>
      </c>
      <c r="M927" s="27"/>
    </row>
    <row r="928" spans="1:13" ht="30" hidden="1" customHeight="1" x14ac:dyDescent="0.3">
      <c r="A928" s="32">
        <v>1172</v>
      </c>
      <c r="B928" s="33">
        <v>43789</v>
      </c>
      <c r="C928" s="22">
        <v>43714</v>
      </c>
      <c r="D928" s="20" t="s">
        <v>248</v>
      </c>
      <c r="E928" s="51" t="str">
        <f>IF(ISBLANK(LeaveTracker[[#This Row],[Employee Name]]),"-----",VLOOKUP(LeaveTracker[[#This Row],[Employee Name]],Employees[[Employee Name]:[Office]],7))</f>
        <v>TCCH/TICC</v>
      </c>
      <c r="F928" s="51" t="str">
        <f>IF(ISBLANK(LeaveTracker[[#This Row],[Employee Name]]),"-----",VLOOKUP(LeaveTracker[[#This Row],[Employee Name]],Employees[[Employee Name]:[Office]],6))</f>
        <v>REGULAR</v>
      </c>
      <c r="G928" s="24">
        <v>43713</v>
      </c>
      <c r="H928" s="24">
        <v>43713</v>
      </c>
      <c r="I928" s="56" t="s">
        <v>81</v>
      </c>
      <c r="K928" s="51" t="str">
        <f ca="1">LeaveTracker[[#This Row],[Days]]&amp;" "&amp;LeaveTracker[[#This Row],[Type of Leave]]</f>
        <v>1 SL</v>
      </c>
      <c r="L928" s="23">
        <f ca="1">NETWORKDAYS(LeaveTracker[[#This Row],[Start Date]],LeaveTracker[[#This Row],[End Date]],lstHolidays)</f>
        <v>1</v>
      </c>
      <c r="M928" s="27"/>
    </row>
    <row r="929" spans="1:13" ht="30" hidden="1" customHeight="1" x14ac:dyDescent="0.3">
      <c r="A929" s="32">
        <v>1173</v>
      </c>
      <c r="B929" s="33">
        <v>43789</v>
      </c>
      <c r="C929" s="22">
        <v>43749</v>
      </c>
      <c r="D929" s="19" t="s">
        <v>251</v>
      </c>
      <c r="E929" s="51" t="str">
        <f>IF(ISBLANK(LeaveTracker[[#This Row],[Employee Name]]),"-----",VLOOKUP(LeaveTracker[[#This Row],[Employee Name]],Employees[[Employee Name]:[Office]],7))</f>
        <v>MAHOGANY MARKET</v>
      </c>
      <c r="F929" s="51" t="str">
        <f>IF(ISBLANK(LeaveTracker[[#This Row],[Employee Name]]),"-----",VLOOKUP(LeaveTracker[[#This Row],[Employee Name]],Employees[[Employee Name]:[Office]],6))</f>
        <v>REGULAR</v>
      </c>
      <c r="G929" s="24">
        <v>43748</v>
      </c>
      <c r="H929" s="24">
        <v>43748</v>
      </c>
      <c r="I929" s="56" t="s">
        <v>81</v>
      </c>
      <c r="K929" s="51" t="str">
        <f ca="1">LeaveTracker[[#This Row],[Days]]&amp;" "&amp;LeaveTracker[[#This Row],[Type of Leave]]</f>
        <v>1 SL</v>
      </c>
      <c r="L929" s="23">
        <f ca="1">NETWORKDAYS(LeaveTracker[[#This Row],[Start Date]],LeaveTracker[[#This Row],[End Date]],lstHolidays)</f>
        <v>1</v>
      </c>
      <c r="M929" s="27"/>
    </row>
    <row r="930" spans="1:13" ht="30" hidden="1" customHeight="1" x14ac:dyDescent="0.3">
      <c r="A930" s="32">
        <v>1174</v>
      </c>
      <c r="B930" s="33">
        <v>43789</v>
      </c>
      <c r="C930" s="22">
        <v>43731</v>
      </c>
      <c r="D930" s="20" t="s">
        <v>251</v>
      </c>
      <c r="E930" s="51" t="str">
        <f>IF(ISBLANK(LeaveTracker[[#This Row],[Employee Name]]),"-----",VLOOKUP(LeaveTracker[[#This Row],[Employee Name]],Employees[[Employee Name]:[Office]],7))</f>
        <v>MAHOGANY MARKET</v>
      </c>
      <c r="F930" s="51" t="str">
        <f>IF(ISBLANK(LeaveTracker[[#This Row],[Employee Name]]),"-----",VLOOKUP(LeaveTracker[[#This Row],[Employee Name]],Employees[[Employee Name]:[Office]],6))</f>
        <v>REGULAR</v>
      </c>
      <c r="G930" s="24">
        <v>43739</v>
      </c>
      <c r="H930" s="24">
        <v>43742</v>
      </c>
      <c r="I930" s="56" t="s">
        <v>82</v>
      </c>
      <c r="K930" s="51" t="str">
        <f ca="1">LeaveTracker[[#This Row],[Days]]&amp;" "&amp;LeaveTracker[[#This Row],[Type of Leave]]</f>
        <v>4 VL</v>
      </c>
      <c r="L930" s="23">
        <f ca="1">NETWORKDAYS(LeaveTracker[[#This Row],[Start Date]],LeaveTracker[[#This Row],[End Date]],lstHolidays)</f>
        <v>4</v>
      </c>
      <c r="M930" s="27"/>
    </row>
    <row r="931" spans="1:13" ht="30" hidden="1" customHeight="1" x14ac:dyDescent="0.3">
      <c r="A931" s="32">
        <v>1175</v>
      </c>
      <c r="B931" s="33">
        <v>43789</v>
      </c>
      <c r="C931" s="22">
        <v>43731</v>
      </c>
      <c r="D931" s="20" t="s">
        <v>251</v>
      </c>
      <c r="E931" s="51" t="str">
        <f>IF(ISBLANK(LeaveTracker[[#This Row],[Employee Name]]),"-----",VLOOKUP(LeaveTracker[[#This Row],[Employee Name]],Employees[[Employee Name]:[Office]],7))</f>
        <v>MAHOGANY MARKET</v>
      </c>
      <c r="F931" s="51" t="str">
        <f>IF(ISBLANK(LeaveTracker[[#This Row],[Employee Name]]),"-----",VLOOKUP(LeaveTracker[[#This Row],[Employee Name]],Employees[[Employee Name]:[Office]],6))</f>
        <v>REGULAR</v>
      </c>
      <c r="G931" s="24">
        <v>43727</v>
      </c>
      <c r="H931" s="24">
        <v>43728</v>
      </c>
      <c r="I931" s="56" t="s">
        <v>81</v>
      </c>
      <c r="K931" s="51" t="str">
        <f ca="1">LeaveTracker[[#This Row],[Days]]&amp;" "&amp;LeaveTracker[[#This Row],[Type of Leave]]</f>
        <v>2 SL</v>
      </c>
      <c r="L931" s="23">
        <f ca="1">NETWORKDAYS(LeaveTracker[[#This Row],[Start Date]],LeaveTracker[[#This Row],[End Date]],lstHolidays)</f>
        <v>2</v>
      </c>
      <c r="M931" s="27"/>
    </row>
    <row r="932" spans="1:13" ht="30" hidden="1" customHeight="1" x14ac:dyDescent="0.3">
      <c r="A932" s="32">
        <v>1176</v>
      </c>
      <c r="B932" s="33">
        <v>43789</v>
      </c>
      <c r="C932" s="22">
        <v>43725</v>
      </c>
      <c r="D932" s="20" t="s">
        <v>251</v>
      </c>
      <c r="E932" s="51" t="str">
        <f>IF(ISBLANK(LeaveTracker[[#This Row],[Employee Name]]),"-----",VLOOKUP(LeaveTracker[[#This Row],[Employee Name]],Employees[[Employee Name]:[Office]],7))</f>
        <v>MAHOGANY MARKET</v>
      </c>
      <c r="F932" s="51" t="str">
        <f>IF(ISBLANK(LeaveTracker[[#This Row],[Employee Name]]),"-----",VLOOKUP(LeaveTracker[[#This Row],[Employee Name]],Employees[[Employee Name]:[Office]],6))</f>
        <v>REGULAR</v>
      </c>
      <c r="G932" s="24">
        <v>43721</v>
      </c>
      <c r="H932" s="24">
        <v>43724</v>
      </c>
      <c r="I932" s="56" t="s">
        <v>81</v>
      </c>
      <c r="K932" s="51" t="str">
        <f ca="1">LeaveTracker[[#This Row],[Days]]&amp;" "&amp;LeaveTracker[[#This Row],[Type of Leave]]</f>
        <v>2 SL</v>
      </c>
      <c r="L932" s="23">
        <f ca="1">NETWORKDAYS(LeaveTracker[[#This Row],[Start Date]],LeaveTracker[[#This Row],[End Date]],lstHolidays)</f>
        <v>2</v>
      </c>
      <c r="M932" s="27"/>
    </row>
    <row r="933" spans="1:13" ht="30" hidden="1" customHeight="1" x14ac:dyDescent="0.3">
      <c r="A933" s="32">
        <v>1177</v>
      </c>
      <c r="B933" s="33">
        <v>43789</v>
      </c>
      <c r="C933" s="22">
        <v>43766</v>
      </c>
      <c r="D933" s="19" t="s">
        <v>254</v>
      </c>
      <c r="E933" s="51" t="str">
        <f>IF(ISBLANK(LeaveTracker[[#This Row],[Employee Name]]),"-----",VLOOKUP(LeaveTracker[[#This Row],[Employee Name]],Employees[[Employee Name]:[Office]],7))</f>
        <v>TCCH/TICC</v>
      </c>
      <c r="F933" s="51" t="str">
        <f>IF(ISBLANK(LeaveTracker[[#This Row],[Employee Name]]),"-----",VLOOKUP(LeaveTracker[[#This Row],[Employee Name]],Employees[[Employee Name]:[Office]],6))</f>
        <v>REGULAR</v>
      </c>
      <c r="G933" s="24">
        <v>43762</v>
      </c>
      <c r="H933" s="24">
        <v>43763</v>
      </c>
      <c r="I933" s="56" t="s">
        <v>81</v>
      </c>
      <c r="K933" s="51" t="str">
        <f ca="1">LeaveTracker[[#This Row],[Days]]&amp;" "&amp;LeaveTracker[[#This Row],[Type of Leave]]</f>
        <v>2 SL</v>
      </c>
      <c r="L933" s="23">
        <f ca="1">NETWORKDAYS(LeaveTracker[[#This Row],[Start Date]],LeaveTracker[[#This Row],[End Date]],lstHolidays)</f>
        <v>2</v>
      </c>
      <c r="M933" s="27"/>
    </row>
    <row r="934" spans="1:13" ht="30" hidden="1" customHeight="1" x14ac:dyDescent="0.3">
      <c r="A934" s="32">
        <v>1178</v>
      </c>
      <c r="B934" s="33">
        <v>43789</v>
      </c>
      <c r="C934" s="22">
        <v>43760</v>
      </c>
      <c r="D934" s="19" t="s">
        <v>257</v>
      </c>
      <c r="E934" s="51" t="str">
        <f>IF(ISBLANK(LeaveTracker[[#This Row],[Employee Name]]),"-----",VLOOKUP(LeaveTracker[[#This Row],[Employee Name]],Employees[[Employee Name]:[Office]],7))</f>
        <v>TICC/TCCH</v>
      </c>
      <c r="F934" s="51" t="str">
        <f>IF(ISBLANK(LeaveTracker[[#This Row],[Employee Name]]),"-----",VLOOKUP(LeaveTracker[[#This Row],[Employee Name]],Employees[[Employee Name]:[Office]],6))</f>
        <v>CASUAL</v>
      </c>
      <c r="G934" s="24">
        <v>43762</v>
      </c>
      <c r="H934" s="24">
        <v>43762</v>
      </c>
      <c r="I934" s="56" t="s">
        <v>1</v>
      </c>
      <c r="J934" s="43" t="s">
        <v>158</v>
      </c>
      <c r="K934" s="51" t="str">
        <f ca="1">LeaveTracker[[#This Row],[Days]]&amp;" "&amp;LeaveTracker[[#This Row],[Type of Leave]]</f>
        <v>1 Other</v>
      </c>
      <c r="L934" s="23">
        <f ca="1">NETWORKDAYS(LeaveTracker[[#This Row],[Start Date]],LeaveTracker[[#This Row],[End Date]],lstHolidays)</f>
        <v>1</v>
      </c>
      <c r="M934" s="27"/>
    </row>
    <row r="935" spans="1:13" ht="30" hidden="1" customHeight="1" x14ac:dyDescent="0.3">
      <c r="A935" s="32">
        <v>1179</v>
      </c>
      <c r="B935" s="33">
        <v>43789</v>
      </c>
      <c r="C935" s="22">
        <v>43704</v>
      </c>
      <c r="D935" s="19" t="s">
        <v>260</v>
      </c>
      <c r="E935" s="51" t="str">
        <f>IF(ISBLANK(LeaveTracker[[#This Row],[Employee Name]]),"-----",VLOOKUP(LeaveTracker[[#This Row],[Employee Name]],Employees[[Employee Name]:[Office]],7))</f>
        <v>NUTRITION OFFICE</v>
      </c>
      <c r="F935" s="51" t="str">
        <f>IF(ISBLANK(LeaveTracker[[#This Row],[Employee Name]]),"-----",VLOOKUP(LeaveTracker[[#This Row],[Employee Name]],Employees[[Employee Name]:[Office]],6))</f>
        <v>REGULAR</v>
      </c>
      <c r="G935" s="24">
        <v>43727</v>
      </c>
      <c r="H935" s="24">
        <v>43728</v>
      </c>
      <c r="I935" s="56" t="s">
        <v>81</v>
      </c>
      <c r="K935" s="51" t="str">
        <f ca="1">LeaveTracker[[#This Row],[Days]]&amp;" "&amp;LeaveTracker[[#This Row],[Type of Leave]]</f>
        <v>2 SL</v>
      </c>
      <c r="L935" s="23">
        <f ca="1">NETWORKDAYS(LeaveTracker[[#This Row],[Start Date]],LeaveTracker[[#This Row],[End Date]],lstHolidays)</f>
        <v>2</v>
      </c>
      <c r="M935" s="27"/>
    </row>
    <row r="936" spans="1:13" ht="30" hidden="1" customHeight="1" x14ac:dyDescent="0.3">
      <c r="A936" s="32">
        <v>1180</v>
      </c>
      <c r="B936" s="33">
        <v>43789</v>
      </c>
      <c r="C936" s="22">
        <v>43731</v>
      </c>
      <c r="D936" s="19" t="s">
        <v>263</v>
      </c>
      <c r="E936" s="51" t="str">
        <f>IF(ISBLANK(LeaveTracker[[#This Row],[Employee Name]]),"-----",VLOOKUP(LeaveTracker[[#This Row],[Employee Name]],Employees[[Employee Name]:[Office]],7))</f>
        <v>NUTRITION OFFICE</v>
      </c>
      <c r="F936" s="51" t="str">
        <f>IF(ISBLANK(LeaveTracker[[#This Row],[Employee Name]]),"-----",VLOOKUP(LeaveTracker[[#This Row],[Employee Name]],Employees[[Employee Name]:[Office]],6))</f>
        <v>REGULAR</v>
      </c>
      <c r="G936" s="24">
        <v>43724</v>
      </c>
      <c r="H936" s="24">
        <v>43728</v>
      </c>
      <c r="I936" s="56" t="s">
        <v>81</v>
      </c>
      <c r="K936" s="51" t="str">
        <f ca="1">LeaveTracker[[#This Row],[Days]]&amp;" "&amp;LeaveTracker[[#This Row],[Type of Leave]]</f>
        <v>5 SL</v>
      </c>
      <c r="L936" s="23">
        <f ca="1">NETWORKDAYS(LeaveTracker[[#This Row],[Start Date]],LeaveTracker[[#This Row],[End Date]],lstHolidays)</f>
        <v>5</v>
      </c>
      <c r="M936" s="27"/>
    </row>
    <row r="937" spans="1:13" ht="30" hidden="1" customHeight="1" x14ac:dyDescent="0.3">
      <c r="A937" s="32">
        <v>1181</v>
      </c>
      <c r="B937" s="33">
        <v>43789</v>
      </c>
      <c r="C937" s="22">
        <v>43775</v>
      </c>
      <c r="D937" s="19" t="s">
        <v>267</v>
      </c>
      <c r="E937" s="51" t="str">
        <f>IF(ISBLANK(LeaveTracker[[#This Row],[Employee Name]]),"-----",VLOOKUP(LeaveTracker[[#This Row],[Employee Name]],Employees[[Employee Name]:[Office]],7))</f>
        <v>MO</v>
      </c>
      <c r="F937" s="51" t="str">
        <f>IF(ISBLANK(LeaveTracker[[#This Row],[Employee Name]]),"-----",VLOOKUP(LeaveTracker[[#This Row],[Employee Name]],Employees[[Employee Name]:[Office]],6))</f>
        <v>REGULAR</v>
      </c>
      <c r="G937" s="24">
        <v>43774</v>
      </c>
      <c r="H937" s="24">
        <v>43774</v>
      </c>
      <c r="I937" s="56" t="s">
        <v>81</v>
      </c>
      <c r="K937" s="51" t="str">
        <f ca="1">LeaveTracker[[#This Row],[Days]]&amp;" "&amp;LeaveTracker[[#This Row],[Type of Leave]]</f>
        <v>1 SL</v>
      </c>
      <c r="L937" s="23">
        <f ca="1">NETWORKDAYS(LeaveTracker[[#This Row],[Start Date]],LeaveTracker[[#This Row],[End Date]],lstHolidays)</f>
        <v>1</v>
      </c>
      <c r="M937" s="27"/>
    </row>
    <row r="938" spans="1:13" ht="30" hidden="1" customHeight="1" x14ac:dyDescent="0.3">
      <c r="A938" s="32">
        <v>1182</v>
      </c>
      <c r="B938" s="33">
        <v>43789</v>
      </c>
      <c r="C938" s="22">
        <v>43759</v>
      </c>
      <c r="D938" s="19" t="s">
        <v>270</v>
      </c>
      <c r="E938" s="51" t="str">
        <f>IF(ISBLANK(LeaveTracker[[#This Row],[Employee Name]]),"-----",VLOOKUP(LeaveTracker[[#This Row],[Employee Name]],Employees[[Employee Name]:[Office]],7))</f>
        <v>PICNIC GROVE</v>
      </c>
      <c r="F938" s="51" t="str">
        <f>IF(ISBLANK(LeaveTracker[[#This Row],[Employee Name]]),"-----",VLOOKUP(LeaveTracker[[#This Row],[Employee Name]],Employees[[Employee Name]:[Office]],6))</f>
        <v>REGULAR</v>
      </c>
      <c r="G938" s="24">
        <v>43805</v>
      </c>
      <c r="H938" s="24">
        <v>43805</v>
      </c>
      <c r="I938" s="56" t="s">
        <v>82</v>
      </c>
      <c r="K938" s="51" t="str">
        <f ca="1">LeaveTracker[[#This Row],[Days]]&amp;" "&amp;LeaveTracker[[#This Row],[Type of Leave]]</f>
        <v>1 VL</v>
      </c>
      <c r="L938" s="23">
        <f ca="1">NETWORKDAYS(LeaveTracker[[#This Row],[Start Date]],LeaveTracker[[#This Row],[End Date]],lstHolidays)</f>
        <v>1</v>
      </c>
      <c r="M938" s="27"/>
    </row>
    <row r="939" spans="1:13" ht="30" hidden="1" customHeight="1" x14ac:dyDescent="0.3">
      <c r="A939" s="32">
        <v>1182</v>
      </c>
      <c r="B939" s="33">
        <v>43789</v>
      </c>
      <c r="C939" s="22">
        <v>43760</v>
      </c>
      <c r="D939" s="19" t="s">
        <v>270</v>
      </c>
      <c r="E939" s="51" t="str">
        <f>IF(ISBLANK(LeaveTracker[[#This Row],[Employee Name]]),"-----",VLOOKUP(LeaveTracker[[#This Row],[Employee Name]],Employees[[Employee Name]:[Office]],7))</f>
        <v>PICNIC GROVE</v>
      </c>
      <c r="F939" s="51" t="str">
        <f>IF(ISBLANK(LeaveTracker[[#This Row],[Employee Name]]),"-----",VLOOKUP(LeaveTracker[[#This Row],[Employee Name]],Employees[[Employee Name]:[Office]],6))</f>
        <v>REGULAR</v>
      </c>
      <c r="G939" s="24">
        <v>43812</v>
      </c>
      <c r="H939" s="24">
        <v>43812</v>
      </c>
      <c r="I939" s="56" t="s">
        <v>82</v>
      </c>
      <c r="K939" s="51" t="str">
        <f ca="1">LeaveTracker[[#This Row],[Days]]&amp;" "&amp;LeaveTracker[[#This Row],[Type of Leave]]</f>
        <v>1 VL</v>
      </c>
      <c r="L939" s="23">
        <f ca="1">NETWORKDAYS(LeaveTracker[[#This Row],[Start Date]],LeaveTracker[[#This Row],[End Date]],lstHolidays)</f>
        <v>1</v>
      </c>
      <c r="M939" s="27"/>
    </row>
    <row r="940" spans="1:13" ht="30" hidden="1" customHeight="1" x14ac:dyDescent="0.3">
      <c r="A940" s="32">
        <v>1182</v>
      </c>
      <c r="B940" s="33">
        <v>43789</v>
      </c>
      <c r="C940" s="22">
        <v>43761</v>
      </c>
      <c r="D940" s="19" t="s">
        <v>270</v>
      </c>
      <c r="E940" s="51" t="str">
        <f>IF(ISBLANK(LeaveTracker[[#This Row],[Employee Name]]),"-----",VLOOKUP(LeaveTracker[[#This Row],[Employee Name]],Employees[[Employee Name]:[Office]],7))</f>
        <v>PICNIC GROVE</v>
      </c>
      <c r="F940" s="51" t="str">
        <f>IF(ISBLANK(LeaveTracker[[#This Row],[Employee Name]]),"-----",VLOOKUP(LeaveTracker[[#This Row],[Employee Name]],Employees[[Employee Name]:[Office]],6))</f>
        <v>REGULAR</v>
      </c>
      <c r="G940" s="24">
        <v>43819</v>
      </c>
      <c r="H940" s="24">
        <v>43819</v>
      </c>
      <c r="I940" s="56" t="s">
        <v>82</v>
      </c>
      <c r="K940" s="51" t="str">
        <f ca="1">LeaveTracker[[#This Row],[Days]]&amp;" "&amp;LeaveTracker[[#This Row],[Type of Leave]]</f>
        <v>1 VL</v>
      </c>
      <c r="L940" s="23">
        <f ca="1">NETWORKDAYS(LeaveTracker[[#This Row],[Start Date]],LeaveTracker[[#This Row],[End Date]],lstHolidays)</f>
        <v>1</v>
      </c>
      <c r="M940" s="27"/>
    </row>
    <row r="941" spans="1:13" ht="30" hidden="1" customHeight="1" x14ac:dyDescent="0.3">
      <c r="A941" s="32">
        <v>1183</v>
      </c>
      <c r="B941" s="33">
        <v>43789</v>
      </c>
      <c r="C941" s="22">
        <v>43758</v>
      </c>
      <c r="D941" s="20" t="s">
        <v>270</v>
      </c>
      <c r="E941" s="51" t="str">
        <f>IF(ISBLANK(LeaveTracker[[#This Row],[Employee Name]]),"-----",VLOOKUP(LeaveTracker[[#This Row],[Employee Name]],Employees[[Employee Name]:[Office]],7))</f>
        <v>PICNIC GROVE</v>
      </c>
      <c r="F941" s="51" t="str">
        <f>IF(ISBLANK(LeaveTracker[[#This Row],[Employee Name]]),"-----",VLOOKUP(LeaveTracker[[#This Row],[Employee Name]],Employees[[Employee Name]:[Office]],6))</f>
        <v>REGULAR</v>
      </c>
      <c r="G941" s="24">
        <v>43791</v>
      </c>
      <c r="H941" s="24">
        <v>43791</v>
      </c>
      <c r="I941" s="56" t="s">
        <v>82</v>
      </c>
      <c r="K941" s="51" t="str">
        <f ca="1">LeaveTracker[[#This Row],[Days]]&amp;" "&amp;LeaveTracker[[#This Row],[Type of Leave]]</f>
        <v>1 VL</v>
      </c>
      <c r="L941" s="23">
        <f ca="1">NETWORKDAYS(LeaveTracker[[#This Row],[Start Date]],LeaveTracker[[#This Row],[End Date]],lstHolidays)</f>
        <v>1</v>
      </c>
      <c r="M941" s="27"/>
    </row>
    <row r="942" spans="1:13" ht="30" hidden="1" customHeight="1" x14ac:dyDescent="0.3">
      <c r="A942" s="32">
        <v>1183</v>
      </c>
      <c r="B942" s="33">
        <v>43789</v>
      </c>
      <c r="C942" s="22">
        <v>43758</v>
      </c>
      <c r="D942" s="20" t="s">
        <v>270</v>
      </c>
      <c r="E942" s="51" t="str">
        <f>IF(ISBLANK(LeaveTracker[[#This Row],[Employee Name]]),"-----",VLOOKUP(LeaveTracker[[#This Row],[Employee Name]],Employees[[Employee Name]:[Office]],7))</f>
        <v>PICNIC GROVE</v>
      </c>
      <c r="F942" s="51" t="str">
        <f>IF(ISBLANK(LeaveTracker[[#This Row],[Employee Name]]),"-----",VLOOKUP(LeaveTracker[[#This Row],[Employee Name]],Employees[[Employee Name]:[Office]],6))</f>
        <v>REGULAR</v>
      </c>
      <c r="G942" s="24">
        <v>43798</v>
      </c>
      <c r="H942" s="24">
        <v>43798</v>
      </c>
      <c r="I942" s="56" t="s">
        <v>82</v>
      </c>
      <c r="K942" s="51" t="str">
        <f ca="1">LeaveTracker[[#This Row],[Days]]&amp;" "&amp;LeaveTracker[[#This Row],[Type of Leave]]</f>
        <v>1 VL</v>
      </c>
      <c r="L942" s="23">
        <f ca="1">NETWORKDAYS(LeaveTracker[[#This Row],[Start Date]],LeaveTracker[[#This Row],[End Date]],lstHolidays)</f>
        <v>1</v>
      </c>
      <c r="M942" s="27"/>
    </row>
    <row r="943" spans="1:13" ht="30" hidden="1" customHeight="1" x14ac:dyDescent="0.3">
      <c r="A943" s="32">
        <v>1184</v>
      </c>
      <c r="B943" s="33">
        <v>43791</v>
      </c>
      <c r="C943" s="22">
        <v>43780</v>
      </c>
      <c r="D943" s="19" t="s">
        <v>275</v>
      </c>
      <c r="E943" s="51" t="str">
        <f>IF(ISBLANK(LeaveTracker[[#This Row],[Employee Name]]),"-----",VLOOKUP(LeaveTracker[[#This Row],[Employee Name]],Employees[[Employee Name]:[Office]],7))</f>
        <v>CEO</v>
      </c>
      <c r="F943" s="51" t="str">
        <f>IF(ISBLANK(LeaveTracker[[#This Row],[Employee Name]]),"-----",VLOOKUP(LeaveTracker[[#This Row],[Employee Name]],Employees[[Employee Name]:[Office]],6))</f>
        <v>REGULAR</v>
      </c>
      <c r="G943" s="24">
        <v>43872</v>
      </c>
      <c r="H943" s="24">
        <v>43875</v>
      </c>
      <c r="I943" s="56" t="s">
        <v>82</v>
      </c>
      <c r="K943" s="51" t="str">
        <f ca="1">LeaveTracker[[#This Row],[Days]]&amp;" "&amp;LeaveTracker[[#This Row],[Type of Leave]]</f>
        <v>4 VL</v>
      </c>
      <c r="L943" s="23">
        <f ca="1">NETWORKDAYS(LeaveTracker[[#This Row],[Start Date]],LeaveTracker[[#This Row],[End Date]],lstHolidays)</f>
        <v>4</v>
      </c>
      <c r="M943" s="27"/>
    </row>
    <row r="944" spans="1:13" ht="30" hidden="1" customHeight="1" x14ac:dyDescent="0.3">
      <c r="A944" s="32">
        <v>1185</v>
      </c>
      <c r="B944" s="33">
        <v>43791</v>
      </c>
      <c r="C944" s="22">
        <v>43758</v>
      </c>
      <c r="D944" s="20" t="s">
        <v>270</v>
      </c>
      <c r="E944" s="51" t="str">
        <f>IF(ISBLANK(LeaveTracker[[#This Row],[Employee Name]]),"-----",VLOOKUP(LeaveTracker[[#This Row],[Employee Name]],Employees[[Employee Name]:[Office]],7))</f>
        <v>PICNIC GROVE</v>
      </c>
      <c r="F944" s="51" t="str">
        <f>IF(ISBLANK(LeaveTracker[[#This Row],[Employee Name]]),"-----",VLOOKUP(LeaveTracker[[#This Row],[Employee Name]],Employees[[Employee Name]:[Office]],6))</f>
        <v>REGULAR</v>
      </c>
      <c r="G944" s="24">
        <v>43763</v>
      </c>
      <c r="H944" s="24">
        <v>43763</v>
      </c>
      <c r="I944" s="56" t="s">
        <v>1</v>
      </c>
      <c r="J944" s="43" t="s">
        <v>276</v>
      </c>
      <c r="K944" s="51" t="str">
        <f ca="1">LeaveTracker[[#This Row],[Days]]&amp;" "&amp;LeaveTracker[[#This Row],[Type of Leave]]</f>
        <v>1 Other</v>
      </c>
      <c r="L944" s="23">
        <f ca="1">NETWORKDAYS(LeaveTracker[[#This Row],[Start Date]],LeaveTracker[[#This Row],[End Date]],lstHolidays)</f>
        <v>1</v>
      </c>
      <c r="M944" s="27"/>
    </row>
    <row r="945" spans="1:13" ht="30" hidden="1" customHeight="1" x14ac:dyDescent="0.3">
      <c r="A945" s="32">
        <v>1185</v>
      </c>
      <c r="B945" s="33">
        <v>43791</v>
      </c>
      <c r="C945" s="22">
        <v>43758</v>
      </c>
      <c r="D945" s="20" t="s">
        <v>270</v>
      </c>
      <c r="E945" s="51" t="str">
        <f>IF(ISBLANK(LeaveTracker[[#This Row],[Employee Name]]),"-----",VLOOKUP(LeaveTracker[[#This Row],[Employee Name]],Employees[[Employee Name]:[Office]],7))</f>
        <v>PICNIC GROVE</v>
      </c>
      <c r="F945" s="51" t="str">
        <f>IF(ISBLANK(LeaveTracker[[#This Row],[Employee Name]]),"-----",VLOOKUP(LeaveTracker[[#This Row],[Employee Name]],Employees[[Employee Name]:[Office]],6))</f>
        <v>REGULAR</v>
      </c>
      <c r="G945" s="24">
        <v>43777</v>
      </c>
      <c r="H945" s="24">
        <v>43778</v>
      </c>
      <c r="I945" s="56" t="s">
        <v>1</v>
      </c>
      <c r="J945" s="43" t="s">
        <v>276</v>
      </c>
      <c r="K945" s="51" t="str">
        <f ca="1">LeaveTracker[[#This Row],[Days]]&amp;" "&amp;LeaveTracker[[#This Row],[Type of Leave]]</f>
        <v>1 Other</v>
      </c>
      <c r="L945" s="23">
        <f ca="1">NETWORKDAYS(LeaveTracker[[#This Row],[Start Date]],LeaveTracker[[#This Row],[End Date]],lstHolidays)</f>
        <v>1</v>
      </c>
      <c r="M945" s="27"/>
    </row>
    <row r="946" spans="1:13" ht="30" hidden="1" customHeight="1" x14ac:dyDescent="0.3">
      <c r="A946" s="32">
        <v>1185</v>
      </c>
      <c r="B946" s="33">
        <v>43791</v>
      </c>
      <c r="C946" s="22">
        <v>43758</v>
      </c>
      <c r="D946" s="20" t="s">
        <v>270</v>
      </c>
      <c r="E946" s="51" t="str">
        <f>IF(ISBLANK(LeaveTracker[[#This Row],[Employee Name]]),"-----",VLOOKUP(LeaveTracker[[#This Row],[Employee Name]],Employees[[Employee Name]:[Office]],7))</f>
        <v>PICNIC GROVE</v>
      </c>
      <c r="F946" s="51" t="str">
        <f>IF(ISBLANK(LeaveTracker[[#This Row],[Employee Name]]),"-----",VLOOKUP(LeaveTracker[[#This Row],[Employee Name]],Employees[[Employee Name]:[Office]],6))</f>
        <v>REGULAR</v>
      </c>
      <c r="G946" s="24">
        <v>43784</v>
      </c>
      <c r="H946" s="24">
        <v>43784</v>
      </c>
      <c r="I946" s="56" t="s">
        <v>1</v>
      </c>
      <c r="J946" s="43" t="s">
        <v>276</v>
      </c>
      <c r="K946" s="51" t="str">
        <f ca="1">LeaveTracker[[#This Row],[Days]]&amp;" "&amp;LeaveTracker[[#This Row],[Type of Leave]]</f>
        <v>1 Other</v>
      </c>
      <c r="L946" s="23">
        <f ca="1">NETWORKDAYS(LeaveTracker[[#This Row],[Start Date]],LeaveTracker[[#This Row],[End Date]],lstHolidays)</f>
        <v>1</v>
      </c>
      <c r="M946" s="27"/>
    </row>
    <row r="947" spans="1:13" ht="30" hidden="1" customHeight="1" x14ac:dyDescent="0.3">
      <c r="A947" s="32">
        <v>1186</v>
      </c>
      <c r="B947" s="33">
        <v>43791</v>
      </c>
      <c r="C947" s="22">
        <v>43762</v>
      </c>
      <c r="D947" s="19" t="s">
        <v>280</v>
      </c>
      <c r="E947" s="51" t="str">
        <f>IF(ISBLANK(LeaveTracker[[#This Row],[Employee Name]]),"-----",VLOOKUP(LeaveTracker[[#This Row],[Employee Name]],Employees[[Employee Name]:[Office]],7))</f>
        <v>PICNIC GROVE</v>
      </c>
      <c r="F947" s="51" t="str">
        <f>IF(ISBLANK(LeaveTracker[[#This Row],[Employee Name]]),"-----",VLOOKUP(LeaveTracker[[#This Row],[Employee Name]],Employees[[Employee Name]:[Office]],6))</f>
        <v>REGULAR</v>
      </c>
      <c r="G947" s="24">
        <v>43774</v>
      </c>
      <c r="H947" s="24">
        <v>43774</v>
      </c>
      <c r="I947" s="56" t="s">
        <v>82</v>
      </c>
      <c r="K947" s="51" t="str">
        <f ca="1">LeaveTracker[[#This Row],[Days]]&amp;" "&amp;LeaveTracker[[#This Row],[Type of Leave]]</f>
        <v>1 VL</v>
      </c>
      <c r="L947" s="23">
        <f ca="1">NETWORKDAYS(LeaveTracker[[#This Row],[Start Date]],LeaveTracker[[#This Row],[End Date]],lstHolidays)</f>
        <v>1</v>
      </c>
      <c r="M947" s="27"/>
    </row>
    <row r="948" spans="1:13" ht="30" hidden="1" customHeight="1" x14ac:dyDescent="0.3">
      <c r="A948" s="32">
        <v>1186</v>
      </c>
      <c r="B948" s="33">
        <v>43791</v>
      </c>
      <c r="C948" s="22">
        <v>43763</v>
      </c>
      <c r="D948" s="19" t="s">
        <v>280</v>
      </c>
      <c r="E948" s="51" t="str">
        <f>IF(ISBLANK(LeaveTracker[[#This Row],[Employee Name]]),"-----",VLOOKUP(LeaveTracker[[#This Row],[Employee Name]],Employees[[Employee Name]:[Office]],7))</f>
        <v>PICNIC GROVE</v>
      </c>
      <c r="F948" s="51" t="str">
        <f>IF(ISBLANK(LeaveTracker[[#This Row],[Employee Name]]),"-----",VLOOKUP(LeaveTracker[[#This Row],[Employee Name]],Employees[[Employee Name]:[Office]],6))</f>
        <v>REGULAR</v>
      </c>
      <c r="G948" s="24">
        <v>43781</v>
      </c>
      <c r="H948" s="24">
        <v>43781</v>
      </c>
      <c r="I948" s="56" t="s">
        <v>82</v>
      </c>
      <c r="K948" s="51" t="str">
        <f ca="1">LeaveTracker[[#This Row],[Days]]&amp;" "&amp;LeaveTracker[[#This Row],[Type of Leave]]</f>
        <v>1 VL</v>
      </c>
      <c r="L948" s="23">
        <f ca="1">NETWORKDAYS(LeaveTracker[[#This Row],[Start Date]],LeaveTracker[[#This Row],[End Date]],lstHolidays)</f>
        <v>1</v>
      </c>
      <c r="M948" s="27"/>
    </row>
    <row r="949" spans="1:13" ht="30" hidden="1" customHeight="1" x14ac:dyDescent="0.3">
      <c r="A949" s="32">
        <v>1186</v>
      </c>
      <c r="B949" s="33">
        <v>43791</v>
      </c>
      <c r="C949" s="22">
        <v>43764</v>
      </c>
      <c r="D949" s="19" t="s">
        <v>280</v>
      </c>
      <c r="E949" s="51" t="str">
        <f>IF(ISBLANK(LeaveTracker[[#This Row],[Employee Name]]),"-----",VLOOKUP(LeaveTracker[[#This Row],[Employee Name]],Employees[[Employee Name]:[Office]],7))</f>
        <v>PICNIC GROVE</v>
      </c>
      <c r="F949" s="51" t="str">
        <f>IF(ISBLANK(LeaveTracker[[#This Row],[Employee Name]]),"-----",VLOOKUP(LeaveTracker[[#This Row],[Employee Name]],Employees[[Employee Name]:[Office]],6))</f>
        <v>REGULAR</v>
      </c>
      <c r="G949" s="24">
        <v>43788</v>
      </c>
      <c r="H949" s="24">
        <v>43788</v>
      </c>
      <c r="I949" s="56" t="s">
        <v>82</v>
      </c>
      <c r="K949" s="51" t="str">
        <f ca="1">LeaveTracker[[#This Row],[Days]]&amp;" "&amp;LeaveTracker[[#This Row],[Type of Leave]]</f>
        <v>1 VL</v>
      </c>
      <c r="L949" s="23">
        <f ca="1">NETWORKDAYS(LeaveTracker[[#This Row],[Start Date]],LeaveTracker[[#This Row],[End Date]],lstHolidays)</f>
        <v>1</v>
      </c>
      <c r="M949" s="27"/>
    </row>
    <row r="950" spans="1:13" ht="30" hidden="1" customHeight="1" x14ac:dyDescent="0.3">
      <c r="A950" s="32">
        <v>1186</v>
      </c>
      <c r="B950" s="33">
        <v>43791</v>
      </c>
      <c r="C950" s="22">
        <v>43765</v>
      </c>
      <c r="D950" s="19" t="s">
        <v>280</v>
      </c>
      <c r="E950" s="51" t="str">
        <f>IF(ISBLANK(LeaveTracker[[#This Row],[Employee Name]]),"-----",VLOOKUP(LeaveTracker[[#This Row],[Employee Name]],Employees[[Employee Name]:[Office]],7))</f>
        <v>PICNIC GROVE</v>
      </c>
      <c r="F950" s="51" t="str">
        <f>IF(ISBLANK(LeaveTracker[[#This Row],[Employee Name]]),"-----",VLOOKUP(LeaveTracker[[#This Row],[Employee Name]],Employees[[Employee Name]:[Office]],6))</f>
        <v>REGULAR</v>
      </c>
      <c r="G950" s="24">
        <v>43795</v>
      </c>
      <c r="H950" s="24">
        <v>43795</v>
      </c>
      <c r="I950" s="56" t="s">
        <v>82</v>
      </c>
      <c r="K950" s="51" t="str">
        <f ca="1">LeaveTracker[[#This Row],[Days]]&amp;" "&amp;LeaveTracker[[#This Row],[Type of Leave]]</f>
        <v>1 VL</v>
      </c>
      <c r="L950" s="23">
        <f ca="1">NETWORKDAYS(LeaveTracker[[#This Row],[Start Date]],LeaveTracker[[#This Row],[End Date]],lstHolidays)</f>
        <v>1</v>
      </c>
      <c r="M950" s="27"/>
    </row>
    <row r="951" spans="1:13" ht="30" hidden="1" customHeight="1" x14ac:dyDescent="0.3">
      <c r="A951" s="32">
        <v>1186</v>
      </c>
      <c r="B951" s="33">
        <v>43791</v>
      </c>
      <c r="C951" s="22">
        <v>43766</v>
      </c>
      <c r="D951" s="19" t="s">
        <v>280</v>
      </c>
      <c r="E951" s="51" t="str">
        <f>IF(ISBLANK(LeaveTracker[[#This Row],[Employee Name]]),"-----",VLOOKUP(LeaveTracker[[#This Row],[Employee Name]],Employees[[Employee Name]:[Office]],7))</f>
        <v>PICNIC GROVE</v>
      </c>
      <c r="F951" s="51" t="str">
        <f>IF(ISBLANK(LeaveTracker[[#This Row],[Employee Name]]),"-----",VLOOKUP(LeaveTracker[[#This Row],[Employee Name]],Employees[[Employee Name]:[Office]],6))</f>
        <v>REGULAR</v>
      </c>
      <c r="G951" s="24">
        <v>43797</v>
      </c>
      <c r="H951" s="24">
        <v>43797</v>
      </c>
      <c r="I951" s="56" t="s">
        <v>82</v>
      </c>
      <c r="K951" s="51" t="str">
        <f ca="1">LeaveTracker[[#This Row],[Days]]&amp;" "&amp;LeaveTracker[[#This Row],[Type of Leave]]</f>
        <v>1 VL</v>
      </c>
      <c r="L951" s="23">
        <f ca="1">NETWORKDAYS(LeaveTracker[[#This Row],[Start Date]],LeaveTracker[[#This Row],[End Date]],lstHolidays)</f>
        <v>1</v>
      </c>
      <c r="M951" s="27"/>
    </row>
    <row r="952" spans="1:13" ht="30" hidden="1" customHeight="1" x14ac:dyDescent="0.3">
      <c r="A952" s="32">
        <v>1187</v>
      </c>
      <c r="B952" s="33">
        <v>43791</v>
      </c>
      <c r="C952" s="22">
        <v>43764</v>
      </c>
      <c r="D952" s="19" t="s">
        <v>282</v>
      </c>
      <c r="E952" s="51" t="str">
        <f>IF(ISBLANK(LeaveTracker[[#This Row],[Employee Name]]),"-----",VLOOKUP(LeaveTracker[[#This Row],[Employee Name]],Employees[[Employee Name]:[Office]],7))</f>
        <v>PICNIC GROVE</v>
      </c>
      <c r="F952" s="51" t="str">
        <f>IF(ISBLANK(LeaveTracker[[#This Row],[Employee Name]]),"-----",VLOOKUP(LeaveTracker[[#This Row],[Employee Name]],Employees[[Employee Name]:[Office]],6))</f>
        <v>REGULAR</v>
      </c>
      <c r="G952" s="24">
        <v>43772</v>
      </c>
      <c r="H952" s="24">
        <v>43772</v>
      </c>
      <c r="I952" s="56" t="s">
        <v>1</v>
      </c>
      <c r="J952" s="43" t="s">
        <v>158</v>
      </c>
      <c r="K952" s="51" t="str">
        <f>LeaveTracker[[#This Row],[Days]]&amp;" "&amp;LeaveTracker[[#This Row],[Type of Leave]]</f>
        <v>1 Other</v>
      </c>
      <c r="L952" s="23">
        <v>1</v>
      </c>
      <c r="M952" s="27"/>
    </row>
    <row r="953" spans="1:13" ht="30" hidden="1" customHeight="1" x14ac:dyDescent="0.3">
      <c r="A953" s="32">
        <v>1188</v>
      </c>
      <c r="B953" s="33">
        <v>43791</v>
      </c>
      <c r="C953" s="22">
        <v>43759</v>
      </c>
      <c r="D953" s="19" t="s">
        <v>285</v>
      </c>
      <c r="E953" s="51" t="str">
        <f>IF(ISBLANK(LeaveTracker[[#This Row],[Employee Name]]),"-----",VLOOKUP(LeaveTracker[[#This Row],[Employee Name]],Employees[[Employee Name]:[Office]],7))</f>
        <v>PICNIC GROVE</v>
      </c>
      <c r="F953" s="51" t="str">
        <f>IF(ISBLANK(LeaveTracker[[#This Row],[Employee Name]]),"-----",VLOOKUP(LeaveTracker[[#This Row],[Employee Name]],Employees[[Employee Name]:[Office]],6))</f>
        <v>REGULAR</v>
      </c>
      <c r="G953" s="24">
        <v>43822</v>
      </c>
      <c r="H953" s="24">
        <v>43822</v>
      </c>
      <c r="I953" s="56" t="s">
        <v>1</v>
      </c>
      <c r="J953" s="43" t="s">
        <v>105</v>
      </c>
      <c r="K953" s="51" t="str">
        <f ca="1">LeaveTracker[[#This Row],[Days]]&amp;" "&amp;LeaveTracker[[#This Row],[Type of Leave]]</f>
        <v>1 Other</v>
      </c>
      <c r="L953" s="23">
        <f ca="1">NETWORKDAYS(LeaveTracker[[#This Row],[Start Date]],LeaveTracker[[#This Row],[End Date]],lstHolidays)</f>
        <v>1</v>
      </c>
      <c r="M953" s="27"/>
    </row>
    <row r="954" spans="1:13" ht="30" hidden="1" customHeight="1" x14ac:dyDescent="0.3">
      <c r="A954" s="32">
        <v>1189</v>
      </c>
      <c r="B954" s="33">
        <v>43791</v>
      </c>
      <c r="C954" s="22">
        <v>43763</v>
      </c>
      <c r="D954" s="20" t="s">
        <v>285</v>
      </c>
      <c r="E954" s="51" t="str">
        <f>IF(ISBLANK(LeaveTracker[[#This Row],[Employee Name]]),"-----",VLOOKUP(LeaveTracker[[#This Row],[Employee Name]],Employees[[Employee Name]:[Office]],7))</f>
        <v>PICNIC GROVE</v>
      </c>
      <c r="F954" s="51" t="str">
        <f>IF(ISBLANK(LeaveTracker[[#This Row],[Employee Name]]),"-----",VLOOKUP(LeaveTracker[[#This Row],[Employee Name]],Employees[[Employee Name]:[Office]],6))</f>
        <v>REGULAR</v>
      </c>
      <c r="G954" s="24">
        <v>43802</v>
      </c>
      <c r="H954" s="24">
        <v>43803</v>
      </c>
      <c r="I954" s="56" t="s">
        <v>82</v>
      </c>
      <c r="K954" s="51" t="str">
        <f ca="1">LeaveTracker[[#This Row],[Days]]&amp;" "&amp;LeaveTracker[[#This Row],[Type of Leave]]</f>
        <v>2 VL</v>
      </c>
      <c r="L954" s="23">
        <f ca="1">NETWORKDAYS(LeaveTracker[[#This Row],[Start Date]],LeaveTracker[[#This Row],[End Date]],lstHolidays)</f>
        <v>2</v>
      </c>
      <c r="M954" s="27"/>
    </row>
    <row r="955" spans="1:13" ht="30" hidden="1" customHeight="1" x14ac:dyDescent="0.3">
      <c r="A955" s="32">
        <v>1190</v>
      </c>
      <c r="B955" s="33">
        <v>43791</v>
      </c>
      <c r="C955" s="22">
        <v>43761</v>
      </c>
      <c r="D955" s="19" t="s">
        <v>289</v>
      </c>
      <c r="E955" s="51" t="str">
        <f>IF(ISBLANK(LeaveTracker[[#This Row],[Employee Name]]),"-----",VLOOKUP(LeaveTracker[[#This Row],[Employee Name]],Employees[[Employee Name]:[Office]],7))</f>
        <v>EEO/ CITY MARKET</v>
      </c>
      <c r="F955" s="51" t="str">
        <f>IF(ISBLANK(LeaveTracker[[#This Row],[Employee Name]]),"-----",VLOOKUP(LeaveTracker[[#This Row],[Employee Name]],Employees[[Employee Name]:[Office]],6))</f>
        <v>REGULAR</v>
      </c>
      <c r="G955" s="24">
        <v>43762</v>
      </c>
      <c r="H955" s="24">
        <v>43762</v>
      </c>
      <c r="I955" s="56" t="s">
        <v>1</v>
      </c>
      <c r="J955" s="43" t="s">
        <v>105</v>
      </c>
      <c r="K955" s="51" t="str">
        <f ca="1">LeaveTracker[[#This Row],[Days]]&amp;" "&amp;LeaveTracker[[#This Row],[Type of Leave]]</f>
        <v>1 Other</v>
      </c>
      <c r="L955" s="23">
        <f ca="1">NETWORKDAYS(LeaveTracker[[#This Row],[Start Date]],LeaveTracker[[#This Row],[End Date]],lstHolidays)</f>
        <v>1</v>
      </c>
      <c r="M955" s="27"/>
    </row>
    <row r="956" spans="1:13" ht="30" hidden="1" customHeight="1" x14ac:dyDescent="0.3">
      <c r="A956" s="32">
        <v>1191</v>
      </c>
      <c r="B956" s="33">
        <v>43791</v>
      </c>
      <c r="C956" s="22">
        <v>43761</v>
      </c>
      <c r="D956" s="20" t="s">
        <v>289</v>
      </c>
      <c r="E956" s="51" t="str">
        <f>IF(ISBLANK(LeaveTracker[[#This Row],[Employee Name]]),"-----",VLOOKUP(LeaveTracker[[#This Row],[Employee Name]],Employees[[Employee Name]:[Office]],7))</f>
        <v>EEO/ CITY MARKET</v>
      </c>
      <c r="F956" s="51" t="str">
        <f>IF(ISBLANK(LeaveTracker[[#This Row],[Employee Name]]),"-----",VLOOKUP(LeaveTracker[[#This Row],[Employee Name]],Employees[[Employee Name]:[Office]],6))</f>
        <v>REGULAR</v>
      </c>
      <c r="G956" s="21">
        <v>43758</v>
      </c>
      <c r="H956" s="24">
        <v>43758</v>
      </c>
      <c r="I956" s="56" t="s">
        <v>81</v>
      </c>
      <c r="K956" s="51" t="str">
        <f>LeaveTracker[[#This Row],[Days]]&amp;" "&amp;LeaveTracker[[#This Row],[Type of Leave]]</f>
        <v>1 SL</v>
      </c>
      <c r="L956" s="23">
        <v>1</v>
      </c>
      <c r="M956" s="27"/>
    </row>
    <row r="957" spans="1:13" ht="30" hidden="1" customHeight="1" x14ac:dyDescent="0.3">
      <c r="A957" s="32">
        <v>1192</v>
      </c>
      <c r="B957" s="33">
        <v>43791</v>
      </c>
      <c r="C957" s="22">
        <v>43749</v>
      </c>
      <c r="D957" s="20" t="s">
        <v>289</v>
      </c>
      <c r="E957" s="51" t="str">
        <f>IF(ISBLANK(LeaveTracker[[#This Row],[Employee Name]]),"-----",VLOOKUP(LeaveTracker[[#This Row],[Employee Name]],Employees[[Employee Name]:[Office]],7))</f>
        <v>EEO/ CITY MARKET</v>
      </c>
      <c r="F957" s="51" t="str">
        <f>IF(ISBLANK(LeaveTracker[[#This Row],[Employee Name]]),"-----",VLOOKUP(LeaveTracker[[#This Row],[Employee Name]],Employees[[Employee Name]:[Office]],6))</f>
        <v>REGULAR</v>
      </c>
      <c r="G957" s="24">
        <v>43740</v>
      </c>
      <c r="H957" s="24">
        <v>43750</v>
      </c>
      <c r="I957" s="56" t="s">
        <v>81</v>
      </c>
      <c r="K957" s="51" t="str">
        <f ca="1">LeaveTracker[[#This Row],[Days]]&amp;" "&amp;LeaveTracker[[#This Row],[Type of Leave]]</f>
        <v>8 SL</v>
      </c>
      <c r="L957" s="23">
        <f ca="1">NETWORKDAYS(LeaveTracker[[#This Row],[Start Date]],LeaveTracker[[#This Row],[End Date]],lstHolidays)</f>
        <v>8</v>
      </c>
      <c r="M957" s="27"/>
    </row>
    <row r="958" spans="1:13" ht="30" hidden="1" customHeight="1" x14ac:dyDescent="0.3">
      <c r="A958" s="32">
        <v>1193</v>
      </c>
      <c r="B958" s="33">
        <v>43791</v>
      </c>
      <c r="C958" s="22">
        <v>43725</v>
      </c>
      <c r="D958" s="20" t="s">
        <v>289</v>
      </c>
      <c r="E958" s="51" t="str">
        <f>IF(ISBLANK(LeaveTracker[[#This Row],[Employee Name]]),"-----",VLOOKUP(LeaveTracker[[#This Row],[Employee Name]],Employees[[Employee Name]:[Office]],7))</f>
        <v>EEO/ CITY MARKET</v>
      </c>
      <c r="F958" s="51" t="str">
        <f>IF(ISBLANK(LeaveTracker[[#This Row],[Employee Name]]),"-----",VLOOKUP(LeaveTracker[[#This Row],[Employee Name]],Employees[[Employee Name]:[Office]],6))</f>
        <v>REGULAR</v>
      </c>
      <c r="G958" s="24">
        <v>43715</v>
      </c>
      <c r="H958" s="24">
        <v>43715</v>
      </c>
      <c r="I958" s="56" t="s">
        <v>81</v>
      </c>
      <c r="K958" s="51" t="str">
        <f>LeaveTracker[[#This Row],[Days]]&amp;" "&amp;LeaveTracker[[#This Row],[Type of Leave]]</f>
        <v>1 SL</v>
      </c>
      <c r="L958" s="23">
        <v>1</v>
      </c>
      <c r="M958" s="27"/>
    </row>
    <row r="959" spans="1:13" ht="30" hidden="1" customHeight="1" x14ac:dyDescent="0.3">
      <c r="A959" s="32">
        <v>1193</v>
      </c>
      <c r="B959" s="33">
        <v>43791</v>
      </c>
      <c r="C959" s="22">
        <v>43725</v>
      </c>
      <c r="D959" s="20" t="s">
        <v>289</v>
      </c>
      <c r="E959" s="51" t="str">
        <f>IF(ISBLANK(LeaveTracker[[#This Row],[Employee Name]]),"-----",VLOOKUP(LeaveTracker[[#This Row],[Employee Name]],Employees[[Employee Name]:[Office]],7))</f>
        <v>EEO/ CITY MARKET</v>
      </c>
      <c r="F959" s="51" t="str">
        <f>IF(ISBLANK(LeaveTracker[[#This Row],[Employee Name]]),"-----",VLOOKUP(LeaveTracker[[#This Row],[Employee Name]],Employees[[Employee Name]:[Office]],6))</f>
        <v>REGULAR</v>
      </c>
      <c r="G959" s="24">
        <v>43719</v>
      </c>
      <c r="H959" s="24">
        <v>43722</v>
      </c>
      <c r="I959" s="56" t="s">
        <v>81</v>
      </c>
      <c r="K959" s="51" t="str">
        <f ca="1">LeaveTracker[[#This Row],[Days]]&amp;" "&amp;LeaveTracker[[#This Row],[Type of Leave]]</f>
        <v>3 SL</v>
      </c>
      <c r="L959" s="23">
        <f ca="1">NETWORKDAYS(LeaveTracker[[#This Row],[Start Date]],LeaveTracker[[#This Row],[End Date]],lstHolidays)</f>
        <v>3</v>
      </c>
      <c r="M959" s="27"/>
    </row>
    <row r="960" spans="1:13" ht="30" hidden="1" customHeight="1" x14ac:dyDescent="0.3">
      <c r="A960" s="32">
        <v>1193</v>
      </c>
      <c r="B960" s="33">
        <v>43791</v>
      </c>
      <c r="C960" s="22">
        <v>43725</v>
      </c>
      <c r="D960" s="20" t="s">
        <v>289</v>
      </c>
      <c r="E960" s="51" t="str">
        <f>IF(ISBLANK(LeaveTracker[[#This Row],[Employee Name]]),"-----",VLOOKUP(LeaveTracker[[#This Row],[Employee Name]],Employees[[Employee Name]:[Office]],7))</f>
        <v>EEO/ CITY MARKET</v>
      </c>
      <c r="F960" s="51" t="str">
        <f>IF(ISBLANK(LeaveTracker[[#This Row],[Employee Name]]),"-----",VLOOKUP(LeaveTracker[[#This Row],[Employee Name]],Employees[[Employee Name]:[Office]],6))</f>
        <v>REGULAR</v>
      </c>
      <c r="G960" s="24">
        <v>43726</v>
      </c>
      <c r="H960" s="24">
        <v>43727</v>
      </c>
      <c r="I960" s="56" t="s">
        <v>81</v>
      </c>
      <c r="K960" s="51" t="str">
        <f ca="1">LeaveTracker[[#This Row],[Days]]&amp;" "&amp;LeaveTracker[[#This Row],[Type of Leave]]</f>
        <v>2 SL</v>
      </c>
      <c r="L960" s="23">
        <f ca="1">NETWORKDAYS(LeaveTracker[[#This Row],[Start Date]],LeaveTracker[[#This Row],[End Date]],lstHolidays)</f>
        <v>2</v>
      </c>
      <c r="M960" s="27"/>
    </row>
    <row r="961" spans="1:13" ht="30" hidden="1" customHeight="1" x14ac:dyDescent="0.3">
      <c r="A961" s="32">
        <v>1194</v>
      </c>
      <c r="B961" s="33">
        <v>43791</v>
      </c>
      <c r="C961" s="22">
        <v>43760</v>
      </c>
      <c r="D961" s="19" t="s">
        <v>292</v>
      </c>
      <c r="E961" s="51" t="str">
        <f>IF(ISBLANK(LeaveTracker[[#This Row],[Employee Name]]),"-----",VLOOKUP(LeaveTracker[[#This Row],[Employee Name]],Employees[[Employee Name]:[Office]],7))</f>
        <v>CENRO</v>
      </c>
      <c r="F961" s="51" t="str">
        <f>IF(ISBLANK(LeaveTracker[[#This Row],[Employee Name]]),"-----",VLOOKUP(LeaveTracker[[#This Row],[Employee Name]],Employees[[Employee Name]:[Office]],6))</f>
        <v>REGULAR</v>
      </c>
      <c r="G961" s="24">
        <v>43766</v>
      </c>
      <c r="H961" s="24">
        <v>43769</v>
      </c>
      <c r="I961" s="56" t="s">
        <v>82</v>
      </c>
      <c r="K961" s="51" t="str">
        <f ca="1">LeaveTracker[[#This Row],[Days]]&amp;" "&amp;LeaveTracker[[#This Row],[Type of Leave]]</f>
        <v>4 VL</v>
      </c>
      <c r="L961" s="23">
        <f ca="1">NETWORKDAYS(LeaveTracker[[#This Row],[Start Date]],LeaveTracker[[#This Row],[End Date]],lstHolidays)</f>
        <v>4</v>
      </c>
      <c r="M961" s="27"/>
    </row>
    <row r="962" spans="1:13" ht="30" hidden="1" customHeight="1" x14ac:dyDescent="0.3">
      <c r="A962" s="32">
        <v>1194</v>
      </c>
      <c r="B962" s="33">
        <v>43791</v>
      </c>
      <c r="C962" s="22">
        <v>43760</v>
      </c>
      <c r="D962" s="20" t="s">
        <v>292</v>
      </c>
      <c r="E962" s="51" t="str">
        <f>IF(ISBLANK(LeaveTracker[[#This Row],[Employee Name]]),"-----",VLOOKUP(LeaveTracker[[#This Row],[Employee Name]],Employees[[Employee Name]:[Office]],7))</f>
        <v>CENRO</v>
      </c>
      <c r="F962" s="51" t="str">
        <f>IF(ISBLANK(LeaveTracker[[#This Row],[Employee Name]]),"-----",VLOOKUP(LeaveTracker[[#This Row],[Employee Name]],Employees[[Employee Name]:[Office]],6))</f>
        <v>REGULAR</v>
      </c>
      <c r="G962" s="24">
        <v>43773</v>
      </c>
      <c r="H962" s="24">
        <v>43777</v>
      </c>
      <c r="I962" s="56" t="s">
        <v>82</v>
      </c>
      <c r="K962" s="51" t="str">
        <f ca="1">LeaveTracker[[#This Row],[Days]]&amp;" "&amp;LeaveTracker[[#This Row],[Type of Leave]]</f>
        <v>5 VL</v>
      </c>
      <c r="L962" s="23">
        <f ca="1">NETWORKDAYS(LeaveTracker[[#This Row],[Start Date]],LeaveTracker[[#This Row],[End Date]],lstHolidays)</f>
        <v>5</v>
      </c>
      <c r="M962" s="27"/>
    </row>
    <row r="963" spans="1:13" ht="30" hidden="1" customHeight="1" x14ac:dyDescent="0.3">
      <c r="A963" s="32">
        <v>1194</v>
      </c>
      <c r="B963" s="33">
        <v>43791</v>
      </c>
      <c r="C963" s="22">
        <v>43760</v>
      </c>
      <c r="D963" s="20" t="s">
        <v>292</v>
      </c>
      <c r="E963" s="51" t="str">
        <f>IF(ISBLANK(LeaveTracker[[#This Row],[Employee Name]]),"-----",VLOOKUP(LeaveTracker[[#This Row],[Employee Name]],Employees[[Employee Name]:[Office]],7))</f>
        <v>CENRO</v>
      </c>
      <c r="F963" s="51" t="str">
        <f>IF(ISBLANK(LeaveTracker[[#This Row],[Employee Name]]),"-----",VLOOKUP(LeaveTracker[[#This Row],[Employee Name]],Employees[[Employee Name]:[Office]],6))</f>
        <v>REGULAR</v>
      </c>
      <c r="G963" s="24">
        <v>43780</v>
      </c>
      <c r="H963" s="24">
        <v>43784</v>
      </c>
      <c r="I963" s="56" t="s">
        <v>82</v>
      </c>
      <c r="K963" s="51" t="str">
        <f ca="1">LeaveTracker[[#This Row],[Days]]&amp;" "&amp;LeaveTracker[[#This Row],[Type of Leave]]</f>
        <v>5 VL</v>
      </c>
      <c r="L963" s="23">
        <f ca="1">NETWORKDAYS(LeaveTracker[[#This Row],[Start Date]],LeaveTracker[[#This Row],[End Date]],lstHolidays)</f>
        <v>5</v>
      </c>
      <c r="M963" s="27"/>
    </row>
    <row r="964" spans="1:13" ht="30" hidden="1" customHeight="1" x14ac:dyDescent="0.3">
      <c r="A964" s="32">
        <v>1195</v>
      </c>
      <c r="B964" s="33">
        <v>43791</v>
      </c>
      <c r="C964" s="22">
        <v>43760</v>
      </c>
      <c r="D964" s="20" t="s">
        <v>292</v>
      </c>
      <c r="E964" s="51" t="str">
        <f>IF(ISBLANK(LeaveTracker[[#This Row],[Employee Name]]),"-----",VLOOKUP(LeaveTracker[[#This Row],[Employee Name]],Employees[[Employee Name]:[Office]],7))</f>
        <v>CENRO</v>
      </c>
      <c r="F964" s="51" t="str">
        <f>IF(ISBLANK(LeaveTracker[[#This Row],[Employee Name]]),"-----",VLOOKUP(LeaveTracker[[#This Row],[Employee Name]],Employees[[Employee Name]:[Office]],6))</f>
        <v>REGULAR</v>
      </c>
      <c r="G964" s="24">
        <v>43759</v>
      </c>
      <c r="H964" s="24">
        <v>43759</v>
      </c>
      <c r="I964" s="56" t="s">
        <v>81</v>
      </c>
      <c r="K964" s="51" t="str">
        <f ca="1">LeaveTracker[[#This Row],[Days]]&amp;" "&amp;LeaveTracker[[#This Row],[Type of Leave]]</f>
        <v>1 SL</v>
      </c>
      <c r="L964" s="23">
        <f ca="1">NETWORKDAYS(LeaveTracker[[#This Row],[Start Date]],LeaveTracker[[#This Row],[End Date]],lstHolidays)</f>
        <v>1</v>
      </c>
      <c r="M964" s="27"/>
    </row>
    <row r="965" spans="1:13" ht="30" hidden="1" customHeight="1" x14ac:dyDescent="0.3">
      <c r="A965" s="32">
        <v>1196</v>
      </c>
      <c r="B965" s="33">
        <v>43791</v>
      </c>
      <c r="C965" s="22">
        <v>43755</v>
      </c>
      <c r="D965" s="19" t="s">
        <v>299</v>
      </c>
      <c r="E965" s="51" t="str">
        <f>IF(ISBLANK(LeaveTracker[[#This Row],[Employee Name]]),"-----",VLOOKUP(LeaveTracker[[#This Row],[Employee Name]],Employees[[Employee Name]:[Office]],7))</f>
        <v>TOPS (ADMIN CSU)</v>
      </c>
      <c r="F965" s="51" t="str">
        <f>IF(ISBLANK(LeaveTracker[[#This Row],[Employee Name]]),"-----",VLOOKUP(LeaveTracker[[#This Row],[Employee Name]],Employees[[Employee Name]:[Office]],6))</f>
        <v>REGULAR</v>
      </c>
      <c r="G965" s="24">
        <v>43759</v>
      </c>
      <c r="H965" s="24">
        <v>43763</v>
      </c>
      <c r="I965" s="56" t="s">
        <v>300</v>
      </c>
      <c r="J965" s="43" t="s">
        <v>301</v>
      </c>
      <c r="K965" s="51" t="str">
        <f ca="1">LeaveTracker[[#This Row],[Days]]&amp;" "&amp;LeaveTracker[[#This Row],[Type of Leave]]</f>
        <v>5 OTHER</v>
      </c>
      <c r="L965" s="23">
        <f ca="1">NETWORKDAYS(LeaveTracker[[#This Row],[Start Date]],LeaveTracker[[#This Row],[End Date]],lstHolidays)</f>
        <v>5</v>
      </c>
      <c r="M965" s="27"/>
    </row>
    <row r="966" spans="1:13" ht="30" hidden="1" customHeight="1" x14ac:dyDescent="0.3">
      <c r="A966" s="32">
        <v>1197</v>
      </c>
      <c r="B966" s="33">
        <v>43791</v>
      </c>
      <c r="C966" s="22">
        <v>43733</v>
      </c>
      <c r="D966" s="20" t="s">
        <v>304</v>
      </c>
      <c r="E966" s="51" t="str">
        <f>IF(ISBLANK(LeaveTracker[[#This Row],[Employee Name]]),"-----",VLOOKUP(LeaveTracker[[#This Row],[Employee Name]],Employees[[Employee Name]:[Office]],7))</f>
        <v>TOPS (ADMIN CSU)</v>
      </c>
      <c r="F966" s="51" t="str">
        <f>IF(ISBLANK(LeaveTracker[[#This Row],[Employee Name]]),"-----",VLOOKUP(LeaveTracker[[#This Row],[Employee Name]],Employees[[Employee Name]:[Office]],6))</f>
        <v>REGULAR</v>
      </c>
      <c r="G966" s="24">
        <v>43731</v>
      </c>
      <c r="H966" s="24">
        <v>43732</v>
      </c>
      <c r="I966" s="56" t="s">
        <v>81</v>
      </c>
      <c r="K966" s="51" t="str">
        <f ca="1">LeaveTracker[[#This Row],[Days]]&amp;" "&amp;LeaveTracker[[#This Row],[Type of Leave]]</f>
        <v>2 SL</v>
      </c>
      <c r="L966" s="23">
        <f ca="1">NETWORKDAYS(LeaveTracker[[#This Row],[Start Date]],LeaveTracker[[#This Row],[End Date]],lstHolidays)</f>
        <v>2</v>
      </c>
      <c r="M966" s="27"/>
    </row>
    <row r="967" spans="1:13" ht="30" hidden="1" customHeight="1" x14ac:dyDescent="0.3">
      <c r="A967" s="32">
        <v>1198</v>
      </c>
      <c r="B967" s="33">
        <v>43791</v>
      </c>
      <c r="C967" s="22">
        <v>43754</v>
      </c>
      <c r="D967" s="19" t="s">
        <v>306</v>
      </c>
      <c r="E967" s="51" t="str">
        <f>IF(ISBLANK(LeaveTracker[[#This Row],[Employee Name]]),"-----",VLOOKUP(LeaveTracker[[#This Row],[Employee Name]],Employees[[Employee Name]:[Office]],7))</f>
        <v>TOPS (ADMIN CSU)</v>
      </c>
      <c r="F967" s="51" t="str">
        <f>IF(ISBLANK(LeaveTracker[[#This Row],[Employee Name]]),"-----",VLOOKUP(LeaveTracker[[#This Row],[Employee Name]],Employees[[Employee Name]:[Office]],6))</f>
        <v>REGULAR</v>
      </c>
      <c r="G967" s="24">
        <v>43761</v>
      </c>
      <c r="H967" s="24">
        <v>43763</v>
      </c>
      <c r="I967" s="56" t="s">
        <v>1</v>
      </c>
      <c r="J967" s="43" t="s">
        <v>307</v>
      </c>
      <c r="K967" s="51" t="str">
        <f ca="1">LeaveTracker[[#This Row],[Days]]&amp;" "&amp;LeaveTracker[[#This Row],[Type of Leave]]</f>
        <v>3 Other</v>
      </c>
      <c r="L967" s="23">
        <f ca="1">NETWORKDAYS(LeaveTracker[[#This Row],[Start Date]],LeaveTracker[[#This Row],[End Date]],lstHolidays)</f>
        <v>3</v>
      </c>
      <c r="M967" s="27"/>
    </row>
    <row r="968" spans="1:13" ht="30" hidden="1" customHeight="1" x14ac:dyDescent="0.3">
      <c r="A968" s="32">
        <v>1198</v>
      </c>
      <c r="B968" s="33">
        <v>43791</v>
      </c>
      <c r="C968" s="22">
        <v>43754</v>
      </c>
      <c r="D968" s="19" t="s">
        <v>306</v>
      </c>
      <c r="E968" s="51" t="str">
        <f>IF(ISBLANK(LeaveTracker[[#This Row],[Employee Name]]),"-----",VLOOKUP(LeaveTracker[[#This Row],[Employee Name]],Employees[[Employee Name]:[Office]],7))</f>
        <v>TOPS (ADMIN CSU)</v>
      </c>
      <c r="F968" s="51" t="str">
        <f>IF(ISBLANK(LeaveTracker[[#This Row],[Employee Name]]),"-----",VLOOKUP(LeaveTracker[[#This Row],[Employee Name]],Employees[[Employee Name]:[Office]],6))</f>
        <v>REGULAR</v>
      </c>
      <c r="G968" s="24">
        <v>43805</v>
      </c>
      <c r="H968" s="24">
        <v>43805</v>
      </c>
      <c r="I968" s="56" t="s">
        <v>1</v>
      </c>
      <c r="J968" s="43" t="s">
        <v>307</v>
      </c>
      <c r="K968" s="51" t="str">
        <f ca="1">LeaveTracker[[#This Row],[Days]]&amp;" "&amp;LeaveTracker[[#This Row],[Type of Leave]]</f>
        <v>1 Other</v>
      </c>
      <c r="L968" s="23">
        <f ca="1">NETWORKDAYS(LeaveTracker[[#This Row],[Start Date]],LeaveTracker[[#This Row],[End Date]],lstHolidays)</f>
        <v>1</v>
      </c>
      <c r="M968" s="27"/>
    </row>
    <row r="969" spans="1:13" ht="30" hidden="1" customHeight="1" x14ac:dyDescent="0.3">
      <c r="A969" s="32">
        <v>1198</v>
      </c>
      <c r="B969" s="33">
        <v>43791</v>
      </c>
      <c r="C969" s="22">
        <v>43754</v>
      </c>
      <c r="D969" s="19" t="s">
        <v>306</v>
      </c>
      <c r="E969" s="51" t="str">
        <f>IF(ISBLANK(LeaveTracker[[#This Row],[Employee Name]]),"-----",VLOOKUP(LeaveTracker[[#This Row],[Employee Name]],Employees[[Employee Name]:[Office]],7))</f>
        <v>TOPS (ADMIN CSU)</v>
      </c>
      <c r="F969" s="51" t="str">
        <f>IF(ISBLANK(LeaveTracker[[#This Row],[Employee Name]]),"-----",VLOOKUP(LeaveTracker[[#This Row],[Employee Name]],Employees[[Employee Name]:[Office]],6))</f>
        <v>REGULAR</v>
      </c>
      <c r="G969" s="24">
        <v>43819</v>
      </c>
      <c r="H969" s="24">
        <v>43819</v>
      </c>
      <c r="I969" s="56" t="s">
        <v>1</v>
      </c>
      <c r="J969" s="43" t="s">
        <v>307</v>
      </c>
      <c r="K969" s="51" t="str">
        <f ca="1">LeaveTracker[[#This Row],[Days]]&amp;" "&amp;LeaveTracker[[#This Row],[Type of Leave]]</f>
        <v>1 Other</v>
      </c>
      <c r="L969" s="23">
        <f ca="1">NETWORKDAYS(LeaveTracker[[#This Row],[Start Date]],LeaveTracker[[#This Row],[End Date]],lstHolidays)</f>
        <v>1</v>
      </c>
      <c r="M969" s="27"/>
    </row>
    <row r="970" spans="1:13" ht="30" hidden="1" customHeight="1" x14ac:dyDescent="0.3">
      <c r="A970" s="32">
        <v>1199</v>
      </c>
      <c r="B970" s="33">
        <v>43791</v>
      </c>
      <c r="C970" s="22">
        <v>43737</v>
      </c>
      <c r="D970" s="20" t="s">
        <v>312</v>
      </c>
      <c r="E970" s="51" t="str">
        <f>IF(ISBLANK(LeaveTracker[[#This Row],[Employee Name]]),"-----",VLOOKUP(LeaveTracker[[#This Row],[Employee Name]],Employees[[Employee Name]:[Office]],7))</f>
        <v>ADMIN OFFICE - HALL OF JUSTICE</v>
      </c>
      <c r="F970" s="51" t="str">
        <f>IF(ISBLANK(LeaveTracker[[#This Row],[Employee Name]]),"-----",VLOOKUP(LeaveTracker[[#This Row],[Employee Name]],Employees[[Employee Name]:[Office]],6))</f>
        <v>REGULAR</v>
      </c>
      <c r="G970" s="24">
        <v>43731</v>
      </c>
      <c r="H970" s="24">
        <v>43735</v>
      </c>
      <c r="I970" s="56" t="s">
        <v>82</v>
      </c>
      <c r="K970" s="51" t="str">
        <f ca="1">LeaveTracker[[#This Row],[Days]]&amp;" "&amp;LeaveTracker[[#This Row],[Type of Leave]]</f>
        <v>5 VL</v>
      </c>
      <c r="L970" s="23">
        <f ca="1">NETWORKDAYS(LeaveTracker[[#This Row],[Start Date]],LeaveTracker[[#This Row],[End Date]],lstHolidays)</f>
        <v>5</v>
      </c>
      <c r="M970" s="27"/>
    </row>
    <row r="971" spans="1:13" ht="30" hidden="1" customHeight="1" x14ac:dyDescent="0.3">
      <c r="A971" s="32">
        <v>1200</v>
      </c>
      <c r="B971" s="33">
        <v>43791</v>
      </c>
      <c r="C971" s="22">
        <v>43759</v>
      </c>
      <c r="D971" s="19" t="s">
        <v>316</v>
      </c>
      <c r="E971" s="51" t="str">
        <f>IF(ISBLANK(LeaveTracker[[#This Row],[Employee Name]]),"-----",VLOOKUP(LeaveTracker[[#This Row],[Employee Name]],Employees[[Employee Name]:[Office]],7))</f>
        <v>CEO</v>
      </c>
      <c r="F971" s="51" t="str">
        <f>IF(ISBLANK(LeaveTracker[[#This Row],[Employee Name]]),"-----",VLOOKUP(LeaveTracker[[#This Row],[Employee Name]],Employees[[Employee Name]:[Office]],6))</f>
        <v>REGULAR</v>
      </c>
      <c r="G971" s="24">
        <v>43766</v>
      </c>
      <c r="H971" s="24">
        <v>43767</v>
      </c>
      <c r="I971" s="56" t="s">
        <v>82</v>
      </c>
      <c r="K971" s="51" t="str">
        <f ca="1">LeaveTracker[[#This Row],[Days]]&amp;" "&amp;LeaveTracker[[#This Row],[Type of Leave]]</f>
        <v>2 VL</v>
      </c>
      <c r="L971" s="23">
        <f ca="1">NETWORKDAYS(LeaveTracker[[#This Row],[Start Date]],LeaveTracker[[#This Row],[End Date]],lstHolidays)</f>
        <v>2</v>
      </c>
      <c r="M971" s="27"/>
    </row>
    <row r="972" spans="1:13" ht="30" hidden="1" customHeight="1" x14ac:dyDescent="0.3">
      <c r="A972" s="32">
        <v>1201</v>
      </c>
      <c r="B972" s="33">
        <v>43791</v>
      </c>
      <c r="C972" s="22">
        <v>43759</v>
      </c>
      <c r="D972" s="19" t="s">
        <v>318</v>
      </c>
      <c r="E972" s="51" t="str">
        <f>IF(ISBLANK(LeaveTracker[[#This Row],[Employee Name]]),"-----",VLOOKUP(LeaveTracker[[#This Row],[Employee Name]],Employees[[Employee Name]:[Office]],7))</f>
        <v>CEO</v>
      </c>
      <c r="F972" s="51" t="str">
        <f>IF(ISBLANK(LeaveTracker[[#This Row],[Employee Name]]),"-----",VLOOKUP(LeaveTracker[[#This Row],[Employee Name]],Employees[[Employee Name]:[Office]],6))</f>
        <v>REGULAR</v>
      </c>
      <c r="G972" s="24">
        <v>43755</v>
      </c>
      <c r="H972" s="24">
        <v>43755</v>
      </c>
      <c r="I972" s="56" t="s">
        <v>81</v>
      </c>
      <c r="K972" s="51" t="str">
        <f ca="1">LeaveTracker[[#This Row],[Days]]&amp;" "&amp;LeaveTracker[[#This Row],[Type of Leave]]</f>
        <v>1 SL</v>
      </c>
      <c r="L972" s="23">
        <f ca="1">NETWORKDAYS(LeaveTracker[[#This Row],[Start Date]],LeaveTracker[[#This Row],[End Date]],lstHolidays)</f>
        <v>1</v>
      </c>
      <c r="M972" s="27"/>
    </row>
    <row r="973" spans="1:13" ht="30" hidden="1" customHeight="1" x14ac:dyDescent="0.3">
      <c r="A973" s="32">
        <v>1202</v>
      </c>
      <c r="B973" s="33">
        <v>43791</v>
      </c>
      <c r="C973" s="22">
        <v>43754</v>
      </c>
      <c r="D973" s="20" t="s">
        <v>318</v>
      </c>
      <c r="E973" s="51" t="str">
        <f>IF(ISBLANK(LeaveTracker[[#This Row],[Employee Name]]),"-----",VLOOKUP(LeaveTracker[[#This Row],[Employee Name]],Employees[[Employee Name]:[Office]],7))</f>
        <v>CEO</v>
      </c>
      <c r="F973" s="51" t="str">
        <f>IF(ISBLANK(LeaveTracker[[#This Row],[Employee Name]]),"-----",VLOOKUP(LeaveTracker[[#This Row],[Employee Name]],Employees[[Employee Name]:[Office]],6))</f>
        <v>REGULAR</v>
      </c>
      <c r="G973" s="24">
        <v>43746</v>
      </c>
      <c r="H973" s="24">
        <v>43746</v>
      </c>
      <c r="I973" s="56" t="s">
        <v>81</v>
      </c>
      <c r="K973" s="51" t="str">
        <f ca="1">LeaveTracker[[#This Row],[Days]]&amp;" "&amp;LeaveTracker[[#This Row],[Type of Leave]]</f>
        <v>1 SL</v>
      </c>
      <c r="L973" s="23">
        <f ca="1">NETWORKDAYS(LeaveTracker[[#This Row],[Start Date]],LeaveTracker[[#This Row],[End Date]],lstHolidays)</f>
        <v>1</v>
      </c>
      <c r="M973" s="27"/>
    </row>
    <row r="974" spans="1:13" ht="30" hidden="1" customHeight="1" x14ac:dyDescent="0.3">
      <c r="A974" s="32">
        <v>1203</v>
      </c>
      <c r="B974" s="33">
        <v>43791</v>
      </c>
      <c r="C974" s="22">
        <v>43754</v>
      </c>
      <c r="D974" s="20" t="s">
        <v>318</v>
      </c>
      <c r="E974" s="51" t="str">
        <f>IF(ISBLANK(LeaveTracker[[#This Row],[Employee Name]]),"-----",VLOOKUP(LeaveTracker[[#This Row],[Employee Name]],Employees[[Employee Name]:[Office]],7))</f>
        <v>CEO</v>
      </c>
      <c r="F974" s="51" t="str">
        <f>IF(ISBLANK(LeaveTracker[[#This Row],[Employee Name]]),"-----",VLOOKUP(LeaveTracker[[#This Row],[Employee Name]],Employees[[Employee Name]:[Office]],6))</f>
        <v>REGULAR</v>
      </c>
      <c r="G974" s="24">
        <v>43727</v>
      </c>
      <c r="H974" s="24">
        <v>43727</v>
      </c>
      <c r="I974" s="56" t="s">
        <v>81</v>
      </c>
      <c r="K974" s="51" t="str">
        <f ca="1">LeaveTracker[[#This Row],[Days]]&amp;" "&amp;LeaveTracker[[#This Row],[Type of Leave]]</f>
        <v>1 SL</v>
      </c>
      <c r="L974" s="23">
        <f ca="1">NETWORKDAYS(LeaveTracker[[#This Row],[Start Date]],LeaveTracker[[#This Row],[End Date]],lstHolidays)</f>
        <v>1</v>
      </c>
      <c r="M974" s="27"/>
    </row>
    <row r="975" spans="1:13" ht="30" hidden="1" customHeight="1" x14ac:dyDescent="0.3">
      <c r="A975" s="32">
        <v>1204</v>
      </c>
      <c r="B975" s="33">
        <v>43791</v>
      </c>
      <c r="C975" s="22">
        <v>43754</v>
      </c>
      <c r="D975" s="19" t="s">
        <v>322</v>
      </c>
      <c r="E975" s="51" t="str">
        <f>IF(ISBLANK(LeaveTracker[[#This Row],[Employee Name]]),"-----",VLOOKUP(LeaveTracker[[#This Row],[Employee Name]],Employees[[Employee Name]:[Office]],7))</f>
        <v>CEO</v>
      </c>
      <c r="F975" s="51" t="str">
        <f>IF(ISBLANK(LeaveTracker[[#This Row],[Employee Name]]),"-----",VLOOKUP(LeaveTracker[[#This Row],[Employee Name]],Employees[[Employee Name]:[Office]],6))</f>
        <v>REGULAR</v>
      </c>
      <c r="G975" s="24">
        <v>43746</v>
      </c>
      <c r="H975" s="24">
        <v>43746</v>
      </c>
      <c r="I975" s="56" t="s">
        <v>81</v>
      </c>
      <c r="K975" s="51" t="str">
        <f ca="1">LeaveTracker[[#This Row],[Days]]&amp;" "&amp;LeaveTracker[[#This Row],[Type of Leave]]</f>
        <v>1 SL</v>
      </c>
      <c r="L975" s="23">
        <f ca="1">NETWORKDAYS(LeaveTracker[[#This Row],[Start Date]],LeaveTracker[[#This Row],[End Date]],lstHolidays)</f>
        <v>1</v>
      </c>
      <c r="M975" s="27"/>
    </row>
    <row r="976" spans="1:13" ht="30" hidden="1" customHeight="1" x14ac:dyDescent="0.3">
      <c r="A976" s="32">
        <v>1205</v>
      </c>
      <c r="B976" s="33">
        <v>43791</v>
      </c>
      <c r="C976" s="22">
        <v>43754</v>
      </c>
      <c r="D976" s="20" t="s">
        <v>322</v>
      </c>
      <c r="E976" s="51" t="str">
        <f>IF(ISBLANK(LeaveTracker[[#This Row],[Employee Name]]),"-----",VLOOKUP(LeaveTracker[[#This Row],[Employee Name]],Employees[[Employee Name]:[Office]],7))</f>
        <v>CEO</v>
      </c>
      <c r="F976" s="51" t="str">
        <f>IF(ISBLANK(LeaveTracker[[#This Row],[Employee Name]]),"-----",VLOOKUP(LeaveTracker[[#This Row],[Employee Name]],Employees[[Employee Name]:[Office]],6))</f>
        <v>REGULAR</v>
      </c>
      <c r="G976" s="24">
        <v>43754</v>
      </c>
      <c r="H976" s="24">
        <v>43754</v>
      </c>
      <c r="I976" s="56" t="s">
        <v>81</v>
      </c>
      <c r="K976" s="51" t="str">
        <f ca="1">LeaveTracker[[#This Row],[Days]]&amp;" "&amp;LeaveTracker[[#This Row],[Type of Leave]]</f>
        <v>1 SL</v>
      </c>
      <c r="L976" s="23">
        <f ca="1">NETWORKDAYS(LeaveTracker[[#This Row],[Start Date]],LeaveTracker[[#This Row],[End Date]],lstHolidays)</f>
        <v>1</v>
      </c>
      <c r="M976" s="27"/>
    </row>
    <row r="977" spans="1:13" ht="30" hidden="1" customHeight="1" x14ac:dyDescent="0.3">
      <c r="A977" s="32">
        <v>1206</v>
      </c>
      <c r="B977" s="33">
        <v>43791</v>
      </c>
      <c r="C977" s="22">
        <v>43759</v>
      </c>
      <c r="D977" s="20" t="s">
        <v>322</v>
      </c>
      <c r="E977" s="51" t="str">
        <f>IF(ISBLANK(LeaveTracker[[#This Row],[Employee Name]]),"-----",VLOOKUP(LeaveTracker[[#This Row],[Employee Name]],Employees[[Employee Name]:[Office]],7))</f>
        <v>CEO</v>
      </c>
      <c r="F977" s="51" t="str">
        <f>IF(ISBLANK(LeaveTracker[[#This Row],[Employee Name]]),"-----",VLOOKUP(LeaveTracker[[#This Row],[Employee Name]],Employees[[Employee Name]:[Office]],6))</f>
        <v>REGULAR</v>
      </c>
      <c r="G977" s="24">
        <v>43755</v>
      </c>
      <c r="H977" s="24">
        <v>43755</v>
      </c>
      <c r="I977" s="56" t="s">
        <v>81</v>
      </c>
      <c r="K977" s="51" t="str">
        <f ca="1">LeaveTracker[[#This Row],[Days]]&amp;" "&amp;LeaveTracker[[#This Row],[Type of Leave]]</f>
        <v>1 SL</v>
      </c>
      <c r="L977" s="23">
        <f ca="1">NETWORKDAYS(LeaveTracker[[#This Row],[Start Date]],LeaveTracker[[#This Row],[End Date]],lstHolidays)</f>
        <v>1</v>
      </c>
      <c r="M977" s="27"/>
    </row>
    <row r="978" spans="1:13" ht="30" hidden="1" customHeight="1" x14ac:dyDescent="0.3">
      <c r="A978" s="32">
        <v>1207</v>
      </c>
      <c r="B978" s="33">
        <v>43791</v>
      </c>
      <c r="C978" s="22">
        <v>43759</v>
      </c>
      <c r="D978" s="19" t="s">
        <v>326</v>
      </c>
      <c r="E978" s="51" t="str">
        <f>IF(ISBLANK(LeaveTracker[[#This Row],[Employee Name]]),"-----",VLOOKUP(LeaveTracker[[#This Row],[Employee Name]],Employees[[Employee Name]:[Office]],7))</f>
        <v>CEO</v>
      </c>
      <c r="F978" s="51" t="str">
        <f>IF(ISBLANK(LeaveTracker[[#This Row],[Employee Name]]),"-----",VLOOKUP(LeaveTracker[[#This Row],[Employee Name]],Employees[[Employee Name]:[Office]],6))</f>
        <v>REGULAR</v>
      </c>
      <c r="G978" s="24">
        <v>43756</v>
      </c>
      <c r="H978" s="24">
        <v>43756</v>
      </c>
      <c r="I978" s="56" t="s">
        <v>81</v>
      </c>
      <c r="K978" s="51" t="str">
        <f ca="1">LeaveTracker[[#This Row],[Days]]&amp;" "&amp;LeaveTracker[[#This Row],[Type of Leave]]</f>
        <v>1 SL</v>
      </c>
      <c r="L978" s="23">
        <f ca="1">NETWORKDAYS(LeaveTracker[[#This Row],[Start Date]],LeaveTracker[[#This Row],[End Date]],lstHolidays)</f>
        <v>1</v>
      </c>
      <c r="M978" s="27"/>
    </row>
    <row r="979" spans="1:13" ht="30" hidden="1" customHeight="1" x14ac:dyDescent="0.3">
      <c r="A979" s="32">
        <v>1208</v>
      </c>
      <c r="B979" s="33">
        <v>43791</v>
      </c>
      <c r="C979" s="22">
        <v>43769</v>
      </c>
      <c r="D979" s="19" t="s">
        <v>330</v>
      </c>
      <c r="E979" s="51" t="str">
        <f>IF(ISBLANK(LeaveTracker[[#This Row],[Employee Name]]),"-----",VLOOKUP(LeaveTracker[[#This Row],[Employee Name]],Employees[[Employee Name]:[Office]],7))</f>
        <v>LEGAL</v>
      </c>
      <c r="F979" s="51" t="str">
        <f>IF(ISBLANK(LeaveTracker[[#This Row],[Employee Name]]),"-----",VLOOKUP(LeaveTracker[[#This Row],[Employee Name]],Employees[[Employee Name]:[Office]],6))</f>
        <v>REGULAR</v>
      </c>
      <c r="G979" s="24">
        <v>43760</v>
      </c>
      <c r="H979" s="24">
        <v>43763</v>
      </c>
      <c r="I979" s="56" t="s">
        <v>81</v>
      </c>
      <c r="K979" s="51" t="str">
        <f ca="1">LeaveTracker[[#This Row],[Days]]&amp;" "&amp;LeaveTracker[[#This Row],[Type of Leave]]</f>
        <v>4 SL</v>
      </c>
      <c r="L979" s="23">
        <f ca="1">NETWORKDAYS(LeaveTracker[[#This Row],[Start Date]],LeaveTracker[[#This Row],[End Date]],lstHolidays)</f>
        <v>4</v>
      </c>
      <c r="M979" s="27"/>
    </row>
    <row r="980" spans="1:13" ht="30" hidden="1" customHeight="1" x14ac:dyDescent="0.3">
      <c r="A980" s="32">
        <v>1208</v>
      </c>
      <c r="B980" s="33">
        <v>43791</v>
      </c>
      <c r="C980" s="22">
        <v>43769</v>
      </c>
      <c r="D980" s="19" t="s">
        <v>330</v>
      </c>
      <c r="E980" s="51" t="str">
        <f>IF(ISBLANK(LeaveTracker[[#This Row],[Employee Name]]),"-----",VLOOKUP(LeaveTracker[[#This Row],[Employee Name]],Employees[[Employee Name]:[Office]],7))</f>
        <v>LEGAL</v>
      </c>
      <c r="F980" s="51" t="str">
        <f>IF(ISBLANK(LeaveTracker[[#This Row],[Employee Name]]),"-----",VLOOKUP(LeaveTracker[[#This Row],[Employee Name]],Employees[[Employee Name]:[Office]],6))</f>
        <v>REGULAR</v>
      </c>
      <c r="G980" s="24">
        <v>43766</v>
      </c>
      <c r="H980" s="24">
        <v>43769</v>
      </c>
      <c r="I980" s="56" t="s">
        <v>81</v>
      </c>
      <c r="K980" s="51" t="str">
        <f ca="1">LeaveTracker[[#This Row],[Days]]&amp;" "&amp;LeaveTracker[[#This Row],[Type of Leave]]</f>
        <v>4 SL</v>
      </c>
      <c r="L980" s="23">
        <f ca="1">NETWORKDAYS(LeaveTracker[[#This Row],[Start Date]],LeaveTracker[[#This Row],[End Date]],lstHolidays)</f>
        <v>4</v>
      </c>
      <c r="M980" s="27"/>
    </row>
    <row r="981" spans="1:13" ht="30" hidden="1" customHeight="1" x14ac:dyDescent="0.3">
      <c r="A981" s="32">
        <v>1209</v>
      </c>
      <c r="B981" s="33">
        <v>43791</v>
      </c>
      <c r="C981" s="22">
        <v>43740</v>
      </c>
      <c r="D981" s="20" t="s">
        <v>330</v>
      </c>
      <c r="E981" s="51" t="str">
        <f>IF(ISBLANK(LeaveTracker[[#This Row],[Employee Name]]),"-----",VLOOKUP(LeaveTracker[[#This Row],[Employee Name]],Employees[[Employee Name]:[Office]],7))</f>
        <v>LEGAL</v>
      </c>
      <c r="F981" s="51" t="str">
        <f>IF(ISBLANK(LeaveTracker[[#This Row],[Employee Name]]),"-----",VLOOKUP(LeaveTracker[[#This Row],[Employee Name]],Employees[[Employee Name]:[Office]],6))</f>
        <v>REGULAR</v>
      </c>
      <c r="G981" s="24">
        <v>43734</v>
      </c>
      <c r="H981" s="24">
        <v>43735</v>
      </c>
      <c r="I981" s="56" t="s">
        <v>81</v>
      </c>
      <c r="K981" s="51" t="str">
        <f ca="1">LeaveTracker[[#This Row],[Days]]&amp;" "&amp;LeaveTracker[[#This Row],[Type of Leave]]</f>
        <v>2 SL</v>
      </c>
      <c r="L981" s="23">
        <f ca="1">NETWORKDAYS(LeaveTracker[[#This Row],[Start Date]],LeaveTracker[[#This Row],[End Date]],lstHolidays)</f>
        <v>2</v>
      </c>
      <c r="M981" s="27"/>
    </row>
    <row r="982" spans="1:13" ht="30" hidden="1" customHeight="1" x14ac:dyDescent="0.3">
      <c r="A982" s="32">
        <v>1209</v>
      </c>
      <c r="B982" s="33">
        <v>43791</v>
      </c>
      <c r="C982" s="22">
        <v>43740</v>
      </c>
      <c r="D982" s="20" t="s">
        <v>330</v>
      </c>
      <c r="E982" s="51" t="str">
        <f>IF(ISBLANK(LeaveTracker[[#This Row],[Employee Name]]),"-----",VLOOKUP(LeaveTracker[[#This Row],[Employee Name]],Employees[[Employee Name]:[Office]],7))</f>
        <v>LEGAL</v>
      </c>
      <c r="F982" s="51" t="str">
        <f>IF(ISBLANK(LeaveTracker[[#This Row],[Employee Name]]),"-----",VLOOKUP(LeaveTracker[[#This Row],[Employee Name]],Employees[[Employee Name]:[Office]],6))</f>
        <v>REGULAR</v>
      </c>
      <c r="G982" s="24">
        <v>43739</v>
      </c>
      <c r="H982" s="24">
        <v>43739</v>
      </c>
      <c r="I982" s="56" t="s">
        <v>81</v>
      </c>
      <c r="K982" s="51" t="str">
        <f ca="1">LeaveTracker[[#This Row],[Days]]&amp;" "&amp;LeaveTracker[[#This Row],[Type of Leave]]</f>
        <v>1 SL</v>
      </c>
      <c r="L982" s="23">
        <f ca="1">NETWORKDAYS(LeaveTracker[[#This Row],[Start Date]],LeaveTracker[[#This Row],[End Date]],lstHolidays)</f>
        <v>1</v>
      </c>
      <c r="M982" s="27"/>
    </row>
    <row r="983" spans="1:13" ht="30" hidden="1" customHeight="1" x14ac:dyDescent="0.3">
      <c r="A983" s="32">
        <v>1210</v>
      </c>
      <c r="B983" s="33">
        <v>43791</v>
      </c>
      <c r="C983" s="22">
        <v>43768</v>
      </c>
      <c r="D983" s="19" t="s">
        <v>335</v>
      </c>
      <c r="E983" s="51" t="str">
        <f>IF(ISBLANK(LeaveTracker[[#This Row],[Employee Name]]),"-----",VLOOKUP(LeaveTracker[[#This Row],[Employee Name]],Employees[[Employee Name]:[Office]],7))</f>
        <v>INTERNAL</v>
      </c>
      <c r="F983" s="51" t="str">
        <f>IF(ISBLANK(LeaveTracker[[#This Row],[Employee Name]]),"-----",VLOOKUP(LeaveTracker[[#This Row],[Employee Name]],Employees[[Employee Name]:[Office]],6))</f>
        <v>REGULAR</v>
      </c>
      <c r="G983" s="24">
        <v>43766</v>
      </c>
      <c r="H983" s="24">
        <v>43767</v>
      </c>
      <c r="I983" s="56" t="s">
        <v>81</v>
      </c>
      <c r="K983" s="51" t="str">
        <f ca="1">LeaveTracker[[#This Row],[Days]]&amp;" "&amp;LeaveTracker[[#This Row],[Type of Leave]]</f>
        <v>2 SL</v>
      </c>
      <c r="L983" s="23">
        <f ca="1">NETWORKDAYS(LeaveTracker[[#This Row],[Start Date]],LeaveTracker[[#This Row],[End Date]],lstHolidays)</f>
        <v>2</v>
      </c>
      <c r="M983" s="27"/>
    </row>
    <row r="984" spans="1:13" ht="30" hidden="1" customHeight="1" x14ac:dyDescent="0.3">
      <c r="A984" s="32">
        <v>1211</v>
      </c>
      <c r="B984" s="33">
        <v>43791</v>
      </c>
      <c r="C984" s="22">
        <v>43733</v>
      </c>
      <c r="D984" s="19" t="s">
        <v>339</v>
      </c>
      <c r="E984" s="51" t="str">
        <f>IF(ISBLANK(LeaveTracker[[#This Row],[Employee Name]]),"-----",VLOOKUP(LeaveTracker[[#This Row],[Employee Name]],Employees[[Employee Name]:[Office]],7))</f>
        <v>COMELEC</v>
      </c>
      <c r="F984" s="51" t="str">
        <f>IF(ISBLANK(LeaveTracker[[#This Row],[Employee Name]]),"-----",VLOOKUP(LeaveTracker[[#This Row],[Employee Name]],Employees[[Employee Name]:[Office]],6))</f>
        <v>REGULAR</v>
      </c>
      <c r="G984" s="24">
        <v>43732</v>
      </c>
      <c r="H984" s="24">
        <v>43732</v>
      </c>
      <c r="I984" s="56" t="s">
        <v>81</v>
      </c>
      <c r="K984" s="51" t="str">
        <f ca="1">LeaveTracker[[#This Row],[Days]]&amp;" "&amp;LeaveTracker[[#This Row],[Type of Leave]]</f>
        <v>1 SL</v>
      </c>
      <c r="L984" s="23">
        <f ca="1">NETWORKDAYS(LeaveTracker[[#This Row],[Start Date]],LeaveTracker[[#This Row],[End Date]],lstHolidays)</f>
        <v>1</v>
      </c>
      <c r="M984" s="27"/>
    </row>
    <row r="985" spans="1:13" ht="30" hidden="1" customHeight="1" x14ac:dyDescent="0.3">
      <c r="A985" s="32">
        <v>1212</v>
      </c>
      <c r="B985" s="33">
        <v>43791</v>
      </c>
      <c r="C985" s="22">
        <v>43725</v>
      </c>
      <c r="D985" s="19" t="s">
        <v>341</v>
      </c>
      <c r="E985" s="51" t="str">
        <f>IF(ISBLANK(LeaveTracker[[#This Row],[Employee Name]]),"-----",VLOOKUP(LeaveTracker[[#This Row],[Employee Name]],Employees[[Employee Name]:[Office]],7))</f>
        <v>COMELEC</v>
      </c>
      <c r="F985" s="51" t="str">
        <f>IF(ISBLANK(LeaveTracker[[#This Row],[Employee Name]]),"-----",VLOOKUP(LeaveTracker[[#This Row],[Employee Name]],Employees[[Employee Name]:[Office]],6))</f>
        <v>REGULAR</v>
      </c>
      <c r="G985" s="24">
        <v>43718</v>
      </c>
      <c r="H985" s="24">
        <v>43720</v>
      </c>
      <c r="I985" s="56" t="s">
        <v>81</v>
      </c>
      <c r="K985" s="51" t="str">
        <f ca="1">LeaveTracker[[#This Row],[Days]]&amp;" "&amp;LeaveTracker[[#This Row],[Type of Leave]]</f>
        <v>3 SL</v>
      </c>
      <c r="L985" s="23">
        <f ca="1">NETWORKDAYS(LeaveTracker[[#This Row],[Start Date]],LeaveTracker[[#This Row],[End Date]],lstHolidays)</f>
        <v>3</v>
      </c>
      <c r="M985" s="27"/>
    </row>
    <row r="986" spans="1:13" ht="30" hidden="1" customHeight="1" x14ac:dyDescent="0.3">
      <c r="A986" s="32">
        <v>1213</v>
      </c>
      <c r="B986" s="33">
        <v>43791</v>
      </c>
      <c r="C986" s="22">
        <v>43775</v>
      </c>
      <c r="D986" s="19" t="s">
        <v>344</v>
      </c>
      <c r="E986" s="51" t="str">
        <f>IF(ISBLANK(LeaveTracker[[#This Row],[Employee Name]]),"-----",VLOOKUP(LeaveTracker[[#This Row],[Employee Name]],Employees[[Employee Name]:[Office]],7))</f>
        <v>CENRO</v>
      </c>
      <c r="F986" s="51" t="str">
        <f>IF(ISBLANK(LeaveTracker[[#This Row],[Employee Name]]),"-----",VLOOKUP(LeaveTracker[[#This Row],[Employee Name]],Employees[[Employee Name]:[Office]],6))</f>
        <v>CASUAL</v>
      </c>
      <c r="G986" s="24">
        <v>43773</v>
      </c>
      <c r="H986" s="24">
        <v>43774</v>
      </c>
      <c r="I986" s="56" t="s">
        <v>81</v>
      </c>
      <c r="K986" s="51" t="str">
        <f ca="1">LeaveTracker[[#This Row],[Days]]&amp;" "&amp;LeaveTracker[[#This Row],[Type of Leave]]</f>
        <v>2 SL</v>
      </c>
      <c r="L986" s="23">
        <f ca="1">NETWORKDAYS(LeaveTracker[[#This Row],[Start Date]],LeaveTracker[[#This Row],[End Date]],lstHolidays)</f>
        <v>2</v>
      </c>
      <c r="M986" s="27"/>
    </row>
    <row r="987" spans="1:13" ht="30" hidden="1" customHeight="1" x14ac:dyDescent="0.3">
      <c r="A987" s="32">
        <v>1214</v>
      </c>
      <c r="B987" s="33">
        <v>43791</v>
      </c>
      <c r="C987" s="22">
        <v>43759</v>
      </c>
      <c r="D987" s="19" t="s">
        <v>347</v>
      </c>
      <c r="E987" s="51" t="str">
        <f>IF(ISBLANK(LeaveTracker[[#This Row],[Employee Name]]),"-----",VLOOKUP(LeaveTracker[[#This Row],[Employee Name]],Employees[[Employee Name]:[Office]],7))</f>
        <v>ONT</v>
      </c>
      <c r="F987" s="51" t="str">
        <f>IF(ISBLANK(LeaveTracker[[#This Row],[Employee Name]]),"-----",VLOOKUP(LeaveTracker[[#This Row],[Employee Name]],Employees[[Employee Name]:[Office]],6))</f>
        <v>REGULAR</v>
      </c>
      <c r="G987" s="24">
        <v>43773</v>
      </c>
      <c r="H987" s="24">
        <v>43777</v>
      </c>
      <c r="I987" s="56" t="s">
        <v>1</v>
      </c>
      <c r="J987" s="43" t="s">
        <v>307</v>
      </c>
      <c r="K987" s="51" t="str">
        <f ca="1">LeaveTracker[[#This Row],[Days]]&amp;" "&amp;LeaveTracker[[#This Row],[Type of Leave]]</f>
        <v>5 Other</v>
      </c>
      <c r="L987" s="23">
        <f ca="1">NETWORKDAYS(LeaveTracker[[#This Row],[Start Date]],LeaveTracker[[#This Row],[End Date]],lstHolidays)</f>
        <v>5</v>
      </c>
      <c r="M987" s="27"/>
    </row>
    <row r="988" spans="1:13" ht="30" hidden="1" customHeight="1" x14ac:dyDescent="0.3">
      <c r="A988" s="32">
        <v>1215</v>
      </c>
      <c r="B988" s="33">
        <v>43791</v>
      </c>
      <c r="C988" s="22">
        <v>43768</v>
      </c>
      <c r="D988" s="19" t="s">
        <v>350</v>
      </c>
      <c r="E988" s="51" t="str">
        <f>IF(ISBLANK(LeaveTracker[[#This Row],[Employee Name]]),"-----",VLOOKUP(LeaveTracker[[#This Row],[Employee Name]],Employees[[Employee Name]:[Office]],7))</f>
        <v>PICNIC GROVE</v>
      </c>
      <c r="F988" s="51" t="str">
        <f>IF(ISBLANK(LeaveTracker[[#This Row],[Employee Name]]),"-----",VLOOKUP(LeaveTracker[[#This Row],[Employee Name]],Employees[[Employee Name]:[Office]],6))</f>
        <v>REGULAR</v>
      </c>
      <c r="G988" s="24">
        <v>43766</v>
      </c>
      <c r="H988" s="24">
        <v>43767</v>
      </c>
      <c r="I988" s="56" t="s">
        <v>81</v>
      </c>
      <c r="K988" s="51" t="str">
        <f ca="1">LeaveTracker[[#This Row],[Days]]&amp;" "&amp;LeaveTracker[[#This Row],[Type of Leave]]</f>
        <v>2 SL</v>
      </c>
      <c r="L988" s="23">
        <f ca="1">NETWORKDAYS(LeaveTracker[[#This Row],[Start Date]],LeaveTracker[[#This Row],[End Date]],lstHolidays)</f>
        <v>2</v>
      </c>
      <c r="M988" s="27"/>
    </row>
    <row r="989" spans="1:13" ht="30" hidden="1" customHeight="1" x14ac:dyDescent="0.3">
      <c r="A989" s="32">
        <v>1216</v>
      </c>
      <c r="B989" s="33">
        <v>43791</v>
      </c>
      <c r="C989" s="22">
        <v>43752</v>
      </c>
      <c r="D989" s="20" t="s">
        <v>350</v>
      </c>
      <c r="E989" s="51" t="str">
        <f>IF(ISBLANK(LeaveTracker[[#This Row],[Employee Name]]),"-----",VLOOKUP(LeaveTracker[[#This Row],[Employee Name]],Employees[[Employee Name]:[Office]],7))</f>
        <v>PICNIC GROVE</v>
      </c>
      <c r="F989" s="51" t="str">
        <f>IF(ISBLANK(LeaveTracker[[#This Row],[Employee Name]]),"-----",VLOOKUP(LeaveTracker[[#This Row],[Employee Name]],Employees[[Employee Name]:[Office]],6))</f>
        <v>REGULAR</v>
      </c>
      <c r="G989" s="24">
        <v>43748</v>
      </c>
      <c r="H989" s="24">
        <v>43749</v>
      </c>
      <c r="I989" s="56" t="s">
        <v>81</v>
      </c>
      <c r="K989" s="51" t="str">
        <f ca="1">LeaveTracker[[#This Row],[Days]]&amp;" "&amp;LeaveTracker[[#This Row],[Type of Leave]]</f>
        <v>2 SL</v>
      </c>
      <c r="L989" s="23">
        <f ca="1">NETWORKDAYS(LeaveTracker[[#This Row],[Start Date]],LeaveTracker[[#This Row],[End Date]],lstHolidays)</f>
        <v>2</v>
      </c>
      <c r="M989" s="27"/>
    </row>
    <row r="990" spans="1:13" ht="30" hidden="1" customHeight="1" x14ac:dyDescent="0.3">
      <c r="A990" s="32">
        <v>1217</v>
      </c>
      <c r="B990" s="33">
        <v>43791</v>
      </c>
      <c r="C990" s="22">
        <v>43745</v>
      </c>
      <c r="D990" s="20" t="s">
        <v>350</v>
      </c>
      <c r="E990" s="51" t="str">
        <f>IF(ISBLANK(LeaveTracker[[#This Row],[Employee Name]]),"-----",VLOOKUP(LeaveTracker[[#This Row],[Employee Name]],Employees[[Employee Name]:[Office]],7))</f>
        <v>PICNIC GROVE</v>
      </c>
      <c r="F990" s="51" t="str">
        <f>IF(ISBLANK(LeaveTracker[[#This Row],[Employee Name]]),"-----",VLOOKUP(LeaveTracker[[#This Row],[Employee Name]],Employees[[Employee Name]:[Office]],6))</f>
        <v>REGULAR</v>
      </c>
      <c r="G990" s="24">
        <v>43740</v>
      </c>
      <c r="H990" s="24">
        <v>43742</v>
      </c>
      <c r="I990" s="56" t="s">
        <v>81</v>
      </c>
      <c r="K990" s="51" t="str">
        <f ca="1">LeaveTracker[[#This Row],[Days]]&amp;" "&amp;LeaveTracker[[#This Row],[Type of Leave]]</f>
        <v>3 SL</v>
      </c>
      <c r="L990" s="23">
        <f ca="1">NETWORKDAYS(LeaveTracker[[#This Row],[Start Date]],LeaveTracker[[#This Row],[End Date]],lstHolidays)</f>
        <v>3</v>
      </c>
      <c r="M990" s="27"/>
    </row>
    <row r="991" spans="1:13" ht="30" hidden="1" customHeight="1" x14ac:dyDescent="0.3">
      <c r="A991" s="32">
        <v>1218</v>
      </c>
      <c r="B991" s="33">
        <v>43791</v>
      </c>
      <c r="C991" s="22">
        <v>43739</v>
      </c>
      <c r="D991" s="20" t="s">
        <v>350</v>
      </c>
      <c r="E991" s="51" t="str">
        <f>IF(ISBLANK(LeaveTracker[[#This Row],[Employee Name]]),"-----",VLOOKUP(LeaveTracker[[#This Row],[Employee Name]],Employees[[Employee Name]:[Office]],7))</f>
        <v>PICNIC GROVE</v>
      </c>
      <c r="F991" s="51" t="str">
        <f>IF(ISBLANK(LeaveTracker[[#This Row],[Employee Name]]),"-----",VLOOKUP(LeaveTracker[[#This Row],[Employee Name]],Employees[[Employee Name]:[Office]],6))</f>
        <v>REGULAR</v>
      </c>
      <c r="G991" s="24">
        <v>43719</v>
      </c>
      <c r="H991" s="24">
        <v>43719</v>
      </c>
      <c r="I991" s="56" t="s">
        <v>81</v>
      </c>
      <c r="K991" s="51" t="str">
        <f ca="1">LeaveTracker[[#This Row],[Days]]&amp;" "&amp;LeaveTracker[[#This Row],[Type of Leave]]</f>
        <v>1 SL</v>
      </c>
      <c r="L991" s="23">
        <f ca="1">NETWORKDAYS(LeaveTracker[[#This Row],[Start Date]],LeaveTracker[[#This Row],[End Date]],lstHolidays)</f>
        <v>1</v>
      </c>
      <c r="M991" s="27"/>
    </row>
    <row r="992" spans="1:13" ht="30" hidden="1" customHeight="1" x14ac:dyDescent="0.3">
      <c r="A992" s="32">
        <v>1218</v>
      </c>
      <c r="B992" s="33">
        <v>43791</v>
      </c>
      <c r="C992" s="22">
        <v>43739</v>
      </c>
      <c r="D992" s="20" t="s">
        <v>350</v>
      </c>
      <c r="E992" s="51" t="str">
        <f>IF(ISBLANK(LeaveTracker[[#This Row],[Employee Name]]),"-----",VLOOKUP(LeaveTracker[[#This Row],[Employee Name]],Employees[[Employee Name]:[Office]],7))</f>
        <v>PICNIC GROVE</v>
      </c>
      <c r="F992" s="51" t="str">
        <f>IF(ISBLANK(LeaveTracker[[#This Row],[Employee Name]]),"-----",VLOOKUP(LeaveTracker[[#This Row],[Employee Name]],Employees[[Employee Name]:[Office]],6))</f>
        <v>REGULAR</v>
      </c>
      <c r="G992" s="24">
        <v>43727</v>
      </c>
      <c r="H992" s="24">
        <v>43727</v>
      </c>
      <c r="I992" s="56" t="s">
        <v>81</v>
      </c>
      <c r="K992" s="51" t="str">
        <f ca="1">LeaveTracker[[#This Row],[Days]]&amp;" "&amp;LeaveTracker[[#This Row],[Type of Leave]]</f>
        <v>1 SL</v>
      </c>
      <c r="L992" s="23">
        <f ca="1">NETWORKDAYS(LeaveTracker[[#This Row],[Start Date]],LeaveTracker[[#This Row],[End Date]],lstHolidays)</f>
        <v>1</v>
      </c>
      <c r="M992" s="27"/>
    </row>
    <row r="993" spans="1:13" ht="30" hidden="1" customHeight="1" x14ac:dyDescent="0.3">
      <c r="A993" s="32">
        <v>1218</v>
      </c>
      <c r="B993" s="33">
        <v>43791</v>
      </c>
      <c r="C993" s="22">
        <v>43739</v>
      </c>
      <c r="D993" s="20" t="s">
        <v>350</v>
      </c>
      <c r="E993" s="51" t="str">
        <f>IF(ISBLANK(LeaveTracker[[#This Row],[Employee Name]]),"-----",VLOOKUP(LeaveTracker[[#This Row],[Employee Name]],Employees[[Employee Name]:[Office]],7))</f>
        <v>PICNIC GROVE</v>
      </c>
      <c r="F993" s="51" t="str">
        <f>IF(ISBLANK(LeaveTracker[[#This Row],[Employee Name]]),"-----",VLOOKUP(LeaveTracker[[#This Row],[Employee Name]],Employees[[Employee Name]:[Office]],6))</f>
        <v>REGULAR</v>
      </c>
      <c r="G993" s="24">
        <v>43738</v>
      </c>
      <c r="H993" s="24">
        <v>43738</v>
      </c>
      <c r="I993" s="56" t="s">
        <v>81</v>
      </c>
      <c r="K993" s="51" t="str">
        <f ca="1">LeaveTracker[[#This Row],[Days]]&amp;" "&amp;LeaveTracker[[#This Row],[Type of Leave]]</f>
        <v>1 SL</v>
      </c>
      <c r="L993" s="23">
        <f ca="1">NETWORKDAYS(LeaveTracker[[#This Row],[Start Date]],LeaveTracker[[#This Row],[End Date]],lstHolidays)</f>
        <v>1</v>
      </c>
      <c r="M993" s="27"/>
    </row>
    <row r="994" spans="1:13" ht="30" hidden="1" customHeight="1" x14ac:dyDescent="0.3">
      <c r="A994" s="32">
        <v>1219</v>
      </c>
      <c r="B994" s="33">
        <v>43791</v>
      </c>
      <c r="C994" s="22">
        <v>43726</v>
      </c>
      <c r="D994" s="20" t="s">
        <v>350</v>
      </c>
      <c r="E994" s="51" t="str">
        <f>IF(ISBLANK(LeaveTracker[[#This Row],[Employee Name]]),"-----",VLOOKUP(LeaveTracker[[#This Row],[Employee Name]],Employees[[Employee Name]:[Office]],7))</f>
        <v>PICNIC GROVE</v>
      </c>
      <c r="F994" s="51" t="str">
        <f>IF(ISBLANK(LeaveTracker[[#This Row],[Employee Name]]),"-----",VLOOKUP(LeaveTracker[[#This Row],[Employee Name]],Employees[[Employee Name]:[Office]],6))</f>
        <v>REGULAR</v>
      </c>
      <c r="G994" s="24">
        <v>43724</v>
      </c>
      <c r="H994" s="24">
        <v>43725</v>
      </c>
      <c r="I994" s="56" t="s">
        <v>81</v>
      </c>
      <c r="K994" s="51" t="str">
        <f ca="1">LeaveTracker[[#This Row],[Days]]&amp;" "&amp;LeaveTracker[[#This Row],[Type of Leave]]</f>
        <v>2 SL</v>
      </c>
      <c r="L994" s="23">
        <f ca="1">NETWORKDAYS(LeaveTracker[[#This Row],[Start Date]],LeaveTracker[[#This Row],[End Date]],lstHolidays)</f>
        <v>2</v>
      </c>
      <c r="M994" s="27"/>
    </row>
    <row r="995" spans="1:13" ht="30" hidden="1" customHeight="1" x14ac:dyDescent="0.3">
      <c r="A995" s="32">
        <v>1220</v>
      </c>
      <c r="B995" s="33">
        <v>43791</v>
      </c>
      <c r="C995" s="22">
        <v>43745</v>
      </c>
      <c r="D995" s="19" t="s">
        <v>354</v>
      </c>
      <c r="E995" s="51" t="str">
        <f>IF(ISBLANK(LeaveTracker[[#This Row],[Employee Name]]),"-----",VLOOKUP(LeaveTracker[[#This Row],[Employee Name]],Employees[[Employee Name]:[Office]],7))</f>
        <v>CENRO</v>
      </c>
      <c r="F995" s="51" t="str">
        <f>IF(ISBLANK(LeaveTracker[[#This Row],[Employee Name]]),"-----",VLOOKUP(LeaveTracker[[#This Row],[Employee Name]],Employees[[Employee Name]:[Office]],6))</f>
        <v>CASUAL</v>
      </c>
      <c r="G995" s="24">
        <v>43740</v>
      </c>
      <c r="H995" s="24">
        <v>43740</v>
      </c>
      <c r="I995" s="56" t="s">
        <v>81</v>
      </c>
      <c r="K995" s="51" t="str">
        <f ca="1">LeaveTracker[[#This Row],[Days]]&amp;" "&amp;LeaveTracker[[#This Row],[Type of Leave]]</f>
        <v>1 SL</v>
      </c>
      <c r="L995" s="23">
        <f ca="1">NETWORKDAYS(LeaveTracker[[#This Row],[Start Date]],LeaveTracker[[#This Row],[End Date]],lstHolidays)</f>
        <v>1</v>
      </c>
      <c r="M995" s="27"/>
    </row>
    <row r="996" spans="1:13" ht="30" hidden="1" customHeight="1" x14ac:dyDescent="0.3">
      <c r="A996" s="32">
        <v>1221</v>
      </c>
      <c r="B996" s="33">
        <v>43791</v>
      </c>
      <c r="C996" s="22">
        <v>43767</v>
      </c>
      <c r="D996" s="19" t="s">
        <v>358</v>
      </c>
      <c r="E996" s="51" t="str">
        <f>IF(ISBLANK(LeaveTracker[[#This Row],[Employee Name]]),"-----",VLOOKUP(LeaveTracker[[#This Row],[Employee Name]],Employees[[Employee Name]:[Office]],7))</f>
        <v>LCR</v>
      </c>
      <c r="F996" s="51" t="str">
        <f>IF(ISBLANK(LeaveTracker[[#This Row],[Employee Name]]),"-----",VLOOKUP(LeaveTracker[[#This Row],[Employee Name]],Employees[[Employee Name]:[Office]],6))</f>
        <v>REGULAR</v>
      </c>
      <c r="G996" s="24">
        <v>43759</v>
      </c>
      <c r="H996" s="24">
        <v>43759</v>
      </c>
      <c r="I996" s="56" t="s">
        <v>81</v>
      </c>
      <c r="K996" s="51" t="str">
        <f ca="1">LeaveTracker[[#This Row],[Days]]&amp;" "&amp;LeaveTracker[[#This Row],[Type of Leave]]</f>
        <v>1 SL</v>
      </c>
      <c r="L996" s="23">
        <f ca="1">NETWORKDAYS(LeaveTracker[[#This Row],[Start Date]],LeaveTracker[[#This Row],[End Date]],lstHolidays)</f>
        <v>1</v>
      </c>
      <c r="M996" s="27"/>
    </row>
    <row r="997" spans="1:13" ht="30" hidden="1" customHeight="1" x14ac:dyDescent="0.3">
      <c r="A997" s="32">
        <v>1221</v>
      </c>
      <c r="B997" s="33">
        <v>43791</v>
      </c>
      <c r="C997" s="22">
        <v>43767</v>
      </c>
      <c r="D997" s="19" t="s">
        <v>358</v>
      </c>
      <c r="E997" s="51" t="str">
        <f>IF(ISBLANK(LeaveTracker[[#This Row],[Employee Name]]),"-----",VLOOKUP(LeaveTracker[[#This Row],[Employee Name]],Employees[[Employee Name]:[Office]],7))</f>
        <v>LCR</v>
      </c>
      <c r="F997" s="51" t="str">
        <f>IF(ISBLANK(LeaveTracker[[#This Row],[Employee Name]]),"-----",VLOOKUP(LeaveTracker[[#This Row],[Employee Name]],Employees[[Employee Name]:[Office]],6))</f>
        <v>REGULAR</v>
      </c>
      <c r="G997" s="24">
        <v>43766</v>
      </c>
      <c r="H997" s="24">
        <v>43766</v>
      </c>
      <c r="I997" s="56" t="s">
        <v>81</v>
      </c>
      <c r="K997" s="51" t="str">
        <f ca="1">LeaveTracker[[#This Row],[Days]]&amp;" "&amp;LeaveTracker[[#This Row],[Type of Leave]]</f>
        <v>1 SL</v>
      </c>
      <c r="L997" s="23">
        <f ca="1">NETWORKDAYS(LeaveTracker[[#This Row],[Start Date]],LeaveTracker[[#This Row],[End Date]],lstHolidays)</f>
        <v>1</v>
      </c>
      <c r="M997" s="27"/>
    </row>
    <row r="998" spans="1:13" ht="30" hidden="1" customHeight="1" x14ac:dyDescent="0.3">
      <c r="A998" s="32">
        <v>1222</v>
      </c>
      <c r="B998" s="33">
        <v>43794</v>
      </c>
      <c r="C998" s="22">
        <v>43763</v>
      </c>
      <c r="D998" s="19" t="s">
        <v>361</v>
      </c>
      <c r="E998" s="51" t="str">
        <f>IF(ISBLANK(LeaveTracker[[#This Row],[Employee Name]]),"-----",VLOOKUP(LeaveTracker[[#This Row],[Employee Name]],Employees[[Employee Name]:[Office]],7))</f>
        <v>VMO</v>
      </c>
      <c r="F998" s="51" t="str">
        <f>IF(ISBLANK(LeaveTracker[[#This Row],[Employee Name]]),"-----",VLOOKUP(LeaveTracker[[#This Row],[Employee Name]],Employees[[Employee Name]:[Office]],6))</f>
        <v>REGULAR</v>
      </c>
      <c r="G998" s="24">
        <v>43762</v>
      </c>
      <c r="H998" s="24">
        <v>43762</v>
      </c>
      <c r="I998" s="56" t="s">
        <v>81</v>
      </c>
      <c r="K998" s="51" t="str">
        <f ca="1">LeaveTracker[[#This Row],[Days]]&amp;" "&amp;LeaveTracker[[#This Row],[Type of Leave]]</f>
        <v>1 SL</v>
      </c>
      <c r="L998" s="23">
        <f ca="1">NETWORKDAYS(LeaveTracker[[#This Row],[Start Date]],LeaveTracker[[#This Row],[End Date]],lstHolidays)</f>
        <v>1</v>
      </c>
      <c r="M998" s="27"/>
    </row>
    <row r="999" spans="1:13" ht="30" hidden="1" customHeight="1" x14ac:dyDescent="0.3">
      <c r="A999" s="32">
        <v>1223</v>
      </c>
      <c r="B999" s="33">
        <v>43794</v>
      </c>
      <c r="C999" s="22">
        <v>43756</v>
      </c>
      <c r="D999" s="19" t="s">
        <v>365</v>
      </c>
      <c r="E999" s="51" t="str">
        <f>IF(ISBLANK(LeaveTracker[[#This Row],[Employee Name]]),"-----",VLOOKUP(LeaveTracker[[#This Row],[Employee Name]],Employees[[Employee Name]:[Office]],7))</f>
        <v>MAHOGANY MARKET</v>
      </c>
      <c r="F999" s="51" t="str">
        <f>IF(ISBLANK(LeaveTracker[[#This Row],[Employee Name]]),"-----",VLOOKUP(LeaveTracker[[#This Row],[Employee Name]],Employees[[Employee Name]:[Office]],6))</f>
        <v>REGULAR</v>
      </c>
      <c r="G999" s="24">
        <v>43752</v>
      </c>
      <c r="H999" s="24">
        <v>43753</v>
      </c>
      <c r="I999" s="56" t="s">
        <v>1</v>
      </c>
      <c r="J999" s="43" t="s">
        <v>105</v>
      </c>
      <c r="K999" s="51" t="str">
        <f ca="1">LeaveTracker[[#This Row],[Days]]&amp;" "&amp;LeaveTracker[[#This Row],[Type of Leave]]</f>
        <v>2 Other</v>
      </c>
      <c r="L999" s="23">
        <f ca="1">NETWORKDAYS(LeaveTracker[[#This Row],[Start Date]],LeaveTracker[[#This Row],[End Date]],lstHolidays)</f>
        <v>2</v>
      </c>
      <c r="M999" s="27"/>
    </row>
    <row r="1000" spans="1:13" ht="30" hidden="1" customHeight="1" x14ac:dyDescent="0.3">
      <c r="A1000" s="32">
        <v>1224</v>
      </c>
      <c r="B1000" s="33">
        <v>43794</v>
      </c>
      <c r="C1000" s="22">
        <v>43769</v>
      </c>
      <c r="D1000" s="19" t="s">
        <v>370</v>
      </c>
      <c r="E1000" s="51" t="str">
        <f>IF(ISBLANK(LeaveTracker[[#This Row],[Employee Name]]),"-----",VLOOKUP(LeaveTracker[[#This Row],[Employee Name]],Employees[[Employee Name]:[Office]],7))</f>
        <v>CCT</v>
      </c>
      <c r="F1000" s="51" t="str">
        <f>IF(ISBLANK(LeaveTracker[[#This Row],[Employee Name]]),"-----",VLOOKUP(LeaveTracker[[#This Row],[Employee Name]],Employees[[Employee Name]:[Office]],6))</f>
        <v>REGULAR</v>
      </c>
      <c r="G1000" s="24">
        <v>43768</v>
      </c>
      <c r="H1000" s="24">
        <v>43768</v>
      </c>
      <c r="I1000" s="57" t="s">
        <v>81</v>
      </c>
      <c r="K1000" s="51" t="str">
        <f ca="1">LeaveTracker[[#This Row],[Days]]&amp;" "&amp;LeaveTracker[[#This Row],[Type of Leave]]</f>
        <v>1 SL</v>
      </c>
      <c r="L1000" s="23">
        <f ca="1">NETWORKDAYS(LeaveTracker[[#This Row],[Start Date]],LeaveTracker[[#This Row],[End Date]],lstHolidays)</f>
        <v>1</v>
      </c>
      <c r="M1000" s="27"/>
    </row>
    <row r="1001" spans="1:13" ht="30" hidden="1" customHeight="1" x14ac:dyDescent="0.3">
      <c r="A1001" s="32">
        <v>1225</v>
      </c>
      <c r="B1001" s="33">
        <v>43794</v>
      </c>
      <c r="C1001" s="22">
        <v>43763</v>
      </c>
      <c r="D1001" s="20" t="s">
        <v>374</v>
      </c>
      <c r="E1001" s="51" t="str">
        <f>IF(ISBLANK(LeaveTracker[[#This Row],[Employee Name]]),"-----",VLOOKUP(LeaveTracker[[#This Row],[Employee Name]],Employees[[Employee Name]:[Office]],7))</f>
        <v>LIBRARY</v>
      </c>
      <c r="F1001" s="51" t="str">
        <f>IF(ISBLANK(LeaveTracker[[#This Row],[Employee Name]]),"-----",VLOOKUP(LeaveTracker[[#This Row],[Employee Name]],Employees[[Employee Name]:[Office]],6))</f>
        <v>REGULAR</v>
      </c>
      <c r="G1001" s="24">
        <v>43776</v>
      </c>
      <c r="H1001" s="24">
        <v>43777</v>
      </c>
      <c r="I1001" s="57" t="s">
        <v>82</v>
      </c>
      <c r="K1001" s="51" t="str">
        <f ca="1">LeaveTracker[[#This Row],[Days]]&amp;" "&amp;LeaveTracker[[#This Row],[Type of Leave]]</f>
        <v>2 VL</v>
      </c>
      <c r="L1001" s="23">
        <f ca="1">NETWORKDAYS(LeaveTracker[[#This Row],[Start Date]],LeaveTracker[[#This Row],[End Date]],lstHolidays)</f>
        <v>2</v>
      </c>
      <c r="M1001" s="27"/>
    </row>
    <row r="1002" spans="1:13" ht="30" hidden="1" customHeight="1" x14ac:dyDescent="0.3">
      <c r="A1002" s="32">
        <v>1225</v>
      </c>
      <c r="B1002" s="33">
        <v>43794</v>
      </c>
      <c r="C1002" s="22">
        <v>43763</v>
      </c>
      <c r="D1002" s="20" t="s">
        <v>374</v>
      </c>
      <c r="E1002" s="51" t="str">
        <f>IF(ISBLANK(LeaveTracker[[#This Row],[Employee Name]]),"-----",VLOOKUP(LeaveTracker[[#This Row],[Employee Name]],Employees[[Employee Name]:[Office]],7))</f>
        <v>LIBRARY</v>
      </c>
      <c r="F1002" s="51" t="str">
        <f>IF(ISBLANK(LeaveTracker[[#This Row],[Employee Name]]),"-----",VLOOKUP(LeaveTracker[[#This Row],[Employee Name]],Employees[[Employee Name]:[Office]],6))</f>
        <v>REGULAR</v>
      </c>
      <c r="G1002" s="24">
        <v>43780</v>
      </c>
      <c r="H1002" s="24">
        <v>43781</v>
      </c>
      <c r="I1002" s="56" t="s">
        <v>82</v>
      </c>
      <c r="K1002" s="51" t="str">
        <f ca="1">LeaveTracker[[#This Row],[Days]]&amp;" "&amp;LeaveTracker[[#This Row],[Type of Leave]]</f>
        <v>2 VL</v>
      </c>
      <c r="L1002" s="23">
        <f ca="1">NETWORKDAYS(LeaveTracker[[#This Row],[Start Date]],LeaveTracker[[#This Row],[End Date]],lstHolidays)</f>
        <v>2</v>
      </c>
      <c r="M1002" s="27"/>
    </row>
    <row r="1003" spans="1:13" ht="30" hidden="1" customHeight="1" x14ac:dyDescent="0.3">
      <c r="A1003" s="32">
        <v>1226</v>
      </c>
      <c r="B1003" s="33">
        <v>43794</v>
      </c>
      <c r="C1003" s="22">
        <v>43760</v>
      </c>
      <c r="D1003" s="19" t="s">
        <v>370</v>
      </c>
      <c r="E1003" s="51" t="str">
        <f>IF(ISBLANK(LeaveTracker[[#This Row],[Employee Name]]),"-----",VLOOKUP(LeaveTracker[[#This Row],[Employee Name]],Employees[[Employee Name]:[Office]],7))</f>
        <v>CCT</v>
      </c>
      <c r="F1003" s="51" t="str">
        <f>IF(ISBLANK(LeaveTracker[[#This Row],[Employee Name]]),"-----",VLOOKUP(LeaveTracker[[#This Row],[Employee Name]],Employees[[Employee Name]:[Office]],6))</f>
        <v>REGULAR</v>
      </c>
      <c r="G1003" s="24">
        <v>43749</v>
      </c>
      <c r="H1003" s="24">
        <v>43749</v>
      </c>
      <c r="I1003" s="57" t="s">
        <v>81</v>
      </c>
      <c r="K1003" s="51" t="str">
        <f ca="1">LeaveTracker[[#This Row],[Days]]&amp;" "&amp;LeaveTracker[[#This Row],[Type of Leave]]</f>
        <v>1 SL</v>
      </c>
      <c r="L1003" s="23">
        <f ca="1">NETWORKDAYS(LeaveTracker[[#This Row],[Start Date]],LeaveTracker[[#This Row],[End Date]],lstHolidays)</f>
        <v>1</v>
      </c>
      <c r="M1003" s="27"/>
    </row>
    <row r="1004" spans="1:13" ht="30" hidden="1" customHeight="1" x14ac:dyDescent="0.3">
      <c r="A1004" s="32">
        <v>1226</v>
      </c>
      <c r="B1004" s="33">
        <v>43794</v>
      </c>
      <c r="C1004" s="22">
        <v>43760</v>
      </c>
      <c r="D1004" s="19" t="s">
        <v>370</v>
      </c>
      <c r="E1004" s="51" t="str">
        <f>IF(ISBLANK(LeaveTracker[[#This Row],[Employee Name]]),"-----",VLOOKUP(LeaveTracker[[#This Row],[Employee Name]],Employees[[Employee Name]:[Office]],7))</f>
        <v>CCT</v>
      </c>
      <c r="F1004" s="51" t="str">
        <f>IF(ISBLANK(LeaveTracker[[#This Row],[Employee Name]]),"-----",VLOOKUP(LeaveTracker[[#This Row],[Employee Name]],Employees[[Employee Name]:[Office]],6))</f>
        <v>REGULAR</v>
      </c>
      <c r="G1004" s="24">
        <v>43756</v>
      </c>
      <c r="H1004" s="24">
        <v>43756</v>
      </c>
      <c r="I1004" s="57" t="s">
        <v>81</v>
      </c>
      <c r="K1004" s="51" t="str">
        <f ca="1">LeaveTracker[[#This Row],[Days]]&amp;" "&amp;LeaveTracker[[#This Row],[Type of Leave]]</f>
        <v>1 SL</v>
      </c>
      <c r="L1004" s="23">
        <f ca="1">NETWORKDAYS(LeaveTracker[[#This Row],[Start Date]],LeaveTracker[[#This Row],[End Date]],lstHolidays)</f>
        <v>1</v>
      </c>
      <c r="M1004" s="27"/>
    </row>
    <row r="1005" spans="1:13" ht="30" hidden="1" customHeight="1" x14ac:dyDescent="0.3">
      <c r="A1005" s="32">
        <v>1227</v>
      </c>
      <c r="B1005" s="33">
        <v>43794</v>
      </c>
      <c r="C1005" s="22">
        <v>43763</v>
      </c>
      <c r="D1005" s="20" t="s">
        <v>374</v>
      </c>
      <c r="E1005" s="51" t="str">
        <f>IF(ISBLANK(LeaveTracker[[#This Row],[Employee Name]]),"-----",VLOOKUP(LeaveTracker[[#This Row],[Employee Name]],Employees[[Employee Name]:[Office]],7))</f>
        <v>LIBRARY</v>
      </c>
      <c r="F1005" s="51" t="str">
        <f>IF(ISBLANK(LeaveTracker[[#This Row],[Employee Name]]),"-----",VLOOKUP(LeaveTracker[[#This Row],[Employee Name]],Employees[[Employee Name]:[Office]],6))</f>
        <v>REGULAR</v>
      </c>
      <c r="G1005" s="24">
        <v>43775</v>
      </c>
      <c r="H1005" s="24">
        <v>43775</v>
      </c>
      <c r="I1005" s="57" t="s">
        <v>1</v>
      </c>
      <c r="J1005" s="43" t="s">
        <v>158</v>
      </c>
      <c r="K1005" s="51" t="str">
        <f ca="1">LeaveTracker[[#This Row],[Days]]&amp;" "&amp;LeaveTracker[[#This Row],[Type of Leave]]</f>
        <v>1 Other</v>
      </c>
      <c r="L1005" s="23">
        <f ca="1">NETWORKDAYS(LeaveTracker[[#This Row],[Start Date]],LeaveTracker[[#This Row],[End Date]],lstHolidays)</f>
        <v>1</v>
      </c>
      <c r="M1005" s="27"/>
    </row>
    <row r="1006" spans="1:13" ht="30" hidden="1" customHeight="1" x14ac:dyDescent="0.3">
      <c r="A1006" s="32">
        <v>1228</v>
      </c>
      <c r="B1006" s="33">
        <v>43794</v>
      </c>
      <c r="C1006" s="22">
        <v>43717</v>
      </c>
      <c r="D1006" s="20" t="s">
        <v>374</v>
      </c>
      <c r="E1006" s="51" t="str">
        <f>IF(ISBLANK(LeaveTracker[[#This Row],[Employee Name]]),"-----",VLOOKUP(LeaveTracker[[#This Row],[Employee Name]],Employees[[Employee Name]:[Office]],7))</f>
        <v>LIBRARY</v>
      </c>
      <c r="F1006" s="51" t="str">
        <f>IF(ISBLANK(LeaveTracker[[#This Row],[Employee Name]]),"-----",VLOOKUP(LeaveTracker[[#This Row],[Employee Name]],Employees[[Employee Name]:[Office]],6))</f>
        <v>REGULAR</v>
      </c>
      <c r="G1006" s="24">
        <v>43735</v>
      </c>
      <c r="H1006" s="24">
        <v>43735</v>
      </c>
      <c r="I1006" s="57" t="s">
        <v>82</v>
      </c>
      <c r="K1006" s="51" t="str">
        <f ca="1">LeaveTracker[[#This Row],[Days]]&amp;" "&amp;LeaveTracker[[#This Row],[Type of Leave]]</f>
        <v>1 VL</v>
      </c>
      <c r="L1006" s="23">
        <f ca="1">NETWORKDAYS(LeaveTracker[[#This Row],[Start Date]],LeaveTracker[[#This Row],[End Date]],lstHolidays)</f>
        <v>1</v>
      </c>
      <c r="M1006" s="27"/>
    </row>
    <row r="1007" spans="1:13" ht="30" hidden="1" customHeight="1" x14ac:dyDescent="0.3">
      <c r="A1007" s="32">
        <v>1228</v>
      </c>
      <c r="B1007" s="33">
        <v>43794</v>
      </c>
      <c r="C1007" s="22">
        <v>43717</v>
      </c>
      <c r="D1007" s="19" t="s">
        <v>374</v>
      </c>
      <c r="E1007" s="51" t="str">
        <f>IF(ISBLANK(LeaveTracker[[#This Row],[Employee Name]]),"-----",VLOOKUP(LeaveTracker[[#This Row],[Employee Name]],Employees[[Employee Name]:[Office]],7))</f>
        <v>LIBRARY</v>
      </c>
      <c r="F1007" s="51" t="str">
        <f>IF(ISBLANK(LeaveTracker[[#This Row],[Employee Name]]),"-----",VLOOKUP(LeaveTracker[[#This Row],[Employee Name]],Employees[[Employee Name]:[Office]],6))</f>
        <v>REGULAR</v>
      </c>
      <c r="G1007" s="24">
        <v>43738</v>
      </c>
      <c r="H1007" s="24">
        <v>43738</v>
      </c>
      <c r="I1007" s="57" t="s">
        <v>82</v>
      </c>
      <c r="K1007" s="51" t="str">
        <f ca="1">LeaveTracker[[#This Row],[Days]]&amp;" "&amp;LeaveTracker[[#This Row],[Type of Leave]]</f>
        <v>1 VL</v>
      </c>
      <c r="L1007" s="23">
        <f ca="1">NETWORKDAYS(LeaveTracker[[#This Row],[Start Date]],LeaveTracker[[#This Row],[End Date]],lstHolidays)</f>
        <v>1</v>
      </c>
      <c r="M1007" s="27"/>
    </row>
    <row r="1008" spans="1:13" ht="30" hidden="1" customHeight="1" x14ac:dyDescent="0.3">
      <c r="A1008" s="32">
        <v>1229</v>
      </c>
      <c r="B1008" s="33">
        <v>43794</v>
      </c>
      <c r="C1008" s="22">
        <v>43731</v>
      </c>
      <c r="D1008" s="19" t="s">
        <v>374</v>
      </c>
      <c r="E1008" s="51" t="str">
        <f>IF(ISBLANK(LeaveTracker[[#This Row],[Employee Name]]),"-----",VLOOKUP(LeaveTracker[[#This Row],[Employee Name]],Employees[[Employee Name]:[Office]],7))</f>
        <v>LIBRARY</v>
      </c>
      <c r="F1008" s="51" t="str">
        <f>IF(ISBLANK(LeaveTracker[[#This Row],[Employee Name]]),"-----",VLOOKUP(LeaveTracker[[#This Row],[Employee Name]],Employees[[Employee Name]:[Office]],6))</f>
        <v>REGULAR</v>
      </c>
      <c r="G1008" s="24">
        <v>43733</v>
      </c>
      <c r="H1008" s="24">
        <v>43734</v>
      </c>
      <c r="I1008" s="57" t="s">
        <v>81</v>
      </c>
      <c r="K1008" s="51" t="str">
        <f ca="1">LeaveTracker[[#This Row],[Days]]&amp;" "&amp;LeaveTracker[[#This Row],[Type of Leave]]</f>
        <v>2 SL</v>
      </c>
      <c r="L1008" s="23">
        <f ca="1">NETWORKDAYS(LeaveTracker[[#This Row],[Start Date]],LeaveTracker[[#This Row],[End Date]],lstHolidays)</f>
        <v>2</v>
      </c>
      <c r="M1008" s="27"/>
    </row>
    <row r="1009" spans="1:13" ht="30" hidden="1" customHeight="1" x14ac:dyDescent="0.3">
      <c r="A1009" s="32">
        <v>1230</v>
      </c>
      <c r="B1009" s="33">
        <v>43794</v>
      </c>
      <c r="C1009" s="22">
        <v>43760</v>
      </c>
      <c r="D1009" s="19" t="s">
        <v>374</v>
      </c>
      <c r="E1009" s="51" t="str">
        <f>IF(ISBLANK(LeaveTracker[[#This Row],[Employee Name]]),"-----",VLOOKUP(LeaveTracker[[#This Row],[Employee Name]],Employees[[Employee Name]:[Office]],7))</f>
        <v>LIBRARY</v>
      </c>
      <c r="F1009" s="51" t="str">
        <f>IF(ISBLANK(LeaveTracker[[#This Row],[Employee Name]]),"-----",VLOOKUP(LeaveTracker[[#This Row],[Employee Name]],Employees[[Employee Name]:[Office]],6))</f>
        <v>REGULAR</v>
      </c>
      <c r="G1009" s="24">
        <v>43773</v>
      </c>
      <c r="H1009" s="24">
        <v>43778</v>
      </c>
      <c r="I1009" s="57" t="s">
        <v>82</v>
      </c>
      <c r="K1009" s="51" t="str">
        <f ca="1">LeaveTracker[[#This Row],[Days]]&amp;" "&amp;LeaveTracker[[#This Row],[Type of Leave]]</f>
        <v>5 VL</v>
      </c>
      <c r="L1009" s="23">
        <f ca="1">NETWORKDAYS(LeaveTracker[[#This Row],[Start Date]],LeaveTracker[[#This Row],[End Date]],lstHolidays)</f>
        <v>5</v>
      </c>
      <c r="M1009" s="27"/>
    </row>
    <row r="1010" spans="1:13" ht="30" hidden="1" customHeight="1" x14ac:dyDescent="0.3">
      <c r="A1010" s="32">
        <v>1231</v>
      </c>
      <c r="B1010" s="33">
        <v>43794</v>
      </c>
      <c r="C1010" s="22">
        <v>43710</v>
      </c>
      <c r="D1010" s="19" t="s">
        <v>374</v>
      </c>
      <c r="E1010" s="51" t="str">
        <f>IF(ISBLANK(LeaveTracker[[#This Row],[Employee Name]]),"-----",VLOOKUP(LeaveTracker[[#This Row],[Employee Name]],Employees[[Employee Name]:[Office]],7))</f>
        <v>LIBRARY</v>
      </c>
      <c r="F1010" s="51" t="str">
        <f>IF(ISBLANK(LeaveTracker[[#This Row],[Employee Name]]),"-----",VLOOKUP(LeaveTracker[[#This Row],[Employee Name]],Employees[[Employee Name]:[Office]],6))</f>
        <v>REGULAR</v>
      </c>
      <c r="G1010" s="24">
        <v>43724</v>
      </c>
      <c r="H1010" s="24">
        <v>43726</v>
      </c>
      <c r="I1010" s="57" t="s">
        <v>82</v>
      </c>
      <c r="K1010" s="51" t="str">
        <f ca="1">LeaveTracker[[#This Row],[Days]]&amp;" "&amp;LeaveTracker[[#This Row],[Type of Leave]]</f>
        <v>3 VL</v>
      </c>
      <c r="L1010" s="23">
        <f ca="1">NETWORKDAYS(LeaveTracker[[#This Row],[Start Date]],LeaveTracker[[#This Row],[End Date]],lstHolidays)</f>
        <v>3</v>
      </c>
      <c r="M1010" s="27"/>
    </row>
    <row r="1011" spans="1:13" ht="30" hidden="1" customHeight="1" x14ac:dyDescent="0.3">
      <c r="A1011" s="32">
        <v>1232</v>
      </c>
      <c r="B1011" s="33">
        <v>43794</v>
      </c>
      <c r="C1011" s="22">
        <v>43735</v>
      </c>
      <c r="D1011" s="19" t="s">
        <v>378</v>
      </c>
      <c r="E1011" s="51" t="str">
        <f>IF(ISBLANK(LeaveTracker[[#This Row],[Employee Name]]),"-----",VLOOKUP(LeaveTracker[[#This Row],[Employee Name]],Employees[[Employee Name]:[Office]],7))</f>
        <v>CCT</v>
      </c>
      <c r="F1011" s="51" t="str">
        <f>IF(ISBLANK(LeaveTracker[[#This Row],[Employee Name]]),"-----",VLOOKUP(LeaveTracker[[#This Row],[Employee Name]],Employees[[Employee Name]:[Office]],6))</f>
        <v>REGULAR</v>
      </c>
      <c r="G1011" s="24">
        <v>43731</v>
      </c>
      <c r="H1011" s="24">
        <v>43732</v>
      </c>
      <c r="I1011" s="57" t="s">
        <v>81</v>
      </c>
      <c r="K1011" s="51" t="str">
        <f ca="1">LeaveTracker[[#This Row],[Days]]&amp;" "&amp;LeaveTracker[[#This Row],[Type of Leave]]</f>
        <v>2 SL</v>
      </c>
      <c r="L1011" s="23">
        <f ca="1">NETWORKDAYS(LeaveTracker[[#This Row],[Start Date]],LeaveTracker[[#This Row],[End Date]],lstHolidays)</f>
        <v>2</v>
      </c>
      <c r="M1011" s="27"/>
    </row>
    <row r="1012" spans="1:13" ht="30" hidden="1" customHeight="1" x14ac:dyDescent="0.3">
      <c r="A1012" s="32">
        <v>1233</v>
      </c>
      <c r="B1012" s="33">
        <v>43794</v>
      </c>
      <c r="C1012" s="22">
        <v>43732</v>
      </c>
      <c r="D1012" s="19" t="s">
        <v>383</v>
      </c>
      <c r="E1012" s="51" t="str">
        <f>IF(ISBLANK(LeaveTracker[[#This Row],[Employee Name]]),"-----",VLOOKUP(LeaveTracker[[#This Row],[Employee Name]],Employees[[Employee Name]:[Office]],7))</f>
        <v>CCT</v>
      </c>
      <c r="F1012" s="51" t="str">
        <f>IF(ISBLANK(LeaveTracker[[#This Row],[Employee Name]]),"-----",VLOOKUP(LeaveTracker[[#This Row],[Employee Name]],Employees[[Employee Name]:[Office]],6))</f>
        <v>REGULAR</v>
      </c>
      <c r="G1012" s="24">
        <v>43731</v>
      </c>
      <c r="H1012" s="24">
        <v>43731</v>
      </c>
      <c r="I1012" s="57" t="s">
        <v>81</v>
      </c>
      <c r="K1012" s="51" t="str">
        <f ca="1">LeaveTracker[[#This Row],[Days]]&amp;" "&amp;LeaveTracker[[#This Row],[Type of Leave]]</f>
        <v>1 SL</v>
      </c>
      <c r="L1012" s="23">
        <f ca="1">NETWORKDAYS(LeaveTracker[[#This Row],[Start Date]],LeaveTracker[[#This Row],[End Date]],lstHolidays)</f>
        <v>1</v>
      </c>
      <c r="M1012" s="27"/>
    </row>
    <row r="1013" spans="1:13" ht="30" hidden="1" customHeight="1" x14ac:dyDescent="0.3">
      <c r="A1013" s="32">
        <v>1234</v>
      </c>
      <c r="B1013" s="33">
        <v>43794</v>
      </c>
      <c r="C1013" s="22">
        <v>43759</v>
      </c>
      <c r="D1013" s="19" t="s">
        <v>385</v>
      </c>
      <c r="E1013" s="51" t="str">
        <f>IF(ISBLANK(LeaveTracker[[#This Row],[Employee Name]]),"-----",VLOOKUP(LeaveTracker[[#This Row],[Employee Name]],Employees[[Employee Name]:[Office]],7))</f>
        <v>ONT</v>
      </c>
      <c r="F1013" s="51" t="str">
        <f>IF(ISBLANK(LeaveTracker[[#This Row],[Employee Name]]),"-----",VLOOKUP(LeaveTracker[[#This Row],[Employee Name]],Employees[[Employee Name]:[Office]],6))</f>
        <v>REGULAR</v>
      </c>
      <c r="G1013" s="24">
        <v>43766</v>
      </c>
      <c r="H1013" s="24">
        <v>43769</v>
      </c>
      <c r="I1013" s="57" t="s">
        <v>82</v>
      </c>
      <c r="K1013" s="51" t="str">
        <f ca="1">LeaveTracker[[#This Row],[Days]]&amp;" "&amp;LeaveTracker[[#This Row],[Type of Leave]]</f>
        <v>4 VL</v>
      </c>
      <c r="L1013" s="23">
        <f ca="1">NETWORKDAYS(LeaveTracker[[#This Row],[Start Date]],LeaveTracker[[#This Row],[End Date]],lstHolidays)</f>
        <v>4</v>
      </c>
      <c r="M1013" s="27"/>
    </row>
    <row r="1014" spans="1:13" ht="30" hidden="1" customHeight="1" x14ac:dyDescent="0.3">
      <c r="A1014" s="32">
        <v>1235</v>
      </c>
      <c r="B1014" s="33">
        <v>43794</v>
      </c>
      <c r="C1014" s="22">
        <v>43760</v>
      </c>
      <c r="D1014" s="19" t="s">
        <v>1029</v>
      </c>
      <c r="E1014" s="51" t="str">
        <f>IF(ISBLANK(LeaveTracker[[#This Row],[Employee Name]]),"-----",VLOOKUP(LeaveTracker[[#This Row],[Employee Name]],Employees[[Employee Name]:[Office]],7))</f>
        <v>ONT</v>
      </c>
      <c r="F1014" s="51" t="str">
        <f>IF(ISBLANK(LeaveTracker[[#This Row],[Employee Name]]),"-----",VLOOKUP(LeaveTracker[[#This Row],[Employee Name]],Employees[[Employee Name]:[Office]],6))</f>
        <v>REGULAR</v>
      </c>
      <c r="G1014" s="24">
        <v>43753</v>
      </c>
      <c r="H1014" s="24">
        <v>43753</v>
      </c>
      <c r="I1014" s="57" t="s">
        <v>81</v>
      </c>
      <c r="K1014" s="51" t="str">
        <f ca="1">LeaveTracker[[#This Row],[Days]]&amp;" "&amp;LeaveTracker[[#This Row],[Type of Leave]]</f>
        <v>1 SL</v>
      </c>
      <c r="L1014" s="23">
        <f ca="1">NETWORKDAYS(LeaveTracker[[#This Row],[Start Date]],LeaveTracker[[#This Row],[End Date]],lstHolidays)</f>
        <v>1</v>
      </c>
      <c r="M1014" s="27"/>
    </row>
    <row r="1015" spans="1:13" ht="30" hidden="1" customHeight="1" x14ac:dyDescent="0.3">
      <c r="A1015" s="32">
        <v>1235</v>
      </c>
      <c r="B1015" s="33">
        <v>43794</v>
      </c>
      <c r="C1015" s="22">
        <v>43760</v>
      </c>
      <c r="D1015" s="19" t="s">
        <v>1029</v>
      </c>
      <c r="E1015" s="51" t="str">
        <f>IF(ISBLANK(LeaveTracker[[#This Row],[Employee Name]]),"-----",VLOOKUP(LeaveTracker[[#This Row],[Employee Name]],Employees[[Employee Name]:[Office]],7))</f>
        <v>ONT</v>
      </c>
      <c r="F1015" s="51" t="str">
        <f>IF(ISBLANK(LeaveTracker[[#This Row],[Employee Name]]),"-----",VLOOKUP(LeaveTracker[[#This Row],[Employee Name]],Employees[[Employee Name]:[Office]],6))</f>
        <v>REGULAR</v>
      </c>
      <c r="G1015" s="24">
        <v>43755</v>
      </c>
      <c r="H1015" s="24">
        <v>43756</v>
      </c>
      <c r="I1015" s="57" t="s">
        <v>81</v>
      </c>
      <c r="K1015" s="51" t="str">
        <f ca="1">LeaveTracker[[#This Row],[Days]]&amp;" "&amp;LeaveTracker[[#This Row],[Type of Leave]]</f>
        <v>2 SL</v>
      </c>
      <c r="L1015" s="23">
        <f ca="1">NETWORKDAYS(LeaveTracker[[#This Row],[Start Date]],LeaveTracker[[#This Row],[End Date]],lstHolidays)</f>
        <v>2</v>
      </c>
      <c r="M1015" s="27"/>
    </row>
    <row r="1016" spans="1:13" ht="30" hidden="1" customHeight="1" x14ac:dyDescent="0.3">
      <c r="A1016" s="32">
        <v>1236</v>
      </c>
      <c r="B1016" s="33">
        <v>43794</v>
      </c>
      <c r="C1016" s="22">
        <v>43760</v>
      </c>
      <c r="D1016" s="19" t="s">
        <v>388</v>
      </c>
      <c r="E1016" s="51" t="str">
        <f>IF(ISBLANK(LeaveTracker[[#This Row],[Employee Name]]),"-----",VLOOKUP(LeaveTracker[[#This Row],[Employee Name]],Employees[[Employee Name]:[Office]],7))</f>
        <v>ONT</v>
      </c>
      <c r="F1016" s="51" t="str">
        <f>IF(ISBLANK(LeaveTracker[[#This Row],[Employee Name]]),"-----",VLOOKUP(LeaveTracker[[#This Row],[Employee Name]],Employees[[Employee Name]:[Office]],6))</f>
        <v>REGULAR</v>
      </c>
      <c r="G1016" s="24">
        <v>43765</v>
      </c>
      <c r="H1016" s="24">
        <v>43768</v>
      </c>
      <c r="I1016" s="57" t="s">
        <v>82</v>
      </c>
      <c r="J1016" s="43" t="s">
        <v>402</v>
      </c>
      <c r="K1016" s="51" t="str">
        <f ca="1">LeaveTracker[[#This Row],[Days]]&amp;" "&amp;LeaveTracker[[#This Row],[Type of Leave]]</f>
        <v>3 VL</v>
      </c>
      <c r="L1016" s="23">
        <f ca="1">NETWORKDAYS(LeaveTracker[[#This Row],[Start Date]],LeaveTracker[[#This Row],[End Date]],lstHolidays)</f>
        <v>3</v>
      </c>
      <c r="M1016" s="27"/>
    </row>
    <row r="1017" spans="1:13" ht="30" hidden="1" customHeight="1" x14ac:dyDescent="0.3">
      <c r="A1017" s="32">
        <v>1237</v>
      </c>
      <c r="B1017" s="33">
        <v>43794</v>
      </c>
      <c r="C1017" s="22">
        <v>43775</v>
      </c>
      <c r="D1017" s="19" t="s">
        <v>391</v>
      </c>
      <c r="E1017" s="51" t="str">
        <f>IF(ISBLANK(LeaveTracker[[#This Row],[Employee Name]]),"-----",VLOOKUP(LeaveTracker[[#This Row],[Employee Name]],Employees[[Employee Name]:[Office]],7))</f>
        <v>ONT</v>
      </c>
      <c r="F1017" s="51" t="str">
        <f>IF(ISBLANK(LeaveTracker[[#This Row],[Employee Name]]),"-----",VLOOKUP(LeaveTracker[[#This Row],[Employee Name]],Employees[[Employee Name]:[Office]],6))</f>
        <v>REGULAR</v>
      </c>
      <c r="G1017" s="24">
        <v>43766</v>
      </c>
      <c r="H1017" s="24">
        <v>43768</v>
      </c>
      <c r="I1017" s="57" t="s">
        <v>81</v>
      </c>
      <c r="K1017" s="51" t="str">
        <f ca="1">LeaveTracker[[#This Row],[Days]]&amp;" "&amp;LeaveTracker[[#This Row],[Type of Leave]]</f>
        <v>3 SL</v>
      </c>
      <c r="L1017" s="23">
        <f ca="1">NETWORKDAYS(LeaveTracker[[#This Row],[Start Date]],LeaveTracker[[#This Row],[End Date]],lstHolidays)</f>
        <v>3</v>
      </c>
      <c r="M1017" s="27"/>
    </row>
    <row r="1018" spans="1:13" ht="30" hidden="1" customHeight="1" x14ac:dyDescent="0.3">
      <c r="A1018" s="32">
        <v>1238</v>
      </c>
      <c r="B1018" s="33">
        <v>43794</v>
      </c>
      <c r="C1018" s="22">
        <v>43755</v>
      </c>
      <c r="D1018" s="19" t="s">
        <v>394</v>
      </c>
      <c r="E1018" s="51" t="str">
        <f>IF(ISBLANK(LeaveTracker[[#This Row],[Employee Name]]),"-----",VLOOKUP(LeaveTracker[[#This Row],[Employee Name]],Employees[[Employee Name]:[Office]],7))</f>
        <v>CTO</v>
      </c>
      <c r="F1018" s="51" t="str">
        <f>IF(ISBLANK(LeaveTracker[[#This Row],[Employee Name]]),"-----",VLOOKUP(LeaveTracker[[#This Row],[Employee Name]],Employees[[Employee Name]:[Office]],6))</f>
        <v>REGULAR</v>
      </c>
      <c r="G1018" s="24">
        <v>43762</v>
      </c>
      <c r="H1018" s="24">
        <v>43763</v>
      </c>
      <c r="I1018" s="57" t="s">
        <v>81</v>
      </c>
      <c r="K1018" s="51" t="str">
        <f ca="1">LeaveTracker[[#This Row],[Days]]&amp;" "&amp;LeaveTracker[[#This Row],[Type of Leave]]</f>
        <v>2 SL</v>
      </c>
      <c r="L1018" s="23">
        <f ca="1">NETWORKDAYS(LeaveTracker[[#This Row],[Start Date]],LeaveTracker[[#This Row],[End Date]],lstHolidays)</f>
        <v>2</v>
      </c>
      <c r="M1018" s="27"/>
    </row>
    <row r="1019" spans="1:13" ht="30" hidden="1" customHeight="1" x14ac:dyDescent="0.3">
      <c r="A1019" s="32">
        <v>1239</v>
      </c>
      <c r="B1019" s="33">
        <v>43794</v>
      </c>
      <c r="C1019" s="22">
        <v>43766</v>
      </c>
      <c r="D1019" s="19" t="s">
        <v>394</v>
      </c>
      <c r="E1019" s="51" t="str">
        <f>IF(ISBLANK(LeaveTracker[[#This Row],[Employee Name]]),"-----",VLOOKUP(LeaveTracker[[#This Row],[Employee Name]],Employees[[Employee Name]:[Office]],7))</f>
        <v>CTO</v>
      </c>
      <c r="F1019" s="51" t="str">
        <f>IF(ISBLANK(LeaveTracker[[#This Row],[Employee Name]]),"-----",VLOOKUP(LeaveTracker[[#This Row],[Employee Name]],Employees[[Employee Name]:[Office]],6))</f>
        <v>REGULAR</v>
      </c>
      <c r="G1019" s="24">
        <v>43759</v>
      </c>
      <c r="H1019" s="24">
        <v>43761</v>
      </c>
      <c r="I1019" s="57" t="s">
        <v>81</v>
      </c>
      <c r="K1019" s="51" t="str">
        <f ca="1">LeaveTracker[[#This Row],[Days]]&amp;" "&amp;LeaveTracker[[#This Row],[Type of Leave]]</f>
        <v>3 SL</v>
      </c>
      <c r="L1019" s="23">
        <f ca="1">NETWORKDAYS(LeaveTracker[[#This Row],[Start Date]],LeaveTracker[[#This Row],[End Date]],lstHolidays)</f>
        <v>3</v>
      </c>
      <c r="M1019" s="27"/>
    </row>
    <row r="1020" spans="1:13" ht="30" hidden="1" customHeight="1" x14ac:dyDescent="0.3">
      <c r="A1020" s="32">
        <v>1240</v>
      </c>
      <c r="B1020" s="33">
        <v>43794</v>
      </c>
      <c r="C1020" s="22">
        <v>43767</v>
      </c>
      <c r="D1020" s="19" t="s">
        <v>397</v>
      </c>
      <c r="E1020" s="51" t="str">
        <f>IF(ISBLANK(LeaveTracker[[#This Row],[Employee Name]]),"-----",VLOOKUP(LeaveTracker[[#This Row],[Employee Name]],Employees[[Employee Name]:[Office]],7))</f>
        <v>CTO</v>
      </c>
      <c r="F1020" s="51" t="str">
        <f>IF(ISBLANK(LeaveTracker[[#This Row],[Employee Name]]),"-----",VLOOKUP(LeaveTracker[[#This Row],[Employee Name]],Employees[[Employee Name]:[Office]],6))</f>
        <v>REGULAR</v>
      </c>
      <c r="G1020" s="24">
        <v>43766</v>
      </c>
      <c r="H1020" s="24">
        <v>43766</v>
      </c>
      <c r="I1020" s="57" t="s">
        <v>81</v>
      </c>
      <c r="K1020" s="51" t="str">
        <f ca="1">LeaveTracker[[#This Row],[Days]]&amp;" "&amp;LeaveTracker[[#This Row],[Type of Leave]]</f>
        <v>1 SL</v>
      </c>
      <c r="L1020" s="23">
        <f ca="1">NETWORKDAYS(LeaveTracker[[#This Row],[Start Date]],LeaveTracker[[#This Row],[End Date]],lstHolidays)</f>
        <v>1</v>
      </c>
      <c r="M1020" s="27"/>
    </row>
    <row r="1021" spans="1:13" ht="30" hidden="1" customHeight="1" x14ac:dyDescent="0.3">
      <c r="A1021" s="32">
        <v>1241</v>
      </c>
      <c r="B1021" s="33">
        <v>43794</v>
      </c>
      <c r="C1021" s="22">
        <v>43763</v>
      </c>
      <c r="D1021" s="19" t="s">
        <v>397</v>
      </c>
      <c r="E1021" s="51" t="str">
        <f>IF(ISBLANK(LeaveTracker[[#This Row],[Employee Name]]),"-----",VLOOKUP(LeaveTracker[[#This Row],[Employee Name]],Employees[[Employee Name]:[Office]],7))</f>
        <v>CTO</v>
      </c>
      <c r="F1021" s="51" t="str">
        <f>IF(ISBLANK(LeaveTracker[[#This Row],[Employee Name]]),"-----",VLOOKUP(LeaveTracker[[#This Row],[Employee Name]],Employees[[Employee Name]:[Office]],6))</f>
        <v>REGULAR</v>
      </c>
      <c r="G1021" s="24">
        <v>43762</v>
      </c>
      <c r="H1021" s="24">
        <v>43762</v>
      </c>
      <c r="I1021" s="57" t="s">
        <v>81</v>
      </c>
      <c r="K1021" s="51" t="str">
        <f ca="1">LeaveTracker[[#This Row],[Days]]&amp;" "&amp;LeaveTracker[[#This Row],[Type of Leave]]</f>
        <v>1 SL</v>
      </c>
      <c r="L1021" s="23">
        <f ca="1">NETWORKDAYS(LeaveTracker[[#This Row],[Start Date]],LeaveTracker[[#This Row],[End Date]],lstHolidays)</f>
        <v>1</v>
      </c>
      <c r="M1021" s="27"/>
    </row>
    <row r="1022" spans="1:13" ht="30" hidden="1" customHeight="1" x14ac:dyDescent="0.3">
      <c r="A1022" s="32">
        <v>1242</v>
      </c>
      <c r="B1022" s="33">
        <v>43794</v>
      </c>
      <c r="C1022" s="22">
        <v>43787</v>
      </c>
      <c r="D1022" s="20" t="s">
        <v>399</v>
      </c>
      <c r="E1022" s="51" t="str">
        <f>IF(ISBLANK(LeaveTracker[[#This Row],[Employee Name]]),"-----",VLOOKUP(LeaveTracker[[#This Row],[Employee Name]],Employees[[Employee Name]:[Office]],7))</f>
        <v>CTO</v>
      </c>
      <c r="F1022" s="51" t="str">
        <f>IF(ISBLANK(LeaveTracker[[#This Row],[Employee Name]]),"-----",VLOOKUP(LeaveTracker[[#This Row],[Employee Name]],Employees[[Employee Name]:[Office]],6))</f>
        <v>REGULAR</v>
      </c>
      <c r="G1022" s="24">
        <v>43780</v>
      </c>
      <c r="H1022" s="24">
        <v>43784</v>
      </c>
      <c r="I1022" s="57" t="s">
        <v>1</v>
      </c>
      <c r="J1022" s="43" t="s">
        <v>301</v>
      </c>
      <c r="K1022" s="51" t="str">
        <f ca="1">LeaveTracker[[#This Row],[Days]]&amp;" "&amp;LeaveTracker[[#This Row],[Type of Leave]]</f>
        <v>5 Other</v>
      </c>
      <c r="L1022" s="23">
        <f ca="1">NETWORKDAYS(LeaveTracker[[#This Row],[Start Date]],LeaveTracker[[#This Row],[End Date]],lstHolidays)</f>
        <v>5</v>
      </c>
      <c r="M1022" s="27"/>
    </row>
    <row r="1023" spans="1:13" ht="30" hidden="1" customHeight="1" x14ac:dyDescent="0.3">
      <c r="A1023" s="32">
        <v>1243</v>
      </c>
      <c r="B1023" s="33">
        <v>43794</v>
      </c>
      <c r="C1023" s="22">
        <v>43754</v>
      </c>
      <c r="D1023" s="19" t="s">
        <v>399</v>
      </c>
      <c r="E1023" s="51" t="str">
        <f>IF(ISBLANK(LeaveTracker[[#This Row],[Employee Name]]),"-----",VLOOKUP(LeaveTracker[[#This Row],[Employee Name]],Employees[[Employee Name]:[Office]],7))</f>
        <v>CTO</v>
      </c>
      <c r="F1023" s="51" t="str">
        <f>IF(ISBLANK(LeaveTracker[[#This Row],[Employee Name]]),"-----",VLOOKUP(LeaveTracker[[#This Row],[Employee Name]],Employees[[Employee Name]:[Office]],6))</f>
        <v>REGULAR</v>
      </c>
      <c r="G1023" s="24">
        <v>43761</v>
      </c>
      <c r="H1023" s="24">
        <v>43763</v>
      </c>
      <c r="I1023" s="57" t="s">
        <v>82</v>
      </c>
      <c r="K1023" s="51" t="str">
        <f ca="1">LeaveTracker[[#This Row],[Days]]&amp;" "&amp;LeaveTracker[[#This Row],[Type of Leave]]</f>
        <v>3 VL</v>
      </c>
      <c r="L1023" s="23">
        <f ca="1">NETWORKDAYS(LeaveTracker[[#This Row],[Start Date]],LeaveTracker[[#This Row],[End Date]],lstHolidays)</f>
        <v>3</v>
      </c>
      <c r="M1023" s="27"/>
    </row>
    <row r="1024" spans="1:13" ht="30" hidden="1" customHeight="1" x14ac:dyDescent="0.3">
      <c r="A1024" s="32">
        <v>1245</v>
      </c>
      <c r="B1024" s="33">
        <v>43794</v>
      </c>
      <c r="C1024" s="22">
        <v>43754</v>
      </c>
      <c r="D1024" s="19" t="s">
        <v>399</v>
      </c>
      <c r="E1024" s="51" t="str">
        <f>IF(ISBLANK(LeaveTracker[[#This Row],[Employee Name]]),"-----",VLOOKUP(LeaveTracker[[#This Row],[Employee Name]],Employees[[Employee Name]:[Office]],7))</f>
        <v>CTO</v>
      </c>
      <c r="F1024" s="51" t="str">
        <f>IF(ISBLANK(LeaveTracker[[#This Row],[Employee Name]]),"-----",VLOOKUP(LeaveTracker[[#This Row],[Employee Name]],Employees[[Employee Name]:[Office]],6))</f>
        <v>REGULAR</v>
      </c>
      <c r="G1024" s="24">
        <v>43753</v>
      </c>
      <c r="H1024" s="24">
        <v>43753</v>
      </c>
      <c r="I1024" s="57" t="s">
        <v>81</v>
      </c>
      <c r="K1024" s="51" t="str">
        <f ca="1">LeaveTracker[[#This Row],[Days]]&amp;" "&amp;LeaveTracker[[#This Row],[Type of Leave]]</f>
        <v>1 SL</v>
      </c>
      <c r="L1024" s="23">
        <f ca="1">NETWORKDAYS(LeaveTracker[[#This Row],[Start Date]],LeaveTracker[[#This Row],[End Date]],lstHolidays)</f>
        <v>1</v>
      </c>
      <c r="M1024" s="27"/>
    </row>
    <row r="1025" spans="1:13" ht="30" hidden="1" customHeight="1" x14ac:dyDescent="0.3">
      <c r="A1025" s="32">
        <v>1246</v>
      </c>
      <c r="B1025" s="33">
        <v>43794</v>
      </c>
      <c r="C1025" s="22">
        <v>43748</v>
      </c>
      <c r="D1025" s="19" t="s">
        <v>401</v>
      </c>
      <c r="E1025" s="51" t="str">
        <f>IF(ISBLANK(LeaveTracker[[#This Row],[Employee Name]]),"-----",VLOOKUP(LeaveTracker[[#This Row],[Employee Name]],Employees[[Employee Name]:[Office]],7))</f>
        <v>CTO</v>
      </c>
      <c r="F1025" s="51" t="str">
        <f>IF(ISBLANK(LeaveTracker[[#This Row],[Employee Name]]),"-----",VLOOKUP(LeaveTracker[[#This Row],[Employee Name]],Employees[[Employee Name]:[Office]],6))</f>
        <v>REGULAR</v>
      </c>
      <c r="G1025" s="24">
        <v>43752</v>
      </c>
      <c r="H1025" s="24">
        <v>43752</v>
      </c>
      <c r="I1025" s="57" t="s">
        <v>82</v>
      </c>
      <c r="K1025" s="51" t="str">
        <f ca="1">LeaveTracker[[#This Row],[Days]]&amp;" "&amp;LeaveTracker[[#This Row],[Type of Leave]]</f>
        <v>1 VL</v>
      </c>
      <c r="L1025" s="23">
        <f ca="1">NETWORKDAYS(LeaveTracker[[#This Row],[Start Date]],LeaveTracker[[#This Row],[End Date]],lstHolidays)</f>
        <v>1</v>
      </c>
      <c r="M1025" s="27"/>
    </row>
    <row r="1026" spans="1:13" ht="30" hidden="1" customHeight="1" x14ac:dyDescent="0.3">
      <c r="A1026" s="32">
        <v>1246</v>
      </c>
      <c r="B1026" s="33">
        <v>43794</v>
      </c>
      <c r="C1026" s="22">
        <v>43748</v>
      </c>
      <c r="D1026" s="20" t="s">
        <v>401</v>
      </c>
      <c r="E1026" s="51" t="str">
        <f>IF(ISBLANK(LeaveTracker[[#This Row],[Employee Name]]),"-----",VLOOKUP(LeaveTracker[[#This Row],[Employee Name]],Employees[[Employee Name]:[Office]],7))</f>
        <v>CTO</v>
      </c>
      <c r="F1026" s="51" t="str">
        <f>IF(ISBLANK(LeaveTracker[[#This Row],[Employee Name]]),"-----",VLOOKUP(LeaveTracker[[#This Row],[Employee Name]],Employees[[Employee Name]:[Office]],6))</f>
        <v>REGULAR</v>
      </c>
      <c r="G1026" s="24">
        <v>43754</v>
      </c>
      <c r="H1026" s="24">
        <v>43754</v>
      </c>
      <c r="I1026" s="56" t="s">
        <v>82</v>
      </c>
      <c r="K1026" s="51" t="str">
        <f ca="1">LeaveTracker[[#This Row],[Days]]&amp;" "&amp;LeaveTracker[[#This Row],[Type of Leave]]</f>
        <v>1 VL</v>
      </c>
      <c r="L1026" s="23">
        <f ca="1">NETWORKDAYS(LeaveTracker[[#This Row],[Start Date]],LeaveTracker[[#This Row],[End Date]],lstHolidays)</f>
        <v>1</v>
      </c>
      <c r="M1026" s="27"/>
    </row>
    <row r="1027" spans="1:13" ht="30" hidden="1" customHeight="1" x14ac:dyDescent="0.3">
      <c r="A1027" s="32">
        <v>1246</v>
      </c>
      <c r="B1027" s="33">
        <v>43794</v>
      </c>
      <c r="C1027" s="22">
        <v>43748</v>
      </c>
      <c r="D1027" s="20" t="s">
        <v>401</v>
      </c>
      <c r="E1027" s="51" t="str">
        <f>IF(ISBLANK(LeaveTracker[[#This Row],[Employee Name]]),"-----",VLOOKUP(LeaveTracker[[#This Row],[Employee Name]],Employees[[Employee Name]:[Office]],7))</f>
        <v>CTO</v>
      </c>
      <c r="F1027" s="51" t="str">
        <f>IF(ISBLANK(LeaveTracker[[#This Row],[Employee Name]]),"-----",VLOOKUP(LeaveTracker[[#This Row],[Employee Name]],Employees[[Employee Name]:[Office]],6))</f>
        <v>REGULAR</v>
      </c>
      <c r="G1027" s="24">
        <v>43756</v>
      </c>
      <c r="H1027" s="24">
        <v>43756</v>
      </c>
      <c r="I1027" s="56" t="s">
        <v>82</v>
      </c>
      <c r="K1027" s="51" t="str">
        <f ca="1">LeaveTracker[[#This Row],[Days]]&amp;" "&amp;LeaveTracker[[#This Row],[Type of Leave]]</f>
        <v>1 VL</v>
      </c>
      <c r="L1027" s="23">
        <f ca="1">NETWORKDAYS(LeaveTracker[[#This Row],[Start Date]],LeaveTracker[[#This Row],[End Date]],lstHolidays)</f>
        <v>1</v>
      </c>
      <c r="M1027" s="27"/>
    </row>
    <row r="1028" spans="1:13" ht="30" hidden="1" customHeight="1" x14ac:dyDescent="0.3">
      <c r="A1028" s="32">
        <v>1247</v>
      </c>
      <c r="B1028" s="33">
        <v>43794</v>
      </c>
      <c r="C1028" s="22">
        <v>43754</v>
      </c>
      <c r="D1028" s="19" t="s">
        <v>405</v>
      </c>
      <c r="E1028" s="51" t="str">
        <f>IF(ISBLANK(LeaveTracker[[#This Row],[Employee Name]]),"-----",VLOOKUP(LeaveTracker[[#This Row],[Employee Name]],Employees[[Employee Name]:[Office]],7))</f>
        <v>CTO</v>
      </c>
      <c r="F1028" s="51" t="str">
        <f>IF(ISBLANK(LeaveTracker[[#This Row],[Employee Name]]),"-----",VLOOKUP(LeaveTracker[[#This Row],[Employee Name]],Employees[[Employee Name]:[Office]],6))</f>
        <v>REGULAR</v>
      </c>
      <c r="G1028" s="24">
        <v>43752</v>
      </c>
      <c r="H1028" s="24">
        <v>43753</v>
      </c>
      <c r="I1028" s="56" t="s">
        <v>81</v>
      </c>
      <c r="K1028" s="51" t="str">
        <f ca="1">LeaveTracker[[#This Row],[Days]]&amp;" "&amp;LeaveTracker[[#This Row],[Type of Leave]]</f>
        <v>2 SL</v>
      </c>
      <c r="L1028" s="23">
        <f ca="1">NETWORKDAYS(LeaveTracker[[#This Row],[Start Date]],LeaveTracker[[#This Row],[End Date]],lstHolidays)</f>
        <v>2</v>
      </c>
      <c r="M1028" s="27"/>
    </row>
    <row r="1029" spans="1:13" ht="30" hidden="1" customHeight="1" x14ac:dyDescent="0.3">
      <c r="A1029" s="32">
        <v>1248</v>
      </c>
      <c r="B1029" s="33">
        <v>43794</v>
      </c>
      <c r="C1029" s="22">
        <v>43759</v>
      </c>
      <c r="D1029" s="19" t="s">
        <v>408</v>
      </c>
      <c r="E1029" s="51" t="str">
        <f>IF(ISBLANK(LeaveTracker[[#This Row],[Employee Name]]),"-----",VLOOKUP(LeaveTracker[[#This Row],[Employee Name]],Employees[[Employee Name]:[Office]],7))</f>
        <v>CTO</v>
      </c>
      <c r="F1029" s="51" t="str">
        <f>IF(ISBLANK(LeaveTracker[[#This Row],[Employee Name]]),"-----",VLOOKUP(LeaveTracker[[#This Row],[Employee Name]],Employees[[Employee Name]:[Office]],6))</f>
        <v>REGULAR</v>
      </c>
      <c r="G1029" s="24">
        <v>43756</v>
      </c>
      <c r="H1029" s="24">
        <v>43756</v>
      </c>
      <c r="I1029" s="56" t="s">
        <v>81</v>
      </c>
      <c r="K1029" s="51" t="str">
        <f ca="1">LeaveTracker[[#This Row],[Days]]&amp;" "&amp;LeaveTracker[[#This Row],[Type of Leave]]</f>
        <v>1 SL</v>
      </c>
      <c r="L1029" s="23">
        <f ca="1">NETWORKDAYS(LeaveTracker[[#This Row],[Start Date]],LeaveTracker[[#This Row],[End Date]],lstHolidays)</f>
        <v>1</v>
      </c>
      <c r="M1029" s="27"/>
    </row>
    <row r="1030" spans="1:13" ht="30" hidden="1" customHeight="1" x14ac:dyDescent="0.3">
      <c r="A1030" s="32">
        <v>1249</v>
      </c>
      <c r="B1030" s="33">
        <v>43795</v>
      </c>
      <c r="C1030" s="22">
        <v>43755</v>
      </c>
      <c r="D1030" s="19" t="s">
        <v>410</v>
      </c>
      <c r="E1030" s="51" t="str">
        <f>IF(ISBLANK(LeaveTracker[[#This Row],[Employee Name]]),"-----",VLOOKUP(LeaveTracker[[#This Row],[Employee Name]],Employees[[Employee Name]:[Office]],7))</f>
        <v>CTO</v>
      </c>
      <c r="F1030" s="51" t="str">
        <f>IF(ISBLANK(LeaveTracker[[#This Row],[Employee Name]]),"-----",VLOOKUP(LeaveTracker[[#This Row],[Employee Name]],Employees[[Employee Name]:[Office]],6))</f>
        <v>REGULAR</v>
      </c>
      <c r="G1030" s="24">
        <v>43761</v>
      </c>
      <c r="H1030" s="24">
        <v>43761</v>
      </c>
      <c r="I1030" s="56" t="s">
        <v>82</v>
      </c>
      <c r="K1030" s="51" t="str">
        <f ca="1">LeaveTracker[[#This Row],[Days]]&amp;" "&amp;LeaveTracker[[#This Row],[Type of Leave]]</f>
        <v>1 VL</v>
      </c>
      <c r="L1030" s="23">
        <f ca="1">NETWORKDAYS(LeaveTracker[[#This Row],[Start Date]],LeaveTracker[[#This Row],[End Date]],lstHolidays)</f>
        <v>1</v>
      </c>
      <c r="M1030" s="27"/>
    </row>
    <row r="1031" spans="1:13" ht="30" hidden="1" customHeight="1" x14ac:dyDescent="0.3">
      <c r="A1031" s="32">
        <v>1250</v>
      </c>
      <c r="B1031" s="33">
        <v>43795</v>
      </c>
      <c r="C1031" s="22">
        <v>43759</v>
      </c>
      <c r="D1031" s="19" t="s">
        <v>1025</v>
      </c>
      <c r="E1031" s="51" t="str">
        <f>IF(ISBLANK(LeaveTracker[[#This Row],[Employee Name]]),"-----",VLOOKUP(LeaveTracker[[#This Row],[Employee Name]],Employees[[Employee Name]:[Office]],7))</f>
        <v>CTO</v>
      </c>
      <c r="F1031" s="51" t="str">
        <f>IF(ISBLANK(LeaveTracker[[#This Row],[Employee Name]]),"-----",VLOOKUP(LeaveTracker[[#This Row],[Employee Name]],Employees[[Employee Name]:[Office]],6))</f>
        <v>REGULAR</v>
      </c>
      <c r="G1031" s="24">
        <v>43768</v>
      </c>
      <c r="H1031" s="24">
        <v>43768</v>
      </c>
      <c r="I1031" s="56" t="s">
        <v>1</v>
      </c>
      <c r="J1031" s="43" t="s">
        <v>105</v>
      </c>
      <c r="K1031" s="51" t="str">
        <f ca="1">LeaveTracker[[#This Row],[Days]]&amp;" "&amp;LeaveTracker[[#This Row],[Type of Leave]]</f>
        <v>1 Other</v>
      </c>
      <c r="L1031" s="23">
        <f ca="1">NETWORKDAYS(LeaveTracker[[#This Row],[Start Date]],LeaveTracker[[#This Row],[End Date]],lstHolidays)</f>
        <v>1</v>
      </c>
      <c r="M1031" s="27"/>
    </row>
    <row r="1032" spans="1:13" ht="30" hidden="1" customHeight="1" x14ac:dyDescent="0.3">
      <c r="A1032" s="32">
        <v>1251</v>
      </c>
      <c r="B1032" s="33">
        <v>43795</v>
      </c>
      <c r="C1032" s="22">
        <v>43754</v>
      </c>
      <c r="D1032" s="19" t="s">
        <v>414</v>
      </c>
      <c r="E1032" s="51" t="str">
        <f>IF(ISBLANK(LeaveTracker[[#This Row],[Employee Name]]),"-----",VLOOKUP(LeaveTracker[[#This Row],[Employee Name]],Employees[[Employee Name]:[Office]],7))</f>
        <v>CTO</v>
      </c>
      <c r="F1032" s="51" t="str">
        <f>IF(ISBLANK(LeaveTracker[[#This Row],[Employee Name]]),"-----",VLOOKUP(LeaveTracker[[#This Row],[Employee Name]],Employees[[Employee Name]:[Office]],6))</f>
        <v>REGULAR</v>
      </c>
      <c r="G1032" s="21">
        <v>43759</v>
      </c>
      <c r="H1032" s="24">
        <v>43759</v>
      </c>
      <c r="I1032" s="56" t="s">
        <v>300</v>
      </c>
      <c r="J1032" s="43" t="s">
        <v>158</v>
      </c>
      <c r="K1032" s="51" t="str">
        <f ca="1">LeaveTracker[[#This Row],[Days]]&amp;" "&amp;LeaveTracker[[#This Row],[Type of Leave]]</f>
        <v>1 OTHER</v>
      </c>
      <c r="L1032" s="23">
        <f ca="1">NETWORKDAYS(LeaveTracker[[#This Row],[Start Date]],LeaveTracker[[#This Row],[End Date]],lstHolidays)</f>
        <v>1</v>
      </c>
      <c r="M1032" s="27"/>
    </row>
    <row r="1033" spans="1:13" ht="30" hidden="1" customHeight="1" x14ac:dyDescent="0.3">
      <c r="A1033" s="32">
        <v>1252</v>
      </c>
      <c r="B1033" s="33">
        <v>43795</v>
      </c>
      <c r="C1033" s="22">
        <v>43760</v>
      </c>
      <c r="D1033" s="19" t="s">
        <v>418</v>
      </c>
      <c r="E1033" s="51" t="str">
        <f>IF(ISBLANK(LeaveTracker[[#This Row],[Employee Name]]),"-----",VLOOKUP(LeaveTracker[[#This Row],[Employee Name]],Employees[[Employee Name]:[Office]],7))</f>
        <v>CTO</v>
      </c>
      <c r="F1033" s="51" t="str">
        <f>IF(ISBLANK(LeaveTracker[[#This Row],[Employee Name]]),"-----",VLOOKUP(LeaveTracker[[#This Row],[Employee Name]],Employees[[Employee Name]:[Office]],6))</f>
        <v>REGULAR</v>
      </c>
      <c r="G1033" s="24">
        <v>43768</v>
      </c>
      <c r="H1033" s="24">
        <v>43769</v>
      </c>
      <c r="I1033" s="56" t="s">
        <v>82</v>
      </c>
      <c r="J1033" s="43" t="s">
        <v>307</v>
      </c>
      <c r="K1033" s="51" t="str">
        <f ca="1">LeaveTracker[[#This Row],[Days]]&amp;" "&amp;LeaveTracker[[#This Row],[Type of Leave]]</f>
        <v>2 VL</v>
      </c>
      <c r="L1033" s="23">
        <f ca="1">NETWORKDAYS(LeaveTracker[[#This Row],[Start Date]],LeaveTracker[[#This Row],[End Date]],lstHolidays)</f>
        <v>2</v>
      </c>
      <c r="M1033" s="27"/>
    </row>
    <row r="1034" spans="1:13" ht="30" hidden="1" customHeight="1" x14ac:dyDescent="0.3">
      <c r="A1034" s="32">
        <v>1253</v>
      </c>
      <c r="B1034" s="33">
        <v>43795</v>
      </c>
      <c r="C1034" s="22">
        <v>43761</v>
      </c>
      <c r="D1034" s="19" t="s">
        <v>421</v>
      </c>
      <c r="E1034" s="51" t="str">
        <f>IF(ISBLANK(LeaveTracker[[#This Row],[Employee Name]]),"-----",VLOOKUP(LeaveTracker[[#This Row],[Employee Name]],Employees[[Employee Name]:[Office]],7))</f>
        <v>CTO</v>
      </c>
      <c r="F1034" s="51" t="str">
        <f>IF(ISBLANK(LeaveTracker[[#This Row],[Employee Name]]),"-----",VLOOKUP(LeaveTracker[[#This Row],[Employee Name]],Employees[[Employee Name]:[Office]],6))</f>
        <v>REGULAR</v>
      </c>
      <c r="G1034" s="24">
        <v>43768</v>
      </c>
      <c r="H1034" s="24">
        <v>43768</v>
      </c>
      <c r="I1034" s="56" t="s">
        <v>82</v>
      </c>
      <c r="J1034" s="43" t="s">
        <v>307</v>
      </c>
      <c r="K1034" s="51" t="str">
        <f ca="1">LeaveTracker[[#This Row],[Days]]&amp;" "&amp;LeaveTracker[[#This Row],[Type of Leave]]</f>
        <v>1 VL</v>
      </c>
      <c r="L1034" s="23">
        <f ca="1">NETWORKDAYS(LeaveTracker[[#This Row],[Start Date]],LeaveTracker[[#This Row],[End Date]],lstHolidays)</f>
        <v>1</v>
      </c>
      <c r="M1034" s="27"/>
    </row>
    <row r="1035" spans="1:13" ht="30" hidden="1" customHeight="1" x14ac:dyDescent="0.3">
      <c r="A1035" s="32">
        <v>1254</v>
      </c>
      <c r="B1035" s="33">
        <v>43795</v>
      </c>
      <c r="C1035" s="22">
        <v>43762</v>
      </c>
      <c r="D1035" s="20" t="s">
        <v>421</v>
      </c>
      <c r="E1035" s="51" t="str">
        <f>IF(ISBLANK(LeaveTracker[[#This Row],[Employee Name]]),"-----",VLOOKUP(LeaveTracker[[#This Row],[Employee Name]],Employees[[Employee Name]:[Office]],7))</f>
        <v>CTO</v>
      </c>
      <c r="F1035" s="51" t="str">
        <f>IF(ISBLANK(LeaveTracker[[#This Row],[Employee Name]]),"-----",VLOOKUP(LeaveTracker[[#This Row],[Employee Name]],Employees[[Employee Name]:[Office]],6))</f>
        <v>REGULAR</v>
      </c>
      <c r="G1035" s="24">
        <v>43767</v>
      </c>
      <c r="H1035" s="24">
        <v>43767</v>
      </c>
      <c r="I1035" s="56" t="s">
        <v>82</v>
      </c>
      <c r="J1035" s="43" t="s">
        <v>307</v>
      </c>
      <c r="K1035" s="51" t="str">
        <f ca="1">LeaveTracker[[#This Row],[Days]]&amp;" "&amp;LeaveTracker[[#This Row],[Type of Leave]]</f>
        <v>1 VL</v>
      </c>
      <c r="L1035" s="23">
        <f ca="1">NETWORKDAYS(LeaveTracker[[#This Row],[Start Date]],LeaveTracker[[#This Row],[End Date]],lstHolidays)</f>
        <v>1</v>
      </c>
      <c r="M1035" s="27"/>
    </row>
    <row r="1036" spans="1:13" ht="30" hidden="1" customHeight="1" x14ac:dyDescent="0.3">
      <c r="A1036" s="32">
        <v>1255</v>
      </c>
      <c r="B1036" s="33">
        <v>43795</v>
      </c>
      <c r="C1036" s="22">
        <v>43767</v>
      </c>
      <c r="D1036" s="19" t="s">
        <v>948</v>
      </c>
      <c r="E1036" s="51" t="str">
        <f>IF(ISBLANK(LeaveTracker[[#This Row],[Employee Name]]),"-----",VLOOKUP(LeaveTracker[[#This Row],[Employee Name]],Employees[[Employee Name]:[Office]],7))</f>
        <v>EEO/ CITY MARKET</v>
      </c>
      <c r="F1036" s="51" t="str">
        <f>IF(ISBLANK(LeaveTracker[[#This Row],[Employee Name]]),"-----",VLOOKUP(LeaveTracker[[#This Row],[Employee Name]],Employees[[Employee Name]:[Office]],6))</f>
        <v>REGULAR</v>
      </c>
      <c r="G1036" s="24">
        <v>43822</v>
      </c>
      <c r="H1036" s="24">
        <v>43822</v>
      </c>
      <c r="I1036" s="56" t="s">
        <v>82</v>
      </c>
      <c r="K1036" s="51" t="str">
        <f ca="1">LeaveTracker[[#This Row],[Days]]&amp;" "&amp;LeaveTracker[[#This Row],[Type of Leave]]</f>
        <v>1 VL</v>
      </c>
      <c r="L1036" s="23">
        <f ca="1">NETWORKDAYS(LeaveTracker[[#This Row],[Start Date]],LeaveTracker[[#This Row],[End Date]],lstHolidays)</f>
        <v>1</v>
      </c>
      <c r="M1036" s="27"/>
    </row>
    <row r="1037" spans="1:13" ht="30" hidden="1" customHeight="1" x14ac:dyDescent="0.3">
      <c r="A1037" s="32">
        <v>1255</v>
      </c>
      <c r="B1037" s="33">
        <v>43795</v>
      </c>
      <c r="C1037" s="22">
        <v>43767</v>
      </c>
      <c r="D1037" s="19" t="s">
        <v>948</v>
      </c>
      <c r="E1037" s="51" t="str">
        <f>IF(ISBLANK(LeaveTracker[[#This Row],[Employee Name]]),"-----",VLOOKUP(LeaveTracker[[#This Row],[Employee Name]],Employees[[Employee Name]:[Office]],7))</f>
        <v>EEO/ CITY MARKET</v>
      </c>
      <c r="F1037" s="51" t="str">
        <f>IF(ISBLANK(LeaveTracker[[#This Row],[Employee Name]]),"-----",VLOOKUP(LeaveTracker[[#This Row],[Employee Name]],Employees[[Employee Name]:[Office]],6))</f>
        <v>REGULAR</v>
      </c>
      <c r="G1037" s="24">
        <v>43825</v>
      </c>
      <c r="H1037" s="24">
        <v>43826</v>
      </c>
      <c r="I1037" s="56" t="s">
        <v>82</v>
      </c>
      <c r="K1037" s="51" t="str">
        <f ca="1">LeaveTracker[[#This Row],[Days]]&amp;" "&amp;LeaveTracker[[#This Row],[Type of Leave]]</f>
        <v>2 VL</v>
      </c>
      <c r="L1037" s="23">
        <f ca="1">NETWORKDAYS(LeaveTracker[[#This Row],[Start Date]],LeaveTracker[[#This Row],[End Date]],lstHolidays)</f>
        <v>2</v>
      </c>
      <c r="M1037" s="27"/>
    </row>
    <row r="1038" spans="1:13" ht="30" hidden="1" customHeight="1" x14ac:dyDescent="0.3">
      <c r="A1038" s="32">
        <v>1256</v>
      </c>
      <c r="B1038" s="33">
        <v>43795</v>
      </c>
      <c r="C1038" s="22">
        <v>43761</v>
      </c>
      <c r="D1038" s="19" t="s">
        <v>948</v>
      </c>
      <c r="E1038" s="51" t="str">
        <f>IF(ISBLANK(LeaveTracker[[#This Row],[Employee Name]]),"-----",VLOOKUP(LeaveTracker[[#This Row],[Employee Name]],Employees[[Employee Name]:[Office]],7))</f>
        <v>EEO/ CITY MARKET</v>
      </c>
      <c r="F1038" s="51" t="str">
        <f>IF(ISBLANK(LeaveTracker[[#This Row],[Employee Name]]),"-----",VLOOKUP(LeaveTracker[[#This Row],[Employee Name]],Employees[[Employee Name]:[Office]],6))</f>
        <v>REGULAR</v>
      </c>
      <c r="G1038" s="24">
        <v>43760</v>
      </c>
      <c r="H1038" s="24">
        <v>43760</v>
      </c>
      <c r="I1038" s="56" t="s">
        <v>81</v>
      </c>
      <c r="K1038" s="51" t="str">
        <f ca="1">LeaveTracker[[#This Row],[Days]]&amp;" "&amp;LeaveTracker[[#This Row],[Type of Leave]]</f>
        <v>1 SL</v>
      </c>
      <c r="L1038" s="23">
        <f ca="1">NETWORKDAYS(LeaveTracker[[#This Row],[Start Date]],LeaveTracker[[#This Row],[End Date]],lstHolidays)</f>
        <v>1</v>
      </c>
      <c r="M1038" s="27"/>
    </row>
    <row r="1039" spans="1:13" ht="30" hidden="1" customHeight="1" x14ac:dyDescent="0.3">
      <c r="A1039" s="32">
        <v>1257</v>
      </c>
      <c r="B1039" s="33">
        <v>43795</v>
      </c>
      <c r="C1039" s="22">
        <v>43732</v>
      </c>
      <c r="D1039" s="19" t="s">
        <v>948</v>
      </c>
      <c r="E1039" s="51" t="str">
        <f>IF(ISBLANK(LeaveTracker[[#This Row],[Employee Name]]),"-----",VLOOKUP(LeaveTracker[[#This Row],[Employee Name]],Employees[[Employee Name]:[Office]],7))</f>
        <v>EEO/ CITY MARKET</v>
      </c>
      <c r="F1039" s="51" t="str">
        <f>IF(ISBLANK(LeaveTracker[[#This Row],[Employee Name]]),"-----",VLOOKUP(LeaveTracker[[#This Row],[Employee Name]],Employees[[Employee Name]:[Office]],6))</f>
        <v>REGULAR</v>
      </c>
      <c r="G1039" s="24">
        <v>43724</v>
      </c>
      <c r="H1039" s="24">
        <v>43728</v>
      </c>
      <c r="I1039" s="56" t="s">
        <v>82</v>
      </c>
      <c r="K1039" s="51" t="str">
        <f ca="1">LeaveTracker[[#This Row],[Days]]&amp;" "&amp;LeaveTracker[[#This Row],[Type of Leave]]</f>
        <v>5 VL</v>
      </c>
      <c r="L1039" s="23">
        <f ca="1">NETWORKDAYS(LeaveTracker[[#This Row],[Start Date]],LeaveTracker[[#This Row],[End Date]],lstHolidays)</f>
        <v>5</v>
      </c>
      <c r="M1039" s="27"/>
    </row>
    <row r="1040" spans="1:13" ht="30" hidden="1" customHeight="1" x14ac:dyDescent="0.3">
      <c r="A1040" s="32">
        <v>1257</v>
      </c>
      <c r="B1040" s="33">
        <v>43795</v>
      </c>
      <c r="C1040" s="22">
        <v>43732</v>
      </c>
      <c r="D1040" s="19" t="s">
        <v>948</v>
      </c>
      <c r="E1040" s="51" t="str">
        <f>IF(ISBLANK(LeaveTracker[[#This Row],[Employee Name]]),"-----",VLOOKUP(LeaveTracker[[#This Row],[Employee Name]],Employees[[Employee Name]:[Office]],7))</f>
        <v>EEO/ CITY MARKET</v>
      </c>
      <c r="F1040" s="51" t="str">
        <f>IF(ISBLANK(LeaveTracker[[#This Row],[Employee Name]]),"-----",VLOOKUP(LeaveTracker[[#This Row],[Employee Name]],Employees[[Employee Name]:[Office]],6))</f>
        <v>REGULAR</v>
      </c>
      <c r="G1040" s="24">
        <v>43734</v>
      </c>
      <c r="H1040" s="24">
        <v>43734</v>
      </c>
      <c r="I1040" s="56" t="s">
        <v>82</v>
      </c>
      <c r="K1040" s="51" t="str">
        <f ca="1">LeaveTracker[[#This Row],[Days]]&amp;" "&amp;LeaveTracker[[#This Row],[Type of Leave]]</f>
        <v>1 VL</v>
      </c>
      <c r="L1040" s="23">
        <f ca="1">NETWORKDAYS(LeaveTracker[[#This Row],[Start Date]],LeaveTracker[[#This Row],[End Date]],lstHolidays)</f>
        <v>1</v>
      </c>
      <c r="M1040" s="27"/>
    </row>
    <row r="1041" spans="1:13" ht="30" hidden="1" customHeight="1" x14ac:dyDescent="0.3">
      <c r="A1041" s="32">
        <v>1258</v>
      </c>
      <c r="B1041" s="33">
        <v>43795</v>
      </c>
      <c r="C1041" s="22">
        <v>43762</v>
      </c>
      <c r="D1041" s="19" t="s">
        <v>425</v>
      </c>
      <c r="E1041" s="51" t="str">
        <f>IF(ISBLANK(LeaveTracker[[#This Row],[Employee Name]]),"-----",VLOOKUP(LeaveTracker[[#This Row],[Employee Name]],Employees[[Employee Name]:[Office]],7))</f>
        <v>CTO</v>
      </c>
      <c r="F1041" s="51" t="str">
        <f>IF(ISBLANK(LeaveTracker[[#This Row],[Employee Name]]),"-----",VLOOKUP(LeaveTracker[[#This Row],[Employee Name]],Employees[[Employee Name]:[Office]],6))</f>
        <v>REGULAR</v>
      </c>
      <c r="G1041" s="24">
        <v>43759</v>
      </c>
      <c r="H1041" s="24">
        <v>43761</v>
      </c>
      <c r="I1041" s="56" t="s">
        <v>81</v>
      </c>
      <c r="K1041" s="51" t="str">
        <f ca="1">LeaveTracker[[#This Row],[Days]]&amp;" "&amp;LeaveTracker[[#This Row],[Type of Leave]]</f>
        <v>3 SL</v>
      </c>
      <c r="L1041" s="23">
        <f ca="1">NETWORKDAYS(LeaveTracker[[#This Row],[Start Date]],LeaveTracker[[#This Row],[End Date]],lstHolidays)</f>
        <v>3</v>
      </c>
      <c r="M1041" s="27"/>
    </row>
    <row r="1042" spans="1:13" ht="30" hidden="1" customHeight="1" x14ac:dyDescent="0.3">
      <c r="A1042" s="32">
        <v>1259</v>
      </c>
      <c r="B1042" s="33">
        <v>43795</v>
      </c>
      <c r="C1042" s="22">
        <v>43766</v>
      </c>
      <c r="D1042" s="19" t="s">
        <v>430</v>
      </c>
      <c r="E1042" s="51" t="str">
        <f>IF(ISBLANK(LeaveTracker[[#This Row],[Employee Name]]),"-----",VLOOKUP(LeaveTracker[[#This Row],[Employee Name]],Employees[[Employee Name]:[Office]],7))</f>
        <v>CTO</v>
      </c>
      <c r="F1042" s="51" t="str">
        <f>IF(ISBLANK(LeaveTracker[[#This Row],[Employee Name]]),"-----",VLOOKUP(LeaveTracker[[#This Row],[Employee Name]],Employees[[Employee Name]:[Office]],6))</f>
        <v>REGULAR</v>
      </c>
      <c r="G1042" s="24">
        <v>43763</v>
      </c>
      <c r="H1042" s="24">
        <v>43763</v>
      </c>
      <c r="I1042" s="56" t="s">
        <v>81</v>
      </c>
      <c r="K1042" s="51" t="str">
        <f ca="1">LeaveTracker[[#This Row],[Days]]&amp;" "&amp;LeaveTracker[[#This Row],[Type of Leave]]</f>
        <v>1 SL</v>
      </c>
      <c r="L1042" s="23">
        <f ca="1">NETWORKDAYS(LeaveTracker[[#This Row],[Start Date]],LeaveTracker[[#This Row],[End Date]],lstHolidays)</f>
        <v>1</v>
      </c>
      <c r="M1042" s="27"/>
    </row>
    <row r="1043" spans="1:13" ht="30" hidden="1" customHeight="1" x14ac:dyDescent="0.3">
      <c r="A1043" s="32">
        <v>1260</v>
      </c>
      <c r="B1043" s="33">
        <v>43795</v>
      </c>
      <c r="C1043" s="24">
        <v>43767</v>
      </c>
      <c r="D1043" s="20" t="s">
        <v>431</v>
      </c>
      <c r="E1043" s="51" t="str">
        <f>IF(ISBLANK(LeaveTracker[[#This Row],[Employee Name]]),"-----",VLOOKUP(LeaveTracker[[#This Row],[Employee Name]],Employees[[Employee Name]:[Office]],7))</f>
        <v>HRMO</v>
      </c>
      <c r="F1043" s="51" t="str">
        <f>IF(ISBLANK(LeaveTracker[[#This Row],[Employee Name]]),"-----",VLOOKUP(LeaveTracker[[#This Row],[Employee Name]],Employees[[Employee Name]:[Office]],6))</f>
        <v>REGULAR</v>
      </c>
      <c r="G1043" s="24">
        <v>43767</v>
      </c>
      <c r="H1043" s="24">
        <v>43769</v>
      </c>
      <c r="I1043" s="56" t="s">
        <v>82</v>
      </c>
      <c r="K1043" s="51" t="str">
        <f ca="1">LeaveTracker[[#This Row],[Days]]&amp;" "&amp;LeaveTracker[[#This Row],[Type of Leave]]</f>
        <v>3 VL</v>
      </c>
      <c r="L1043" s="23">
        <f ca="1">NETWORKDAYS(LeaveTracker[[#This Row],[Start Date]],LeaveTracker[[#This Row],[End Date]],lstHolidays)</f>
        <v>3</v>
      </c>
      <c r="M1043" s="27"/>
    </row>
    <row r="1044" spans="1:13" ht="30" hidden="1" customHeight="1" x14ac:dyDescent="0.3">
      <c r="A1044" s="32">
        <v>1261</v>
      </c>
      <c r="B1044" s="33">
        <v>43795</v>
      </c>
      <c r="C1044" s="24">
        <v>43749</v>
      </c>
      <c r="D1044" s="20" t="s">
        <v>335</v>
      </c>
      <c r="E1044" s="51" t="str">
        <f>IF(ISBLANK(LeaveTracker[[#This Row],[Employee Name]]),"-----",VLOOKUP(LeaveTracker[[#This Row],[Employee Name]],Employees[[Employee Name]:[Office]],7))</f>
        <v>INTERNAL</v>
      </c>
      <c r="F1044" s="51" t="str">
        <f>IF(ISBLANK(LeaveTracker[[#This Row],[Employee Name]]),"-----",VLOOKUP(LeaveTracker[[#This Row],[Employee Name]],Employees[[Employee Name]:[Office]],6))</f>
        <v>REGULAR</v>
      </c>
      <c r="G1044" s="24">
        <v>43749</v>
      </c>
      <c r="H1044" s="24">
        <v>43749</v>
      </c>
      <c r="I1044" s="56" t="s">
        <v>81</v>
      </c>
      <c r="K1044" s="51" t="str">
        <f ca="1">LeaveTracker[[#This Row],[Days]]&amp;" "&amp;LeaveTracker[[#This Row],[Type of Leave]]</f>
        <v>1 SL</v>
      </c>
      <c r="L1044" s="23">
        <f ca="1">NETWORKDAYS(LeaveTracker[[#This Row],[Start Date]],LeaveTracker[[#This Row],[End Date]],lstHolidays)</f>
        <v>1</v>
      </c>
      <c r="M1044" s="27"/>
    </row>
    <row r="1045" spans="1:13" ht="30" hidden="1" customHeight="1" x14ac:dyDescent="0.3">
      <c r="A1045" s="32">
        <v>1262</v>
      </c>
      <c r="B1045" s="33">
        <v>43795</v>
      </c>
      <c r="C1045" s="22">
        <v>43766</v>
      </c>
      <c r="D1045" s="19" t="s">
        <v>438</v>
      </c>
      <c r="E1045" s="51" t="str">
        <f>IF(ISBLANK(LeaveTracker[[#This Row],[Employee Name]]),"-----",VLOOKUP(LeaveTracker[[#This Row],[Employee Name]],Employees[[Employee Name]:[Office]],7))</f>
        <v>INTERNAL</v>
      </c>
      <c r="F1045" s="51" t="str">
        <f>IF(ISBLANK(LeaveTracker[[#This Row],[Employee Name]]),"-----",VLOOKUP(LeaveTracker[[#This Row],[Employee Name]],Employees[[Employee Name]:[Office]],6))</f>
        <v>REGULAR</v>
      </c>
      <c r="G1045" s="24">
        <v>43761</v>
      </c>
      <c r="H1045" s="24">
        <v>43763</v>
      </c>
      <c r="I1045" s="56" t="s">
        <v>81</v>
      </c>
      <c r="K1045" s="51" t="str">
        <f ca="1">LeaveTracker[[#This Row],[Days]]&amp;" "&amp;LeaveTracker[[#This Row],[Type of Leave]]</f>
        <v>3 SL</v>
      </c>
      <c r="L1045" s="23">
        <f ca="1">NETWORKDAYS(LeaveTracker[[#This Row],[Start Date]],LeaveTracker[[#This Row],[End Date]],lstHolidays)</f>
        <v>3</v>
      </c>
      <c r="M1045" s="27"/>
    </row>
    <row r="1046" spans="1:13" ht="30" hidden="1" customHeight="1" x14ac:dyDescent="0.3">
      <c r="A1046" s="32">
        <v>1263</v>
      </c>
      <c r="B1046" s="33">
        <v>43795</v>
      </c>
      <c r="C1046" s="31">
        <v>44900</v>
      </c>
      <c r="D1046" s="20" t="s">
        <v>200</v>
      </c>
      <c r="E1046" s="51" t="str">
        <f>IF(ISBLANK(LeaveTracker[[#This Row],[Employee Name]]),"-----",VLOOKUP(LeaveTracker[[#This Row],[Employee Name]],Employees[[Employee Name]:[Office]],7))</f>
        <v>PICNIC GROVE</v>
      </c>
      <c r="F1046" s="51" t="str">
        <f>IF(ISBLANK(LeaveTracker[[#This Row],[Employee Name]]),"-----",VLOOKUP(LeaveTracker[[#This Row],[Employee Name]],Employees[[Employee Name]:[Office]],6))</f>
        <v>REGULAR</v>
      </c>
      <c r="G1046" s="24"/>
      <c r="H1046" s="24"/>
      <c r="I1046" s="56" t="s">
        <v>300</v>
      </c>
      <c r="J1046" s="43" t="s">
        <v>439</v>
      </c>
      <c r="K1046" s="51" t="str">
        <f ca="1">LeaveTracker[[#This Row],[Days]]&amp;" "&amp;LeaveTracker[[#This Row],[Type of Leave]]</f>
        <v>0 OTHER</v>
      </c>
      <c r="L1046" s="23">
        <f ca="1">NETWORKDAYS(LeaveTracker[[#This Row],[Start Date]],LeaveTracker[[#This Row],[End Date]],lstHolidays)</f>
        <v>0</v>
      </c>
      <c r="M1046" s="27"/>
    </row>
    <row r="1047" spans="1:13" ht="30" hidden="1" customHeight="1" x14ac:dyDescent="0.3">
      <c r="A1047" s="32">
        <v>1264</v>
      </c>
      <c r="B1047" s="33">
        <v>43795</v>
      </c>
      <c r="C1047" s="22">
        <v>43756</v>
      </c>
      <c r="D1047" s="19" t="s">
        <v>443</v>
      </c>
      <c r="E1047" s="51" t="str">
        <f>IF(ISBLANK(LeaveTracker[[#This Row],[Employee Name]]),"-----",VLOOKUP(LeaveTracker[[#This Row],[Employee Name]],Employees[[Employee Name]:[Office]],7))</f>
        <v>ACCOUNTING</v>
      </c>
      <c r="F1047" s="51" t="str">
        <f>IF(ISBLANK(LeaveTracker[[#This Row],[Employee Name]]),"-----",VLOOKUP(LeaveTracker[[#This Row],[Employee Name]],Employees[[Employee Name]:[Office]],6))</f>
        <v>REGULAR</v>
      </c>
      <c r="G1047" s="24">
        <v>43745</v>
      </c>
      <c r="H1047" s="24">
        <v>43769</v>
      </c>
      <c r="I1047" s="56" t="s">
        <v>81</v>
      </c>
      <c r="K1047" s="51" t="str">
        <f ca="1">LeaveTracker[[#This Row],[Days]]&amp;" "&amp;LeaveTracker[[#This Row],[Type of Leave]]</f>
        <v>19 SL</v>
      </c>
      <c r="L1047" s="23">
        <f ca="1">NETWORKDAYS(LeaveTracker[[#This Row],[Start Date]],LeaveTracker[[#This Row],[End Date]],lstHolidays)</f>
        <v>19</v>
      </c>
      <c r="M1047" s="27"/>
    </row>
    <row r="1048" spans="1:13" ht="30" hidden="1" customHeight="1" x14ac:dyDescent="0.3">
      <c r="A1048" s="32">
        <v>1265</v>
      </c>
      <c r="B1048" s="33">
        <v>43795</v>
      </c>
      <c r="C1048" s="22">
        <v>43756</v>
      </c>
      <c r="D1048" s="20" t="s">
        <v>443</v>
      </c>
      <c r="E1048" s="51" t="str">
        <f>IF(ISBLANK(LeaveTracker[[#This Row],[Employee Name]]),"-----",VLOOKUP(LeaveTracker[[#This Row],[Employee Name]],Employees[[Employee Name]:[Office]],7))</f>
        <v>ACCOUNTING</v>
      </c>
      <c r="F1048" s="51" t="str">
        <f>IF(ISBLANK(LeaveTracker[[#This Row],[Employee Name]]),"-----",VLOOKUP(LeaveTracker[[#This Row],[Employee Name]],Employees[[Employee Name]:[Office]],6))</f>
        <v>REGULAR</v>
      </c>
      <c r="G1048" s="24">
        <v>43738</v>
      </c>
      <c r="H1048" s="24">
        <v>43739</v>
      </c>
      <c r="I1048" s="57"/>
      <c r="K1048" s="51" t="str">
        <f ca="1">LeaveTracker[[#This Row],[Days]]&amp;" "&amp;LeaveTracker[[#This Row],[Type of Leave]]</f>
        <v xml:space="preserve">2 </v>
      </c>
      <c r="L1048" s="23">
        <f ca="1">NETWORKDAYS(LeaveTracker[[#This Row],[Start Date]],LeaveTracker[[#This Row],[End Date]],lstHolidays)</f>
        <v>2</v>
      </c>
      <c r="M1048" s="27"/>
    </row>
    <row r="1049" spans="1:13" ht="30" hidden="1" customHeight="1" x14ac:dyDescent="0.3">
      <c r="A1049" s="32">
        <v>1265</v>
      </c>
      <c r="B1049" s="33">
        <v>43795</v>
      </c>
      <c r="C1049" s="22">
        <v>43756</v>
      </c>
      <c r="D1049" s="20" t="s">
        <v>443</v>
      </c>
      <c r="E1049" s="51" t="str">
        <f>IF(ISBLANK(LeaveTracker[[#This Row],[Employee Name]]),"-----",VLOOKUP(LeaveTracker[[#This Row],[Employee Name]],Employees[[Employee Name]:[Office]],7))</f>
        <v>ACCOUNTING</v>
      </c>
      <c r="F1049" s="51" t="str">
        <f>IF(ISBLANK(LeaveTracker[[#This Row],[Employee Name]]),"-----",VLOOKUP(LeaveTracker[[#This Row],[Employee Name]],Employees[[Employee Name]:[Office]],6))</f>
        <v>REGULAR</v>
      </c>
      <c r="G1049" s="24">
        <v>43741</v>
      </c>
      <c r="H1049" s="24">
        <v>43742</v>
      </c>
      <c r="I1049" s="57"/>
      <c r="K1049" s="51" t="str">
        <f ca="1">LeaveTracker[[#This Row],[Days]]&amp;" "&amp;LeaveTracker[[#This Row],[Type of Leave]]</f>
        <v xml:space="preserve">2 </v>
      </c>
      <c r="L1049" s="23">
        <f ca="1">NETWORKDAYS(LeaveTracker[[#This Row],[Start Date]],LeaveTracker[[#This Row],[End Date]],lstHolidays)</f>
        <v>2</v>
      </c>
      <c r="M1049" s="27"/>
    </row>
    <row r="1050" spans="1:13" ht="30" hidden="1" customHeight="1" x14ac:dyDescent="0.3">
      <c r="A1050" s="32">
        <v>1266</v>
      </c>
      <c r="B1050" s="33">
        <v>43795</v>
      </c>
      <c r="C1050" s="22">
        <v>43766</v>
      </c>
      <c r="D1050" s="19" t="s">
        <v>446</v>
      </c>
      <c r="E1050" s="51" t="str">
        <f>IF(ISBLANK(LeaveTracker[[#This Row],[Employee Name]]),"-----",VLOOKUP(LeaveTracker[[#This Row],[Employee Name]],Employees[[Employee Name]:[Office]],7))</f>
        <v>GSO</v>
      </c>
      <c r="F1050" s="51" t="str">
        <f>IF(ISBLANK(LeaveTracker[[#This Row],[Employee Name]]),"-----",VLOOKUP(LeaveTracker[[#This Row],[Employee Name]],Employees[[Employee Name]:[Office]],6))</f>
        <v>REGULAR</v>
      </c>
      <c r="G1050" s="24">
        <v>43761</v>
      </c>
      <c r="H1050" s="24">
        <v>43761</v>
      </c>
      <c r="I1050" s="56" t="s">
        <v>81</v>
      </c>
      <c r="K1050" s="51" t="str">
        <f ca="1">LeaveTracker[[#This Row],[Days]]&amp;" "&amp;LeaveTracker[[#This Row],[Type of Leave]]</f>
        <v>1 SL</v>
      </c>
      <c r="L1050" s="23">
        <f ca="1">NETWORKDAYS(LeaveTracker[[#This Row],[Start Date]],LeaveTracker[[#This Row],[End Date]],lstHolidays)</f>
        <v>1</v>
      </c>
      <c r="M1050" s="27"/>
    </row>
    <row r="1051" spans="1:13" ht="30" hidden="1" customHeight="1" x14ac:dyDescent="0.3">
      <c r="A1051" s="32">
        <v>1266</v>
      </c>
      <c r="B1051" s="33">
        <v>43795</v>
      </c>
      <c r="C1051" s="22">
        <v>43767</v>
      </c>
      <c r="D1051" s="19" t="s">
        <v>446</v>
      </c>
      <c r="E1051" s="51" t="str">
        <f>IF(ISBLANK(LeaveTracker[[#This Row],[Employee Name]]),"-----",VLOOKUP(LeaveTracker[[#This Row],[Employee Name]],Employees[[Employee Name]:[Office]],7))</f>
        <v>GSO</v>
      </c>
      <c r="F1051" s="51" t="str">
        <f>IF(ISBLANK(LeaveTracker[[#This Row],[Employee Name]]),"-----",VLOOKUP(LeaveTracker[[#This Row],[Employee Name]],Employees[[Employee Name]:[Office]],6))</f>
        <v>REGULAR</v>
      </c>
      <c r="G1051" s="24">
        <v>43763</v>
      </c>
      <c r="H1051" s="24">
        <v>43763</v>
      </c>
      <c r="I1051" s="56" t="s">
        <v>81</v>
      </c>
      <c r="K1051" s="51" t="str">
        <f ca="1">LeaveTracker[[#This Row],[Days]]&amp;" "&amp;LeaveTracker[[#This Row],[Type of Leave]]</f>
        <v>1 SL</v>
      </c>
      <c r="L1051" s="23">
        <f ca="1">NETWORKDAYS(LeaveTracker[[#This Row],[Start Date]],LeaveTracker[[#This Row],[End Date]],lstHolidays)</f>
        <v>1</v>
      </c>
      <c r="M1051" s="27"/>
    </row>
    <row r="1052" spans="1:13" ht="30" hidden="1" customHeight="1" x14ac:dyDescent="0.3">
      <c r="A1052" s="32">
        <v>1267</v>
      </c>
      <c r="B1052" s="33">
        <v>43795</v>
      </c>
      <c r="C1052" s="22">
        <v>43738</v>
      </c>
      <c r="D1052" s="19" t="s">
        <v>449</v>
      </c>
      <c r="E1052" s="51" t="str">
        <f>IF(ISBLANK(LeaveTracker[[#This Row],[Employee Name]]),"-----",VLOOKUP(LeaveTracker[[#This Row],[Employee Name]],Employees[[Employee Name]:[Office]],7))</f>
        <v>CTO</v>
      </c>
      <c r="F1052" s="51" t="str">
        <f>IF(ISBLANK(LeaveTracker[[#This Row],[Employee Name]]),"-----",VLOOKUP(LeaveTracker[[#This Row],[Employee Name]],Employees[[Employee Name]:[Office]],6))</f>
        <v>REGULAR</v>
      </c>
      <c r="G1052" s="24"/>
      <c r="H1052" s="24"/>
      <c r="I1052" s="56" t="s">
        <v>300</v>
      </c>
      <c r="J1052" s="43" t="s">
        <v>105</v>
      </c>
      <c r="K1052" s="51" t="str">
        <f ca="1">LeaveTracker[[#This Row],[Days]]&amp;" "&amp;LeaveTracker[[#This Row],[Type of Leave]]</f>
        <v>0 OTHER</v>
      </c>
      <c r="L1052" s="23">
        <f ca="1">NETWORKDAYS(LeaveTracker[[#This Row],[Start Date]],LeaveTracker[[#This Row],[End Date]],lstHolidays)</f>
        <v>0</v>
      </c>
      <c r="M1052" s="27"/>
    </row>
    <row r="1053" spans="1:13" ht="30" hidden="1" customHeight="1" x14ac:dyDescent="0.3">
      <c r="A1053" s="32">
        <v>1268</v>
      </c>
      <c r="B1053" s="33">
        <v>43795</v>
      </c>
      <c r="C1053" s="22">
        <v>43761</v>
      </c>
      <c r="D1053" s="19" t="s">
        <v>452</v>
      </c>
      <c r="E1053" s="51" t="str">
        <f>IF(ISBLANK(LeaveTracker[[#This Row],[Employee Name]]),"-----",VLOOKUP(LeaveTracker[[#This Row],[Employee Name]],Employees[[Employee Name]:[Office]],7))</f>
        <v>CEO</v>
      </c>
      <c r="F1053" s="51" t="str">
        <f>IF(ISBLANK(LeaveTracker[[#This Row],[Employee Name]]),"-----",VLOOKUP(LeaveTracker[[#This Row],[Employee Name]],Employees[[Employee Name]:[Office]],6))</f>
        <v>REGULAR</v>
      </c>
      <c r="G1053" s="24">
        <v>43760</v>
      </c>
      <c r="H1053" s="24">
        <v>43760</v>
      </c>
      <c r="I1053" s="56" t="s">
        <v>81</v>
      </c>
      <c r="K1053" s="51" t="str">
        <f ca="1">LeaveTracker[[#This Row],[Days]]&amp;" "&amp;LeaveTracker[[#This Row],[Type of Leave]]</f>
        <v>1 SL</v>
      </c>
      <c r="L1053" s="23">
        <f ca="1">NETWORKDAYS(LeaveTracker[[#This Row],[Start Date]],LeaveTracker[[#This Row],[End Date]],lstHolidays)</f>
        <v>1</v>
      </c>
      <c r="M1053" s="27"/>
    </row>
    <row r="1054" spans="1:13" ht="30" hidden="1" customHeight="1" x14ac:dyDescent="0.3">
      <c r="A1054" s="32">
        <v>1269</v>
      </c>
      <c r="B1054" s="33">
        <v>43795</v>
      </c>
      <c r="C1054" s="22">
        <v>43761</v>
      </c>
      <c r="D1054" s="20" t="s">
        <v>455</v>
      </c>
      <c r="E1054" s="51" t="str">
        <f>IF(ISBLANK(LeaveTracker[[#This Row],[Employee Name]]),"-----",VLOOKUP(LeaveTracker[[#This Row],[Employee Name]],Employees[[Employee Name]:[Office]],7))</f>
        <v>CEO</v>
      </c>
      <c r="F1054" s="51" t="str">
        <f>IF(ISBLANK(LeaveTracker[[#This Row],[Employee Name]]),"-----",VLOOKUP(LeaveTracker[[#This Row],[Employee Name]],Employees[[Employee Name]:[Office]],6))</f>
        <v>REGULAR</v>
      </c>
      <c r="G1054" s="21">
        <v>43760</v>
      </c>
      <c r="H1054" s="24">
        <v>43760</v>
      </c>
      <c r="I1054" s="56" t="s">
        <v>81</v>
      </c>
      <c r="K1054" s="51" t="str">
        <f ca="1">LeaveTracker[[#This Row],[Days]]&amp;" "&amp;LeaveTracker[[#This Row],[Type of Leave]]</f>
        <v>1 SL</v>
      </c>
      <c r="L1054" s="23">
        <f ca="1">NETWORKDAYS(LeaveTracker[[#This Row],[Start Date]],LeaveTracker[[#This Row],[End Date]],lstHolidays)</f>
        <v>1</v>
      </c>
      <c r="M1054" s="27"/>
    </row>
    <row r="1055" spans="1:13" ht="30" hidden="1" customHeight="1" x14ac:dyDescent="0.3">
      <c r="A1055" s="32">
        <v>1270</v>
      </c>
      <c r="B1055" s="33">
        <v>43795</v>
      </c>
      <c r="C1055" s="22">
        <v>43761</v>
      </c>
      <c r="D1055" s="19" t="s">
        <v>459</v>
      </c>
      <c r="E1055" s="51" t="str">
        <f>IF(ISBLANK(LeaveTracker[[#This Row],[Employee Name]]),"-----",VLOOKUP(LeaveTracker[[#This Row],[Employee Name]],Employees[[Employee Name]:[Office]],7))</f>
        <v>CEO</v>
      </c>
      <c r="F1055" s="51" t="str">
        <f>IF(ISBLANK(LeaveTracker[[#This Row],[Employee Name]]),"-----",VLOOKUP(LeaveTracker[[#This Row],[Employee Name]],Employees[[Employee Name]:[Office]],6))</f>
        <v>REGULAR</v>
      </c>
      <c r="G1055" s="24">
        <v>43760</v>
      </c>
      <c r="H1055" s="24">
        <v>43760</v>
      </c>
      <c r="I1055" s="56" t="s">
        <v>81</v>
      </c>
      <c r="K1055" s="51" t="str">
        <f ca="1">LeaveTracker[[#This Row],[Days]]&amp;" "&amp;LeaveTracker[[#This Row],[Type of Leave]]</f>
        <v>1 SL</v>
      </c>
      <c r="L1055" s="23">
        <f ca="1">NETWORKDAYS(LeaveTracker[[#This Row],[Start Date]],LeaveTracker[[#This Row],[End Date]],lstHolidays)</f>
        <v>1</v>
      </c>
      <c r="M1055" s="27"/>
    </row>
    <row r="1056" spans="1:13" ht="30" hidden="1" customHeight="1" x14ac:dyDescent="0.3">
      <c r="A1056" s="32">
        <v>1271</v>
      </c>
      <c r="B1056" s="33">
        <v>43795</v>
      </c>
      <c r="C1056" s="22">
        <v>43766</v>
      </c>
      <c r="D1056" s="19" t="s">
        <v>462</v>
      </c>
      <c r="E1056" s="51" t="str">
        <f>IF(ISBLANK(LeaveTracker[[#This Row],[Employee Name]]),"-----",VLOOKUP(LeaveTracker[[#This Row],[Employee Name]],Employees[[Employee Name]:[Office]],7))</f>
        <v>HRMO</v>
      </c>
      <c r="F1056" s="51" t="str">
        <f>IF(ISBLANK(LeaveTracker[[#This Row],[Employee Name]]),"-----",VLOOKUP(LeaveTracker[[#This Row],[Employee Name]],Employees[[Employee Name]:[Office]],6))</f>
        <v>REGULAR</v>
      </c>
      <c r="G1056" s="24">
        <v>43762</v>
      </c>
      <c r="H1056" s="24">
        <v>43762</v>
      </c>
      <c r="I1056" s="56" t="s">
        <v>81</v>
      </c>
      <c r="K1056" s="51" t="str">
        <f ca="1">LeaveTracker[[#This Row],[Days]]&amp;" "&amp;LeaveTracker[[#This Row],[Type of Leave]]</f>
        <v>1 SL</v>
      </c>
      <c r="L1056" s="23">
        <f ca="1">NETWORKDAYS(LeaveTracker[[#This Row],[Start Date]],LeaveTracker[[#This Row],[End Date]],lstHolidays)</f>
        <v>1</v>
      </c>
      <c r="M1056" s="27"/>
    </row>
    <row r="1057" spans="1:13" ht="30" hidden="1" customHeight="1" x14ac:dyDescent="0.3">
      <c r="A1057" s="32">
        <v>1272</v>
      </c>
      <c r="B1057" s="33">
        <v>43795</v>
      </c>
      <c r="C1057" s="22">
        <v>43761</v>
      </c>
      <c r="D1057" s="19" t="s">
        <v>426</v>
      </c>
      <c r="E1057" s="51" t="str">
        <f>IF(ISBLANK(LeaveTracker[[#This Row],[Employee Name]]),"-----",VLOOKUP(LeaveTracker[[#This Row],[Employee Name]],Employees[[Employee Name]:[Office]],7))</f>
        <v>PICNIC GROVE</v>
      </c>
      <c r="F1057" s="51" t="str">
        <f>IF(ISBLANK(LeaveTracker[[#This Row],[Employee Name]]),"-----",VLOOKUP(LeaveTracker[[#This Row],[Employee Name]],Employees[[Employee Name]:[Office]],6))</f>
        <v>REGULAR</v>
      </c>
      <c r="G1057" s="24">
        <v>43745</v>
      </c>
      <c r="H1057" s="24">
        <v>43770</v>
      </c>
      <c r="I1057" s="56" t="s">
        <v>81</v>
      </c>
      <c r="K1057" s="51" t="str">
        <f ca="1">LeaveTracker[[#This Row],[Days]]&amp;" "&amp;LeaveTracker[[#This Row],[Type of Leave]]</f>
        <v>19 SL</v>
      </c>
      <c r="L1057" s="23">
        <f ca="1">NETWORKDAYS(LeaveTracker[[#This Row],[Start Date]],LeaveTracker[[#This Row],[End Date]],lstHolidays)</f>
        <v>19</v>
      </c>
      <c r="M1057" s="27"/>
    </row>
    <row r="1058" spans="1:13" ht="30" hidden="1" customHeight="1" x14ac:dyDescent="0.3">
      <c r="A1058" s="32">
        <v>1272</v>
      </c>
      <c r="B1058" s="33">
        <v>43795</v>
      </c>
      <c r="C1058" s="22">
        <v>43761</v>
      </c>
      <c r="D1058" s="19" t="s">
        <v>426</v>
      </c>
      <c r="E1058" s="51" t="str">
        <f>IF(ISBLANK(LeaveTracker[[#This Row],[Employee Name]]),"-----",VLOOKUP(LeaveTracker[[#This Row],[Employee Name]],Employees[[Employee Name]:[Office]],7))</f>
        <v>PICNIC GROVE</v>
      </c>
      <c r="F1058" s="51" t="str">
        <f>IF(ISBLANK(LeaveTracker[[#This Row],[Employee Name]]),"-----",VLOOKUP(LeaveTracker[[#This Row],[Employee Name]],Employees[[Employee Name]:[Office]],6))</f>
        <v>REGULAR</v>
      </c>
      <c r="G1058" s="24">
        <v>43773</v>
      </c>
      <c r="H1058" s="24">
        <v>43777</v>
      </c>
      <c r="I1058" s="56" t="s">
        <v>81</v>
      </c>
      <c r="K1058" s="51" t="str">
        <f ca="1">LeaveTracker[[#This Row],[Days]]&amp;" "&amp;LeaveTracker[[#This Row],[Type of Leave]]</f>
        <v>5 SL</v>
      </c>
      <c r="L1058" s="23">
        <f ca="1">NETWORKDAYS(LeaveTracker[[#This Row],[Start Date]],LeaveTracker[[#This Row],[End Date]],lstHolidays)</f>
        <v>5</v>
      </c>
      <c r="M1058" s="27"/>
    </row>
    <row r="1059" spans="1:13" ht="30" hidden="1" customHeight="1" x14ac:dyDescent="0.3">
      <c r="A1059" s="32">
        <v>1273</v>
      </c>
      <c r="B1059" s="33">
        <v>43795</v>
      </c>
      <c r="C1059" s="22">
        <v>43752</v>
      </c>
      <c r="D1059" s="19" t="s">
        <v>467</v>
      </c>
      <c r="E1059" s="51" t="str">
        <f>IF(ISBLANK(LeaveTracker[[#This Row],[Employee Name]]),"-----",VLOOKUP(LeaveTracker[[#This Row],[Employee Name]],Employees[[Employee Name]:[Office]],7))</f>
        <v>ASSESSORS OFFICE</v>
      </c>
      <c r="F1059" s="51" t="str">
        <f>IF(ISBLANK(LeaveTracker[[#This Row],[Employee Name]]),"-----",VLOOKUP(LeaveTracker[[#This Row],[Employee Name]],Employees[[Employee Name]:[Office]],6))</f>
        <v>REGULAR</v>
      </c>
      <c r="G1059" s="24">
        <v>43759</v>
      </c>
      <c r="H1059" s="24">
        <v>43763</v>
      </c>
      <c r="I1059" s="56" t="s">
        <v>82</v>
      </c>
      <c r="K1059" s="51" t="str">
        <f ca="1">LeaveTracker[[#This Row],[Days]]&amp;" "&amp;LeaveTracker[[#This Row],[Type of Leave]]</f>
        <v>5 VL</v>
      </c>
      <c r="L1059" s="23">
        <f ca="1">NETWORKDAYS(LeaveTracker[[#This Row],[Start Date]],LeaveTracker[[#This Row],[End Date]],lstHolidays)</f>
        <v>5</v>
      </c>
      <c r="M1059" s="27"/>
    </row>
    <row r="1060" spans="1:13" ht="30" hidden="1" customHeight="1" x14ac:dyDescent="0.3">
      <c r="A1060" s="32">
        <v>1274</v>
      </c>
      <c r="B1060" s="33">
        <v>43795</v>
      </c>
      <c r="C1060" s="22">
        <v>43754</v>
      </c>
      <c r="D1060" s="20" t="s">
        <v>467</v>
      </c>
      <c r="E1060" s="51" t="str">
        <f>IF(ISBLANK(LeaveTracker[[#This Row],[Employee Name]]),"-----",VLOOKUP(LeaveTracker[[#This Row],[Employee Name]],Employees[[Employee Name]:[Office]],7))</f>
        <v>ASSESSORS OFFICE</v>
      </c>
      <c r="F1060" s="51" t="str">
        <f>IF(ISBLANK(LeaveTracker[[#This Row],[Employee Name]]),"-----",VLOOKUP(LeaveTracker[[#This Row],[Employee Name]],Employees[[Employee Name]:[Office]],6))</f>
        <v>REGULAR</v>
      </c>
      <c r="G1060" s="24">
        <v>43753</v>
      </c>
      <c r="H1060" s="24">
        <v>43753</v>
      </c>
      <c r="I1060" s="56" t="s">
        <v>81</v>
      </c>
      <c r="K1060" s="51" t="str">
        <f ca="1">LeaveTracker[[#This Row],[Days]]&amp;" "&amp;LeaveTracker[[#This Row],[Type of Leave]]</f>
        <v>1 SL</v>
      </c>
      <c r="L1060" s="23">
        <f ca="1">NETWORKDAYS(LeaveTracker[[#This Row],[Start Date]],LeaveTracker[[#This Row],[End Date]],lstHolidays)</f>
        <v>1</v>
      </c>
      <c r="M1060" s="27"/>
    </row>
    <row r="1061" spans="1:13" ht="30" hidden="1" customHeight="1" x14ac:dyDescent="0.3">
      <c r="A1061" s="32">
        <v>1275</v>
      </c>
      <c r="B1061" s="33">
        <v>43795</v>
      </c>
      <c r="C1061" s="22">
        <v>43738</v>
      </c>
      <c r="D1061" s="20" t="s">
        <v>467</v>
      </c>
      <c r="E1061" s="51" t="str">
        <f>IF(ISBLANK(LeaveTracker[[#This Row],[Employee Name]]),"-----",VLOOKUP(LeaveTracker[[#This Row],[Employee Name]],Employees[[Employee Name]:[Office]],7))</f>
        <v>ASSESSORS OFFICE</v>
      </c>
      <c r="F1061" s="51" t="str">
        <f>IF(ISBLANK(LeaveTracker[[#This Row],[Employee Name]]),"-----",VLOOKUP(LeaveTracker[[#This Row],[Employee Name]],Employees[[Employee Name]:[Office]],6))</f>
        <v>REGULAR</v>
      </c>
      <c r="G1061" s="24">
        <v>43733</v>
      </c>
      <c r="H1061" s="24">
        <v>43735</v>
      </c>
      <c r="I1061" s="56" t="s">
        <v>81</v>
      </c>
      <c r="K1061" s="51" t="str">
        <f ca="1">LeaveTracker[[#This Row],[Days]]&amp;" "&amp;LeaveTracker[[#This Row],[Type of Leave]]</f>
        <v>3 SL</v>
      </c>
      <c r="L1061" s="23">
        <f ca="1">NETWORKDAYS(LeaveTracker[[#This Row],[Start Date]],LeaveTracker[[#This Row],[End Date]],lstHolidays)</f>
        <v>3</v>
      </c>
      <c r="M1061" s="27"/>
    </row>
    <row r="1062" spans="1:13" ht="30" hidden="1" customHeight="1" x14ac:dyDescent="0.3">
      <c r="A1062" s="32">
        <v>1276</v>
      </c>
      <c r="B1062" s="33">
        <v>43795</v>
      </c>
      <c r="C1062" s="24">
        <v>43767</v>
      </c>
      <c r="D1062" s="19" t="s">
        <v>469</v>
      </c>
      <c r="E1062" s="51" t="str">
        <f>IF(ISBLANK(LeaveTracker[[#This Row],[Employee Name]]),"-----",VLOOKUP(LeaveTracker[[#This Row],[Employee Name]],Employees[[Employee Name]:[Office]],7))</f>
        <v>ASSESSORS OFFICE</v>
      </c>
      <c r="F1062" s="51" t="str">
        <f>IF(ISBLANK(LeaveTracker[[#This Row],[Employee Name]]),"-----",VLOOKUP(LeaveTracker[[#This Row],[Employee Name]],Employees[[Employee Name]:[Office]],6))</f>
        <v>REGULAR</v>
      </c>
      <c r="G1062" s="24">
        <v>43767</v>
      </c>
      <c r="H1062" s="24">
        <v>43768</v>
      </c>
      <c r="I1062" s="56" t="s">
        <v>82</v>
      </c>
      <c r="K1062" s="51" t="str">
        <f ca="1">LeaveTracker[[#This Row],[Days]]&amp;" "&amp;LeaveTracker[[#This Row],[Type of Leave]]</f>
        <v>2 VL</v>
      </c>
      <c r="L1062" s="23">
        <f ca="1">NETWORKDAYS(LeaveTracker[[#This Row],[Start Date]],LeaveTracker[[#This Row],[End Date]],lstHolidays)</f>
        <v>2</v>
      </c>
      <c r="M1062" s="27"/>
    </row>
    <row r="1063" spans="1:13" ht="30" hidden="1" customHeight="1" x14ac:dyDescent="0.3">
      <c r="A1063" s="32">
        <v>1277</v>
      </c>
      <c r="B1063" s="33">
        <v>43795</v>
      </c>
      <c r="C1063" s="24">
        <v>43766</v>
      </c>
      <c r="D1063" s="20" t="s">
        <v>469</v>
      </c>
      <c r="E1063" s="51" t="str">
        <f>IF(ISBLANK(LeaveTracker[[#This Row],[Employee Name]]),"-----",VLOOKUP(LeaveTracker[[#This Row],[Employee Name]],Employees[[Employee Name]:[Office]],7))</f>
        <v>ASSESSORS OFFICE</v>
      </c>
      <c r="F1063" s="51" t="str">
        <f>IF(ISBLANK(LeaveTracker[[#This Row],[Employee Name]]),"-----",VLOOKUP(LeaveTracker[[#This Row],[Employee Name]],Employees[[Employee Name]:[Office]],6))</f>
        <v>REGULAR</v>
      </c>
      <c r="G1063" s="24">
        <v>43766</v>
      </c>
      <c r="H1063" s="24">
        <v>43766</v>
      </c>
      <c r="I1063" s="56" t="s">
        <v>1</v>
      </c>
      <c r="J1063" s="43" t="s">
        <v>105</v>
      </c>
      <c r="K1063" s="51" t="str">
        <f ca="1">LeaveTracker[[#This Row],[Days]]&amp;" "&amp;LeaveTracker[[#This Row],[Type of Leave]]</f>
        <v>1 Other</v>
      </c>
      <c r="L1063" s="23">
        <f ca="1">NETWORKDAYS(LeaveTracker[[#This Row],[Start Date]],LeaveTracker[[#This Row],[End Date]],lstHolidays)</f>
        <v>1</v>
      </c>
      <c r="M1063" s="27"/>
    </row>
    <row r="1064" spans="1:13" ht="30" hidden="1" customHeight="1" x14ac:dyDescent="0.3">
      <c r="A1064" s="32">
        <v>1278</v>
      </c>
      <c r="B1064" s="33">
        <v>43795</v>
      </c>
      <c r="C1064" s="24">
        <v>43742</v>
      </c>
      <c r="D1064" s="19" t="s">
        <v>469</v>
      </c>
      <c r="E1064" s="51" t="str">
        <f>IF(ISBLANK(LeaveTracker[[#This Row],[Employee Name]]),"-----",VLOOKUP(LeaveTracker[[#This Row],[Employee Name]],Employees[[Employee Name]:[Office]],7))</f>
        <v>ASSESSORS OFFICE</v>
      </c>
      <c r="F1064" s="51" t="str">
        <f>IF(ISBLANK(LeaveTracker[[#This Row],[Employee Name]]),"-----",VLOOKUP(LeaveTracker[[#This Row],[Employee Name]],Employees[[Employee Name]:[Office]],6))</f>
        <v>REGULAR</v>
      </c>
      <c r="G1064" s="24">
        <v>43742</v>
      </c>
      <c r="H1064" s="24">
        <v>43742</v>
      </c>
      <c r="I1064" s="56" t="s">
        <v>81</v>
      </c>
      <c r="K1064" s="51" t="str">
        <f ca="1">LeaveTracker[[#This Row],[Days]]&amp;" "&amp;LeaveTracker[[#This Row],[Type of Leave]]</f>
        <v>1 SL</v>
      </c>
      <c r="L1064" s="23">
        <f ca="1">NETWORKDAYS(LeaveTracker[[#This Row],[Start Date]],LeaveTracker[[#This Row],[End Date]],lstHolidays)</f>
        <v>1</v>
      </c>
      <c r="M1064" s="27"/>
    </row>
    <row r="1065" spans="1:13" ht="30" hidden="1" customHeight="1" x14ac:dyDescent="0.3">
      <c r="A1065" s="32">
        <v>1279</v>
      </c>
      <c r="B1065" s="33">
        <v>43795</v>
      </c>
      <c r="C1065" s="22">
        <v>43766</v>
      </c>
      <c r="D1065" s="19" t="s">
        <v>471</v>
      </c>
      <c r="E1065" s="51" t="str">
        <f>IF(ISBLANK(LeaveTracker[[#This Row],[Employee Name]]),"-----",VLOOKUP(LeaveTracker[[#This Row],[Employee Name]],Employees[[Employee Name]:[Office]],7))</f>
        <v>ASSESSORS OFFICE</v>
      </c>
      <c r="F1065" s="51" t="str">
        <f>IF(ISBLANK(LeaveTracker[[#This Row],[Employee Name]]),"-----",VLOOKUP(LeaveTracker[[#This Row],[Employee Name]],Employees[[Employee Name]:[Office]],6))</f>
        <v>REGULAR</v>
      </c>
      <c r="G1065" s="24">
        <v>43742</v>
      </c>
      <c r="H1065" s="24">
        <v>43742</v>
      </c>
      <c r="I1065" s="56" t="s">
        <v>82</v>
      </c>
      <c r="K1065" s="51" t="str">
        <f ca="1">LeaveTracker[[#This Row],[Days]]&amp;" "&amp;LeaveTracker[[#This Row],[Type of Leave]]</f>
        <v>1 VL</v>
      </c>
      <c r="L1065" s="23">
        <f ca="1">NETWORKDAYS(LeaveTracker[[#This Row],[Start Date]],LeaveTracker[[#This Row],[End Date]],lstHolidays)</f>
        <v>1</v>
      </c>
      <c r="M1065" s="27"/>
    </row>
    <row r="1066" spans="1:13" ht="30" hidden="1" customHeight="1" x14ac:dyDescent="0.3">
      <c r="A1066" s="32">
        <v>1280</v>
      </c>
      <c r="B1066" s="33">
        <v>43795</v>
      </c>
      <c r="C1066" s="22">
        <v>43754</v>
      </c>
      <c r="D1066" s="20" t="s">
        <v>471</v>
      </c>
      <c r="E1066" s="51" t="str">
        <f>IF(ISBLANK(LeaveTracker[[#This Row],[Employee Name]]),"-----",VLOOKUP(LeaveTracker[[#This Row],[Employee Name]],Employees[[Employee Name]:[Office]],7))</f>
        <v>ASSESSORS OFFICE</v>
      </c>
      <c r="F1066" s="51" t="str">
        <f>IF(ISBLANK(LeaveTracker[[#This Row],[Employee Name]]),"-----",VLOOKUP(LeaveTracker[[#This Row],[Employee Name]],Employees[[Employee Name]:[Office]],6))</f>
        <v>REGULAR</v>
      </c>
      <c r="G1066" s="24">
        <v>43760</v>
      </c>
      <c r="H1066" s="24">
        <v>43760</v>
      </c>
      <c r="I1066" s="56" t="s">
        <v>82</v>
      </c>
      <c r="K1066" s="51" t="str">
        <f ca="1">LeaveTracker[[#This Row],[Days]]&amp;" "&amp;LeaveTracker[[#This Row],[Type of Leave]]</f>
        <v>1 VL</v>
      </c>
      <c r="L1066" s="23">
        <f ca="1">NETWORKDAYS(LeaveTracker[[#This Row],[Start Date]],LeaveTracker[[#This Row],[End Date]],lstHolidays)</f>
        <v>1</v>
      </c>
      <c r="M1066" s="27"/>
    </row>
    <row r="1067" spans="1:13" ht="30" hidden="1" customHeight="1" x14ac:dyDescent="0.3">
      <c r="A1067" s="32">
        <v>1281</v>
      </c>
      <c r="B1067" s="33">
        <v>43795</v>
      </c>
      <c r="C1067" s="22">
        <v>43766</v>
      </c>
      <c r="D1067" s="19" t="s">
        <v>473</v>
      </c>
      <c r="E1067" s="51" t="str">
        <f>IF(ISBLANK(LeaveTracker[[#This Row],[Employee Name]]),"-----",VLOOKUP(LeaveTracker[[#This Row],[Employee Name]],Employees[[Employee Name]:[Office]],7))</f>
        <v>ASSESSORS OFFICE</v>
      </c>
      <c r="F1067" s="51" t="str">
        <f>IF(ISBLANK(LeaveTracker[[#This Row],[Employee Name]]),"-----",VLOOKUP(LeaveTracker[[#This Row],[Employee Name]],Employees[[Employee Name]:[Office]],6))</f>
        <v>REGULAR</v>
      </c>
      <c r="G1067" s="24">
        <v>43763</v>
      </c>
      <c r="H1067" s="24">
        <v>43763</v>
      </c>
      <c r="I1067" s="56" t="s">
        <v>81</v>
      </c>
      <c r="K1067" s="51" t="str">
        <f ca="1">LeaveTracker[[#This Row],[Days]]&amp;" "&amp;LeaveTracker[[#This Row],[Type of Leave]]</f>
        <v>1 SL</v>
      </c>
      <c r="L1067" s="23">
        <f ca="1">NETWORKDAYS(LeaveTracker[[#This Row],[Start Date]],LeaveTracker[[#This Row],[End Date]],lstHolidays)</f>
        <v>1</v>
      </c>
      <c r="M1067" s="27"/>
    </row>
    <row r="1068" spans="1:13" ht="30" hidden="1" customHeight="1" x14ac:dyDescent="0.3">
      <c r="A1068" s="32">
        <v>1282</v>
      </c>
      <c r="B1068" s="33">
        <v>43795</v>
      </c>
      <c r="C1068" s="22">
        <v>43772</v>
      </c>
      <c r="D1068" s="19" t="s">
        <v>474</v>
      </c>
      <c r="E1068" s="51" t="str">
        <f>IF(ISBLANK(LeaveTracker[[#This Row],[Employee Name]]),"-----",VLOOKUP(LeaveTracker[[#This Row],[Employee Name]],Employees[[Employee Name]:[Office]],7))</f>
        <v>PIO</v>
      </c>
      <c r="F1068" s="51" t="str">
        <f>IF(ISBLANK(LeaveTracker[[#This Row],[Employee Name]]),"-----",VLOOKUP(LeaveTracker[[#This Row],[Employee Name]],Employees[[Employee Name]:[Office]],6))</f>
        <v>REGULAR</v>
      </c>
      <c r="G1068" s="24">
        <v>43768</v>
      </c>
      <c r="H1068" s="24">
        <v>43769</v>
      </c>
      <c r="I1068" s="56" t="s">
        <v>81</v>
      </c>
      <c r="K1068" s="51" t="str">
        <f ca="1">LeaveTracker[[#This Row],[Days]]&amp;" "&amp;LeaveTracker[[#This Row],[Type of Leave]]</f>
        <v>2 SL</v>
      </c>
      <c r="L1068" s="23">
        <f ca="1">NETWORKDAYS(LeaveTracker[[#This Row],[Start Date]],LeaveTracker[[#This Row],[End Date]],lstHolidays)</f>
        <v>2</v>
      </c>
      <c r="M1068" s="27"/>
    </row>
    <row r="1069" spans="1:13" ht="30" hidden="1" customHeight="1" x14ac:dyDescent="0.3">
      <c r="A1069" s="32">
        <v>1282</v>
      </c>
      <c r="B1069" s="33">
        <v>43795</v>
      </c>
      <c r="C1069" s="22">
        <v>43772</v>
      </c>
      <c r="D1069" s="19" t="s">
        <v>474</v>
      </c>
      <c r="E1069" s="51" t="str">
        <f>IF(ISBLANK(LeaveTracker[[#This Row],[Employee Name]]),"-----",VLOOKUP(LeaveTracker[[#This Row],[Employee Name]],Employees[[Employee Name]:[Office]],7))</f>
        <v>PIO</v>
      </c>
      <c r="F1069" s="51" t="str">
        <f>IF(ISBLANK(LeaveTracker[[#This Row],[Employee Name]]),"-----",VLOOKUP(LeaveTracker[[#This Row],[Employee Name]],Employees[[Employee Name]:[Office]],6))</f>
        <v>REGULAR</v>
      </c>
      <c r="G1069" s="24">
        <v>43771</v>
      </c>
      <c r="H1069" s="24">
        <v>43771</v>
      </c>
      <c r="I1069" s="56" t="s">
        <v>81</v>
      </c>
      <c r="K1069" s="51" t="str">
        <f>LeaveTracker[[#This Row],[Days]]&amp;" "&amp;LeaveTracker[[#This Row],[Type of Leave]]</f>
        <v>1 SL</v>
      </c>
      <c r="L1069" s="23">
        <v>1</v>
      </c>
      <c r="M1069" s="27"/>
    </row>
    <row r="1070" spans="1:13" ht="30" hidden="1" customHeight="1" x14ac:dyDescent="0.3">
      <c r="A1070" s="32">
        <v>1283</v>
      </c>
      <c r="B1070" s="33">
        <v>43795</v>
      </c>
      <c r="C1070" s="22">
        <v>43763</v>
      </c>
      <c r="D1070" s="20" t="s">
        <v>474</v>
      </c>
      <c r="E1070" s="51" t="str">
        <f>IF(ISBLANK(LeaveTracker[[#This Row],[Employee Name]]),"-----",VLOOKUP(LeaveTracker[[#This Row],[Employee Name]],Employees[[Employee Name]:[Office]],7))</f>
        <v>PIO</v>
      </c>
      <c r="F1070" s="51" t="str">
        <f>IF(ISBLANK(LeaveTracker[[#This Row],[Employee Name]]),"-----",VLOOKUP(LeaveTracker[[#This Row],[Employee Name]],Employees[[Employee Name]:[Office]],6))</f>
        <v>REGULAR</v>
      </c>
      <c r="G1070" s="24">
        <v>43761</v>
      </c>
      <c r="H1070" s="24">
        <v>43762</v>
      </c>
      <c r="I1070" s="56" t="s">
        <v>81</v>
      </c>
      <c r="K1070" s="51" t="str">
        <f ca="1">LeaveTracker[[#This Row],[Days]]&amp;" "&amp;LeaveTracker[[#This Row],[Type of Leave]]</f>
        <v>2 SL</v>
      </c>
      <c r="L1070" s="23">
        <f ca="1">NETWORKDAYS(LeaveTracker[[#This Row],[Start Date]],LeaveTracker[[#This Row],[End Date]],lstHolidays)</f>
        <v>2</v>
      </c>
      <c r="M1070" s="27"/>
    </row>
    <row r="1071" spans="1:13" ht="30" hidden="1" customHeight="1" x14ac:dyDescent="0.3">
      <c r="A1071" s="32">
        <v>1284</v>
      </c>
      <c r="B1071" s="33">
        <v>43795</v>
      </c>
      <c r="C1071" s="22">
        <v>43721</v>
      </c>
      <c r="D1071" s="20" t="s">
        <v>474</v>
      </c>
      <c r="E1071" s="51" t="str">
        <f>IF(ISBLANK(LeaveTracker[[#This Row],[Employee Name]]),"-----",VLOOKUP(LeaveTracker[[#This Row],[Employee Name]],Employees[[Employee Name]:[Office]],7))</f>
        <v>PIO</v>
      </c>
      <c r="F1071" s="51" t="str">
        <f>IF(ISBLANK(LeaveTracker[[#This Row],[Employee Name]]),"-----",VLOOKUP(LeaveTracker[[#This Row],[Employee Name]],Employees[[Employee Name]:[Office]],6))</f>
        <v>REGULAR</v>
      </c>
      <c r="G1071" s="24">
        <v>43718</v>
      </c>
      <c r="H1071" s="24">
        <v>43718</v>
      </c>
      <c r="I1071" s="56" t="s">
        <v>81</v>
      </c>
      <c r="K1071" s="51" t="str">
        <f ca="1">LeaveTracker[[#This Row],[Days]]&amp;" "&amp;LeaveTracker[[#This Row],[Type of Leave]]</f>
        <v>1 SL</v>
      </c>
      <c r="L1071" s="23">
        <f ca="1">NETWORKDAYS(LeaveTracker[[#This Row],[Start Date]],LeaveTracker[[#This Row],[End Date]],lstHolidays)</f>
        <v>1</v>
      </c>
      <c r="M1071" s="27"/>
    </row>
    <row r="1072" spans="1:13" ht="30" hidden="1" customHeight="1" x14ac:dyDescent="0.3">
      <c r="A1072" s="32">
        <v>1285</v>
      </c>
      <c r="B1072" s="33">
        <v>43795</v>
      </c>
      <c r="C1072" s="22">
        <v>43717</v>
      </c>
      <c r="D1072" s="20" t="s">
        <v>474</v>
      </c>
      <c r="E1072" s="51" t="str">
        <f>IF(ISBLANK(LeaveTracker[[#This Row],[Employee Name]]),"-----",VLOOKUP(LeaveTracker[[#This Row],[Employee Name]],Employees[[Employee Name]:[Office]],7))</f>
        <v>PIO</v>
      </c>
      <c r="F1072" s="51" t="str">
        <f>IF(ISBLANK(LeaveTracker[[#This Row],[Employee Name]]),"-----",VLOOKUP(LeaveTracker[[#This Row],[Employee Name]],Employees[[Employee Name]:[Office]],6))</f>
        <v>REGULAR</v>
      </c>
      <c r="G1072" s="24">
        <v>43713</v>
      </c>
      <c r="H1072" s="24">
        <v>43713</v>
      </c>
      <c r="I1072" s="56" t="s">
        <v>81</v>
      </c>
      <c r="K1072" s="51" t="str">
        <f ca="1">LeaveTracker[[#This Row],[Days]]&amp;" "&amp;LeaveTracker[[#This Row],[Type of Leave]]</f>
        <v>1 SL</v>
      </c>
      <c r="L1072" s="23">
        <f ca="1">NETWORKDAYS(LeaveTracker[[#This Row],[Start Date]],LeaveTracker[[#This Row],[End Date]],lstHolidays)</f>
        <v>1</v>
      </c>
      <c r="M1072" s="27"/>
    </row>
    <row r="1073" spans="1:13" ht="30" hidden="1" customHeight="1" x14ac:dyDescent="0.3">
      <c r="A1073" s="32">
        <v>1286</v>
      </c>
      <c r="B1073" s="33">
        <v>43795</v>
      </c>
      <c r="C1073" s="22">
        <v>43766</v>
      </c>
      <c r="D1073" s="19" t="s">
        <v>476</v>
      </c>
      <c r="E1073" s="51" t="str">
        <f>IF(ISBLANK(LeaveTracker[[#This Row],[Employee Name]]),"-----",VLOOKUP(LeaveTracker[[#This Row],[Employee Name]],Employees[[Employee Name]:[Office]],7))</f>
        <v>PIO</v>
      </c>
      <c r="F1073" s="51" t="str">
        <f>IF(ISBLANK(LeaveTracker[[#This Row],[Employee Name]]),"-----",VLOOKUP(LeaveTracker[[#This Row],[Employee Name]],Employees[[Employee Name]:[Office]],6))</f>
        <v>REGULAR</v>
      </c>
      <c r="G1073" s="24">
        <v>43761</v>
      </c>
      <c r="H1073" s="24">
        <v>43763</v>
      </c>
      <c r="I1073" s="56" t="s">
        <v>81</v>
      </c>
      <c r="K1073" s="51" t="str">
        <f ca="1">LeaveTracker[[#This Row],[Days]]&amp;" "&amp;LeaveTracker[[#This Row],[Type of Leave]]</f>
        <v>3 SL</v>
      </c>
      <c r="L1073" s="23">
        <f ca="1">NETWORKDAYS(LeaveTracker[[#This Row],[Start Date]],LeaveTracker[[#This Row],[End Date]],lstHolidays)</f>
        <v>3</v>
      </c>
      <c r="M1073" s="27"/>
    </row>
    <row r="1074" spans="1:13" ht="30" hidden="1" customHeight="1" x14ac:dyDescent="0.3">
      <c r="A1074" s="32">
        <v>1287</v>
      </c>
      <c r="B1074" s="33">
        <v>43795</v>
      </c>
      <c r="C1074" s="22">
        <v>43731</v>
      </c>
      <c r="D1074" s="20" t="s">
        <v>476</v>
      </c>
      <c r="E1074" s="51" t="str">
        <f>IF(ISBLANK(LeaveTracker[[#This Row],[Employee Name]]),"-----",VLOOKUP(LeaveTracker[[#This Row],[Employee Name]],Employees[[Employee Name]:[Office]],7))</f>
        <v>PIO</v>
      </c>
      <c r="F1074" s="51" t="str">
        <f>IF(ISBLANK(LeaveTracker[[#This Row],[Employee Name]]),"-----",VLOOKUP(LeaveTracker[[#This Row],[Employee Name]],Employees[[Employee Name]:[Office]],6))</f>
        <v>REGULAR</v>
      </c>
      <c r="G1074" s="24">
        <v>43727</v>
      </c>
      <c r="H1074" s="24">
        <v>43728</v>
      </c>
      <c r="I1074" s="56" t="s">
        <v>81</v>
      </c>
      <c r="K1074" s="51" t="str">
        <f ca="1">LeaveTracker[[#This Row],[Days]]&amp;" "&amp;LeaveTracker[[#This Row],[Type of Leave]]</f>
        <v>2 SL</v>
      </c>
      <c r="L1074" s="23">
        <f ca="1">NETWORKDAYS(LeaveTracker[[#This Row],[Start Date]],LeaveTracker[[#This Row],[End Date]],lstHolidays)</f>
        <v>2</v>
      </c>
      <c r="M1074" s="27"/>
    </row>
    <row r="1075" spans="1:13" ht="30" hidden="1" customHeight="1" x14ac:dyDescent="0.3">
      <c r="A1075" s="32">
        <v>1288</v>
      </c>
      <c r="B1075" s="33">
        <v>43795</v>
      </c>
      <c r="C1075" s="22">
        <v>43710</v>
      </c>
      <c r="D1075" s="20" t="s">
        <v>476</v>
      </c>
      <c r="E1075" s="51" t="str">
        <f>IF(ISBLANK(LeaveTracker[[#This Row],[Employee Name]]),"-----",VLOOKUP(LeaveTracker[[#This Row],[Employee Name]],Employees[[Employee Name]:[Office]],7))</f>
        <v>PIO</v>
      </c>
      <c r="F1075" s="51" t="str">
        <f>IF(ISBLANK(LeaveTracker[[#This Row],[Employee Name]]),"-----",VLOOKUP(LeaveTracker[[#This Row],[Employee Name]],Employees[[Employee Name]:[Office]],6))</f>
        <v>REGULAR</v>
      </c>
      <c r="G1075" s="24">
        <v>43714</v>
      </c>
      <c r="H1075" s="24">
        <v>43714</v>
      </c>
      <c r="I1075" s="56" t="s">
        <v>82</v>
      </c>
      <c r="K1075" s="51" t="str">
        <f ca="1">LeaveTracker[[#This Row],[Days]]&amp;" "&amp;LeaveTracker[[#This Row],[Type of Leave]]</f>
        <v>1 VL</v>
      </c>
      <c r="L1075" s="23">
        <f ca="1">NETWORKDAYS(LeaveTracker[[#This Row],[Start Date]],LeaveTracker[[#This Row],[End Date]],lstHolidays)</f>
        <v>1</v>
      </c>
      <c r="M1075" s="27"/>
    </row>
    <row r="1076" spans="1:13" ht="30" hidden="1" customHeight="1" x14ac:dyDescent="0.3">
      <c r="A1076" s="32">
        <v>1288</v>
      </c>
      <c r="B1076" s="33">
        <v>43795</v>
      </c>
      <c r="C1076" s="22">
        <v>43710</v>
      </c>
      <c r="D1076" s="20" t="s">
        <v>476</v>
      </c>
      <c r="E1076" s="51" t="str">
        <f>IF(ISBLANK(LeaveTracker[[#This Row],[Employee Name]]),"-----",VLOOKUP(LeaveTracker[[#This Row],[Employee Name]],Employees[[Employee Name]:[Office]],7))</f>
        <v>PIO</v>
      </c>
      <c r="F1076" s="51" t="str">
        <f>IF(ISBLANK(LeaveTracker[[#This Row],[Employee Name]]),"-----",VLOOKUP(LeaveTracker[[#This Row],[Employee Name]],Employees[[Employee Name]:[Office]],6))</f>
        <v>REGULAR</v>
      </c>
      <c r="G1076" s="24">
        <v>43717</v>
      </c>
      <c r="H1076" s="24">
        <v>43719</v>
      </c>
      <c r="I1076" s="56" t="s">
        <v>82</v>
      </c>
      <c r="K1076" s="51" t="str">
        <f ca="1">LeaveTracker[[#This Row],[Days]]&amp;" "&amp;LeaveTracker[[#This Row],[Type of Leave]]</f>
        <v>3 VL</v>
      </c>
      <c r="L1076" s="23">
        <f ca="1">NETWORKDAYS(LeaveTracker[[#This Row],[Start Date]],LeaveTracker[[#This Row],[End Date]],lstHolidays)</f>
        <v>3</v>
      </c>
      <c r="M1076" s="27"/>
    </row>
    <row r="1077" spans="1:13" ht="30" hidden="1" customHeight="1" x14ac:dyDescent="0.3">
      <c r="A1077" s="32">
        <v>1289</v>
      </c>
      <c r="B1077" s="33">
        <v>43795</v>
      </c>
      <c r="C1077" s="22">
        <v>43713</v>
      </c>
      <c r="D1077" s="19" t="s">
        <v>480</v>
      </c>
      <c r="E1077" s="51" t="str">
        <f>IF(ISBLANK(LeaveTracker[[#This Row],[Employee Name]]),"-----",VLOOKUP(LeaveTracker[[#This Row],[Employee Name]],Employees[[Employee Name]:[Office]],7))</f>
        <v>ADMIN OFFICE</v>
      </c>
      <c r="F1077" s="51" t="str">
        <f>IF(ISBLANK(LeaveTracker[[#This Row],[Employee Name]]),"-----",VLOOKUP(LeaveTracker[[#This Row],[Employee Name]],Employees[[Employee Name]:[Office]],6))</f>
        <v>REGULAR</v>
      </c>
      <c r="G1077" s="24">
        <v>43712</v>
      </c>
      <c r="H1077" s="24">
        <v>43712</v>
      </c>
      <c r="I1077" s="56" t="s">
        <v>81</v>
      </c>
      <c r="K1077" s="51" t="str">
        <f ca="1">LeaveTracker[[#This Row],[Days]]&amp;" "&amp;LeaveTracker[[#This Row],[Type of Leave]]</f>
        <v>1 SL</v>
      </c>
      <c r="L1077" s="23">
        <f ca="1">NETWORKDAYS(LeaveTracker[[#This Row],[Start Date]],LeaveTracker[[#This Row],[End Date]],lstHolidays)</f>
        <v>1</v>
      </c>
      <c r="M1077" s="27"/>
    </row>
    <row r="1078" spans="1:13" ht="30" hidden="1" customHeight="1" x14ac:dyDescent="0.3">
      <c r="A1078" s="32">
        <v>1290</v>
      </c>
      <c r="B1078" s="33">
        <v>43795</v>
      </c>
      <c r="C1078" s="22">
        <v>43746</v>
      </c>
      <c r="D1078" s="19" t="s">
        <v>485</v>
      </c>
      <c r="E1078" s="51" t="str">
        <f>IF(ISBLANK(LeaveTracker[[#This Row],[Employee Name]]),"-----",VLOOKUP(LeaveTracker[[#This Row],[Employee Name]],Employees[[Employee Name]:[Office]],7))</f>
        <v>COOPERATIVE OFFICE</v>
      </c>
      <c r="F1078" s="51" t="str">
        <f>IF(ISBLANK(LeaveTracker[[#This Row],[Employee Name]]),"-----",VLOOKUP(LeaveTracker[[#This Row],[Employee Name]],Employees[[Employee Name]:[Office]],6))</f>
        <v>REGULAR</v>
      </c>
      <c r="G1078" s="24">
        <v>43752</v>
      </c>
      <c r="H1078" s="24">
        <v>43753</v>
      </c>
      <c r="I1078" s="56" t="s">
        <v>82</v>
      </c>
      <c r="K1078" s="51" t="str">
        <f ca="1">LeaveTracker[[#This Row],[Days]]&amp;" "&amp;LeaveTracker[[#This Row],[Type of Leave]]</f>
        <v>2 VL</v>
      </c>
      <c r="L1078" s="23">
        <f ca="1">NETWORKDAYS(LeaveTracker[[#This Row],[Start Date]],LeaveTracker[[#This Row],[End Date]],lstHolidays)</f>
        <v>2</v>
      </c>
      <c r="M1078" s="27"/>
    </row>
    <row r="1079" spans="1:13" ht="30" hidden="1" customHeight="1" x14ac:dyDescent="0.3">
      <c r="A1079" s="32">
        <v>1291</v>
      </c>
      <c r="B1079" s="33">
        <v>43795</v>
      </c>
      <c r="C1079" s="22">
        <v>43752</v>
      </c>
      <c r="D1079" s="20" t="s">
        <v>779</v>
      </c>
      <c r="E1079" s="51" t="str">
        <f>IF(ISBLANK(LeaveTracker[[#This Row],[Employee Name]]),"-----",VLOOKUP(LeaveTracker[[#This Row],[Employee Name]],Employees[[Employee Name]:[Office]],7))</f>
        <v>CHO</v>
      </c>
      <c r="F1079" s="51" t="str">
        <f>IF(ISBLANK(LeaveTracker[[#This Row],[Employee Name]]),"-----",VLOOKUP(LeaveTracker[[#This Row],[Employee Name]],Employees[[Employee Name]:[Office]],6))</f>
        <v>REGULAR</v>
      </c>
      <c r="G1079" s="24">
        <v>43762</v>
      </c>
      <c r="H1079" s="24">
        <v>43762</v>
      </c>
      <c r="I1079" s="56" t="s">
        <v>1</v>
      </c>
      <c r="J1079" s="43" t="s">
        <v>105</v>
      </c>
      <c r="K1079" s="51" t="str">
        <f ca="1">LeaveTracker[[#This Row],[Days]]&amp;" "&amp;LeaveTracker[[#This Row],[Type of Leave]]</f>
        <v>1 Other</v>
      </c>
      <c r="L1079" s="23">
        <f ca="1">NETWORKDAYS(LeaveTracker[[#This Row],[Start Date]],LeaveTracker[[#This Row],[End Date]],lstHolidays)</f>
        <v>1</v>
      </c>
      <c r="M1079" s="27"/>
    </row>
    <row r="1080" spans="1:13" ht="30" hidden="1" customHeight="1" x14ac:dyDescent="0.3">
      <c r="A1080" s="32">
        <v>1292</v>
      </c>
      <c r="B1080" s="33">
        <v>43795</v>
      </c>
      <c r="C1080" s="22">
        <v>43725</v>
      </c>
      <c r="D1080" s="19" t="s">
        <v>491</v>
      </c>
      <c r="E1080" s="51" t="str">
        <f>IF(ISBLANK(LeaveTracker[[#This Row],[Employee Name]]),"-----",VLOOKUP(LeaveTracker[[#This Row],[Employee Name]],Employees[[Employee Name]:[Office]],7))</f>
        <v>MAHOGANY MARKET</v>
      </c>
      <c r="F1080" s="51" t="str">
        <f>IF(ISBLANK(LeaveTracker[[#This Row],[Employee Name]]),"-----",VLOOKUP(LeaveTracker[[#This Row],[Employee Name]],Employees[[Employee Name]:[Office]],6))</f>
        <v>REGULAR</v>
      </c>
      <c r="G1080" s="24">
        <v>43724</v>
      </c>
      <c r="H1080" s="24">
        <v>43724</v>
      </c>
      <c r="I1080" s="56" t="s">
        <v>81</v>
      </c>
      <c r="K1080" s="51" t="str">
        <f ca="1">LeaveTracker[[#This Row],[Days]]&amp;" "&amp;LeaveTracker[[#This Row],[Type of Leave]]</f>
        <v>1 SL</v>
      </c>
      <c r="L1080" s="23">
        <f ca="1">NETWORKDAYS(LeaveTracker[[#This Row],[Start Date]],LeaveTracker[[#This Row],[End Date]],lstHolidays)</f>
        <v>1</v>
      </c>
      <c r="M1080" s="27"/>
    </row>
    <row r="1081" spans="1:13" ht="30" hidden="1" customHeight="1" x14ac:dyDescent="0.3">
      <c r="A1081" s="32">
        <v>1293</v>
      </c>
      <c r="B1081" s="33">
        <v>43795</v>
      </c>
      <c r="C1081" s="22">
        <v>43759</v>
      </c>
      <c r="D1081" s="20" t="s">
        <v>491</v>
      </c>
      <c r="E1081" s="51" t="str">
        <f>IF(ISBLANK(LeaveTracker[[#This Row],[Employee Name]]),"-----",VLOOKUP(LeaveTracker[[#This Row],[Employee Name]],Employees[[Employee Name]:[Office]],7))</f>
        <v>MAHOGANY MARKET</v>
      </c>
      <c r="F1081" s="51" t="str">
        <f>IF(ISBLANK(LeaveTracker[[#This Row],[Employee Name]]),"-----",VLOOKUP(LeaveTracker[[#This Row],[Employee Name]],Employees[[Employee Name]:[Office]],6))</f>
        <v>REGULAR</v>
      </c>
      <c r="G1081" s="24">
        <v>43754</v>
      </c>
      <c r="H1081" s="24">
        <v>43756</v>
      </c>
      <c r="I1081" s="56" t="s">
        <v>81</v>
      </c>
      <c r="K1081" s="51" t="str">
        <f ca="1">LeaveTracker[[#This Row],[Days]]&amp;" "&amp;LeaveTracker[[#This Row],[Type of Leave]]</f>
        <v>3 SL</v>
      </c>
      <c r="L1081" s="23">
        <f ca="1">NETWORKDAYS(LeaveTracker[[#This Row],[Start Date]],LeaveTracker[[#This Row],[End Date]],lstHolidays)</f>
        <v>3</v>
      </c>
      <c r="M1081" s="27"/>
    </row>
    <row r="1082" spans="1:13" ht="30" hidden="1" customHeight="1" x14ac:dyDescent="0.3">
      <c r="A1082" s="32">
        <v>1294</v>
      </c>
      <c r="B1082" s="33">
        <v>43795</v>
      </c>
      <c r="C1082" s="22">
        <v>43759</v>
      </c>
      <c r="D1082" s="19" t="s">
        <v>491</v>
      </c>
      <c r="E1082" s="51" t="str">
        <f>IF(ISBLANK(LeaveTracker[[#This Row],[Employee Name]]),"-----",VLOOKUP(LeaveTracker[[#This Row],[Employee Name]],Employees[[Employee Name]:[Office]],7))</f>
        <v>MAHOGANY MARKET</v>
      </c>
      <c r="F1082" s="51" t="str">
        <f>IF(ISBLANK(LeaveTracker[[#This Row],[Employee Name]]),"-----",VLOOKUP(LeaveTracker[[#This Row],[Employee Name]],Employees[[Employee Name]:[Office]],6))</f>
        <v>REGULAR</v>
      </c>
      <c r="G1082" s="24">
        <v>43762</v>
      </c>
      <c r="H1082" s="24">
        <v>43762</v>
      </c>
      <c r="I1082" s="56" t="s">
        <v>82</v>
      </c>
      <c r="K1082" s="51" t="str">
        <f ca="1">LeaveTracker[[#This Row],[Days]]&amp;" "&amp;LeaveTracker[[#This Row],[Type of Leave]]</f>
        <v>1 VL</v>
      </c>
      <c r="L1082" s="23">
        <f ca="1">NETWORKDAYS(LeaveTracker[[#This Row],[Start Date]],LeaveTracker[[#This Row],[End Date]],lstHolidays)</f>
        <v>1</v>
      </c>
      <c r="M1082" s="27"/>
    </row>
    <row r="1083" spans="1:13" ht="30" hidden="1" customHeight="1" x14ac:dyDescent="0.3">
      <c r="A1083" s="32">
        <v>1295</v>
      </c>
      <c r="B1083" s="33">
        <v>43795</v>
      </c>
      <c r="C1083" s="22">
        <v>43733</v>
      </c>
      <c r="D1083" s="19" t="s">
        <v>494</v>
      </c>
      <c r="E1083" s="51" t="str">
        <f>IF(ISBLANK(LeaveTracker[[#This Row],[Employee Name]]),"-----",VLOOKUP(LeaveTracker[[#This Row],[Employee Name]],Employees[[Employee Name]:[Office]],7))</f>
        <v>COOPERATIVE OFFICE</v>
      </c>
      <c r="F1083" s="51" t="str">
        <f>IF(ISBLANK(LeaveTracker[[#This Row],[Employee Name]]),"-----",VLOOKUP(LeaveTracker[[#This Row],[Employee Name]],Employees[[Employee Name]:[Office]],6))</f>
        <v>REGULAR</v>
      </c>
      <c r="G1083" s="24">
        <v>43731</v>
      </c>
      <c r="H1083" s="24">
        <v>43732</v>
      </c>
      <c r="I1083" s="56" t="s">
        <v>81</v>
      </c>
      <c r="K1083" s="51" t="str">
        <f ca="1">LeaveTracker[[#This Row],[Days]]&amp;" "&amp;LeaveTracker[[#This Row],[Type of Leave]]</f>
        <v>2 SL</v>
      </c>
      <c r="L1083" s="23">
        <f ca="1">NETWORKDAYS(LeaveTracker[[#This Row],[Start Date]],LeaveTracker[[#This Row],[End Date]],lstHolidays)</f>
        <v>2</v>
      </c>
      <c r="M1083" s="27"/>
    </row>
    <row r="1084" spans="1:13" ht="30" hidden="1" customHeight="1" x14ac:dyDescent="0.3">
      <c r="A1084" s="32">
        <v>1296</v>
      </c>
      <c r="B1084" s="33">
        <v>43795</v>
      </c>
      <c r="C1084" s="22">
        <v>43724</v>
      </c>
      <c r="D1084" s="19" t="s">
        <v>497</v>
      </c>
      <c r="E1084" s="51" t="str">
        <f>IF(ISBLANK(LeaveTracker[[#This Row],[Employee Name]]),"-----",VLOOKUP(LeaveTracker[[#This Row],[Employee Name]],Employees[[Employee Name]:[Office]],7))</f>
        <v>COOPERATIVE OFFICE</v>
      </c>
      <c r="F1084" s="51" t="str">
        <f>IF(ISBLANK(LeaveTracker[[#This Row],[Employee Name]]),"-----",VLOOKUP(LeaveTracker[[#This Row],[Employee Name]],Employees[[Employee Name]:[Office]],6))</f>
        <v>REGULAR</v>
      </c>
      <c r="G1084" s="24">
        <v>43721</v>
      </c>
      <c r="H1084" s="24">
        <v>43721</v>
      </c>
      <c r="I1084" s="56" t="s">
        <v>81</v>
      </c>
      <c r="K1084" s="51" t="str">
        <f ca="1">LeaveTracker[[#This Row],[Days]]&amp;" "&amp;LeaveTracker[[#This Row],[Type of Leave]]</f>
        <v>1 SL</v>
      </c>
      <c r="L1084" s="23">
        <f ca="1">NETWORKDAYS(LeaveTracker[[#This Row],[Start Date]],LeaveTracker[[#This Row],[End Date]],lstHolidays)</f>
        <v>1</v>
      </c>
      <c r="M1084" s="27"/>
    </row>
    <row r="1085" spans="1:13" ht="30" hidden="1" customHeight="1" x14ac:dyDescent="0.3">
      <c r="A1085" s="32">
        <v>1297</v>
      </c>
      <c r="B1085" s="33">
        <v>43795</v>
      </c>
      <c r="C1085" s="22">
        <v>43760</v>
      </c>
      <c r="D1085" s="19" t="s">
        <v>497</v>
      </c>
      <c r="E1085" s="51" t="str">
        <f>IF(ISBLANK(LeaveTracker[[#This Row],[Employee Name]]),"-----",VLOOKUP(LeaveTracker[[#This Row],[Employee Name]],Employees[[Employee Name]:[Office]],7))</f>
        <v>COOPERATIVE OFFICE</v>
      </c>
      <c r="F1085" s="51" t="str">
        <f>IF(ISBLANK(LeaveTracker[[#This Row],[Employee Name]]),"-----",VLOOKUP(LeaveTracker[[#This Row],[Employee Name]],Employees[[Employee Name]:[Office]],6))</f>
        <v>REGULAR</v>
      </c>
      <c r="G1085" s="24">
        <v>43757</v>
      </c>
      <c r="H1085" s="24">
        <v>43757</v>
      </c>
      <c r="I1085" s="56" t="s">
        <v>81</v>
      </c>
      <c r="K1085" s="51" t="str">
        <f>LeaveTracker[[#This Row],[Days]]&amp;" "&amp;LeaveTracker[[#This Row],[Type of Leave]]</f>
        <v>1 SL</v>
      </c>
      <c r="L1085" s="23">
        <v>1</v>
      </c>
      <c r="M1085" s="27"/>
    </row>
    <row r="1086" spans="1:13" ht="30" hidden="1" customHeight="1" x14ac:dyDescent="0.3">
      <c r="A1086" s="32">
        <v>1298</v>
      </c>
      <c r="B1086" s="33">
        <v>43795</v>
      </c>
      <c r="C1086" s="22">
        <v>43745</v>
      </c>
      <c r="D1086" s="20" t="s">
        <v>494</v>
      </c>
      <c r="E1086" s="51" t="str">
        <f>IF(ISBLANK(LeaveTracker[[#This Row],[Employee Name]]),"-----",VLOOKUP(LeaveTracker[[#This Row],[Employee Name]],Employees[[Employee Name]:[Office]],7))</f>
        <v>COOPERATIVE OFFICE</v>
      </c>
      <c r="F1086" s="51" t="str">
        <f>IF(ISBLANK(LeaveTracker[[#This Row],[Employee Name]]),"-----",VLOOKUP(LeaveTracker[[#This Row],[Employee Name]],Employees[[Employee Name]:[Office]],6))</f>
        <v>REGULAR</v>
      </c>
      <c r="G1086" s="24">
        <v>43741</v>
      </c>
      <c r="H1086" s="24">
        <v>43741</v>
      </c>
      <c r="I1086" s="56" t="s">
        <v>81</v>
      </c>
      <c r="K1086" s="51" t="str">
        <f ca="1">LeaveTracker[[#This Row],[Days]]&amp;" "&amp;LeaveTracker[[#This Row],[Type of Leave]]</f>
        <v>1 SL</v>
      </c>
      <c r="L1086" s="23">
        <f ca="1">NETWORKDAYS(LeaveTracker[[#This Row],[Start Date]],LeaveTracker[[#This Row],[End Date]],lstHolidays)</f>
        <v>1</v>
      </c>
      <c r="M1086" s="27"/>
    </row>
    <row r="1087" spans="1:13" ht="30" hidden="1" customHeight="1" x14ac:dyDescent="0.3">
      <c r="A1087" s="32">
        <v>1299</v>
      </c>
      <c r="B1087" s="33">
        <v>43795</v>
      </c>
      <c r="C1087" s="22">
        <v>43753</v>
      </c>
      <c r="D1087" s="20" t="s">
        <v>494</v>
      </c>
      <c r="E1087" s="51" t="str">
        <f>IF(ISBLANK(LeaveTracker[[#This Row],[Employee Name]]),"-----",VLOOKUP(LeaveTracker[[#This Row],[Employee Name]],Employees[[Employee Name]:[Office]],7))</f>
        <v>COOPERATIVE OFFICE</v>
      </c>
      <c r="F1087" s="51" t="str">
        <f>IF(ISBLANK(LeaveTracker[[#This Row],[Employee Name]]),"-----",VLOOKUP(LeaveTracker[[#This Row],[Employee Name]],Employees[[Employee Name]:[Office]],6))</f>
        <v>REGULAR</v>
      </c>
      <c r="G1087" s="24">
        <v>43752</v>
      </c>
      <c r="H1087" s="24">
        <v>43752</v>
      </c>
      <c r="I1087" s="56" t="s">
        <v>81</v>
      </c>
      <c r="K1087" s="51" t="str">
        <f ca="1">LeaveTracker[[#This Row],[Days]]&amp;" "&amp;LeaveTracker[[#This Row],[Type of Leave]]</f>
        <v>1 SL</v>
      </c>
      <c r="L1087" s="23">
        <f ca="1">NETWORKDAYS(LeaveTracker[[#This Row],[Start Date]],LeaveTracker[[#This Row],[End Date]],lstHolidays)</f>
        <v>1</v>
      </c>
      <c r="M1087" s="27"/>
    </row>
    <row r="1088" spans="1:13" ht="30" hidden="1" customHeight="1" x14ac:dyDescent="0.3">
      <c r="A1088" s="32">
        <v>1300</v>
      </c>
      <c r="B1088" s="33">
        <v>43795</v>
      </c>
      <c r="C1088" s="22">
        <v>43760</v>
      </c>
      <c r="D1088" s="20" t="s">
        <v>494</v>
      </c>
      <c r="E1088" s="51" t="str">
        <f>IF(ISBLANK(LeaveTracker[[#This Row],[Employee Name]]),"-----",VLOOKUP(LeaveTracker[[#This Row],[Employee Name]],Employees[[Employee Name]:[Office]],7))</f>
        <v>COOPERATIVE OFFICE</v>
      </c>
      <c r="F1088" s="51" t="str">
        <f>IF(ISBLANK(LeaveTracker[[#This Row],[Employee Name]]),"-----",VLOOKUP(LeaveTracker[[#This Row],[Employee Name]],Employees[[Employee Name]:[Office]],6))</f>
        <v>REGULAR</v>
      </c>
      <c r="G1088" s="24">
        <v>43756</v>
      </c>
      <c r="H1088" s="24">
        <v>43756</v>
      </c>
      <c r="I1088" s="56" t="s">
        <v>81</v>
      </c>
      <c r="K1088" s="51" t="str">
        <f ca="1">LeaveTracker[[#This Row],[Days]]&amp;" "&amp;LeaveTracker[[#This Row],[Type of Leave]]</f>
        <v>1 SL</v>
      </c>
      <c r="L1088" s="23">
        <f ca="1">NETWORKDAYS(LeaveTracker[[#This Row],[Start Date]],LeaveTracker[[#This Row],[End Date]],lstHolidays)</f>
        <v>1</v>
      </c>
      <c r="M1088" s="27"/>
    </row>
    <row r="1089" spans="1:13" ht="30" hidden="1" customHeight="1" x14ac:dyDescent="0.3">
      <c r="A1089" s="32">
        <v>1300</v>
      </c>
      <c r="B1089" s="33">
        <v>43795</v>
      </c>
      <c r="C1089" s="22">
        <v>43760</v>
      </c>
      <c r="D1089" s="20" t="s">
        <v>494</v>
      </c>
      <c r="E1089" s="51" t="str">
        <f>IF(ISBLANK(LeaveTracker[[#This Row],[Employee Name]]),"-----",VLOOKUP(LeaveTracker[[#This Row],[Employee Name]],Employees[[Employee Name]:[Office]],7))</f>
        <v>COOPERATIVE OFFICE</v>
      </c>
      <c r="F1089" s="51" t="str">
        <f>IF(ISBLANK(LeaveTracker[[#This Row],[Employee Name]]),"-----",VLOOKUP(LeaveTracker[[#This Row],[Employee Name]],Employees[[Employee Name]:[Office]],6))</f>
        <v>REGULAR</v>
      </c>
      <c r="G1089" s="24">
        <v>43760</v>
      </c>
      <c r="H1089" s="24">
        <v>43760</v>
      </c>
      <c r="I1089" s="56" t="s">
        <v>81</v>
      </c>
      <c r="K1089" s="51" t="str">
        <f ca="1">LeaveTracker[[#This Row],[Days]]&amp;" "&amp;LeaveTracker[[#This Row],[Type of Leave]]</f>
        <v>1 SL</v>
      </c>
      <c r="L1089" s="23">
        <f ca="1">NETWORKDAYS(LeaveTracker[[#This Row],[Start Date]],LeaveTracker[[#This Row],[End Date]],lstHolidays)</f>
        <v>1</v>
      </c>
      <c r="M1089" s="27"/>
    </row>
    <row r="1090" spans="1:13" ht="30" hidden="1" customHeight="1" x14ac:dyDescent="0.3">
      <c r="A1090" s="32">
        <v>1301</v>
      </c>
      <c r="B1090" s="33">
        <v>43795</v>
      </c>
      <c r="C1090" s="22">
        <v>43724</v>
      </c>
      <c r="D1090" s="19" t="s">
        <v>500</v>
      </c>
      <c r="E1090" s="51" t="str">
        <f>IF(ISBLANK(LeaveTracker[[#This Row],[Employee Name]]),"-----",VLOOKUP(LeaveTracker[[#This Row],[Employee Name]],Employees[[Employee Name]:[Office]],7))</f>
        <v>COOPERATIVE OFFICE</v>
      </c>
      <c r="F1090" s="51" t="str">
        <f>IF(ISBLANK(LeaveTracker[[#This Row],[Employee Name]]),"-----",VLOOKUP(LeaveTracker[[#This Row],[Employee Name]],Employees[[Employee Name]:[Office]],6))</f>
        <v>REGULAR</v>
      </c>
      <c r="G1090" s="24">
        <v>43721</v>
      </c>
      <c r="H1090" s="24">
        <v>43721</v>
      </c>
      <c r="I1090" s="56" t="s">
        <v>81</v>
      </c>
      <c r="K1090" s="51" t="str">
        <f ca="1">LeaveTracker[[#This Row],[Days]]&amp;" "&amp;LeaveTracker[[#This Row],[Type of Leave]]</f>
        <v>1 SL</v>
      </c>
      <c r="L1090" s="23">
        <f ca="1">NETWORKDAYS(LeaveTracker[[#This Row],[Start Date]],LeaveTracker[[#This Row],[End Date]],lstHolidays)</f>
        <v>1</v>
      </c>
      <c r="M1090" s="27"/>
    </row>
    <row r="1091" spans="1:13" ht="30" hidden="1" customHeight="1" x14ac:dyDescent="0.3">
      <c r="A1091" s="32">
        <v>1302</v>
      </c>
      <c r="B1091" s="33">
        <v>43795</v>
      </c>
      <c r="C1091" s="22">
        <v>43746</v>
      </c>
      <c r="D1091" s="20" t="s">
        <v>383</v>
      </c>
      <c r="E1091" s="51" t="str">
        <f>IF(ISBLANK(LeaveTracker[[#This Row],[Employee Name]]),"-----",VLOOKUP(LeaveTracker[[#This Row],[Employee Name]],Employees[[Employee Name]:[Office]],7))</f>
        <v>CCT</v>
      </c>
      <c r="F1091" s="51" t="str">
        <f>IF(ISBLANK(LeaveTracker[[#This Row],[Employee Name]]),"-----",VLOOKUP(LeaveTracker[[#This Row],[Employee Name]],Employees[[Employee Name]:[Office]],6))</f>
        <v>REGULAR</v>
      </c>
      <c r="G1091" s="24">
        <v>43745</v>
      </c>
      <c r="H1091" s="24">
        <v>43745</v>
      </c>
      <c r="I1091" s="57" t="s">
        <v>81</v>
      </c>
      <c r="K1091" s="51" t="str">
        <f ca="1">LeaveTracker[[#This Row],[Days]]&amp;" "&amp;LeaveTracker[[#This Row],[Type of Leave]]</f>
        <v>1 SL</v>
      </c>
      <c r="L1091" s="23">
        <f ca="1">NETWORKDAYS(LeaveTracker[[#This Row],[Start Date]],LeaveTracker[[#This Row],[End Date]],lstHolidays)</f>
        <v>1</v>
      </c>
      <c r="M1091" s="27"/>
    </row>
    <row r="1092" spans="1:13" ht="30" hidden="1" customHeight="1" x14ac:dyDescent="0.3">
      <c r="A1092" s="32">
        <v>1303</v>
      </c>
      <c r="B1092" s="33">
        <v>43795</v>
      </c>
      <c r="C1092" s="22">
        <v>43754</v>
      </c>
      <c r="D1092" s="20" t="s">
        <v>500</v>
      </c>
      <c r="E1092" s="51" t="str">
        <f>IF(ISBLANK(LeaveTracker[[#This Row],[Employee Name]]),"-----",VLOOKUP(LeaveTracker[[#This Row],[Employee Name]],Employees[[Employee Name]:[Office]],7))</f>
        <v>COOPERATIVE OFFICE</v>
      </c>
      <c r="F1092" s="51" t="str">
        <f>IF(ISBLANK(LeaveTracker[[#This Row],[Employee Name]]),"-----",VLOOKUP(LeaveTracker[[#This Row],[Employee Name]],Employees[[Employee Name]:[Office]],6))</f>
        <v>REGULAR</v>
      </c>
      <c r="G1092" s="24">
        <v>43761</v>
      </c>
      <c r="H1092" s="24">
        <v>43762</v>
      </c>
      <c r="I1092" s="56" t="s">
        <v>82</v>
      </c>
      <c r="K1092" s="51" t="str">
        <f ca="1">LeaveTracker[[#This Row],[Days]]&amp;" "&amp;LeaveTracker[[#This Row],[Type of Leave]]</f>
        <v>2 VL</v>
      </c>
      <c r="L1092" s="23">
        <f ca="1">NETWORKDAYS(LeaveTracker[[#This Row],[Start Date]],LeaveTracker[[#This Row],[End Date]],lstHolidays)</f>
        <v>2</v>
      </c>
      <c r="M1092" s="27"/>
    </row>
    <row r="1093" spans="1:13" ht="30" hidden="1" customHeight="1" x14ac:dyDescent="0.3">
      <c r="A1093" s="32">
        <v>1304</v>
      </c>
      <c r="B1093" s="33">
        <v>43795</v>
      </c>
      <c r="C1093" s="22">
        <v>43774</v>
      </c>
      <c r="D1093" s="19" t="s">
        <v>504</v>
      </c>
      <c r="E1093" s="51" t="str">
        <f>IF(ISBLANK(LeaveTracker[[#This Row],[Employee Name]]),"-----",VLOOKUP(LeaveTracker[[#This Row],[Employee Name]],Employees[[Employee Name]:[Office]],7))</f>
        <v>COOPERATIVE OFFICE</v>
      </c>
      <c r="F1093" s="51" t="str">
        <f>IF(ISBLANK(LeaveTracker[[#This Row],[Employee Name]]),"-----",VLOOKUP(LeaveTracker[[#This Row],[Employee Name]],Employees[[Employee Name]:[Office]],6))</f>
        <v>REGULAR</v>
      </c>
      <c r="G1093" s="24">
        <v>43773</v>
      </c>
      <c r="H1093" s="24">
        <v>43773</v>
      </c>
      <c r="I1093" s="56" t="s">
        <v>81</v>
      </c>
      <c r="K1093" s="51" t="str">
        <f ca="1">LeaveTracker[[#This Row],[Days]]&amp;" "&amp;LeaveTracker[[#This Row],[Type of Leave]]</f>
        <v>1 SL</v>
      </c>
      <c r="L1093" s="23">
        <f ca="1">NETWORKDAYS(LeaveTracker[[#This Row],[Start Date]],LeaveTracker[[#This Row],[End Date]],lstHolidays)</f>
        <v>1</v>
      </c>
      <c r="M1093" s="27"/>
    </row>
    <row r="1094" spans="1:13" ht="30" hidden="1" customHeight="1" x14ac:dyDescent="0.3">
      <c r="A1094" s="32">
        <v>1305</v>
      </c>
      <c r="B1094" s="33">
        <v>43795</v>
      </c>
      <c r="C1094" s="22">
        <v>43767</v>
      </c>
      <c r="D1094" s="19" t="s">
        <v>507</v>
      </c>
      <c r="E1094" s="51" t="str">
        <f>IF(ISBLANK(LeaveTracker[[#This Row],[Employee Name]]),"-----",VLOOKUP(LeaveTracker[[#This Row],[Employee Name]],Employees[[Employee Name]:[Office]],7))</f>
        <v>THRDC</v>
      </c>
      <c r="F1094" s="51" t="str">
        <f>IF(ISBLANK(LeaveTracker[[#This Row],[Employee Name]]),"-----",VLOOKUP(LeaveTracker[[#This Row],[Employee Name]],Employees[[Employee Name]:[Office]],6))</f>
        <v>REGULAR</v>
      </c>
      <c r="G1094" s="24">
        <v>43760</v>
      </c>
      <c r="H1094" s="24">
        <v>43762</v>
      </c>
      <c r="I1094" s="56" t="s">
        <v>81</v>
      </c>
      <c r="K1094" s="51" t="str">
        <f ca="1">LeaveTracker[[#This Row],[Days]]&amp;" "&amp;LeaveTracker[[#This Row],[Type of Leave]]</f>
        <v>3 SL</v>
      </c>
      <c r="L1094" s="23">
        <f ca="1">NETWORKDAYS(LeaveTracker[[#This Row],[Start Date]],LeaveTracker[[#This Row],[End Date]],lstHolidays)</f>
        <v>3</v>
      </c>
      <c r="M1094" s="27"/>
    </row>
    <row r="1095" spans="1:13" ht="30" hidden="1" customHeight="1" x14ac:dyDescent="0.3">
      <c r="A1095" s="32">
        <v>1306</v>
      </c>
      <c r="B1095" s="33">
        <v>43795</v>
      </c>
      <c r="C1095" s="22">
        <v>43755</v>
      </c>
      <c r="D1095" s="20" t="s">
        <v>507</v>
      </c>
      <c r="E1095" s="51" t="str">
        <f>IF(ISBLANK(LeaveTracker[[#This Row],[Employee Name]]),"-----",VLOOKUP(LeaveTracker[[#This Row],[Employee Name]],Employees[[Employee Name]:[Office]],7))</f>
        <v>THRDC</v>
      </c>
      <c r="F1095" s="51" t="str">
        <f>IF(ISBLANK(LeaveTracker[[#This Row],[Employee Name]]),"-----",VLOOKUP(LeaveTracker[[#This Row],[Employee Name]],Employees[[Employee Name]:[Office]],6))</f>
        <v>REGULAR</v>
      </c>
      <c r="G1095" s="24">
        <v>43763</v>
      </c>
      <c r="H1095" s="24">
        <v>43763</v>
      </c>
      <c r="I1095" s="56" t="s">
        <v>82</v>
      </c>
      <c r="K1095" s="51" t="str">
        <f ca="1">LeaveTracker[[#This Row],[Days]]&amp;" "&amp;LeaveTracker[[#This Row],[Type of Leave]]</f>
        <v>1 VL</v>
      </c>
      <c r="L1095" s="23">
        <f ca="1">NETWORKDAYS(LeaveTracker[[#This Row],[Start Date]],LeaveTracker[[#This Row],[End Date]],lstHolidays)</f>
        <v>1</v>
      </c>
      <c r="M1095" s="27"/>
    </row>
    <row r="1096" spans="1:13" ht="30" hidden="1" customHeight="1" x14ac:dyDescent="0.3">
      <c r="A1096" s="32">
        <v>1306</v>
      </c>
      <c r="B1096" s="33">
        <v>43795</v>
      </c>
      <c r="C1096" s="22">
        <v>43755</v>
      </c>
      <c r="D1096" s="20" t="s">
        <v>507</v>
      </c>
      <c r="E1096" s="51" t="str">
        <f>IF(ISBLANK(LeaveTracker[[#This Row],[Employee Name]]),"-----",VLOOKUP(LeaveTracker[[#This Row],[Employee Name]],Employees[[Employee Name]:[Office]],7))</f>
        <v>THRDC</v>
      </c>
      <c r="F1096" s="51" t="str">
        <f>IF(ISBLANK(LeaveTracker[[#This Row],[Employee Name]]),"-----",VLOOKUP(LeaveTracker[[#This Row],[Employee Name]],Employees[[Employee Name]:[Office]],6))</f>
        <v>REGULAR</v>
      </c>
      <c r="G1096" s="24">
        <v>43766</v>
      </c>
      <c r="H1096" s="24">
        <v>43767</v>
      </c>
      <c r="I1096" s="56" t="s">
        <v>82</v>
      </c>
      <c r="K1096" s="51" t="str">
        <f ca="1">LeaveTracker[[#This Row],[Days]]&amp;" "&amp;LeaveTracker[[#This Row],[Type of Leave]]</f>
        <v>2 VL</v>
      </c>
      <c r="L1096" s="23">
        <f ca="1">NETWORKDAYS(LeaveTracker[[#This Row],[Start Date]],LeaveTracker[[#This Row],[End Date]],lstHolidays)</f>
        <v>2</v>
      </c>
      <c r="M1096" s="27"/>
    </row>
    <row r="1097" spans="1:13" ht="30" hidden="1" customHeight="1" x14ac:dyDescent="0.3">
      <c r="A1097" s="32">
        <v>1307</v>
      </c>
      <c r="B1097" s="33">
        <v>43795</v>
      </c>
      <c r="C1097" s="22">
        <v>43763</v>
      </c>
      <c r="D1097" s="19" t="s">
        <v>509</v>
      </c>
      <c r="E1097" s="51" t="str">
        <f>IF(ISBLANK(LeaveTracker[[#This Row],[Employee Name]]),"-----",VLOOKUP(LeaveTracker[[#This Row],[Employee Name]],Employees[[Employee Name]:[Office]],7))</f>
        <v>ACCOUNTING</v>
      </c>
      <c r="F1097" s="51" t="str">
        <f>IF(ISBLANK(LeaveTracker[[#This Row],[Employee Name]]),"-----",VLOOKUP(LeaveTracker[[#This Row],[Employee Name]],Employees[[Employee Name]:[Office]],6))</f>
        <v>REGULAR</v>
      </c>
      <c r="G1097" s="24">
        <v>43740</v>
      </c>
      <c r="H1097" s="24">
        <v>43740</v>
      </c>
      <c r="I1097" s="56" t="s">
        <v>81</v>
      </c>
      <c r="K1097" s="51" t="str">
        <f ca="1">LeaveTracker[[#This Row],[Days]]&amp;" "&amp;LeaveTracker[[#This Row],[Type of Leave]]</f>
        <v>1 SL</v>
      </c>
      <c r="L1097" s="23">
        <f ca="1">NETWORKDAYS(LeaveTracker[[#This Row],[Start Date]],LeaveTracker[[#This Row],[End Date]],lstHolidays)</f>
        <v>1</v>
      </c>
      <c r="M1097" s="27"/>
    </row>
    <row r="1098" spans="1:13" ht="30" hidden="1" customHeight="1" x14ac:dyDescent="0.3">
      <c r="A1098" s="32">
        <v>1307</v>
      </c>
      <c r="B1098" s="33">
        <v>43795</v>
      </c>
      <c r="C1098" s="22">
        <v>43763</v>
      </c>
      <c r="D1098" s="19" t="s">
        <v>509</v>
      </c>
      <c r="E1098" s="51" t="str">
        <f>IF(ISBLANK(LeaveTracker[[#This Row],[Employee Name]]),"-----",VLOOKUP(LeaveTracker[[#This Row],[Employee Name]],Employees[[Employee Name]:[Office]],7))</f>
        <v>ACCOUNTING</v>
      </c>
      <c r="F1098" s="51" t="str">
        <f>IF(ISBLANK(LeaveTracker[[#This Row],[Employee Name]]),"-----",VLOOKUP(LeaveTracker[[#This Row],[Employee Name]],Employees[[Employee Name]:[Office]],6))</f>
        <v>REGULAR</v>
      </c>
      <c r="G1098" s="24">
        <v>43752</v>
      </c>
      <c r="H1098" s="24">
        <v>43752</v>
      </c>
      <c r="I1098" s="56" t="s">
        <v>81</v>
      </c>
      <c r="K1098" s="51" t="str">
        <f ca="1">LeaveTracker[[#This Row],[Days]]&amp;" "&amp;LeaveTracker[[#This Row],[Type of Leave]]</f>
        <v>1 SL</v>
      </c>
      <c r="L1098" s="23">
        <f ca="1">NETWORKDAYS(LeaveTracker[[#This Row],[Start Date]],LeaveTracker[[#This Row],[End Date]],lstHolidays)</f>
        <v>1</v>
      </c>
      <c r="M1098" s="27"/>
    </row>
    <row r="1099" spans="1:13" ht="30" hidden="1" customHeight="1" x14ac:dyDescent="0.3">
      <c r="A1099" s="32">
        <v>1308</v>
      </c>
      <c r="B1099" s="33">
        <v>43795</v>
      </c>
      <c r="C1099" s="22">
        <v>43766</v>
      </c>
      <c r="D1099" s="19" t="s">
        <v>512</v>
      </c>
      <c r="E1099" s="51" t="str">
        <f>IF(ISBLANK(LeaveTracker[[#This Row],[Employee Name]]),"-----",VLOOKUP(LeaveTracker[[#This Row],[Employee Name]],Employees[[Employee Name]:[Office]],7))</f>
        <v>ACCOUNTING</v>
      </c>
      <c r="F1099" s="51" t="str">
        <f>IF(ISBLANK(LeaveTracker[[#This Row],[Employee Name]]),"-----",VLOOKUP(LeaveTracker[[#This Row],[Employee Name]],Employees[[Employee Name]:[Office]],6))</f>
        <v>REGULAR</v>
      </c>
      <c r="G1099" s="24">
        <v>43760</v>
      </c>
      <c r="H1099" s="24">
        <v>43760</v>
      </c>
      <c r="I1099" s="56" t="s">
        <v>300</v>
      </c>
      <c r="J1099" s="43" t="s">
        <v>105</v>
      </c>
      <c r="K1099" s="51" t="str">
        <f ca="1">LeaveTracker[[#This Row],[Days]]&amp;" "&amp;LeaveTracker[[#This Row],[Type of Leave]]</f>
        <v>1 OTHER</v>
      </c>
      <c r="L1099" s="23">
        <f ca="1">NETWORKDAYS(LeaveTracker[[#This Row],[Start Date]],LeaveTracker[[#This Row],[End Date]],lstHolidays)</f>
        <v>1</v>
      </c>
      <c r="M1099" s="27"/>
    </row>
    <row r="1100" spans="1:13" ht="30" hidden="1" customHeight="1" x14ac:dyDescent="0.3">
      <c r="A1100" s="32">
        <v>1309</v>
      </c>
      <c r="B1100" s="33">
        <v>43795</v>
      </c>
      <c r="C1100" s="22">
        <v>43759</v>
      </c>
      <c r="D1100" s="19" t="s">
        <v>516</v>
      </c>
      <c r="E1100" s="51" t="str">
        <f>IF(ISBLANK(LeaveTracker[[#This Row],[Employee Name]]),"-----",VLOOKUP(LeaveTracker[[#This Row],[Employee Name]],Employees[[Employee Name]:[Office]],7))</f>
        <v>ACCOUNTING</v>
      </c>
      <c r="F1100" s="51" t="str">
        <f>IF(ISBLANK(LeaveTracker[[#This Row],[Employee Name]]),"-----",VLOOKUP(LeaveTracker[[#This Row],[Employee Name]],Employees[[Employee Name]:[Office]],6))</f>
        <v>REGULAR</v>
      </c>
      <c r="G1100" s="24">
        <v>43752</v>
      </c>
      <c r="H1100" s="24">
        <v>43752</v>
      </c>
      <c r="I1100" s="57" t="s">
        <v>81</v>
      </c>
      <c r="K1100" s="51" t="str">
        <f ca="1">LeaveTracker[[#This Row],[Days]]&amp;" "&amp;LeaveTracker[[#This Row],[Type of Leave]]</f>
        <v>1 SL</v>
      </c>
      <c r="L1100" s="23">
        <f ca="1">NETWORKDAYS(LeaveTracker[[#This Row],[Start Date]],LeaveTracker[[#This Row],[End Date]],lstHolidays)</f>
        <v>1</v>
      </c>
      <c r="M1100" s="27"/>
    </row>
    <row r="1101" spans="1:13" ht="30" hidden="1" customHeight="1" x14ac:dyDescent="0.3">
      <c r="A1101" s="32">
        <v>1310</v>
      </c>
      <c r="B1101" s="33">
        <v>43795</v>
      </c>
      <c r="C1101" s="22">
        <v>43773</v>
      </c>
      <c r="D1101" s="19" t="s">
        <v>522</v>
      </c>
      <c r="E1101" s="51" t="str">
        <f>IF(ISBLANK(LeaveTracker[[#This Row],[Employee Name]]),"-----",VLOOKUP(LeaveTracker[[#This Row],[Employee Name]],Employees[[Employee Name]:[Office]],7))</f>
        <v>ACCOUNTING</v>
      </c>
      <c r="F1101" s="51" t="str">
        <f>IF(ISBLANK(LeaveTracker[[#This Row],[Employee Name]]),"-----",VLOOKUP(LeaveTracker[[#This Row],[Employee Name]],Employees[[Employee Name]:[Office]],6))</f>
        <v>REGULAR</v>
      </c>
      <c r="G1101" s="24">
        <v>43767</v>
      </c>
      <c r="H1101" s="24">
        <v>43767</v>
      </c>
      <c r="I1101" s="56" t="s">
        <v>81</v>
      </c>
      <c r="K1101" s="51" t="str">
        <f ca="1">LeaveTracker[[#This Row],[Days]]&amp;" "&amp;LeaveTracker[[#This Row],[Type of Leave]]</f>
        <v>1 SL</v>
      </c>
      <c r="L1101" s="23">
        <f ca="1">NETWORKDAYS(LeaveTracker[[#This Row],[Start Date]],LeaveTracker[[#This Row],[End Date]],lstHolidays)</f>
        <v>1</v>
      </c>
      <c r="M1101" s="27"/>
    </row>
    <row r="1102" spans="1:13" ht="30" hidden="1" customHeight="1" x14ac:dyDescent="0.3">
      <c r="A1102" s="32">
        <v>1311</v>
      </c>
      <c r="B1102" s="33">
        <v>43795</v>
      </c>
      <c r="C1102" s="22">
        <v>43767</v>
      </c>
      <c r="D1102" s="19" t="s">
        <v>523</v>
      </c>
      <c r="E1102" s="51" t="str">
        <f>IF(ISBLANK(LeaveTracker[[#This Row],[Employee Name]]),"-----",VLOOKUP(LeaveTracker[[#This Row],[Employee Name]],Employees[[Employee Name]:[Office]],7))</f>
        <v>ACCOUNTING</v>
      </c>
      <c r="F1102" s="51" t="str">
        <f>IF(ISBLANK(LeaveTracker[[#This Row],[Employee Name]]),"-----",VLOOKUP(LeaveTracker[[#This Row],[Employee Name]],Employees[[Employee Name]:[Office]],6))</f>
        <v>REGULAR</v>
      </c>
      <c r="G1102" s="24">
        <v>43747</v>
      </c>
      <c r="H1102" s="24">
        <v>43747</v>
      </c>
      <c r="I1102" s="56" t="s">
        <v>81</v>
      </c>
      <c r="K1102" s="51" t="str">
        <f ca="1">LeaveTracker[[#This Row],[Days]]&amp;" "&amp;LeaveTracker[[#This Row],[Type of Leave]]</f>
        <v>1 SL</v>
      </c>
      <c r="L1102" s="23">
        <f ca="1">NETWORKDAYS(LeaveTracker[[#This Row],[Start Date]],LeaveTracker[[#This Row],[End Date]],lstHolidays)</f>
        <v>1</v>
      </c>
      <c r="M1102" s="27"/>
    </row>
    <row r="1103" spans="1:13" ht="30" hidden="1" customHeight="1" x14ac:dyDescent="0.3">
      <c r="A1103" s="32">
        <v>1311</v>
      </c>
      <c r="B1103" s="33">
        <v>43795</v>
      </c>
      <c r="C1103" s="22">
        <v>43767</v>
      </c>
      <c r="D1103" s="19" t="s">
        <v>523</v>
      </c>
      <c r="E1103" s="51" t="str">
        <f>IF(ISBLANK(LeaveTracker[[#This Row],[Employee Name]]),"-----",VLOOKUP(LeaveTracker[[#This Row],[Employee Name]],Employees[[Employee Name]:[Office]],7))</f>
        <v>ACCOUNTING</v>
      </c>
      <c r="F1103" s="51" t="str">
        <f>IF(ISBLANK(LeaveTracker[[#This Row],[Employee Name]]),"-----",VLOOKUP(LeaveTracker[[#This Row],[Employee Name]],Employees[[Employee Name]:[Office]],6))</f>
        <v>REGULAR</v>
      </c>
      <c r="G1103" s="24">
        <v>43752</v>
      </c>
      <c r="H1103" s="24">
        <v>43752</v>
      </c>
      <c r="I1103" s="56" t="s">
        <v>81</v>
      </c>
      <c r="K1103" s="51" t="str">
        <f ca="1">LeaveTracker[[#This Row],[Days]]&amp;" "&amp;LeaveTracker[[#This Row],[Type of Leave]]</f>
        <v>1 SL</v>
      </c>
      <c r="L1103" s="23">
        <f ca="1">NETWORKDAYS(LeaveTracker[[#This Row],[Start Date]],LeaveTracker[[#This Row],[End Date]],lstHolidays)</f>
        <v>1</v>
      </c>
      <c r="M1103" s="27"/>
    </row>
    <row r="1104" spans="1:13" ht="30" hidden="1" customHeight="1" x14ac:dyDescent="0.3">
      <c r="A1104" s="32">
        <v>1312</v>
      </c>
      <c r="B1104" s="33">
        <v>43795</v>
      </c>
      <c r="C1104" s="22">
        <v>43731</v>
      </c>
      <c r="D1104" s="19" t="s">
        <v>525</v>
      </c>
      <c r="E1104" s="51" t="str">
        <f>IF(ISBLANK(LeaveTracker[[#This Row],[Employee Name]]),"-----",VLOOKUP(LeaveTracker[[#This Row],[Employee Name]],Employees[[Employee Name]:[Office]],7))</f>
        <v>PIO</v>
      </c>
      <c r="F1104" s="51" t="str">
        <f>IF(ISBLANK(LeaveTracker[[#This Row],[Employee Name]]),"-----",VLOOKUP(LeaveTracker[[#This Row],[Employee Name]],Employees[[Employee Name]:[Office]],6))</f>
        <v>REGULAR</v>
      </c>
      <c r="G1104" s="24">
        <v>43726</v>
      </c>
      <c r="H1104" s="24">
        <v>43728</v>
      </c>
      <c r="I1104" s="56" t="s">
        <v>81</v>
      </c>
      <c r="K1104" s="51" t="str">
        <f ca="1">LeaveTracker[[#This Row],[Days]]&amp;" "&amp;LeaveTracker[[#This Row],[Type of Leave]]</f>
        <v>3 SL</v>
      </c>
      <c r="L1104" s="23">
        <f ca="1">NETWORKDAYS(LeaveTracker[[#This Row],[Start Date]],LeaveTracker[[#This Row],[End Date]],lstHolidays)</f>
        <v>3</v>
      </c>
      <c r="M1104" s="27"/>
    </row>
    <row r="1105" spans="1:13" ht="30" hidden="1" customHeight="1" x14ac:dyDescent="0.3">
      <c r="A1105" s="32">
        <v>1313</v>
      </c>
      <c r="B1105" s="33">
        <v>43795</v>
      </c>
      <c r="C1105" s="22">
        <v>43773</v>
      </c>
      <c r="D1105" s="19" t="s">
        <v>525</v>
      </c>
      <c r="E1105" s="51" t="str">
        <f>IF(ISBLANK(LeaveTracker[[#This Row],[Employee Name]]),"-----",VLOOKUP(LeaveTracker[[#This Row],[Employee Name]],Employees[[Employee Name]:[Office]],7))</f>
        <v>PIO</v>
      </c>
      <c r="F1105" s="51" t="str">
        <f>IF(ISBLANK(LeaveTracker[[#This Row],[Employee Name]]),"-----",VLOOKUP(LeaveTracker[[#This Row],[Employee Name]],Employees[[Employee Name]:[Office]],6))</f>
        <v>REGULAR</v>
      </c>
      <c r="G1105" s="24">
        <v>43768</v>
      </c>
      <c r="H1105" s="24">
        <v>43769</v>
      </c>
      <c r="I1105" s="56" t="s">
        <v>81</v>
      </c>
      <c r="K1105" s="51" t="str">
        <f ca="1">LeaveTracker[[#This Row],[Days]]&amp;" "&amp;LeaveTracker[[#This Row],[Type of Leave]]</f>
        <v>2 SL</v>
      </c>
      <c r="L1105" s="23">
        <f ca="1">NETWORKDAYS(LeaveTracker[[#This Row],[Start Date]],LeaveTracker[[#This Row],[End Date]],lstHolidays)</f>
        <v>2</v>
      </c>
      <c r="M1105" s="27"/>
    </row>
    <row r="1106" spans="1:13" ht="30" hidden="1" customHeight="1" x14ac:dyDescent="0.3">
      <c r="A1106" s="32">
        <v>1314</v>
      </c>
      <c r="B1106" s="33">
        <v>43795</v>
      </c>
      <c r="C1106" s="22">
        <v>43759</v>
      </c>
      <c r="D1106" s="20" t="s">
        <v>446</v>
      </c>
      <c r="E1106" s="51" t="str">
        <f>IF(ISBLANK(LeaveTracker[[#This Row],[Employee Name]]),"-----",VLOOKUP(LeaveTracker[[#This Row],[Employee Name]],Employees[[Employee Name]:[Office]],7))</f>
        <v>GSO</v>
      </c>
      <c r="F1106" s="51" t="str">
        <f>IF(ISBLANK(LeaveTracker[[#This Row],[Employee Name]]),"-----",VLOOKUP(LeaveTracker[[#This Row],[Employee Name]],Employees[[Employee Name]:[Office]],6))</f>
        <v>REGULAR</v>
      </c>
      <c r="G1106" s="24">
        <v>43755</v>
      </c>
      <c r="H1106" s="24">
        <v>43756</v>
      </c>
      <c r="I1106" s="56" t="s">
        <v>81</v>
      </c>
      <c r="K1106" s="51" t="str">
        <f ca="1">LeaveTracker[[#This Row],[Days]]&amp;" "&amp;LeaveTracker[[#This Row],[Type of Leave]]</f>
        <v>2 SL</v>
      </c>
      <c r="L1106" s="23">
        <f ca="1">NETWORKDAYS(LeaveTracker[[#This Row],[Start Date]],LeaveTracker[[#This Row],[End Date]],lstHolidays)</f>
        <v>2</v>
      </c>
      <c r="M1106" s="27"/>
    </row>
    <row r="1107" spans="1:13" ht="30" hidden="1" customHeight="1" x14ac:dyDescent="0.3">
      <c r="A1107" s="32">
        <v>1315</v>
      </c>
      <c r="B1107" s="33">
        <v>43795</v>
      </c>
      <c r="C1107" s="22">
        <v>43773</v>
      </c>
      <c r="D1107" s="19" t="s">
        <v>528</v>
      </c>
      <c r="E1107" s="51" t="str">
        <f>IF(ISBLANK(LeaveTracker[[#This Row],[Employee Name]]),"-----",VLOOKUP(LeaveTracker[[#This Row],[Employee Name]],Employees[[Employee Name]:[Office]],7))</f>
        <v>GSO</v>
      </c>
      <c r="F1107" s="51" t="str">
        <f>IF(ISBLANK(LeaveTracker[[#This Row],[Employee Name]]),"-----",VLOOKUP(LeaveTracker[[#This Row],[Employee Name]],Employees[[Employee Name]:[Office]],6))</f>
        <v>REGULAR</v>
      </c>
      <c r="G1107" s="24">
        <v>43784</v>
      </c>
      <c r="H1107" s="24">
        <v>43784</v>
      </c>
      <c r="I1107" s="56" t="s">
        <v>82</v>
      </c>
      <c r="K1107" s="51" t="str">
        <f ca="1">LeaveTracker[[#This Row],[Days]]&amp;" "&amp;LeaveTracker[[#This Row],[Type of Leave]]</f>
        <v>1 VL</v>
      </c>
      <c r="L1107" s="23">
        <f ca="1">NETWORKDAYS(LeaveTracker[[#This Row],[Start Date]],LeaveTracker[[#This Row],[End Date]],lstHolidays)</f>
        <v>1</v>
      </c>
      <c r="M1107" s="27"/>
    </row>
    <row r="1108" spans="1:13" ht="30" hidden="1" customHeight="1" x14ac:dyDescent="0.3">
      <c r="A1108" s="32">
        <v>1315</v>
      </c>
      <c r="B1108" s="33">
        <v>43795</v>
      </c>
      <c r="C1108" s="22">
        <v>43773</v>
      </c>
      <c r="D1108" s="19" t="s">
        <v>528</v>
      </c>
      <c r="E1108" s="51" t="str">
        <f>IF(ISBLANK(LeaveTracker[[#This Row],[Employee Name]]),"-----",VLOOKUP(LeaveTracker[[#This Row],[Employee Name]],Employees[[Employee Name]:[Office]],7))</f>
        <v>GSO</v>
      </c>
      <c r="F1108" s="51" t="str">
        <f>IF(ISBLANK(LeaveTracker[[#This Row],[Employee Name]]),"-----",VLOOKUP(LeaveTracker[[#This Row],[Employee Name]],Employees[[Employee Name]:[Office]],6))</f>
        <v>REGULAR</v>
      </c>
      <c r="G1108" s="24">
        <v>43798</v>
      </c>
      <c r="H1108" s="24">
        <v>43798</v>
      </c>
      <c r="I1108" s="56" t="s">
        <v>82</v>
      </c>
      <c r="K1108" s="51" t="str">
        <f ca="1">LeaveTracker[[#This Row],[Days]]&amp;" "&amp;LeaveTracker[[#This Row],[Type of Leave]]</f>
        <v>1 VL</v>
      </c>
      <c r="L1108" s="23">
        <f ca="1">NETWORKDAYS(LeaveTracker[[#This Row],[Start Date]],LeaveTracker[[#This Row],[End Date]],lstHolidays)</f>
        <v>1</v>
      </c>
      <c r="M1108" s="27"/>
    </row>
    <row r="1109" spans="1:13" ht="30" hidden="1" customHeight="1" x14ac:dyDescent="0.3">
      <c r="A1109" s="32">
        <v>1316</v>
      </c>
      <c r="B1109" s="33">
        <v>43795</v>
      </c>
      <c r="C1109" s="22">
        <v>43761</v>
      </c>
      <c r="D1109" s="19" t="s">
        <v>531</v>
      </c>
      <c r="E1109" s="51" t="str">
        <f>IF(ISBLANK(LeaveTracker[[#This Row],[Employee Name]]),"-----",VLOOKUP(LeaveTracker[[#This Row],[Employee Name]],Employees[[Employee Name]:[Office]],7))</f>
        <v>TIPID IMPOK</v>
      </c>
      <c r="F1109" s="51" t="str">
        <f>IF(ISBLANK(LeaveTracker[[#This Row],[Employee Name]]),"-----",VLOOKUP(LeaveTracker[[#This Row],[Employee Name]],Employees[[Employee Name]:[Office]],6))</f>
        <v>REGULAR</v>
      </c>
      <c r="G1109" s="24">
        <v>43739</v>
      </c>
      <c r="H1109" s="24">
        <v>43740</v>
      </c>
      <c r="I1109" s="56" t="s">
        <v>81</v>
      </c>
      <c r="K1109" s="51" t="str">
        <f ca="1">LeaveTracker[[#This Row],[Days]]&amp;" "&amp;LeaveTracker[[#This Row],[Type of Leave]]</f>
        <v>2 SL</v>
      </c>
      <c r="L1109" s="23">
        <f ca="1">NETWORKDAYS(LeaveTracker[[#This Row],[Start Date]],LeaveTracker[[#This Row],[End Date]],lstHolidays)</f>
        <v>2</v>
      </c>
      <c r="M1109" s="27"/>
    </row>
    <row r="1110" spans="1:13" ht="30" hidden="1" customHeight="1" x14ac:dyDescent="0.3">
      <c r="A1110" s="32">
        <v>1316</v>
      </c>
      <c r="B1110" s="33">
        <v>43795</v>
      </c>
      <c r="C1110" s="22">
        <v>43762</v>
      </c>
      <c r="D1110" s="19" t="s">
        <v>531</v>
      </c>
      <c r="E1110" s="51" t="str">
        <f>IF(ISBLANK(LeaveTracker[[#This Row],[Employee Name]]),"-----",VLOOKUP(LeaveTracker[[#This Row],[Employee Name]],Employees[[Employee Name]:[Office]],7))</f>
        <v>TIPID IMPOK</v>
      </c>
      <c r="F1110" s="51" t="str">
        <f>IF(ISBLANK(LeaveTracker[[#This Row],[Employee Name]]),"-----",VLOOKUP(LeaveTracker[[#This Row],[Employee Name]],Employees[[Employee Name]:[Office]],6))</f>
        <v>REGULAR</v>
      </c>
      <c r="G1110" s="24">
        <v>43745</v>
      </c>
      <c r="H1110" s="24">
        <v>43745</v>
      </c>
      <c r="I1110" s="56" t="s">
        <v>81</v>
      </c>
      <c r="K1110" s="51" t="str">
        <f ca="1">LeaveTracker[[#This Row],[Days]]&amp;" "&amp;LeaveTracker[[#This Row],[Type of Leave]]</f>
        <v>1 SL</v>
      </c>
      <c r="L1110" s="23">
        <f ca="1">NETWORKDAYS(LeaveTracker[[#This Row],[Start Date]],LeaveTracker[[#This Row],[End Date]],lstHolidays)</f>
        <v>1</v>
      </c>
      <c r="M1110" s="27"/>
    </row>
    <row r="1111" spans="1:13" ht="30" hidden="1" customHeight="1" x14ac:dyDescent="0.3">
      <c r="A1111" s="32">
        <v>1316</v>
      </c>
      <c r="B1111" s="33">
        <v>43795</v>
      </c>
      <c r="C1111" s="22">
        <v>43763</v>
      </c>
      <c r="D1111" s="19" t="s">
        <v>531</v>
      </c>
      <c r="E1111" s="51" t="str">
        <f>IF(ISBLANK(LeaveTracker[[#This Row],[Employee Name]]),"-----",VLOOKUP(LeaveTracker[[#This Row],[Employee Name]],Employees[[Employee Name]:[Office]],7))</f>
        <v>TIPID IMPOK</v>
      </c>
      <c r="F1111" s="51" t="str">
        <f>IF(ISBLANK(LeaveTracker[[#This Row],[Employee Name]]),"-----",VLOOKUP(LeaveTracker[[#This Row],[Employee Name]],Employees[[Employee Name]:[Office]],6))</f>
        <v>REGULAR</v>
      </c>
      <c r="G1111" s="24">
        <v>43747</v>
      </c>
      <c r="H1111" s="24">
        <v>43748</v>
      </c>
      <c r="I1111" s="56" t="s">
        <v>81</v>
      </c>
      <c r="K1111" s="51" t="str">
        <f ca="1">LeaveTracker[[#This Row],[Days]]&amp;" "&amp;LeaveTracker[[#This Row],[Type of Leave]]</f>
        <v>2 SL</v>
      </c>
      <c r="L1111" s="23">
        <f ca="1">NETWORKDAYS(LeaveTracker[[#This Row],[Start Date]],LeaveTracker[[#This Row],[End Date]],lstHolidays)</f>
        <v>2</v>
      </c>
      <c r="M1111" s="27"/>
    </row>
    <row r="1112" spans="1:13" ht="30" hidden="1" customHeight="1" x14ac:dyDescent="0.3">
      <c r="A1112" s="32">
        <v>1317</v>
      </c>
      <c r="B1112" s="33">
        <v>43795</v>
      </c>
      <c r="C1112" s="22">
        <v>43761</v>
      </c>
      <c r="D1112" s="19" t="s">
        <v>531</v>
      </c>
      <c r="E1112" s="51" t="str">
        <f>IF(ISBLANK(LeaveTracker[[#This Row],[Employee Name]]),"-----",VLOOKUP(LeaveTracker[[#This Row],[Employee Name]],Employees[[Employee Name]:[Office]],7))</f>
        <v>TIPID IMPOK</v>
      </c>
      <c r="F1112" s="51" t="str">
        <f>IF(ISBLANK(LeaveTracker[[#This Row],[Employee Name]]),"-----",VLOOKUP(LeaveTracker[[#This Row],[Employee Name]],Employees[[Employee Name]:[Office]],6))</f>
        <v>REGULAR</v>
      </c>
      <c r="G1112" s="24">
        <v>43752</v>
      </c>
      <c r="H1112" s="24">
        <v>43756</v>
      </c>
      <c r="I1112" s="56" t="s">
        <v>82</v>
      </c>
      <c r="K1112" s="51" t="str">
        <f ca="1">LeaveTracker[[#This Row],[Days]]&amp;" "&amp;LeaveTracker[[#This Row],[Type of Leave]]</f>
        <v>5 VL</v>
      </c>
      <c r="L1112" s="23">
        <f ca="1">NETWORKDAYS(LeaveTracker[[#This Row],[Start Date]],LeaveTracker[[#This Row],[End Date]],lstHolidays)</f>
        <v>5</v>
      </c>
      <c r="M1112" s="27"/>
    </row>
    <row r="1113" spans="1:13" ht="30" hidden="1" customHeight="1" x14ac:dyDescent="0.3">
      <c r="A1113" s="32">
        <v>1317</v>
      </c>
      <c r="B1113" s="33">
        <v>43795</v>
      </c>
      <c r="C1113" s="22">
        <v>43761</v>
      </c>
      <c r="D1113" s="19" t="s">
        <v>531</v>
      </c>
      <c r="E1113" s="51" t="str">
        <f>IF(ISBLANK(LeaveTracker[[#This Row],[Employee Name]]),"-----",VLOOKUP(LeaveTracker[[#This Row],[Employee Name]],Employees[[Employee Name]:[Office]],7))</f>
        <v>TIPID IMPOK</v>
      </c>
      <c r="F1113" s="51" t="str">
        <f>IF(ISBLANK(LeaveTracker[[#This Row],[Employee Name]]),"-----",VLOOKUP(LeaveTracker[[#This Row],[Employee Name]],Employees[[Employee Name]:[Office]],6))</f>
        <v>REGULAR</v>
      </c>
      <c r="G1113" s="24">
        <v>43759</v>
      </c>
      <c r="H1113" s="24">
        <v>43760</v>
      </c>
      <c r="I1113" s="56" t="s">
        <v>82</v>
      </c>
      <c r="K1113" s="51" t="str">
        <f ca="1">LeaveTracker[[#This Row],[Days]]&amp;" "&amp;LeaveTracker[[#This Row],[Type of Leave]]</f>
        <v>2 VL</v>
      </c>
      <c r="L1113" s="23">
        <f ca="1">NETWORKDAYS(LeaveTracker[[#This Row],[Start Date]],LeaveTracker[[#This Row],[End Date]],lstHolidays)</f>
        <v>2</v>
      </c>
      <c r="M1113" s="27"/>
    </row>
    <row r="1114" spans="1:13" ht="30" hidden="1" customHeight="1" x14ac:dyDescent="0.3">
      <c r="A1114" s="32">
        <v>1318</v>
      </c>
      <c r="B1114" s="33">
        <v>43795</v>
      </c>
      <c r="C1114" s="22">
        <v>43768</v>
      </c>
      <c r="D1114" s="20" t="s">
        <v>531</v>
      </c>
      <c r="E1114" s="51" t="str">
        <f>IF(ISBLANK(LeaveTracker[[#This Row],[Employee Name]]),"-----",VLOOKUP(LeaveTracker[[#This Row],[Employee Name]],Employees[[Employee Name]:[Office]],7))</f>
        <v>TIPID IMPOK</v>
      </c>
      <c r="F1114" s="51" t="str">
        <f>IF(ISBLANK(LeaveTracker[[#This Row],[Employee Name]]),"-----",VLOOKUP(LeaveTracker[[#This Row],[Employee Name]],Employees[[Employee Name]:[Office]],6))</f>
        <v>REGULAR</v>
      </c>
      <c r="G1114" s="24">
        <v>43767</v>
      </c>
      <c r="H1114" s="24">
        <v>43767</v>
      </c>
      <c r="I1114" s="56" t="s">
        <v>81</v>
      </c>
      <c r="K1114" s="51" t="str">
        <f ca="1">LeaveTracker[[#This Row],[Days]]&amp;" "&amp;LeaveTracker[[#This Row],[Type of Leave]]</f>
        <v>1 SL</v>
      </c>
      <c r="L1114" s="23">
        <f ca="1">NETWORKDAYS(LeaveTracker[[#This Row],[Start Date]],LeaveTracker[[#This Row],[End Date]],lstHolidays)</f>
        <v>1</v>
      </c>
      <c r="M1114" s="27"/>
    </row>
    <row r="1115" spans="1:13" ht="30" hidden="1" customHeight="1" x14ac:dyDescent="0.3">
      <c r="A1115" s="32">
        <v>1319</v>
      </c>
      <c r="B1115" s="33">
        <v>43795</v>
      </c>
      <c r="C1115" s="22">
        <v>43747</v>
      </c>
      <c r="D1115" s="19" t="s">
        <v>533</v>
      </c>
      <c r="E1115" s="51" t="str">
        <f>IF(ISBLANK(LeaveTracker[[#This Row],[Employee Name]]),"-----",VLOOKUP(LeaveTracker[[#This Row],[Employee Name]],Employees[[Employee Name]:[Office]],7))</f>
        <v>GSO</v>
      </c>
      <c r="F1115" s="51" t="str">
        <f>IF(ISBLANK(LeaveTracker[[#This Row],[Employee Name]]),"-----",VLOOKUP(LeaveTracker[[#This Row],[Employee Name]],Employees[[Employee Name]:[Office]],6))</f>
        <v>REGULAR</v>
      </c>
      <c r="G1115" s="24">
        <v>43748</v>
      </c>
      <c r="H1115" s="24">
        <v>43748</v>
      </c>
      <c r="I1115" s="56" t="s">
        <v>81</v>
      </c>
      <c r="K1115" s="51" t="str">
        <f ca="1">LeaveTracker[[#This Row],[Days]]&amp;" "&amp;LeaveTracker[[#This Row],[Type of Leave]]</f>
        <v>1 SL</v>
      </c>
      <c r="L1115" s="23">
        <f ca="1">NETWORKDAYS(LeaveTracker[[#This Row],[Start Date]],LeaveTracker[[#This Row],[End Date]],lstHolidays)</f>
        <v>1</v>
      </c>
      <c r="M1115" s="27"/>
    </row>
    <row r="1116" spans="1:13" ht="30" hidden="1" customHeight="1" x14ac:dyDescent="0.3">
      <c r="A1116" s="32">
        <v>1320</v>
      </c>
      <c r="B1116" s="33">
        <v>43795</v>
      </c>
      <c r="C1116" s="22">
        <v>43760</v>
      </c>
      <c r="D1116" s="20" t="s">
        <v>533</v>
      </c>
      <c r="E1116" s="51" t="str">
        <f>IF(ISBLANK(LeaveTracker[[#This Row],[Employee Name]]),"-----",VLOOKUP(LeaveTracker[[#This Row],[Employee Name]],Employees[[Employee Name]:[Office]],7))</f>
        <v>GSO</v>
      </c>
      <c r="F1116" s="51" t="str">
        <f>IF(ISBLANK(LeaveTracker[[#This Row],[Employee Name]]),"-----",VLOOKUP(LeaveTracker[[#This Row],[Employee Name]],Employees[[Employee Name]:[Office]],6))</f>
        <v>REGULAR</v>
      </c>
      <c r="G1116" s="24">
        <v>43759</v>
      </c>
      <c r="H1116" s="24">
        <v>43759</v>
      </c>
      <c r="I1116" s="56" t="s">
        <v>81</v>
      </c>
      <c r="K1116" s="51" t="str">
        <f ca="1">LeaveTracker[[#This Row],[Days]]&amp;" "&amp;LeaveTracker[[#This Row],[Type of Leave]]</f>
        <v>1 SL</v>
      </c>
      <c r="L1116" s="23">
        <f ca="1">NETWORKDAYS(LeaveTracker[[#This Row],[Start Date]],LeaveTracker[[#This Row],[End Date]],lstHolidays)</f>
        <v>1</v>
      </c>
      <c r="M1116" s="27"/>
    </row>
    <row r="1117" spans="1:13" ht="30" hidden="1" customHeight="1" x14ac:dyDescent="0.3">
      <c r="A1117" s="32">
        <v>1321</v>
      </c>
      <c r="B1117" s="33">
        <v>43795</v>
      </c>
      <c r="C1117" s="22">
        <v>43767</v>
      </c>
      <c r="D1117" s="20" t="s">
        <v>533</v>
      </c>
      <c r="E1117" s="51" t="str">
        <f>IF(ISBLANK(LeaveTracker[[#This Row],[Employee Name]]),"-----",VLOOKUP(LeaveTracker[[#This Row],[Employee Name]],Employees[[Employee Name]:[Office]],7))</f>
        <v>GSO</v>
      </c>
      <c r="F1117" s="51" t="str">
        <f>IF(ISBLANK(LeaveTracker[[#This Row],[Employee Name]]),"-----",VLOOKUP(LeaveTracker[[#This Row],[Employee Name]],Employees[[Employee Name]:[Office]],6))</f>
        <v>REGULAR</v>
      </c>
      <c r="G1117" s="24">
        <v>43766</v>
      </c>
      <c r="H1117" s="24">
        <v>43766</v>
      </c>
      <c r="I1117" s="56" t="s">
        <v>81</v>
      </c>
      <c r="K1117" s="51" t="str">
        <f ca="1">LeaveTracker[[#This Row],[Days]]&amp;" "&amp;LeaveTracker[[#This Row],[Type of Leave]]</f>
        <v>1 SL</v>
      </c>
      <c r="L1117" s="23">
        <f ca="1">NETWORKDAYS(LeaveTracker[[#This Row],[Start Date]],LeaveTracker[[#This Row],[End Date]],lstHolidays)</f>
        <v>1</v>
      </c>
      <c r="M1117" s="27"/>
    </row>
    <row r="1118" spans="1:13" ht="30" hidden="1" customHeight="1" x14ac:dyDescent="0.3">
      <c r="A1118" s="32">
        <v>1322</v>
      </c>
      <c r="B1118" s="33">
        <v>43795</v>
      </c>
      <c r="C1118" s="22">
        <v>43763</v>
      </c>
      <c r="D1118" s="20" t="s">
        <v>533</v>
      </c>
      <c r="E1118" s="51" t="str">
        <f>IF(ISBLANK(LeaveTracker[[#This Row],[Employee Name]]),"-----",VLOOKUP(LeaveTracker[[#This Row],[Employee Name]],Employees[[Employee Name]:[Office]],7))</f>
        <v>GSO</v>
      </c>
      <c r="F1118" s="51" t="str">
        <f>IF(ISBLANK(LeaveTracker[[#This Row],[Employee Name]]),"-----",VLOOKUP(LeaveTracker[[#This Row],[Employee Name]],Employees[[Employee Name]:[Office]],6))</f>
        <v>REGULAR</v>
      </c>
      <c r="G1118" s="24">
        <v>43773</v>
      </c>
      <c r="H1118" s="24">
        <v>43774</v>
      </c>
      <c r="I1118" s="56" t="s">
        <v>82</v>
      </c>
      <c r="K1118" s="51" t="str">
        <f ca="1">LeaveTracker[[#This Row],[Days]]&amp;" "&amp;LeaveTracker[[#This Row],[Type of Leave]]</f>
        <v>2 VL</v>
      </c>
      <c r="L1118" s="23">
        <f ca="1">NETWORKDAYS(LeaveTracker[[#This Row],[Start Date]],LeaveTracker[[#This Row],[End Date]],lstHolidays)</f>
        <v>2</v>
      </c>
      <c r="M1118" s="27"/>
    </row>
    <row r="1119" spans="1:13" ht="30" hidden="1" customHeight="1" x14ac:dyDescent="0.3">
      <c r="A1119" s="32">
        <v>1323</v>
      </c>
      <c r="B1119" s="33">
        <v>43795</v>
      </c>
      <c r="C1119" s="22">
        <v>43763</v>
      </c>
      <c r="D1119" s="20" t="s">
        <v>780</v>
      </c>
      <c r="E1119" s="51" t="str">
        <f>IF(ISBLANK(LeaveTracker[[#This Row],[Employee Name]]),"-----",VLOOKUP(LeaveTracker[[#This Row],[Employee Name]],Employees[[Employee Name]:[Office]],7))</f>
        <v>GSO</v>
      </c>
      <c r="F1119" s="51" t="str">
        <f>IF(ISBLANK(LeaveTracker[[#This Row],[Employee Name]]),"-----",VLOOKUP(LeaveTracker[[#This Row],[Employee Name]],Employees[[Employee Name]:[Office]],6))</f>
        <v>REGULAR</v>
      </c>
      <c r="G1119" s="24">
        <v>43762</v>
      </c>
      <c r="H1119" s="24">
        <v>43762</v>
      </c>
      <c r="I1119" s="56" t="s">
        <v>81</v>
      </c>
      <c r="K1119" s="51" t="str">
        <f ca="1">LeaveTracker[[#This Row],[Days]]&amp;" "&amp;LeaveTracker[[#This Row],[Type of Leave]]</f>
        <v>1 SL</v>
      </c>
      <c r="L1119" s="23">
        <f ca="1">NETWORKDAYS(LeaveTracker[[#This Row],[Start Date]],LeaveTracker[[#This Row],[End Date]],lstHolidays)</f>
        <v>1</v>
      </c>
      <c r="M1119" s="27"/>
    </row>
    <row r="1120" spans="1:13" ht="30" hidden="1" customHeight="1" x14ac:dyDescent="0.3">
      <c r="A1120" s="32">
        <v>1324</v>
      </c>
      <c r="B1120" s="33">
        <v>43795</v>
      </c>
      <c r="C1120" s="22">
        <v>43781</v>
      </c>
      <c r="D1120" s="19" t="s">
        <v>171</v>
      </c>
      <c r="E1120" s="51" t="str">
        <f>IF(ISBLANK(LeaveTracker[[#This Row],[Employee Name]]),"-----",VLOOKUP(LeaveTracker[[#This Row],[Employee Name]],Employees[[Employee Name]:[Office]],7))</f>
        <v>HRMO</v>
      </c>
      <c r="F1120" s="51" t="str">
        <f>IF(ISBLANK(LeaveTracker[[#This Row],[Employee Name]]),"-----",VLOOKUP(LeaveTracker[[#This Row],[Employee Name]],Employees[[Employee Name]:[Office]],6))</f>
        <v>REGULAR</v>
      </c>
      <c r="G1120" s="24">
        <v>43790</v>
      </c>
      <c r="H1120" s="24">
        <v>43790</v>
      </c>
      <c r="I1120" s="56" t="s">
        <v>82</v>
      </c>
      <c r="K1120" s="51" t="str">
        <f ca="1">LeaveTracker[[#This Row],[Days]]&amp;" "&amp;LeaveTracker[[#This Row],[Type of Leave]]</f>
        <v>1 VL</v>
      </c>
      <c r="L1120" s="23">
        <f ca="1">NETWORKDAYS(LeaveTracker[[#This Row],[Start Date]],LeaveTracker[[#This Row],[End Date]],lstHolidays)</f>
        <v>1</v>
      </c>
      <c r="M1120" s="27"/>
    </row>
    <row r="1121" spans="1:13" ht="30" hidden="1" customHeight="1" x14ac:dyDescent="0.3">
      <c r="A1121" s="32">
        <v>1324</v>
      </c>
      <c r="B1121" s="33">
        <v>43795</v>
      </c>
      <c r="C1121" s="22">
        <v>43781</v>
      </c>
      <c r="D1121" s="19" t="s">
        <v>171</v>
      </c>
      <c r="E1121" s="51" t="str">
        <f>IF(ISBLANK(LeaveTracker[[#This Row],[Employee Name]]),"-----",VLOOKUP(LeaveTracker[[#This Row],[Employee Name]],Employees[[Employee Name]:[Office]],7))</f>
        <v>HRMO</v>
      </c>
      <c r="F1121" s="51" t="str">
        <f>IF(ISBLANK(LeaveTracker[[#This Row],[Employee Name]]),"-----",VLOOKUP(LeaveTracker[[#This Row],[Employee Name]],Employees[[Employee Name]:[Office]],6))</f>
        <v>REGULAR</v>
      </c>
      <c r="G1121" s="24">
        <v>43809</v>
      </c>
      <c r="H1121" s="24">
        <v>43811</v>
      </c>
      <c r="I1121" s="56" t="s">
        <v>82</v>
      </c>
      <c r="K1121" s="51" t="str">
        <f ca="1">LeaveTracker[[#This Row],[Days]]&amp;" "&amp;LeaveTracker[[#This Row],[Type of Leave]]</f>
        <v>3 VL</v>
      </c>
      <c r="L1121" s="23">
        <f ca="1">NETWORKDAYS(LeaveTracker[[#This Row],[Start Date]],LeaveTracker[[#This Row],[End Date]],lstHolidays)</f>
        <v>3</v>
      </c>
      <c r="M1121" s="27"/>
    </row>
    <row r="1122" spans="1:13" ht="30" hidden="1" customHeight="1" x14ac:dyDescent="0.3">
      <c r="A1122" s="32">
        <v>1324</v>
      </c>
      <c r="B1122" s="33">
        <v>43795</v>
      </c>
      <c r="C1122" s="22">
        <v>43781</v>
      </c>
      <c r="D1122" s="19" t="s">
        <v>171</v>
      </c>
      <c r="E1122" s="51" t="str">
        <f>IF(ISBLANK(LeaveTracker[[#This Row],[Employee Name]]),"-----",VLOOKUP(LeaveTracker[[#This Row],[Employee Name]],Employees[[Employee Name]:[Office]],7))</f>
        <v>HRMO</v>
      </c>
      <c r="F1122" s="51" t="str">
        <f>IF(ISBLANK(LeaveTracker[[#This Row],[Employee Name]]),"-----",VLOOKUP(LeaveTracker[[#This Row],[Employee Name]],Employees[[Employee Name]:[Office]],6))</f>
        <v>REGULAR</v>
      </c>
      <c r="G1122" s="24">
        <v>43819</v>
      </c>
      <c r="H1122" s="24">
        <v>43819</v>
      </c>
      <c r="I1122" s="56" t="s">
        <v>82</v>
      </c>
      <c r="K1122" s="51" t="str">
        <f ca="1">LeaveTracker[[#This Row],[Days]]&amp;" "&amp;LeaveTracker[[#This Row],[Type of Leave]]</f>
        <v>1 VL</v>
      </c>
      <c r="L1122" s="23">
        <f ca="1">NETWORKDAYS(LeaveTracker[[#This Row],[Start Date]],LeaveTracker[[#This Row],[End Date]],lstHolidays)</f>
        <v>1</v>
      </c>
      <c r="M1122" s="27"/>
    </row>
    <row r="1123" spans="1:13" ht="30" hidden="1" customHeight="1" x14ac:dyDescent="0.3">
      <c r="A1123" s="32">
        <v>1325</v>
      </c>
      <c r="B1123" s="33">
        <v>43796</v>
      </c>
      <c r="C1123" s="22">
        <v>43755</v>
      </c>
      <c r="D1123" s="20" t="s">
        <v>358</v>
      </c>
      <c r="E1123" s="51" t="str">
        <f>IF(ISBLANK(LeaveTracker[[#This Row],[Employee Name]]),"-----",VLOOKUP(LeaveTracker[[#This Row],[Employee Name]],Employees[[Employee Name]:[Office]],7))</f>
        <v>LCR</v>
      </c>
      <c r="F1123" s="51" t="str">
        <f>IF(ISBLANK(LeaveTracker[[#This Row],[Employee Name]]),"-----",VLOOKUP(LeaveTracker[[#This Row],[Employee Name]],Employees[[Employee Name]:[Office]],6))</f>
        <v>REGULAR</v>
      </c>
      <c r="G1123" s="24">
        <v>43752</v>
      </c>
      <c r="H1123" s="24">
        <v>43752</v>
      </c>
      <c r="I1123" s="56" t="s">
        <v>81</v>
      </c>
      <c r="K1123" s="51" t="str">
        <f ca="1">LeaveTracker[[#This Row],[Days]]&amp;" "&amp;LeaveTracker[[#This Row],[Type of Leave]]</f>
        <v>1 SL</v>
      </c>
      <c r="L1123" s="23">
        <f ca="1">NETWORKDAYS(LeaveTracker[[#This Row],[Start Date]],LeaveTracker[[#This Row],[End Date]],lstHolidays)</f>
        <v>1</v>
      </c>
      <c r="M1123" s="27"/>
    </row>
    <row r="1124" spans="1:13" ht="30" hidden="1" customHeight="1" x14ac:dyDescent="0.3">
      <c r="A1124" s="32">
        <v>1326</v>
      </c>
      <c r="B1124" s="33">
        <v>43797</v>
      </c>
      <c r="C1124" s="22">
        <v>43742</v>
      </c>
      <c r="D1124" s="20" t="s">
        <v>358</v>
      </c>
      <c r="E1124" s="51" t="str">
        <f>IF(ISBLANK(LeaveTracker[[#This Row],[Employee Name]]),"-----",VLOOKUP(LeaveTracker[[#This Row],[Employee Name]],Employees[[Employee Name]:[Office]],7))</f>
        <v>LCR</v>
      </c>
      <c r="F1124" s="51" t="str">
        <f>IF(ISBLANK(LeaveTracker[[#This Row],[Employee Name]]),"-----",VLOOKUP(LeaveTracker[[#This Row],[Employee Name]],Employees[[Employee Name]:[Office]],6))</f>
        <v>REGULAR</v>
      </c>
      <c r="G1124" s="24">
        <v>43741</v>
      </c>
      <c r="H1124" s="24">
        <v>43741</v>
      </c>
      <c r="I1124" s="56" t="s">
        <v>81</v>
      </c>
      <c r="K1124" s="51" t="str">
        <f ca="1">LeaveTracker[[#This Row],[Days]]&amp;" "&amp;LeaveTracker[[#This Row],[Type of Leave]]</f>
        <v>1 SL</v>
      </c>
      <c r="L1124" s="23">
        <f ca="1">NETWORKDAYS(LeaveTracker[[#This Row],[Start Date]],LeaveTracker[[#This Row],[End Date]],lstHolidays)</f>
        <v>1</v>
      </c>
      <c r="M1124" s="27"/>
    </row>
    <row r="1125" spans="1:13" ht="30" hidden="1" customHeight="1" x14ac:dyDescent="0.3">
      <c r="A1125" s="32">
        <v>1327</v>
      </c>
      <c r="B1125" s="33">
        <v>43797</v>
      </c>
      <c r="C1125" s="22">
        <v>43735</v>
      </c>
      <c r="D1125" s="20" t="s">
        <v>358</v>
      </c>
      <c r="E1125" s="51" t="str">
        <f>IF(ISBLANK(LeaveTracker[[#This Row],[Employee Name]]),"-----",VLOOKUP(LeaveTracker[[#This Row],[Employee Name]],Employees[[Employee Name]:[Office]],7))</f>
        <v>LCR</v>
      </c>
      <c r="F1125" s="51" t="str">
        <f>IF(ISBLANK(LeaveTracker[[#This Row],[Employee Name]]),"-----",VLOOKUP(LeaveTracker[[#This Row],[Employee Name]],Employees[[Employee Name]:[Office]],6))</f>
        <v>REGULAR</v>
      </c>
      <c r="G1125" s="24">
        <v>43733</v>
      </c>
      <c r="H1125" s="24">
        <v>43734</v>
      </c>
      <c r="I1125" s="56" t="s">
        <v>81</v>
      </c>
      <c r="K1125" s="51" t="str">
        <f ca="1">LeaveTracker[[#This Row],[Days]]&amp;" "&amp;LeaveTracker[[#This Row],[Type of Leave]]</f>
        <v>2 SL</v>
      </c>
      <c r="L1125" s="23">
        <f ca="1">NETWORKDAYS(LeaveTracker[[#This Row],[Start Date]],LeaveTracker[[#This Row],[End Date]],lstHolidays)</f>
        <v>2</v>
      </c>
      <c r="M1125" s="27"/>
    </row>
    <row r="1126" spans="1:13" ht="30" hidden="1" customHeight="1" x14ac:dyDescent="0.3">
      <c r="A1126" s="32">
        <v>1328</v>
      </c>
      <c r="B1126" s="33">
        <v>43797</v>
      </c>
      <c r="C1126" s="22">
        <v>43726</v>
      </c>
      <c r="D1126" s="20" t="s">
        <v>358</v>
      </c>
      <c r="E1126" s="51" t="str">
        <f>IF(ISBLANK(LeaveTracker[[#This Row],[Employee Name]]),"-----",VLOOKUP(LeaveTracker[[#This Row],[Employee Name]],Employees[[Employee Name]:[Office]],7))</f>
        <v>LCR</v>
      </c>
      <c r="F1126" s="51" t="str">
        <f>IF(ISBLANK(LeaveTracker[[#This Row],[Employee Name]]),"-----",VLOOKUP(LeaveTracker[[#This Row],[Employee Name]],Employees[[Employee Name]:[Office]],6))</f>
        <v>REGULAR</v>
      </c>
      <c r="G1126" s="24">
        <v>43725</v>
      </c>
      <c r="H1126" s="24">
        <v>43725</v>
      </c>
      <c r="I1126" s="56" t="s">
        <v>81</v>
      </c>
      <c r="K1126" s="51" t="str">
        <f ca="1">LeaveTracker[[#This Row],[Days]]&amp;" "&amp;LeaveTracker[[#This Row],[Type of Leave]]</f>
        <v>1 SL</v>
      </c>
      <c r="L1126" s="23">
        <f ca="1">NETWORKDAYS(LeaveTracker[[#This Row],[Start Date]],LeaveTracker[[#This Row],[End Date]],lstHolidays)</f>
        <v>1</v>
      </c>
      <c r="M1126" s="27"/>
    </row>
    <row r="1127" spans="1:13" ht="30" hidden="1" customHeight="1" x14ac:dyDescent="0.3">
      <c r="A1127" s="32">
        <v>1329</v>
      </c>
      <c r="B1127" s="33">
        <v>43797</v>
      </c>
      <c r="C1127" s="22">
        <v>43711</v>
      </c>
      <c r="D1127" s="20" t="s">
        <v>358</v>
      </c>
      <c r="E1127" s="51" t="str">
        <f>IF(ISBLANK(LeaveTracker[[#This Row],[Employee Name]]),"-----",VLOOKUP(LeaveTracker[[#This Row],[Employee Name]],Employees[[Employee Name]:[Office]],7))</f>
        <v>LCR</v>
      </c>
      <c r="F1127" s="51" t="str">
        <f>IF(ISBLANK(LeaveTracker[[#This Row],[Employee Name]]),"-----",VLOOKUP(LeaveTracker[[#This Row],[Employee Name]],Employees[[Employee Name]:[Office]],6))</f>
        <v>REGULAR</v>
      </c>
      <c r="G1127" s="24">
        <v>43710</v>
      </c>
      <c r="H1127" s="24">
        <v>43710</v>
      </c>
      <c r="I1127" s="56" t="s">
        <v>81</v>
      </c>
      <c r="K1127" s="51" t="str">
        <f ca="1">LeaveTracker[[#This Row],[Days]]&amp;" "&amp;LeaveTracker[[#This Row],[Type of Leave]]</f>
        <v>1 SL</v>
      </c>
      <c r="L1127" s="23">
        <f ca="1">NETWORKDAYS(LeaveTracker[[#This Row],[Start Date]],LeaveTracker[[#This Row],[End Date]],lstHolidays)</f>
        <v>1</v>
      </c>
      <c r="M1127" s="27"/>
    </row>
    <row r="1128" spans="1:13" ht="30" hidden="1" customHeight="1" x14ac:dyDescent="0.3">
      <c r="A1128" s="32">
        <v>1330</v>
      </c>
      <c r="B1128" s="33">
        <v>43797</v>
      </c>
      <c r="C1128" s="22">
        <v>43739</v>
      </c>
      <c r="D1128" s="19" t="s">
        <v>541</v>
      </c>
      <c r="E1128" s="51" t="str">
        <f>IF(ISBLANK(LeaveTracker[[#This Row],[Employee Name]]),"-----",VLOOKUP(LeaveTracker[[#This Row],[Employee Name]],Employees[[Employee Name]:[Office]],7))</f>
        <v>LCR</v>
      </c>
      <c r="F1128" s="51" t="str">
        <f>IF(ISBLANK(LeaveTracker[[#This Row],[Employee Name]]),"-----",VLOOKUP(LeaveTracker[[#This Row],[Employee Name]],Employees[[Employee Name]:[Office]],6))</f>
        <v>REGULAR</v>
      </c>
      <c r="G1128" s="24">
        <v>43735</v>
      </c>
      <c r="H1128" s="24">
        <v>43735</v>
      </c>
      <c r="I1128" s="56" t="s">
        <v>82</v>
      </c>
      <c r="K1128" s="51" t="str">
        <f ca="1">LeaveTracker[[#This Row],[Days]]&amp;" "&amp;LeaveTracker[[#This Row],[Type of Leave]]</f>
        <v>1 VL</v>
      </c>
      <c r="L1128" s="23">
        <f ca="1">NETWORKDAYS(LeaveTracker[[#This Row],[Start Date]],LeaveTracker[[#This Row],[End Date]],lstHolidays)</f>
        <v>1</v>
      </c>
      <c r="M1128" s="27"/>
    </row>
    <row r="1129" spans="1:13" ht="30" hidden="1" customHeight="1" x14ac:dyDescent="0.3">
      <c r="A1129" s="32">
        <v>1330</v>
      </c>
      <c r="B1129" s="33">
        <v>43797</v>
      </c>
      <c r="C1129" s="22">
        <v>43739</v>
      </c>
      <c r="D1129" s="19" t="s">
        <v>541</v>
      </c>
      <c r="E1129" s="51" t="str">
        <f>IF(ISBLANK(LeaveTracker[[#This Row],[Employee Name]]),"-----",VLOOKUP(LeaveTracker[[#This Row],[Employee Name]],Employees[[Employee Name]:[Office]],7))</f>
        <v>LCR</v>
      </c>
      <c r="F1129" s="51" t="str">
        <f>IF(ISBLANK(LeaveTracker[[#This Row],[Employee Name]]),"-----",VLOOKUP(LeaveTracker[[#This Row],[Employee Name]],Employees[[Employee Name]:[Office]],6))</f>
        <v>REGULAR</v>
      </c>
      <c r="G1129" s="24">
        <v>43737</v>
      </c>
      <c r="H1129" s="24">
        <v>43737</v>
      </c>
      <c r="I1129" s="56" t="s">
        <v>82</v>
      </c>
      <c r="K1129" s="51" t="str">
        <f>LeaveTracker[[#This Row],[Days]]&amp;" "&amp;LeaveTracker[[#This Row],[Type of Leave]]</f>
        <v>1 VL</v>
      </c>
      <c r="L1129" s="23">
        <v>1</v>
      </c>
      <c r="M1129" s="27"/>
    </row>
    <row r="1130" spans="1:13" ht="30" hidden="1" customHeight="1" x14ac:dyDescent="0.3">
      <c r="A1130" s="32">
        <v>1331</v>
      </c>
      <c r="B1130" s="33">
        <v>43797</v>
      </c>
      <c r="C1130" s="29">
        <v>43767</v>
      </c>
      <c r="D1130" s="20" t="s">
        <v>541</v>
      </c>
      <c r="E1130" s="51" t="str">
        <f>IF(ISBLANK(LeaveTracker[[#This Row],[Employee Name]]),"-----",VLOOKUP(LeaveTracker[[#This Row],[Employee Name]],Employees[[Employee Name]:[Office]],7))</f>
        <v>LCR</v>
      </c>
      <c r="F1130" s="51" t="str">
        <f>IF(ISBLANK(LeaveTracker[[#This Row],[Employee Name]]),"-----",VLOOKUP(LeaveTracker[[#This Row],[Employee Name]],Employees[[Employee Name]:[Office]],6))</f>
        <v>REGULAR</v>
      </c>
      <c r="G1130" s="24">
        <v>43766</v>
      </c>
      <c r="H1130" s="24">
        <v>43766</v>
      </c>
      <c r="I1130" s="56" t="s">
        <v>81</v>
      </c>
      <c r="K1130" s="51" t="str">
        <f ca="1">LeaveTracker[[#This Row],[Days]]&amp;" "&amp;LeaveTracker[[#This Row],[Type of Leave]]</f>
        <v>1 SL</v>
      </c>
      <c r="L1130" s="23">
        <f ca="1">NETWORKDAYS(LeaveTracker[[#This Row],[Start Date]],LeaveTracker[[#This Row],[End Date]],lstHolidays)</f>
        <v>1</v>
      </c>
      <c r="M1130" s="27"/>
    </row>
    <row r="1131" spans="1:13" ht="30" hidden="1" customHeight="1" x14ac:dyDescent="0.3">
      <c r="A1131" s="32">
        <v>1332</v>
      </c>
      <c r="B1131" s="33">
        <v>43797</v>
      </c>
      <c r="C1131" s="30">
        <v>43766</v>
      </c>
      <c r="D1131" s="19" t="s">
        <v>544</v>
      </c>
      <c r="E1131" s="51" t="str">
        <f>IF(ISBLANK(LeaveTracker[[#This Row],[Employee Name]]),"-----",VLOOKUP(LeaveTracker[[#This Row],[Employee Name]],Employees[[Employee Name]:[Office]],7))</f>
        <v>LCR</v>
      </c>
      <c r="F1131" s="51" t="str">
        <f>IF(ISBLANK(LeaveTracker[[#This Row],[Employee Name]]),"-----",VLOOKUP(LeaveTracker[[#This Row],[Employee Name]],Employees[[Employee Name]:[Office]],6))</f>
        <v>REGULAR</v>
      </c>
      <c r="G1131" s="24">
        <v>43763</v>
      </c>
      <c r="H1131" s="24">
        <v>43763</v>
      </c>
      <c r="I1131" s="56" t="s">
        <v>81</v>
      </c>
      <c r="K1131" s="51" t="str">
        <f ca="1">LeaveTracker[[#This Row],[Days]]&amp;" "&amp;LeaveTracker[[#This Row],[Type of Leave]]</f>
        <v>1 SL</v>
      </c>
      <c r="L1131" s="23">
        <f ca="1">NETWORKDAYS(LeaveTracker[[#This Row],[Start Date]],LeaveTracker[[#This Row],[End Date]],lstHolidays)</f>
        <v>1</v>
      </c>
      <c r="M1131" s="27"/>
    </row>
    <row r="1132" spans="1:13" ht="30" hidden="1" customHeight="1" x14ac:dyDescent="0.3">
      <c r="A1132" s="32">
        <v>1333</v>
      </c>
      <c r="B1132" s="33">
        <v>43797</v>
      </c>
      <c r="C1132" s="29">
        <v>43749</v>
      </c>
      <c r="D1132" s="19" t="s">
        <v>544</v>
      </c>
      <c r="E1132" s="51" t="str">
        <f>IF(ISBLANK(LeaveTracker[[#This Row],[Employee Name]]),"-----",VLOOKUP(LeaveTracker[[#This Row],[Employee Name]],Employees[[Employee Name]:[Office]],7))</f>
        <v>LCR</v>
      </c>
      <c r="F1132" s="51" t="str">
        <f>IF(ISBLANK(LeaveTracker[[#This Row],[Employee Name]]),"-----",VLOOKUP(LeaveTracker[[#This Row],[Employee Name]],Employees[[Employee Name]:[Office]],6))</f>
        <v>REGULAR</v>
      </c>
      <c r="G1132" s="24">
        <v>43749</v>
      </c>
      <c r="H1132" s="24">
        <v>43749</v>
      </c>
      <c r="I1132" s="56" t="s">
        <v>81</v>
      </c>
      <c r="K1132" s="51" t="str">
        <f ca="1">LeaveTracker[[#This Row],[Days]]&amp;" "&amp;LeaveTracker[[#This Row],[Type of Leave]]</f>
        <v>1 SL</v>
      </c>
      <c r="L1132" s="23">
        <f ca="1">NETWORKDAYS(LeaveTracker[[#This Row],[Start Date]],LeaveTracker[[#This Row],[End Date]],lstHolidays)</f>
        <v>1</v>
      </c>
      <c r="M1132" s="27"/>
    </row>
    <row r="1133" spans="1:13" ht="30" hidden="1" customHeight="1" x14ac:dyDescent="0.3">
      <c r="A1133" s="32">
        <v>1334</v>
      </c>
      <c r="B1133" s="33">
        <v>43797</v>
      </c>
      <c r="C1133" s="30">
        <v>43732</v>
      </c>
      <c r="D1133" s="20" t="s">
        <v>544</v>
      </c>
      <c r="E1133" s="51" t="str">
        <f>IF(ISBLANK(LeaveTracker[[#This Row],[Employee Name]]),"-----",VLOOKUP(LeaveTracker[[#This Row],[Employee Name]],Employees[[Employee Name]:[Office]],7))</f>
        <v>LCR</v>
      </c>
      <c r="F1133" s="51" t="str">
        <f>IF(ISBLANK(LeaveTracker[[#This Row],[Employee Name]]),"-----",VLOOKUP(LeaveTracker[[#This Row],[Employee Name]],Employees[[Employee Name]:[Office]],6))</f>
        <v>REGULAR</v>
      </c>
      <c r="G1133" s="24">
        <v>43728</v>
      </c>
      <c r="H1133" s="24">
        <v>43728</v>
      </c>
      <c r="I1133" s="56" t="s">
        <v>81</v>
      </c>
      <c r="K1133" s="51" t="str">
        <f ca="1">LeaveTracker[[#This Row],[Days]]&amp;" "&amp;LeaveTracker[[#This Row],[Type of Leave]]</f>
        <v>1 SL</v>
      </c>
      <c r="L1133" s="23">
        <f ca="1">NETWORKDAYS(LeaveTracker[[#This Row],[Start Date]],LeaveTracker[[#This Row],[End Date]],lstHolidays)</f>
        <v>1</v>
      </c>
      <c r="M1133" s="27"/>
    </row>
    <row r="1134" spans="1:13" ht="30" hidden="1" customHeight="1" x14ac:dyDescent="0.3">
      <c r="A1134" s="32">
        <v>1335</v>
      </c>
      <c r="B1134" s="33">
        <v>43797</v>
      </c>
      <c r="C1134" s="29">
        <v>43755</v>
      </c>
      <c r="D1134" s="19" t="s">
        <v>546</v>
      </c>
      <c r="E1134" s="51" t="str">
        <f>IF(ISBLANK(LeaveTracker[[#This Row],[Employee Name]]),"-----",VLOOKUP(LeaveTracker[[#This Row],[Employee Name]],Employees[[Employee Name]:[Office]],7))</f>
        <v>LCR</v>
      </c>
      <c r="F1134" s="51" t="str">
        <f>IF(ISBLANK(LeaveTracker[[#This Row],[Employee Name]]),"-----",VLOOKUP(LeaveTracker[[#This Row],[Employee Name]],Employees[[Employee Name]:[Office]],6))</f>
        <v>REGULAR</v>
      </c>
      <c r="G1134" s="24">
        <v>43762</v>
      </c>
      <c r="H1134" s="24">
        <v>43763</v>
      </c>
      <c r="I1134" s="56" t="s">
        <v>82</v>
      </c>
      <c r="K1134" s="51" t="str">
        <f ca="1">LeaveTracker[[#This Row],[Days]]&amp;" "&amp;LeaveTracker[[#This Row],[Type of Leave]]</f>
        <v>2 VL</v>
      </c>
      <c r="L1134" s="23">
        <f ca="1">NETWORKDAYS(LeaveTracker[[#This Row],[Start Date]],LeaveTracker[[#This Row],[End Date]],lstHolidays)</f>
        <v>2</v>
      </c>
      <c r="M1134" s="27"/>
    </row>
    <row r="1135" spans="1:13" ht="30" hidden="1" customHeight="1" x14ac:dyDescent="0.3">
      <c r="A1135" s="32">
        <v>1335</v>
      </c>
      <c r="B1135" s="33">
        <v>43797</v>
      </c>
      <c r="C1135" s="29">
        <v>43755</v>
      </c>
      <c r="D1135" s="19" t="s">
        <v>546</v>
      </c>
      <c r="E1135" s="51" t="str">
        <f>IF(ISBLANK(LeaveTracker[[#This Row],[Employee Name]]),"-----",VLOOKUP(LeaveTracker[[#This Row],[Employee Name]],Employees[[Employee Name]:[Office]],7))</f>
        <v>LCR</v>
      </c>
      <c r="F1135" s="51" t="str">
        <f>IF(ISBLANK(LeaveTracker[[#This Row],[Employee Name]]),"-----",VLOOKUP(LeaveTracker[[#This Row],[Employee Name]],Employees[[Employee Name]:[Office]],6))</f>
        <v>REGULAR</v>
      </c>
      <c r="G1135" s="24">
        <v>43766</v>
      </c>
      <c r="H1135" s="24">
        <v>43767</v>
      </c>
      <c r="I1135" s="56" t="s">
        <v>82</v>
      </c>
      <c r="K1135" s="51" t="str">
        <f ca="1">LeaveTracker[[#This Row],[Days]]&amp;" "&amp;LeaveTracker[[#This Row],[Type of Leave]]</f>
        <v>2 VL</v>
      </c>
      <c r="L1135" s="23">
        <f ca="1">NETWORKDAYS(LeaveTracker[[#This Row],[Start Date]],LeaveTracker[[#This Row],[End Date]],lstHolidays)</f>
        <v>2</v>
      </c>
      <c r="M1135" s="27"/>
    </row>
    <row r="1136" spans="1:13" ht="30" hidden="1" customHeight="1" x14ac:dyDescent="0.3">
      <c r="A1136" s="32">
        <v>1336</v>
      </c>
      <c r="B1136" s="33">
        <v>43797</v>
      </c>
      <c r="C1136" s="29">
        <v>43772</v>
      </c>
      <c r="D1136" s="20" t="s">
        <v>781</v>
      </c>
      <c r="E1136" s="51" t="str">
        <f>IF(ISBLANK(LeaveTracker[[#This Row],[Employee Name]]),"-----",VLOOKUP(LeaveTracker[[#This Row],[Employee Name]],Employees[[Employee Name]:[Office]],7))</f>
        <v>PICNIC GROVE</v>
      </c>
      <c r="F1136" s="51" t="str">
        <f>IF(ISBLANK(LeaveTracker[[#This Row],[Employee Name]]),"-----",VLOOKUP(LeaveTracker[[#This Row],[Employee Name]],Employees[[Employee Name]:[Office]],6))</f>
        <v>REGULAR</v>
      </c>
      <c r="G1136" s="24">
        <v>43787</v>
      </c>
      <c r="H1136" s="24">
        <v>43787</v>
      </c>
      <c r="I1136" s="56" t="s">
        <v>82</v>
      </c>
      <c r="K1136" s="51" t="str">
        <f ca="1">LeaveTracker[[#This Row],[Days]]&amp;" "&amp;LeaveTracker[[#This Row],[Type of Leave]]</f>
        <v>1 VL</v>
      </c>
      <c r="L1136" s="23">
        <f ca="1">NETWORKDAYS(LeaveTracker[[#This Row],[Start Date]],LeaveTracker[[#This Row],[End Date]],lstHolidays)</f>
        <v>1</v>
      </c>
      <c r="M1136" s="27"/>
    </row>
    <row r="1137" spans="1:13" ht="30" hidden="1" customHeight="1" x14ac:dyDescent="0.3">
      <c r="A1137" s="32">
        <v>1336</v>
      </c>
      <c r="B1137" s="33">
        <v>43797</v>
      </c>
      <c r="C1137" s="29">
        <v>43772</v>
      </c>
      <c r="D1137" s="20" t="s">
        <v>781</v>
      </c>
      <c r="E1137" s="51" t="str">
        <f>IF(ISBLANK(LeaveTracker[[#This Row],[Employee Name]]),"-----",VLOOKUP(LeaveTracker[[#This Row],[Employee Name]],Employees[[Employee Name]:[Office]],7))</f>
        <v>PICNIC GROVE</v>
      </c>
      <c r="F1137" s="51" t="str">
        <f>IF(ISBLANK(LeaveTracker[[#This Row],[Employee Name]]),"-----",VLOOKUP(LeaveTracker[[#This Row],[Employee Name]],Employees[[Employee Name]:[Office]],6))</f>
        <v>REGULAR</v>
      </c>
      <c r="G1137" s="24">
        <v>43791</v>
      </c>
      <c r="H1137" s="24">
        <v>43791</v>
      </c>
      <c r="I1137" s="56" t="s">
        <v>82</v>
      </c>
      <c r="K1137" s="51" t="str">
        <f ca="1">LeaveTracker[[#This Row],[Days]]&amp;" "&amp;LeaveTracker[[#This Row],[Type of Leave]]</f>
        <v>1 VL</v>
      </c>
      <c r="L1137" s="23">
        <f ca="1">NETWORKDAYS(LeaveTracker[[#This Row],[Start Date]],LeaveTracker[[#This Row],[End Date]],lstHolidays)</f>
        <v>1</v>
      </c>
      <c r="M1137" s="27"/>
    </row>
    <row r="1138" spans="1:13" ht="30" hidden="1" customHeight="1" x14ac:dyDescent="0.3">
      <c r="A1138" s="32">
        <v>1336</v>
      </c>
      <c r="B1138" s="33">
        <v>43797</v>
      </c>
      <c r="C1138" s="29">
        <v>43772</v>
      </c>
      <c r="D1138" s="20" t="s">
        <v>781</v>
      </c>
      <c r="E1138" s="51" t="str">
        <f>IF(ISBLANK(LeaveTracker[[#This Row],[Employee Name]]),"-----",VLOOKUP(LeaveTracker[[#This Row],[Employee Name]],Employees[[Employee Name]:[Office]],7))</f>
        <v>PICNIC GROVE</v>
      </c>
      <c r="F1138" s="51" t="str">
        <f>IF(ISBLANK(LeaveTracker[[#This Row],[Employee Name]]),"-----",VLOOKUP(LeaveTracker[[#This Row],[Employee Name]],Employees[[Employee Name]:[Office]],6))</f>
        <v>REGULAR</v>
      </c>
      <c r="G1138" s="24">
        <v>43787</v>
      </c>
      <c r="H1138" s="24">
        <v>43787</v>
      </c>
      <c r="I1138" s="56" t="s">
        <v>82</v>
      </c>
      <c r="K1138" s="51" t="str">
        <f ca="1">LeaveTracker[[#This Row],[Days]]&amp;" "&amp;LeaveTracker[[#This Row],[Type of Leave]]</f>
        <v>1 VL</v>
      </c>
      <c r="L1138" s="23">
        <f ca="1">NETWORKDAYS(LeaveTracker[[#This Row],[Start Date]],LeaveTracker[[#This Row],[End Date]],lstHolidays)</f>
        <v>1</v>
      </c>
      <c r="M1138" s="27"/>
    </row>
    <row r="1139" spans="1:13" ht="30" hidden="1" customHeight="1" x14ac:dyDescent="0.3">
      <c r="A1139" s="32">
        <v>1336</v>
      </c>
      <c r="B1139" s="33">
        <v>43797</v>
      </c>
      <c r="C1139" s="29">
        <v>43772</v>
      </c>
      <c r="D1139" s="20" t="s">
        <v>781</v>
      </c>
      <c r="E1139" s="51" t="str">
        <f>IF(ISBLANK(LeaveTracker[[#This Row],[Employee Name]]),"-----",VLOOKUP(LeaveTracker[[#This Row],[Employee Name]],Employees[[Employee Name]:[Office]],7))</f>
        <v>PICNIC GROVE</v>
      </c>
      <c r="F1139" s="51" t="str">
        <f>IF(ISBLANK(LeaveTracker[[#This Row],[Employee Name]]),"-----",VLOOKUP(LeaveTracker[[#This Row],[Employee Name]],Employees[[Employee Name]:[Office]],6))</f>
        <v>REGULAR</v>
      </c>
      <c r="G1139" s="24">
        <v>43787</v>
      </c>
      <c r="H1139" s="24">
        <v>43787</v>
      </c>
      <c r="I1139" s="56" t="s">
        <v>82</v>
      </c>
      <c r="K1139" s="51" t="str">
        <f ca="1">LeaveTracker[[#This Row],[Days]]&amp;" "&amp;LeaveTracker[[#This Row],[Type of Leave]]</f>
        <v>1 VL</v>
      </c>
      <c r="L1139" s="23">
        <f ca="1">NETWORKDAYS(LeaveTracker[[#This Row],[Start Date]],LeaveTracker[[#This Row],[End Date]],lstHolidays)</f>
        <v>1</v>
      </c>
      <c r="M1139" s="27"/>
    </row>
    <row r="1140" spans="1:13" ht="30" hidden="1" customHeight="1" x14ac:dyDescent="0.3">
      <c r="A1140" s="32">
        <v>1336</v>
      </c>
      <c r="B1140" s="33">
        <v>43797</v>
      </c>
      <c r="C1140" s="29">
        <v>43772</v>
      </c>
      <c r="D1140" s="20" t="s">
        <v>781</v>
      </c>
      <c r="E1140" s="51" t="str">
        <f>IF(ISBLANK(LeaveTracker[[#This Row],[Employee Name]]),"-----",VLOOKUP(LeaveTracker[[#This Row],[Employee Name]],Employees[[Employee Name]:[Office]],7))</f>
        <v>PICNIC GROVE</v>
      </c>
      <c r="F1140" s="51" t="str">
        <f>IF(ISBLANK(LeaveTracker[[#This Row],[Employee Name]]),"-----",VLOOKUP(LeaveTracker[[#This Row],[Employee Name]],Employees[[Employee Name]:[Office]],6))</f>
        <v>REGULAR</v>
      </c>
      <c r="G1140" s="24">
        <v>43787</v>
      </c>
      <c r="H1140" s="24">
        <v>43787</v>
      </c>
      <c r="I1140" s="56" t="s">
        <v>82</v>
      </c>
      <c r="K1140" s="51" t="str">
        <f ca="1">LeaveTracker[[#This Row],[Days]]&amp;" "&amp;LeaveTracker[[#This Row],[Type of Leave]]</f>
        <v>1 VL</v>
      </c>
      <c r="L1140" s="23">
        <f ca="1">NETWORKDAYS(LeaveTracker[[#This Row],[Start Date]],LeaveTracker[[#This Row],[End Date]],lstHolidays)</f>
        <v>1</v>
      </c>
      <c r="M1140" s="27"/>
    </row>
    <row r="1141" spans="1:13" ht="30" hidden="1" customHeight="1" x14ac:dyDescent="0.3">
      <c r="A1141" s="32">
        <v>1337</v>
      </c>
      <c r="B1141" s="33">
        <v>43797</v>
      </c>
      <c r="C1141" s="30">
        <v>43755</v>
      </c>
      <c r="D1141" s="20" t="s">
        <v>280</v>
      </c>
      <c r="E1141" s="51" t="str">
        <f>IF(ISBLANK(LeaveTracker[[#This Row],[Employee Name]]),"-----",VLOOKUP(LeaveTracker[[#This Row],[Employee Name]],Employees[[Employee Name]:[Office]],7))</f>
        <v>PICNIC GROVE</v>
      </c>
      <c r="F1141" s="51" t="str">
        <f>IF(ISBLANK(LeaveTracker[[#This Row],[Employee Name]]),"-----",VLOOKUP(LeaveTracker[[#This Row],[Employee Name]],Employees[[Employee Name]:[Office]],6))</f>
        <v>REGULAR</v>
      </c>
      <c r="G1141" s="24">
        <v>43754</v>
      </c>
      <c r="H1141" s="24">
        <v>43754</v>
      </c>
      <c r="I1141" s="56" t="s">
        <v>81</v>
      </c>
      <c r="K1141" s="51" t="str">
        <f ca="1">LeaveTracker[[#This Row],[Days]]&amp;" "&amp;LeaveTracker[[#This Row],[Type of Leave]]</f>
        <v>1 SL</v>
      </c>
      <c r="L1141" s="23">
        <f ca="1">NETWORKDAYS(LeaveTracker[[#This Row],[Start Date]],LeaveTracker[[#This Row],[End Date]],lstHolidays)</f>
        <v>1</v>
      </c>
      <c r="M1141" s="27"/>
    </row>
    <row r="1142" spans="1:13" ht="30" hidden="1" customHeight="1" x14ac:dyDescent="0.3">
      <c r="A1142" s="32">
        <v>1338</v>
      </c>
      <c r="B1142" s="33">
        <v>43797</v>
      </c>
      <c r="C1142" s="29">
        <v>43750</v>
      </c>
      <c r="D1142" s="19" t="s">
        <v>550</v>
      </c>
      <c r="E1142" s="51" t="str">
        <f>IF(ISBLANK(LeaveTracker[[#This Row],[Employee Name]]),"-----",VLOOKUP(LeaveTracker[[#This Row],[Employee Name]],Employees[[Employee Name]:[Office]],7))</f>
        <v>PICNIC GROVE</v>
      </c>
      <c r="F1142" s="51" t="str">
        <f>IF(ISBLANK(LeaveTracker[[#This Row],[Employee Name]]),"-----",VLOOKUP(LeaveTracker[[#This Row],[Employee Name]],Employees[[Employee Name]:[Office]],6))</f>
        <v>REGULAR</v>
      </c>
      <c r="G1142" s="24">
        <v>43759</v>
      </c>
      <c r="H1142" s="24">
        <v>43759</v>
      </c>
      <c r="I1142" s="56" t="s">
        <v>82</v>
      </c>
      <c r="K1142" s="51" t="str">
        <f ca="1">LeaveTracker[[#This Row],[Days]]&amp;" "&amp;LeaveTracker[[#This Row],[Type of Leave]]</f>
        <v>1 VL</v>
      </c>
      <c r="L1142" s="23">
        <f ca="1">NETWORKDAYS(LeaveTracker[[#This Row],[Start Date]],LeaveTracker[[#This Row],[End Date]],lstHolidays)</f>
        <v>1</v>
      </c>
      <c r="M1142" s="27"/>
    </row>
    <row r="1143" spans="1:13" ht="30" hidden="1" customHeight="1" x14ac:dyDescent="0.3">
      <c r="A1143" s="32">
        <v>1338</v>
      </c>
      <c r="B1143" s="33">
        <v>43797</v>
      </c>
      <c r="C1143" s="29">
        <v>43750</v>
      </c>
      <c r="D1143" s="19" t="s">
        <v>550</v>
      </c>
      <c r="E1143" s="51" t="str">
        <f>IF(ISBLANK(LeaveTracker[[#This Row],[Employee Name]]),"-----",VLOOKUP(LeaveTracker[[#This Row],[Employee Name]],Employees[[Employee Name]:[Office]],7))</f>
        <v>PICNIC GROVE</v>
      </c>
      <c r="F1143" s="51" t="str">
        <f>IF(ISBLANK(LeaveTracker[[#This Row],[Employee Name]]),"-----",VLOOKUP(LeaveTracker[[#This Row],[Employee Name]],Employees[[Employee Name]:[Office]],6))</f>
        <v>REGULAR</v>
      </c>
      <c r="G1143" s="24">
        <v>43762</v>
      </c>
      <c r="H1143" s="24">
        <v>43763</v>
      </c>
      <c r="I1143" s="56" t="s">
        <v>82</v>
      </c>
      <c r="K1143" s="51" t="str">
        <f ca="1">LeaveTracker[[#This Row],[Days]]&amp;" "&amp;LeaveTracker[[#This Row],[Type of Leave]]</f>
        <v>2 VL</v>
      </c>
      <c r="L1143" s="23">
        <f ca="1">NETWORKDAYS(LeaveTracker[[#This Row],[Start Date]],LeaveTracker[[#This Row],[End Date]],lstHolidays)</f>
        <v>2</v>
      </c>
      <c r="M1143" s="27"/>
    </row>
    <row r="1144" spans="1:13" ht="30" hidden="1" customHeight="1" x14ac:dyDescent="0.3">
      <c r="A1144" s="32">
        <v>1339</v>
      </c>
      <c r="B1144" s="33">
        <v>43797</v>
      </c>
      <c r="C1144" s="29">
        <v>43756</v>
      </c>
      <c r="D1144" s="19" t="s">
        <v>550</v>
      </c>
      <c r="E1144" s="51" t="str">
        <f>IF(ISBLANK(LeaveTracker[[#This Row],[Employee Name]]),"-----",VLOOKUP(LeaveTracker[[#This Row],[Employee Name]],Employees[[Employee Name]:[Office]],7))</f>
        <v>PICNIC GROVE</v>
      </c>
      <c r="F1144" s="51" t="str">
        <f>IF(ISBLANK(LeaveTracker[[#This Row],[Employee Name]]),"-----",VLOOKUP(LeaveTracker[[#This Row],[Employee Name]],Employees[[Employee Name]:[Office]],6))</f>
        <v>REGULAR</v>
      </c>
      <c r="G1144" s="24">
        <v>43754</v>
      </c>
      <c r="H1144" s="24">
        <v>43755</v>
      </c>
      <c r="I1144" s="56" t="s">
        <v>81</v>
      </c>
      <c r="K1144" s="51" t="str">
        <f ca="1">LeaveTracker[[#This Row],[Days]]&amp;" "&amp;LeaveTracker[[#This Row],[Type of Leave]]</f>
        <v>2 SL</v>
      </c>
      <c r="L1144" s="23">
        <f ca="1">NETWORKDAYS(LeaveTracker[[#This Row],[Start Date]],LeaveTracker[[#This Row],[End Date]],lstHolidays)</f>
        <v>2</v>
      </c>
      <c r="M1144" s="27"/>
    </row>
    <row r="1145" spans="1:13" ht="30" hidden="1" customHeight="1" x14ac:dyDescent="0.3">
      <c r="A1145" s="32">
        <v>1340</v>
      </c>
      <c r="B1145" s="33">
        <v>43797</v>
      </c>
      <c r="C1145" s="30">
        <v>43750</v>
      </c>
      <c r="D1145" s="19" t="s">
        <v>550</v>
      </c>
      <c r="E1145" s="51" t="str">
        <f>IF(ISBLANK(LeaveTracker[[#This Row],[Employee Name]]),"-----",VLOOKUP(LeaveTracker[[#This Row],[Employee Name]],Employees[[Employee Name]:[Office]],7))</f>
        <v>PICNIC GROVE</v>
      </c>
      <c r="F1145" s="51" t="str">
        <f>IF(ISBLANK(LeaveTracker[[#This Row],[Employee Name]]),"-----",VLOOKUP(LeaveTracker[[#This Row],[Employee Name]],Employees[[Employee Name]:[Office]],6))</f>
        <v>REGULAR</v>
      </c>
      <c r="G1145" s="24">
        <v>43749</v>
      </c>
      <c r="H1145" s="24">
        <v>43749</v>
      </c>
      <c r="I1145" s="56" t="s">
        <v>81</v>
      </c>
      <c r="K1145" s="51" t="str">
        <f ca="1">LeaveTracker[[#This Row],[Days]]&amp;" "&amp;LeaveTracker[[#This Row],[Type of Leave]]</f>
        <v>1 SL</v>
      </c>
      <c r="L1145" s="23">
        <f ca="1">NETWORKDAYS(LeaveTracker[[#This Row],[Start Date]],LeaveTracker[[#This Row],[End Date]],lstHolidays)</f>
        <v>1</v>
      </c>
      <c r="M1145" s="27"/>
    </row>
    <row r="1146" spans="1:13" ht="30" hidden="1" customHeight="1" x14ac:dyDescent="0.3">
      <c r="A1146" s="32">
        <v>1341</v>
      </c>
      <c r="B1146" s="33">
        <v>43797</v>
      </c>
      <c r="C1146" s="29">
        <v>43722</v>
      </c>
      <c r="D1146" s="20" t="s">
        <v>550</v>
      </c>
      <c r="E1146" s="51" t="str">
        <f>IF(ISBLANK(LeaveTracker[[#This Row],[Employee Name]]),"-----",VLOOKUP(LeaveTracker[[#This Row],[Employee Name]],Employees[[Employee Name]:[Office]],7))</f>
        <v>PICNIC GROVE</v>
      </c>
      <c r="F1146" s="51" t="str">
        <f>IF(ISBLANK(LeaveTracker[[#This Row],[Employee Name]]),"-----",VLOOKUP(LeaveTracker[[#This Row],[Employee Name]],Employees[[Employee Name]:[Office]],6))</f>
        <v>REGULAR</v>
      </c>
      <c r="G1146" s="24">
        <v>43721</v>
      </c>
      <c r="H1146" s="24">
        <v>43721</v>
      </c>
      <c r="I1146" s="56" t="s">
        <v>81</v>
      </c>
      <c r="K1146" s="51" t="str">
        <f ca="1">LeaveTracker[[#This Row],[Days]]&amp;" "&amp;LeaveTracker[[#This Row],[Type of Leave]]</f>
        <v>1 SL</v>
      </c>
      <c r="L1146" s="23">
        <f ca="1">NETWORKDAYS(LeaveTracker[[#This Row],[Start Date]],LeaveTracker[[#This Row],[End Date]],lstHolidays)</f>
        <v>1</v>
      </c>
      <c r="M1146" s="27"/>
    </row>
    <row r="1147" spans="1:13" ht="30" hidden="1" customHeight="1" x14ac:dyDescent="0.3">
      <c r="A1147" s="32">
        <v>1342</v>
      </c>
      <c r="B1147" s="33">
        <v>43797</v>
      </c>
      <c r="C1147" s="30">
        <v>43746</v>
      </c>
      <c r="D1147" s="20" t="s">
        <v>267</v>
      </c>
      <c r="E1147" s="51" t="str">
        <f>IF(ISBLANK(LeaveTracker[[#This Row],[Employee Name]]),"-----",VLOOKUP(LeaveTracker[[#This Row],[Employee Name]],Employees[[Employee Name]:[Office]],7))</f>
        <v>MO</v>
      </c>
      <c r="F1147" s="51" t="str">
        <f>IF(ISBLANK(LeaveTracker[[#This Row],[Employee Name]]),"-----",VLOOKUP(LeaveTracker[[#This Row],[Employee Name]],Employees[[Employee Name]:[Office]],6))</f>
        <v>REGULAR</v>
      </c>
      <c r="G1147" s="24">
        <v>43742</v>
      </c>
      <c r="H1147" s="24">
        <v>43742</v>
      </c>
      <c r="I1147" s="56" t="s">
        <v>81</v>
      </c>
      <c r="K1147" s="51" t="str">
        <f ca="1">LeaveTracker[[#This Row],[Days]]&amp;" "&amp;LeaveTracker[[#This Row],[Type of Leave]]</f>
        <v>1 SL</v>
      </c>
      <c r="L1147" s="23">
        <f ca="1">NETWORKDAYS(LeaveTracker[[#This Row],[Start Date]],LeaveTracker[[#This Row],[End Date]],lstHolidays)</f>
        <v>1</v>
      </c>
      <c r="M1147" s="27"/>
    </row>
    <row r="1148" spans="1:13" ht="30" hidden="1" customHeight="1" x14ac:dyDescent="0.3">
      <c r="A1148" s="32">
        <v>1342</v>
      </c>
      <c r="B1148" s="33">
        <v>43797</v>
      </c>
      <c r="C1148" s="29">
        <v>43746</v>
      </c>
      <c r="D1148" s="20" t="s">
        <v>267</v>
      </c>
      <c r="E1148" s="51" t="str">
        <f>IF(ISBLANK(LeaveTracker[[#This Row],[Employee Name]]),"-----",VLOOKUP(LeaveTracker[[#This Row],[Employee Name]],Employees[[Employee Name]:[Office]],7))</f>
        <v>MO</v>
      </c>
      <c r="F1148" s="51" t="str">
        <f>IF(ISBLANK(LeaveTracker[[#This Row],[Employee Name]]),"-----",VLOOKUP(LeaveTracker[[#This Row],[Employee Name]],Employees[[Employee Name]:[Office]],6))</f>
        <v>REGULAR</v>
      </c>
      <c r="G1148" s="24">
        <v>43745</v>
      </c>
      <c r="H1148" s="24">
        <v>43745</v>
      </c>
      <c r="I1148" s="56" t="s">
        <v>81</v>
      </c>
      <c r="K1148" s="51" t="str">
        <f ca="1">LeaveTracker[[#This Row],[Days]]&amp;" "&amp;LeaveTracker[[#This Row],[Type of Leave]]</f>
        <v>1 SL</v>
      </c>
      <c r="L1148" s="23">
        <f ca="1">NETWORKDAYS(LeaveTracker[[#This Row],[Start Date]],LeaveTracker[[#This Row],[End Date]],lstHolidays)</f>
        <v>1</v>
      </c>
      <c r="M1148" s="27"/>
    </row>
    <row r="1149" spans="1:13" ht="30" hidden="1" customHeight="1" x14ac:dyDescent="0.3">
      <c r="A1149" s="32">
        <v>1343</v>
      </c>
      <c r="B1149" s="33">
        <v>43797</v>
      </c>
      <c r="C1149" s="30">
        <v>43761</v>
      </c>
      <c r="D1149" s="20" t="s">
        <v>267</v>
      </c>
      <c r="E1149" s="51" t="str">
        <f>IF(ISBLANK(LeaveTracker[[#This Row],[Employee Name]]),"-----",VLOOKUP(LeaveTracker[[#This Row],[Employee Name]],Employees[[Employee Name]:[Office]],7))</f>
        <v>MO</v>
      </c>
      <c r="F1149" s="51" t="str">
        <f>IF(ISBLANK(LeaveTracker[[#This Row],[Employee Name]]),"-----",VLOOKUP(LeaveTracker[[#This Row],[Employee Name]],Employees[[Employee Name]:[Office]],6))</f>
        <v>REGULAR</v>
      </c>
      <c r="G1149" s="24">
        <v>43760</v>
      </c>
      <c r="H1149" s="24">
        <v>43760</v>
      </c>
      <c r="I1149" s="56" t="s">
        <v>81</v>
      </c>
      <c r="K1149" s="51" t="str">
        <f ca="1">LeaveTracker[[#This Row],[Days]]&amp;" "&amp;LeaveTracker[[#This Row],[Type of Leave]]</f>
        <v>1 SL</v>
      </c>
      <c r="L1149" s="23">
        <f ca="1">NETWORKDAYS(LeaveTracker[[#This Row],[Start Date]],LeaveTracker[[#This Row],[End Date]],lstHolidays)</f>
        <v>1</v>
      </c>
      <c r="M1149" s="27"/>
    </row>
    <row r="1150" spans="1:13" ht="30" hidden="1" customHeight="1" x14ac:dyDescent="0.3">
      <c r="A1150" s="32">
        <v>1344</v>
      </c>
      <c r="B1150" s="33">
        <v>43797</v>
      </c>
      <c r="C1150" s="29">
        <v>43726</v>
      </c>
      <c r="D1150" s="19" t="s">
        <v>590</v>
      </c>
      <c r="E1150" s="51" t="str">
        <f>IF(ISBLANK(LeaveTracker[[#This Row],[Employee Name]]),"-----",VLOOKUP(LeaveTracker[[#This Row],[Employee Name]],Employees[[Employee Name]:[Office]],7))</f>
        <v>PICNIC GROVE</v>
      </c>
      <c r="F1150" s="51" t="str">
        <f>IF(ISBLANK(LeaveTracker[[#This Row],[Employee Name]]),"-----",VLOOKUP(LeaveTracker[[#This Row],[Employee Name]],Employees[[Employee Name]:[Office]],6))</f>
        <v>REGULAR</v>
      </c>
      <c r="G1150" s="24">
        <v>43726</v>
      </c>
      <c r="H1150" s="24">
        <v>43726</v>
      </c>
      <c r="I1150" s="56" t="s">
        <v>82</v>
      </c>
      <c r="K1150" s="51" t="str">
        <f ca="1">LeaveTracker[[#This Row],[Days]]&amp;" "&amp;LeaveTracker[[#This Row],[Type of Leave]]</f>
        <v>1 VL</v>
      </c>
      <c r="L1150" s="23">
        <f ca="1">NETWORKDAYS(LeaveTracker[[#This Row],[Start Date]],LeaveTracker[[#This Row],[End Date]],lstHolidays)</f>
        <v>1</v>
      </c>
      <c r="M1150" s="27"/>
    </row>
    <row r="1151" spans="1:13" ht="30" hidden="1" customHeight="1" x14ac:dyDescent="0.3">
      <c r="A1151" s="32">
        <v>1345</v>
      </c>
      <c r="B1151" s="33">
        <v>43797</v>
      </c>
      <c r="C1151" s="30">
        <v>43767</v>
      </c>
      <c r="D1151" s="19" t="s">
        <v>553</v>
      </c>
      <c r="E1151" s="51" t="str">
        <f>IF(ISBLANK(LeaveTracker[[#This Row],[Employee Name]]),"-----",VLOOKUP(LeaveTracker[[#This Row],[Employee Name]],Employees[[Employee Name]:[Office]],7))</f>
        <v>EEO/ CITY MARKET</v>
      </c>
      <c r="F1151" s="51" t="str">
        <f>IF(ISBLANK(LeaveTracker[[#This Row],[Employee Name]]),"-----",VLOOKUP(LeaveTracker[[#This Row],[Employee Name]],Employees[[Employee Name]:[Office]],6))</f>
        <v>REGULAR</v>
      </c>
      <c r="G1151" s="24">
        <v>43762</v>
      </c>
      <c r="H1151" s="24">
        <v>43764</v>
      </c>
      <c r="I1151" s="57" t="s">
        <v>81</v>
      </c>
      <c r="K1151" s="51" t="str">
        <f>LeaveTracker[[#This Row],[Days]]&amp;" "&amp;LeaveTracker[[#This Row],[Type of Leave]]</f>
        <v>3 SL</v>
      </c>
      <c r="L1151" s="23">
        <v>3</v>
      </c>
      <c r="M1151" s="27"/>
    </row>
    <row r="1152" spans="1:13" ht="30" hidden="1" customHeight="1" x14ac:dyDescent="0.3">
      <c r="A1152" s="32">
        <v>1346</v>
      </c>
      <c r="B1152" s="33">
        <v>43797</v>
      </c>
      <c r="C1152" s="29">
        <v>43762</v>
      </c>
      <c r="D1152" s="19" t="s">
        <v>556</v>
      </c>
      <c r="E1152" s="51" t="str">
        <f>IF(ISBLANK(LeaveTracker[[#This Row],[Employee Name]]),"-----",VLOOKUP(LeaveTracker[[#This Row],[Employee Name]],Employees[[Employee Name]:[Office]],7))</f>
        <v>CENRO</v>
      </c>
      <c r="F1152" s="51" t="str">
        <f>IF(ISBLANK(LeaveTracker[[#This Row],[Employee Name]]),"-----",VLOOKUP(LeaveTracker[[#This Row],[Employee Name]],Employees[[Employee Name]:[Office]],6))</f>
        <v>REGULAR</v>
      </c>
      <c r="G1152" s="24">
        <v>43761</v>
      </c>
      <c r="H1152" s="24">
        <v>43761</v>
      </c>
      <c r="I1152" s="56" t="s">
        <v>81</v>
      </c>
      <c r="K1152" s="51" t="str">
        <f ca="1">LeaveTracker[[#This Row],[Days]]&amp;" "&amp;LeaveTracker[[#This Row],[Type of Leave]]</f>
        <v>1 SL</v>
      </c>
      <c r="L1152" s="23">
        <f ca="1">NETWORKDAYS(LeaveTracker[[#This Row],[Start Date]],LeaveTracker[[#This Row],[End Date]],lstHolidays)</f>
        <v>1</v>
      </c>
      <c r="M1152" s="27"/>
    </row>
    <row r="1153" spans="1:13" ht="30" hidden="1" customHeight="1" x14ac:dyDescent="0.3">
      <c r="A1153" s="32">
        <v>1347</v>
      </c>
      <c r="B1153" s="33">
        <v>43797</v>
      </c>
      <c r="C1153" s="30">
        <v>43764</v>
      </c>
      <c r="D1153" s="19" t="s">
        <v>559</v>
      </c>
      <c r="E1153" s="51" t="str">
        <f>IF(ISBLANK(LeaveTracker[[#This Row],[Employee Name]]),"-----",VLOOKUP(LeaveTracker[[#This Row],[Employee Name]],Employees[[Employee Name]:[Office]],7))</f>
        <v>CENRO</v>
      </c>
      <c r="F1153" s="51" t="str">
        <f>IF(ISBLANK(LeaveTracker[[#This Row],[Employee Name]]),"-----",VLOOKUP(LeaveTracker[[#This Row],[Employee Name]],Employees[[Employee Name]:[Office]],6))</f>
        <v>REGULAR</v>
      </c>
      <c r="G1153" s="24">
        <v>43762</v>
      </c>
      <c r="H1153" s="24">
        <v>43762</v>
      </c>
      <c r="I1153" s="56" t="s">
        <v>81</v>
      </c>
      <c r="K1153" s="51" t="str">
        <f ca="1">LeaveTracker[[#This Row],[Days]]&amp;" "&amp;LeaveTracker[[#This Row],[Type of Leave]]</f>
        <v>1 SL</v>
      </c>
      <c r="L1153" s="23">
        <f ca="1">NETWORKDAYS(LeaveTracker[[#This Row],[Start Date]],LeaveTracker[[#This Row],[End Date]],lstHolidays)</f>
        <v>1</v>
      </c>
      <c r="M1153" s="27"/>
    </row>
    <row r="1154" spans="1:13" ht="30" hidden="1" customHeight="1" x14ac:dyDescent="0.3">
      <c r="A1154" s="32">
        <v>1348</v>
      </c>
      <c r="B1154" s="33">
        <v>43797</v>
      </c>
      <c r="C1154" s="29">
        <v>43746</v>
      </c>
      <c r="D1154" s="20" t="s">
        <v>559</v>
      </c>
      <c r="E1154" s="51" t="str">
        <f>IF(ISBLANK(LeaveTracker[[#This Row],[Employee Name]]),"-----",VLOOKUP(LeaveTracker[[#This Row],[Employee Name]],Employees[[Employee Name]:[Office]],7))</f>
        <v>CENRO</v>
      </c>
      <c r="F1154" s="51" t="str">
        <f>IF(ISBLANK(LeaveTracker[[#This Row],[Employee Name]]),"-----",VLOOKUP(LeaveTracker[[#This Row],[Employee Name]],Employees[[Employee Name]:[Office]],6))</f>
        <v>REGULAR</v>
      </c>
      <c r="G1154" s="24">
        <v>43745</v>
      </c>
      <c r="H1154" s="24">
        <v>43745</v>
      </c>
      <c r="I1154" s="56" t="s">
        <v>81</v>
      </c>
      <c r="K1154" s="51" t="str">
        <f ca="1">LeaveTracker[[#This Row],[Days]]&amp;" "&amp;LeaveTracker[[#This Row],[Type of Leave]]</f>
        <v>1 SL</v>
      </c>
      <c r="L1154" s="23">
        <f ca="1">NETWORKDAYS(LeaveTracker[[#This Row],[Start Date]],LeaveTracker[[#This Row],[End Date]],lstHolidays)</f>
        <v>1</v>
      </c>
      <c r="M1154" s="27"/>
    </row>
    <row r="1155" spans="1:13" ht="30" hidden="1" customHeight="1" x14ac:dyDescent="0.3">
      <c r="A1155" s="32">
        <v>1349</v>
      </c>
      <c r="B1155" s="33">
        <v>43797</v>
      </c>
      <c r="C1155" s="30">
        <v>43763</v>
      </c>
      <c r="D1155" s="19" t="s">
        <v>562</v>
      </c>
      <c r="E1155" s="51" t="str">
        <f>IF(ISBLANK(LeaveTracker[[#This Row],[Employee Name]]),"-----",VLOOKUP(LeaveTracker[[#This Row],[Employee Name]],Employees[[Employee Name]:[Office]],7))</f>
        <v>CENRO</v>
      </c>
      <c r="F1155" s="51" t="str">
        <f>IF(ISBLANK(LeaveTracker[[#This Row],[Employee Name]]),"-----",VLOOKUP(LeaveTracker[[#This Row],[Employee Name]],Employees[[Employee Name]:[Office]],6))</f>
        <v>REGULAR</v>
      </c>
      <c r="G1155" s="24">
        <v>43762</v>
      </c>
      <c r="H1155" s="24">
        <v>43762</v>
      </c>
      <c r="I1155" s="56" t="s">
        <v>81</v>
      </c>
      <c r="K1155" s="51" t="str">
        <f ca="1">LeaveTracker[[#This Row],[Days]]&amp;" "&amp;LeaveTracker[[#This Row],[Type of Leave]]</f>
        <v>1 SL</v>
      </c>
      <c r="L1155" s="23">
        <f ca="1">NETWORKDAYS(LeaveTracker[[#This Row],[Start Date]],LeaveTracker[[#This Row],[End Date]],lstHolidays)</f>
        <v>1</v>
      </c>
      <c r="M1155" s="27"/>
    </row>
    <row r="1156" spans="1:13" ht="30" hidden="1" customHeight="1" x14ac:dyDescent="0.3">
      <c r="A1156" s="32">
        <v>1350</v>
      </c>
      <c r="B1156" s="33">
        <v>43797</v>
      </c>
      <c r="C1156" s="30">
        <v>43727</v>
      </c>
      <c r="D1156" s="19" t="s">
        <v>565</v>
      </c>
      <c r="E1156" s="51" t="str">
        <f>IF(ISBLANK(LeaveTracker[[#This Row],[Employee Name]]),"-----",VLOOKUP(LeaveTracker[[#This Row],[Employee Name]],Employees[[Employee Name]:[Office]],7))</f>
        <v>CENRO</v>
      </c>
      <c r="F1156" s="51" t="str">
        <f>IF(ISBLANK(LeaveTracker[[#This Row],[Employee Name]]),"-----",VLOOKUP(LeaveTracker[[#This Row],[Employee Name]],Employees[[Employee Name]:[Office]],6))</f>
        <v>REGULAR</v>
      </c>
      <c r="G1156" s="24">
        <v>43724</v>
      </c>
      <c r="H1156" s="24">
        <v>43726</v>
      </c>
      <c r="I1156" s="56" t="s">
        <v>81</v>
      </c>
      <c r="K1156" s="51" t="str">
        <f ca="1">LeaveTracker[[#This Row],[Days]]&amp;" "&amp;LeaveTracker[[#This Row],[Type of Leave]]</f>
        <v>3 SL</v>
      </c>
      <c r="L1156" s="23">
        <f ca="1">NETWORKDAYS(LeaveTracker[[#This Row],[Start Date]],LeaveTracker[[#This Row],[End Date]],lstHolidays)</f>
        <v>3</v>
      </c>
      <c r="M1156" s="27"/>
    </row>
    <row r="1157" spans="1:13" ht="30" hidden="1" customHeight="1" x14ac:dyDescent="0.3">
      <c r="A1157" s="32">
        <v>1351</v>
      </c>
      <c r="B1157" s="33">
        <v>43797</v>
      </c>
      <c r="C1157" s="30">
        <v>43738</v>
      </c>
      <c r="D1157" s="19" t="s">
        <v>567</v>
      </c>
      <c r="E1157" s="51" t="str">
        <f>IF(ISBLANK(LeaveTracker[[#This Row],[Employee Name]]),"-----",VLOOKUP(LeaveTracker[[#This Row],[Employee Name]],Employees[[Employee Name]:[Office]],7))</f>
        <v>CENRO</v>
      </c>
      <c r="F1157" s="51" t="str">
        <f>IF(ISBLANK(LeaveTracker[[#This Row],[Employee Name]]),"-----",VLOOKUP(LeaveTracker[[#This Row],[Employee Name]],Employees[[Employee Name]:[Office]],6))</f>
        <v>REGULAR</v>
      </c>
      <c r="G1157" s="24">
        <v>43732</v>
      </c>
      <c r="H1157" s="24">
        <v>43733</v>
      </c>
      <c r="I1157" s="56" t="s">
        <v>81</v>
      </c>
      <c r="K1157" s="51" t="str">
        <f ca="1">LeaveTracker[[#This Row],[Days]]&amp;" "&amp;LeaveTracker[[#This Row],[Type of Leave]]</f>
        <v>2 SL</v>
      </c>
      <c r="L1157" s="23">
        <f ca="1">NETWORKDAYS(LeaveTracker[[#This Row],[Start Date]],LeaveTracker[[#This Row],[End Date]],lstHolidays)</f>
        <v>2</v>
      </c>
      <c r="M1157" s="27"/>
    </row>
    <row r="1158" spans="1:13" ht="30" hidden="1" customHeight="1" x14ac:dyDescent="0.3">
      <c r="A1158" s="32">
        <v>1351</v>
      </c>
      <c r="B1158" s="33">
        <v>43797</v>
      </c>
      <c r="C1158" s="30">
        <v>43738</v>
      </c>
      <c r="D1158" s="19" t="s">
        <v>567</v>
      </c>
      <c r="E1158" s="51" t="str">
        <f>IF(ISBLANK(LeaveTracker[[#This Row],[Employee Name]]),"-----",VLOOKUP(LeaveTracker[[#This Row],[Employee Name]],Employees[[Employee Name]:[Office]],7))</f>
        <v>CENRO</v>
      </c>
      <c r="F1158" s="51" t="str">
        <f>IF(ISBLANK(LeaveTracker[[#This Row],[Employee Name]]),"-----",VLOOKUP(LeaveTracker[[#This Row],[Employee Name]],Employees[[Employee Name]:[Office]],6))</f>
        <v>REGULAR</v>
      </c>
      <c r="G1158" s="24">
        <v>43735</v>
      </c>
      <c r="H1158" s="24">
        <v>43735</v>
      </c>
      <c r="I1158" s="56" t="s">
        <v>81</v>
      </c>
      <c r="K1158" s="51" t="str">
        <f ca="1">LeaveTracker[[#This Row],[Days]]&amp;" "&amp;LeaveTracker[[#This Row],[Type of Leave]]</f>
        <v>1 SL</v>
      </c>
      <c r="L1158" s="23">
        <f ca="1">NETWORKDAYS(LeaveTracker[[#This Row],[Start Date]],LeaveTracker[[#This Row],[End Date]],lstHolidays)</f>
        <v>1</v>
      </c>
      <c r="M1158" s="27"/>
    </row>
    <row r="1159" spans="1:13" ht="30" hidden="1" customHeight="1" x14ac:dyDescent="0.3">
      <c r="A1159" s="32">
        <v>1352</v>
      </c>
      <c r="B1159" s="33">
        <v>43797</v>
      </c>
      <c r="C1159" s="30">
        <v>43757</v>
      </c>
      <c r="D1159" s="19" t="s">
        <v>569</v>
      </c>
      <c r="E1159" s="51" t="str">
        <f>IF(ISBLANK(LeaveTracker[[#This Row],[Employee Name]]),"-----",VLOOKUP(LeaveTracker[[#This Row],[Employee Name]],Employees[[Employee Name]:[Office]],7))</f>
        <v>CENRO</v>
      </c>
      <c r="F1159" s="51" t="str">
        <f>IF(ISBLANK(LeaveTracker[[#This Row],[Employee Name]]),"-----",VLOOKUP(LeaveTracker[[#This Row],[Employee Name]],Employees[[Employee Name]:[Office]],6))</f>
        <v>REGULAR</v>
      </c>
      <c r="G1159" s="24">
        <v>43748</v>
      </c>
      <c r="H1159" s="24">
        <v>43748</v>
      </c>
      <c r="I1159" s="56" t="s">
        <v>81</v>
      </c>
      <c r="K1159" s="51" t="str">
        <f ca="1">LeaveTracker[[#This Row],[Days]]&amp;" "&amp;LeaveTracker[[#This Row],[Type of Leave]]</f>
        <v>1 SL</v>
      </c>
      <c r="L1159" s="23">
        <f ca="1">NETWORKDAYS(LeaveTracker[[#This Row],[Start Date]],LeaveTracker[[#This Row],[End Date]],lstHolidays)</f>
        <v>1</v>
      </c>
      <c r="M1159" s="27"/>
    </row>
    <row r="1160" spans="1:13" ht="30" hidden="1" customHeight="1" x14ac:dyDescent="0.3">
      <c r="A1160" s="32">
        <v>1352</v>
      </c>
      <c r="B1160" s="33">
        <v>43797</v>
      </c>
      <c r="C1160" s="30">
        <v>43757</v>
      </c>
      <c r="D1160" s="19" t="s">
        <v>569</v>
      </c>
      <c r="E1160" s="51" t="str">
        <f>IF(ISBLANK(LeaveTracker[[#This Row],[Employee Name]]),"-----",VLOOKUP(LeaveTracker[[#This Row],[Employee Name]],Employees[[Employee Name]:[Office]],7))</f>
        <v>CENRO</v>
      </c>
      <c r="F1160" s="51" t="str">
        <f>IF(ISBLANK(LeaveTracker[[#This Row],[Employee Name]]),"-----",VLOOKUP(LeaveTracker[[#This Row],[Employee Name]],Employees[[Employee Name]:[Office]],6))</f>
        <v>REGULAR</v>
      </c>
      <c r="G1160" s="24">
        <v>43750</v>
      </c>
      <c r="H1160" s="24">
        <v>43752</v>
      </c>
      <c r="I1160" s="56" t="s">
        <v>81</v>
      </c>
      <c r="K1160" s="51" t="str">
        <f>LeaveTracker[[#This Row],[Days]]&amp;" "&amp;LeaveTracker[[#This Row],[Type of Leave]]</f>
        <v>3 SL</v>
      </c>
      <c r="L1160" s="23">
        <v>3</v>
      </c>
      <c r="M1160" s="27"/>
    </row>
    <row r="1161" spans="1:13" ht="30" hidden="1" customHeight="1" x14ac:dyDescent="0.3">
      <c r="A1161" s="32">
        <v>1352</v>
      </c>
      <c r="B1161" s="33">
        <v>43797</v>
      </c>
      <c r="C1161" s="30">
        <v>43757</v>
      </c>
      <c r="D1161" s="19" t="s">
        <v>569</v>
      </c>
      <c r="E1161" s="51" t="str">
        <f>IF(ISBLANK(LeaveTracker[[#This Row],[Employee Name]]),"-----",VLOOKUP(LeaveTracker[[#This Row],[Employee Name]],Employees[[Employee Name]:[Office]],7))</f>
        <v>CENRO</v>
      </c>
      <c r="F1161" s="51" t="str">
        <f>IF(ISBLANK(LeaveTracker[[#This Row],[Employee Name]]),"-----",VLOOKUP(LeaveTracker[[#This Row],[Employee Name]],Employees[[Employee Name]:[Office]],6))</f>
        <v>REGULAR</v>
      </c>
      <c r="G1161" s="24">
        <v>43754</v>
      </c>
      <c r="H1161" s="24">
        <v>43755</v>
      </c>
      <c r="I1161" s="56" t="s">
        <v>81</v>
      </c>
      <c r="K1161" s="51" t="str">
        <f ca="1">LeaveTracker[[#This Row],[Days]]&amp;" "&amp;LeaveTracker[[#This Row],[Type of Leave]]</f>
        <v>2 SL</v>
      </c>
      <c r="L1161" s="23">
        <f ca="1">NETWORKDAYS(LeaveTracker[[#This Row],[Start Date]],LeaveTracker[[#This Row],[End Date]],lstHolidays)</f>
        <v>2</v>
      </c>
      <c r="M1161" s="27"/>
    </row>
    <row r="1162" spans="1:13" ht="30" hidden="1" customHeight="1" x14ac:dyDescent="0.3">
      <c r="A1162" s="32">
        <v>1353</v>
      </c>
      <c r="B1162" s="33">
        <v>43797</v>
      </c>
      <c r="C1162" s="30">
        <v>43752</v>
      </c>
      <c r="D1162" s="19" t="s">
        <v>572</v>
      </c>
      <c r="E1162" s="51" t="str">
        <f>IF(ISBLANK(LeaveTracker[[#This Row],[Employee Name]]),"-----",VLOOKUP(LeaveTracker[[#This Row],[Employee Name]],Employees[[Employee Name]:[Office]],7))</f>
        <v>CENRO</v>
      </c>
      <c r="F1162" s="51" t="str">
        <f>IF(ISBLANK(LeaveTracker[[#This Row],[Employee Name]]),"-----",VLOOKUP(LeaveTracker[[#This Row],[Employee Name]],Employees[[Employee Name]:[Office]],6))</f>
        <v>REGULAR</v>
      </c>
      <c r="G1162" s="24">
        <v>43749</v>
      </c>
      <c r="H1162" s="24">
        <v>43749</v>
      </c>
      <c r="I1162" s="57" t="s">
        <v>81</v>
      </c>
      <c r="K1162" s="51" t="str">
        <f ca="1">LeaveTracker[[#This Row],[Days]]&amp;" "&amp;LeaveTracker[[#This Row],[Type of Leave]]</f>
        <v>1 SL</v>
      </c>
      <c r="L1162" s="23">
        <f ca="1">NETWORKDAYS(LeaveTracker[[#This Row],[Start Date]],LeaveTracker[[#This Row],[End Date]],lstHolidays)</f>
        <v>1</v>
      </c>
      <c r="M1162" s="27"/>
    </row>
    <row r="1163" spans="1:13" ht="30" hidden="1" customHeight="1" x14ac:dyDescent="0.3">
      <c r="A1163" s="32">
        <v>1354</v>
      </c>
      <c r="B1163" s="33">
        <v>43797</v>
      </c>
      <c r="C1163" s="30">
        <v>43766</v>
      </c>
      <c r="D1163" s="19" t="s">
        <v>575</v>
      </c>
      <c r="E1163" s="51" t="str">
        <f>IF(ISBLANK(LeaveTracker[[#This Row],[Employee Name]]),"-----",VLOOKUP(LeaveTracker[[#This Row],[Employee Name]],Employees[[Employee Name]:[Office]],7))</f>
        <v>CCT</v>
      </c>
      <c r="F1163" s="51" t="str">
        <f>IF(ISBLANK(LeaveTracker[[#This Row],[Employee Name]]),"-----",VLOOKUP(LeaveTracker[[#This Row],[Employee Name]],Employees[[Employee Name]:[Office]],6))</f>
        <v>REGULAR</v>
      </c>
      <c r="G1163" s="24">
        <v>43763</v>
      </c>
      <c r="H1163" s="24">
        <v>43763</v>
      </c>
      <c r="I1163" s="57" t="s">
        <v>81</v>
      </c>
      <c r="K1163" s="51" t="str">
        <f ca="1">LeaveTracker[[#This Row],[Days]]&amp;" "&amp;LeaveTracker[[#This Row],[Type of Leave]]</f>
        <v>1 SL</v>
      </c>
      <c r="L1163" s="23">
        <f ca="1">NETWORKDAYS(LeaveTracker[[#This Row],[Start Date]],LeaveTracker[[#This Row],[End Date]],lstHolidays)</f>
        <v>1</v>
      </c>
      <c r="M1163" s="27"/>
    </row>
    <row r="1164" spans="1:13" ht="30" hidden="1" customHeight="1" x14ac:dyDescent="0.3">
      <c r="A1164" s="32">
        <v>1355</v>
      </c>
      <c r="B1164" s="33">
        <v>43797</v>
      </c>
      <c r="C1164" s="30">
        <v>43755</v>
      </c>
      <c r="D1164" s="19" t="s">
        <v>577</v>
      </c>
      <c r="E1164" s="51" t="str">
        <f>IF(ISBLANK(LeaveTracker[[#This Row],[Employee Name]]),"-----",VLOOKUP(LeaveTracker[[#This Row],[Employee Name]],Employees[[Employee Name]:[Office]],7))</f>
        <v>CCT</v>
      </c>
      <c r="F1164" s="51" t="str">
        <f>IF(ISBLANK(LeaveTracker[[#This Row],[Employee Name]]),"-----",VLOOKUP(LeaveTracker[[#This Row],[Employee Name]],Employees[[Employee Name]:[Office]],6))</f>
        <v>REGULAR</v>
      </c>
      <c r="G1164" s="24">
        <v>43754</v>
      </c>
      <c r="H1164" s="24">
        <v>43754</v>
      </c>
      <c r="I1164" s="57" t="s">
        <v>81</v>
      </c>
      <c r="K1164" s="51" t="str">
        <f ca="1">LeaveTracker[[#This Row],[Days]]&amp;" "&amp;LeaveTracker[[#This Row],[Type of Leave]]</f>
        <v>1 SL</v>
      </c>
      <c r="L1164" s="23">
        <f ca="1">NETWORKDAYS(LeaveTracker[[#This Row],[Start Date]],LeaveTracker[[#This Row],[End Date]],lstHolidays)</f>
        <v>1</v>
      </c>
      <c r="M1164" s="27"/>
    </row>
    <row r="1165" spans="1:13" ht="30" hidden="1" customHeight="1" x14ac:dyDescent="0.3">
      <c r="A1165" s="32">
        <v>1356</v>
      </c>
      <c r="B1165" s="33">
        <v>43797</v>
      </c>
      <c r="C1165" s="30">
        <v>43745</v>
      </c>
      <c r="D1165" s="19" t="s">
        <v>581</v>
      </c>
      <c r="E1165" s="51" t="str">
        <f>IF(ISBLANK(LeaveTracker[[#This Row],[Employee Name]]),"-----",VLOOKUP(LeaveTracker[[#This Row],[Employee Name]],Employees[[Employee Name]:[Office]],7))</f>
        <v>CCT</v>
      </c>
      <c r="F1165" s="51" t="str">
        <f>IF(ISBLANK(LeaveTracker[[#This Row],[Employee Name]]),"-----",VLOOKUP(LeaveTracker[[#This Row],[Employee Name]],Employees[[Employee Name]:[Office]],6))</f>
        <v>REGULAR</v>
      </c>
      <c r="G1165" s="24">
        <v>43803</v>
      </c>
      <c r="H1165" s="24">
        <v>43803</v>
      </c>
      <c r="I1165" s="56" t="s">
        <v>81</v>
      </c>
      <c r="K1165" s="51" t="str">
        <f ca="1">LeaveTracker[[#This Row],[Days]]&amp;" "&amp;LeaveTracker[[#This Row],[Type of Leave]]</f>
        <v>1 SL</v>
      </c>
      <c r="L1165" s="23">
        <f ca="1">NETWORKDAYS(LeaveTracker[[#This Row],[Start Date]],LeaveTracker[[#This Row],[End Date]],lstHolidays)</f>
        <v>1</v>
      </c>
      <c r="M1165" s="27"/>
    </row>
    <row r="1166" spans="1:13" ht="30" hidden="1" customHeight="1" x14ac:dyDescent="0.3">
      <c r="A1166" s="32">
        <v>1357</v>
      </c>
      <c r="B1166" s="33">
        <v>43797</v>
      </c>
      <c r="C1166" s="30">
        <v>43766</v>
      </c>
      <c r="D1166" s="19" t="s">
        <v>586</v>
      </c>
      <c r="E1166" s="51" t="str">
        <f>IF(ISBLANK(LeaveTracker[[#This Row],[Employee Name]]),"-----",VLOOKUP(LeaveTracker[[#This Row],[Employee Name]],Employees[[Employee Name]:[Office]],7))</f>
        <v>CCT</v>
      </c>
      <c r="F1166" s="51" t="str">
        <f>IF(ISBLANK(LeaveTracker[[#This Row],[Employee Name]]),"-----",VLOOKUP(LeaveTracker[[#This Row],[Employee Name]],Employees[[Employee Name]:[Office]],6))</f>
        <v>REGULAR</v>
      </c>
      <c r="G1166" s="24">
        <v>43762</v>
      </c>
      <c r="H1166" s="24">
        <v>43762</v>
      </c>
      <c r="I1166" s="56" t="s">
        <v>81</v>
      </c>
      <c r="K1166" s="51" t="str">
        <f ca="1">LeaveTracker[[#This Row],[Days]]&amp;" "&amp;LeaveTracker[[#This Row],[Type of Leave]]</f>
        <v>1 SL</v>
      </c>
      <c r="L1166" s="23">
        <f ca="1">NETWORKDAYS(LeaveTracker[[#This Row],[Start Date]],LeaveTracker[[#This Row],[End Date]],lstHolidays)</f>
        <v>1</v>
      </c>
      <c r="M1166" s="27"/>
    </row>
    <row r="1167" spans="1:13" ht="30" hidden="1" customHeight="1" x14ac:dyDescent="0.3">
      <c r="A1167" s="32">
        <v>1358</v>
      </c>
      <c r="B1167" s="33">
        <v>43797</v>
      </c>
      <c r="C1167" s="30">
        <v>43756</v>
      </c>
      <c r="D1167" s="19" t="s">
        <v>586</v>
      </c>
      <c r="E1167" s="51" t="str">
        <f>IF(ISBLANK(LeaveTracker[[#This Row],[Employee Name]]),"-----",VLOOKUP(LeaveTracker[[#This Row],[Employee Name]],Employees[[Employee Name]:[Office]],7))</f>
        <v>CCT</v>
      </c>
      <c r="F1167" s="51" t="str">
        <f>IF(ISBLANK(LeaveTracker[[#This Row],[Employee Name]]),"-----",VLOOKUP(LeaveTracker[[#This Row],[Employee Name]],Employees[[Employee Name]:[Office]],6))</f>
        <v>REGULAR</v>
      </c>
      <c r="G1167" s="24">
        <v>43755</v>
      </c>
      <c r="H1167" s="24">
        <v>43755</v>
      </c>
      <c r="I1167" s="56" t="s">
        <v>81</v>
      </c>
      <c r="K1167" s="51" t="str">
        <f ca="1">LeaveTracker[[#This Row],[Days]]&amp;" "&amp;LeaveTracker[[#This Row],[Type of Leave]]</f>
        <v>1 SL</v>
      </c>
      <c r="L1167" s="23">
        <f ca="1">NETWORKDAYS(LeaveTracker[[#This Row],[Start Date]],LeaveTracker[[#This Row],[End Date]],lstHolidays)</f>
        <v>1</v>
      </c>
      <c r="M1167" s="27"/>
    </row>
    <row r="1168" spans="1:13" ht="30" hidden="1" customHeight="1" x14ac:dyDescent="0.3">
      <c r="A1168" s="32">
        <v>1359</v>
      </c>
      <c r="B1168" s="31">
        <v>43797</v>
      </c>
      <c r="C1168" s="31">
        <v>43727</v>
      </c>
      <c r="D1168" s="20" t="s">
        <v>586</v>
      </c>
      <c r="E1168" s="51" t="str">
        <f>IF(ISBLANK(LeaveTracker[[#This Row],[Employee Name]]),"-----",VLOOKUP(LeaveTracker[[#This Row],[Employee Name]],Employees[[Employee Name]:[Office]],7))</f>
        <v>CCT</v>
      </c>
      <c r="F1168" s="51" t="str">
        <f>IF(ISBLANK(LeaveTracker[[#This Row],[Employee Name]]),"-----",VLOOKUP(LeaveTracker[[#This Row],[Employee Name]],Employees[[Employee Name]:[Office]],6))</f>
        <v>REGULAR</v>
      </c>
      <c r="G1168" s="24">
        <v>43724</v>
      </c>
      <c r="H1168" s="24">
        <v>43724</v>
      </c>
      <c r="I1168" s="56" t="s">
        <v>81</v>
      </c>
      <c r="K1168" s="51" t="str">
        <f ca="1">LeaveTracker[[#This Row],[Days]]&amp;" "&amp;LeaveTracker[[#This Row],[Type of Leave]]</f>
        <v>1 SL</v>
      </c>
      <c r="L1168" s="23">
        <f ca="1">NETWORKDAYS(LeaveTracker[[#This Row],[Start Date]],LeaveTracker[[#This Row],[End Date]],lstHolidays)</f>
        <v>1</v>
      </c>
      <c r="M1168" s="27"/>
    </row>
    <row r="1169" spans="1:13" ht="30" hidden="1" customHeight="1" x14ac:dyDescent="0.3">
      <c r="A1169" s="32">
        <v>1360</v>
      </c>
      <c r="B1169" s="33">
        <v>43797</v>
      </c>
      <c r="C1169" s="31">
        <v>43720</v>
      </c>
      <c r="D1169" s="20" t="s">
        <v>586</v>
      </c>
      <c r="E1169" s="51" t="str">
        <f>IF(ISBLANK(LeaveTracker[[#This Row],[Employee Name]]),"-----",VLOOKUP(LeaveTracker[[#This Row],[Employee Name]],Employees[[Employee Name]:[Office]],7))</f>
        <v>CCT</v>
      </c>
      <c r="F1169" s="51" t="str">
        <f>IF(ISBLANK(LeaveTracker[[#This Row],[Employee Name]]),"-----",VLOOKUP(LeaveTracker[[#This Row],[Employee Name]],Employees[[Employee Name]:[Office]],6))</f>
        <v>REGULAR</v>
      </c>
      <c r="G1169" s="24">
        <v>43719</v>
      </c>
      <c r="H1169" s="24">
        <v>43719</v>
      </c>
      <c r="I1169" s="56" t="s">
        <v>81</v>
      </c>
      <c r="K1169" s="51" t="str">
        <f ca="1">LeaveTracker[[#This Row],[Days]]&amp;" "&amp;LeaveTracker[[#This Row],[Type of Leave]]</f>
        <v>1 SL</v>
      </c>
      <c r="L1169" s="23">
        <f ca="1">NETWORKDAYS(LeaveTracker[[#This Row],[Start Date]],LeaveTracker[[#This Row],[End Date]],lstHolidays)</f>
        <v>1</v>
      </c>
      <c r="M1169" s="27"/>
    </row>
    <row r="1170" spans="1:13" ht="30" hidden="1" customHeight="1" x14ac:dyDescent="0.3">
      <c r="A1170" s="32">
        <v>1361</v>
      </c>
      <c r="B1170" s="31">
        <v>43797</v>
      </c>
      <c r="C1170" s="31">
        <v>43766</v>
      </c>
      <c r="D1170" s="19" t="s">
        <v>589</v>
      </c>
      <c r="E1170" s="51" t="str">
        <f>IF(ISBLANK(LeaveTracker[[#This Row],[Employee Name]]),"-----",VLOOKUP(LeaveTracker[[#This Row],[Employee Name]],Employees[[Employee Name]:[Office]],7))</f>
        <v>CCT</v>
      </c>
      <c r="F1170" s="51" t="str">
        <f>IF(ISBLANK(LeaveTracker[[#This Row],[Employee Name]]),"-----",VLOOKUP(LeaveTracker[[#This Row],[Employee Name]],Employees[[Employee Name]:[Office]],6))</f>
        <v>REGULAR</v>
      </c>
      <c r="G1170" s="21">
        <v>43762</v>
      </c>
      <c r="H1170" s="24">
        <v>43762</v>
      </c>
      <c r="I1170" s="56" t="s">
        <v>81</v>
      </c>
      <c r="K1170" s="51" t="str">
        <f ca="1">LeaveTracker[[#This Row],[Days]]&amp;" "&amp;LeaveTracker[[#This Row],[Type of Leave]]</f>
        <v>1 SL</v>
      </c>
      <c r="L1170" s="23">
        <f ca="1">NETWORKDAYS(LeaveTracker[[#This Row],[Start Date]],LeaveTracker[[#This Row],[End Date]],lstHolidays)</f>
        <v>1</v>
      </c>
      <c r="M1170" s="27"/>
    </row>
    <row r="1171" spans="1:13" ht="30" hidden="1" customHeight="1" x14ac:dyDescent="0.3">
      <c r="A1171" s="32">
        <v>1362</v>
      </c>
      <c r="B1171" s="33">
        <v>43797</v>
      </c>
      <c r="C1171" s="31">
        <v>43728</v>
      </c>
      <c r="D1171" s="20" t="s">
        <v>589</v>
      </c>
      <c r="E1171" s="51" t="str">
        <f>IF(ISBLANK(LeaveTracker[[#This Row],[Employee Name]]),"-----",VLOOKUP(LeaveTracker[[#This Row],[Employee Name]],Employees[[Employee Name]:[Office]],7))</f>
        <v>CCT</v>
      </c>
      <c r="F1171" s="51" t="str">
        <f>IF(ISBLANK(LeaveTracker[[#This Row],[Employee Name]]),"-----",VLOOKUP(LeaveTracker[[#This Row],[Employee Name]],Employees[[Employee Name]:[Office]],6))</f>
        <v>REGULAR</v>
      </c>
      <c r="G1171" s="24">
        <v>43720</v>
      </c>
      <c r="H1171" s="24">
        <v>43722</v>
      </c>
      <c r="I1171" s="56" t="s">
        <v>82</v>
      </c>
      <c r="K1171" s="51" t="str">
        <f ca="1">LeaveTracker[[#This Row],[Days]]&amp;" "&amp;LeaveTracker[[#This Row],[Type of Leave]]</f>
        <v>2 VL</v>
      </c>
      <c r="L1171" s="23">
        <f ca="1">NETWORKDAYS(LeaveTracker[[#This Row],[Start Date]],LeaveTracker[[#This Row],[End Date]],lstHolidays)</f>
        <v>2</v>
      </c>
      <c r="M1171" s="27"/>
    </row>
    <row r="1172" spans="1:13" ht="30" hidden="1" customHeight="1" x14ac:dyDescent="0.3">
      <c r="A1172" s="32">
        <v>1362</v>
      </c>
      <c r="B1172" s="31">
        <v>43797</v>
      </c>
      <c r="C1172" s="31">
        <v>43728</v>
      </c>
      <c r="D1172" s="20" t="s">
        <v>589</v>
      </c>
      <c r="E1172" s="51" t="str">
        <f>IF(ISBLANK(LeaveTracker[[#This Row],[Employee Name]]),"-----",VLOOKUP(LeaveTracker[[#This Row],[Employee Name]],Employees[[Employee Name]:[Office]],7))</f>
        <v>CCT</v>
      </c>
      <c r="F1172" s="51" t="str">
        <f>IF(ISBLANK(LeaveTracker[[#This Row],[Employee Name]]),"-----",VLOOKUP(LeaveTracker[[#This Row],[Employee Name]],Employees[[Employee Name]:[Office]],6))</f>
        <v>REGULAR</v>
      </c>
      <c r="G1172" s="24">
        <v>43724</v>
      </c>
      <c r="H1172" s="24">
        <v>43725</v>
      </c>
      <c r="I1172" s="56" t="s">
        <v>82</v>
      </c>
      <c r="K1172" s="51" t="str">
        <f ca="1">LeaveTracker[[#This Row],[Days]]&amp;" "&amp;LeaveTracker[[#This Row],[Type of Leave]]</f>
        <v>2 VL</v>
      </c>
      <c r="L1172" s="23">
        <f ca="1">NETWORKDAYS(LeaveTracker[[#This Row],[Start Date]],LeaveTracker[[#This Row],[End Date]],lstHolidays)</f>
        <v>2</v>
      </c>
      <c r="M1172" s="27"/>
    </row>
    <row r="1173" spans="1:13" ht="30" hidden="1" customHeight="1" x14ac:dyDescent="0.3">
      <c r="A1173" s="32">
        <v>1362</v>
      </c>
      <c r="B1173" s="33">
        <v>43797</v>
      </c>
      <c r="C1173" s="31">
        <v>43729</v>
      </c>
      <c r="D1173" s="20" t="s">
        <v>589</v>
      </c>
      <c r="E1173" s="51" t="str">
        <f>IF(ISBLANK(LeaveTracker[[#This Row],[Employee Name]]),"-----",VLOOKUP(LeaveTracker[[#This Row],[Employee Name]],Employees[[Employee Name]:[Office]],7))</f>
        <v>CCT</v>
      </c>
      <c r="F1173" s="51" t="str">
        <f>IF(ISBLANK(LeaveTracker[[#This Row],[Employee Name]]),"-----",VLOOKUP(LeaveTracker[[#This Row],[Employee Name]],Employees[[Employee Name]:[Office]],6))</f>
        <v>REGULAR</v>
      </c>
      <c r="G1173" s="24">
        <v>43724</v>
      </c>
      <c r="H1173" s="24">
        <v>43725</v>
      </c>
      <c r="I1173" s="56" t="s">
        <v>82</v>
      </c>
      <c r="K1173" s="51" t="str">
        <f ca="1">LeaveTracker[[#This Row],[Days]]&amp;" "&amp;LeaveTracker[[#This Row],[Type of Leave]]</f>
        <v>2 VL</v>
      </c>
      <c r="L1173" s="23">
        <f ca="1">NETWORKDAYS(LeaveTracker[[#This Row],[Start Date]],LeaveTracker[[#This Row],[End Date]],lstHolidays)</f>
        <v>2</v>
      </c>
      <c r="M1173" s="27"/>
    </row>
    <row r="1174" spans="1:13" ht="30" hidden="1" customHeight="1" x14ac:dyDescent="0.3">
      <c r="A1174" s="32">
        <v>1363</v>
      </c>
      <c r="B1174" s="31">
        <v>43797</v>
      </c>
      <c r="C1174" s="31">
        <v>43752</v>
      </c>
      <c r="D1174" s="20" t="s">
        <v>383</v>
      </c>
      <c r="E1174" s="51" t="str">
        <f>IF(ISBLANK(LeaveTracker[[#This Row],[Employee Name]]),"-----",VLOOKUP(LeaveTracker[[#This Row],[Employee Name]],Employees[[Employee Name]:[Office]],7))</f>
        <v>CCT</v>
      </c>
      <c r="F1174" s="51" t="str">
        <f>IF(ISBLANK(LeaveTracker[[#This Row],[Employee Name]]),"-----",VLOOKUP(LeaveTracker[[#This Row],[Employee Name]],Employees[[Employee Name]:[Office]],6))</f>
        <v>REGULAR</v>
      </c>
      <c r="G1174" s="24">
        <v>43749</v>
      </c>
      <c r="H1174" s="24">
        <v>43749</v>
      </c>
      <c r="I1174" s="56" t="s">
        <v>81</v>
      </c>
      <c r="K1174" s="51" t="str">
        <f ca="1">LeaveTracker[[#This Row],[Days]]&amp;" "&amp;LeaveTracker[[#This Row],[Type of Leave]]</f>
        <v>1 SL</v>
      </c>
      <c r="L1174" s="23">
        <f ca="1">NETWORKDAYS(LeaveTracker[[#This Row],[Start Date]],LeaveTracker[[#This Row],[End Date]],lstHolidays)</f>
        <v>1</v>
      </c>
      <c r="M1174" s="27"/>
    </row>
    <row r="1175" spans="1:13" ht="30" hidden="1" customHeight="1" x14ac:dyDescent="0.3">
      <c r="A1175" s="32">
        <v>1364</v>
      </c>
      <c r="B1175" s="33">
        <v>43797</v>
      </c>
      <c r="C1175" s="31">
        <v>43726</v>
      </c>
      <c r="D1175" s="20" t="s">
        <v>590</v>
      </c>
      <c r="E1175" s="51" t="str">
        <f>IF(ISBLANK(LeaveTracker[[#This Row],[Employee Name]]),"-----",VLOOKUP(LeaveTracker[[#This Row],[Employee Name]],Employees[[Employee Name]:[Office]],7))</f>
        <v>PICNIC GROVE</v>
      </c>
      <c r="F1175" s="51" t="str">
        <f>IF(ISBLANK(LeaveTracker[[#This Row],[Employee Name]]),"-----",VLOOKUP(LeaveTracker[[#This Row],[Employee Name]],Employees[[Employee Name]:[Office]],6))</f>
        <v>REGULAR</v>
      </c>
      <c r="G1175" s="24">
        <v>43736</v>
      </c>
      <c r="H1175" s="24">
        <v>43736</v>
      </c>
      <c r="I1175" s="56" t="s">
        <v>82</v>
      </c>
      <c r="K1175" s="51" t="str">
        <f>LeaveTracker[[#This Row],[Days]]&amp;" "&amp;LeaveTracker[[#This Row],[Type of Leave]]</f>
        <v>1 VL</v>
      </c>
      <c r="L1175" s="23">
        <v>1</v>
      </c>
      <c r="M1175" s="27"/>
    </row>
    <row r="1176" spans="1:13" ht="30" hidden="1" customHeight="1" x14ac:dyDescent="0.3">
      <c r="A1176" s="32">
        <v>1365</v>
      </c>
      <c r="B1176" s="31">
        <v>43803</v>
      </c>
      <c r="C1176" s="31">
        <v>43732</v>
      </c>
      <c r="D1176" s="20" t="s">
        <v>590</v>
      </c>
      <c r="E1176" s="51" t="str">
        <f>IF(ISBLANK(LeaveTracker[[#This Row],[Employee Name]]),"-----",VLOOKUP(LeaveTracker[[#This Row],[Employee Name]],Employees[[Employee Name]:[Office]],7))</f>
        <v>PICNIC GROVE</v>
      </c>
      <c r="F1176" s="51" t="str">
        <f>IF(ISBLANK(LeaveTracker[[#This Row],[Employee Name]]),"-----",VLOOKUP(LeaveTracker[[#This Row],[Employee Name]],Employees[[Employee Name]:[Office]],6))</f>
        <v>REGULAR</v>
      </c>
      <c r="G1176" s="24">
        <v>43729</v>
      </c>
      <c r="H1176" s="24">
        <v>43730</v>
      </c>
      <c r="I1176" s="56" t="s">
        <v>81</v>
      </c>
      <c r="K1176" s="51" t="str">
        <f>LeaveTracker[[#This Row],[Days]]&amp;" "&amp;LeaveTracker[[#This Row],[Type of Leave]]</f>
        <v>2 SL</v>
      </c>
      <c r="L1176" s="23">
        <v>2</v>
      </c>
      <c r="M1176" s="27"/>
    </row>
    <row r="1177" spans="1:13" ht="30" hidden="1" customHeight="1" x14ac:dyDescent="0.3">
      <c r="A1177" s="32">
        <v>1366</v>
      </c>
      <c r="B1177" s="31">
        <v>43803</v>
      </c>
      <c r="C1177" s="31">
        <v>43753</v>
      </c>
      <c r="D1177" s="19" t="s">
        <v>849</v>
      </c>
      <c r="E1177" s="51" t="str">
        <f>IF(ISBLANK(LeaveTracker[[#This Row],[Employee Name]]),"-----",VLOOKUP(LeaveTracker[[#This Row],[Employee Name]],Employees[[Employee Name]:[Office]],7))</f>
        <v>CCT</v>
      </c>
      <c r="F1177" s="51" t="str">
        <f>IF(ISBLANK(LeaveTracker[[#This Row],[Employee Name]]),"-----",VLOOKUP(LeaveTracker[[#This Row],[Employee Name]],Employees[[Employee Name]:[Office]],6))</f>
        <v>REGULAR</v>
      </c>
      <c r="G1177" s="24">
        <v>43761</v>
      </c>
      <c r="H1177" s="24">
        <v>43762</v>
      </c>
      <c r="I1177" s="56" t="s">
        <v>82</v>
      </c>
      <c r="K1177" s="51" t="str">
        <f ca="1">LeaveTracker[[#This Row],[Days]]&amp;" "&amp;LeaveTracker[[#This Row],[Type of Leave]]</f>
        <v>2 VL</v>
      </c>
      <c r="L1177" s="23">
        <f ca="1">NETWORKDAYS(LeaveTracker[[#This Row],[Start Date]],LeaveTracker[[#This Row],[End Date]],lstHolidays)</f>
        <v>2</v>
      </c>
      <c r="M1177" s="27"/>
    </row>
    <row r="1178" spans="1:13" ht="30" hidden="1" customHeight="1" x14ac:dyDescent="0.3">
      <c r="A1178" s="32">
        <v>1367</v>
      </c>
      <c r="B1178" s="31">
        <v>43803</v>
      </c>
      <c r="C1178" s="31">
        <v>43774</v>
      </c>
      <c r="D1178" s="19" t="s">
        <v>594</v>
      </c>
      <c r="E1178" s="51" t="str">
        <f>IF(ISBLANK(LeaveTracker[[#This Row],[Employee Name]]),"-----",VLOOKUP(LeaveTracker[[#This Row],[Employee Name]],Employees[[Employee Name]:[Office]],7))</f>
        <v>MAHOGANY MARKET</v>
      </c>
      <c r="F1178" s="51" t="str">
        <f>IF(ISBLANK(LeaveTracker[[#This Row],[Employee Name]]),"-----",VLOOKUP(LeaveTracker[[#This Row],[Employee Name]],Employees[[Employee Name]:[Office]],6))</f>
        <v>REGULAR</v>
      </c>
      <c r="G1178" s="24">
        <v>43779</v>
      </c>
      <c r="H1178" s="24">
        <v>43780</v>
      </c>
      <c r="I1178" s="56" t="s">
        <v>300</v>
      </c>
      <c r="J1178" s="43" t="s">
        <v>307</v>
      </c>
      <c r="K1178" s="51" t="str">
        <f ca="1">LeaveTracker[[#This Row],[Days]]&amp;" "&amp;LeaveTracker[[#This Row],[Type of Leave]]</f>
        <v>1 OTHER</v>
      </c>
      <c r="L1178" s="23">
        <f ca="1">NETWORKDAYS(LeaveTracker[[#This Row],[Start Date]],LeaveTracker[[#This Row],[End Date]],lstHolidays)</f>
        <v>1</v>
      </c>
      <c r="M1178" s="27"/>
    </row>
    <row r="1179" spans="1:13" ht="30" hidden="1" customHeight="1" x14ac:dyDescent="0.3">
      <c r="A1179" s="32">
        <v>1368</v>
      </c>
      <c r="B1179" s="31">
        <v>43803</v>
      </c>
      <c r="C1179" s="31">
        <v>43774</v>
      </c>
      <c r="D1179" s="19" t="s">
        <v>594</v>
      </c>
      <c r="E1179" s="51" t="str">
        <f>IF(ISBLANK(LeaveTracker[[#This Row],[Employee Name]]),"-----",VLOOKUP(LeaveTracker[[#This Row],[Employee Name]],Employees[[Employee Name]:[Office]],7))</f>
        <v>MAHOGANY MARKET</v>
      </c>
      <c r="F1179" s="51" t="str">
        <f>IF(ISBLANK(LeaveTracker[[#This Row],[Employee Name]]),"-----",VLOOKUP(LeaveTracker[[#This Row],[Employee Name]],Employees[[Employee Name]:[Office]],6))</f>
        <v>REGULAR</v>
      </c>
      <c r="G1179" s="24">
        <v>43773</v>
      </c>
      <c r="H1179" s="24">
        <v>43773</v>
      </c>
      <c r="I1179" s="56" t="s">
        <v>300</v>
      </c>
      <c r="J1179" s="43" t="s">
        <v>105</v>
      </c>
      <c r="K1179" s="51" t="str">
        <f ca="1">LeaveTracker[[#This Row],[Days]]&amp;" "&amp;LeaveTracker[[#This Row],[Type of Leave]]</f>
        <v>1 OTHER</v>
      </c>
      <c r="L1179" s="23">
        <f ca="1">NETWORKDAYS(LeaveTracker[[#This Row],[Start Date]],LeaveTracker[[#This Row],[End Date]],lstHolidays)</f>
        <v>1</v>
      </c>
      <c r="M1179" s="27"/>
    </row>
    <row r="1180" spans="1:13" ht="30" hidden="1" customHeight="1" x14ac:dyDescent="0.3">
      <c r="A1180" s="32">
        <v>1369</v>
      </c>
      <c r="B1180" s="31">
        <v>43803</v>
      </c>
      <c r="C1180" s="31">
        <v>43732</v>
      </c>
      <c r="D1180" s="19" t="s">
        <v>598</v>
      </c>
      <c r="E1180" s="51" t="str">
        <f>IF(ISBLANK(LeaveTracker[[#This Row],[Employee Name]]),"-----",VLOOKUP(LeaveTracker[[#This Row],[Employee Name]],Employees[[Employee Name]:[Office]],7))</f>
        <v>MAHOGANY MARKET</v>
      </c>
      <c r="F1180" s="51" t="str">
        <f>IF(ISBLANK(LeaveTracker[[#This Row],[Employee Name]]),"-----",VLOOKUP(LeaveTracker[[#This Row],[Employee Name]],Employees[[Employee Name]:[Office]],6))</f>
        <v>REGULAR</v>
      </c>
      <c r="G1180" s="24">
        <v>43735</v>
      </c>
      <c r="H1180" s="24">
        <v>43735</v>
      </c>
      <c r="I1180" s="56" t="s">
        <v>300</v>
      </c>
      <c r="J1180" s="43" t="s">
        <v>158</v>
      </c>
      <c r="K1180" s="51" t="str">
        <f ca="1">LeaveTracker[[#This Row],[Days]]&amp;" "&amp;LeaveTracker[[#This Row],[Type of Leave]]</f>
        <v>1 OTHER</v>
      </c>
      <c r="L1180" s="23">
        <f ca="1">NETWORKDAYS(LeaveTracker[[#This Row],[Start Date]],LeaveTracker[[#This Row],[End Date]],lstHolidays)</f>
        <v>1</v>
      </c>
      <c r="M1180" s="27"/>
    </row>
    <row r="1181" spans="1:13" ht="30" hidden="1" customHeight="1" x14ac:dyDescent="0.3">
      <c r="A1181" s="32">
        <v>1370</v>
      </c>
      <c r="B1181" s="31">
        <v>43803</v>
      </c>
      <c r="C1181" s="31">
        <v>43727</v>
      </c>
      <c r="D1181" s="19" t="s">
        <v>600</v>
      </c>
      <c r="E1181" s="51" t="str">
        <f>IF(ISBLANK(LeaveTracker[[#This Row],[Employee Name]]),"-----",VLOOKUP(LeaveTracker[[#This Row],[Employee Name]],Employees[[Employee Name]:[Office]],7))</f>
        <v>MAHOGANY MARKET</v>
      </c>
      <c r="F1181" s="51" t="str">
        <f>IF(ISBLANK(LeaveTracker[[#This Row],[Employee Name]]),"-----",VLOOKUP(LeaveTracker[[#This Row],[Employee Name]],Employees[[Employee Name]:[Office]],6))</f>
        <v>REGULAR</v>
      </c>
      <c r="G1181" s="24">
        <v>43724</v>
      </c>
      <c r="H1181" s="24">
        <v>43724</v>
      </c>
      <c r="I1181" s="56" t="s">
        <v>81</v>
      </c>
      <c r="K1181" s="51" t="str">
        <f ca="1">LeaveTracker[[#This Row],[Days]]&amp;" "&amp;LeaveTracker[[#This Row],[Type of Leave]]</f>
        <v>1 SL</v>
      </c>
      <c r="L1181" s="23">
        <f ca="1">NETWORKDAYS(LeaveTracker[[#This Row],[Start Date]],LeaveTracker[[#This Row],[End Date]],lstHolidays)</f>
        <v>1</v>
      </c>
      <c r="M1181" s="27"/>
    </row>
    <row r="1182" spans="1:13" ht="30" hidden="1" customHeight="1" x14ac:dyDescent="0.3">
      <c r="A1182" s="32">
        <v>1371</v>
      </c>
      <c r="B1182" s="31">
        <v>43803</v>
      </c>
      <c r="C1182" s="31">
        <v>43727</v>
      </c>
      <c r="D1182" s="19" t="s">
        <v>602</v>
      </c>
      <c r="E1182" s="51" t="str">
        <f>IF(ISBLANK(LeaveTracker[[#This Row],[Employee Name]]),"-----",VLOOKUP(LeaveTracker[[#This Row],[Employee Name]],Employees[[Employee Name]:[Office]],7))</f>
        <v>EEO/ CITY MARKET</v>
      </c>
      <c r="F1182" s="51" t="str">
        <f>IF(ISBLANK(LeaveTracker[[#This Row],[Employee Name]]),"-----",VLOOKUP(LeaveTracker[[#This Row],[Employee Name]],Employees[[Employee Name]:[Office]],6))</f>
        <v>REGULAR</v>
      </c>
      <c r="G1182" s="24">
        <v>43725</v>
      </c>
      <c r="H1182" s="24">
        <v>43726</v>
      </c>
      <c r="I1182" s="56" t="s">
        <v>81</v>
      </c>
      <c r="K1182" s="51" t="str">
        <f ca="1">LeaveTracker[[#This Row],[Days]]&amp;" "&amp;LeaveTracker[[#This Row],[Type of Leave]]</f>
        <v>2 SL</v>
      </c>
      <c r="L1182" s="23">
        <f ca="1">NETWORKDAYS(LeaveTracker[[#This Row],[Start Date]],LeaveTracker[[#This Row],[End Date]],lstHolidays)</f>
        <v>2</v>
      </c>
      <c r="M1182" s="27"/>
    </row>
    <row r="1183" spans="1:13" ht="30" hidden="1" customHeight="1" x14ac:dyDescent="0.3">
      <c r="A1183" s="32">
        <v>1372</v>
      </c>
      <c r="B1183" s="31">
        <v>43803</v>
      </c>
      <c r="C1183" s="31">
        <v>43748</v>
      </c>
      <c r="D1183" s="19" t="s">
        <v>604</v>
      </c>
      <c r="E1183" s="51" t="str">
        <f>IF(ISBLANK(LeaveTracker[[#This Row],[Employee Name]]),"-----",VLOOKUP(LeaveTracker[[#This Row],[Employee Name]],Employees[[Employee Name]:[Office]],7))</f>
        <v>MAHOGANY MARKET</v>
      </c>
      <c r="F1183" s="51" t="str">
        <f>IF(ISBLANK(LeaveTracker[[#This Row],[Employee Name]]),"-----",VLOOKUP(LeaveTracker[[#This Row],[Employee Name]],Employees[[Employee Name]:[Office]],6))</f>
        <v>REGULAR</v>
      </c>
      <c r="G1183" s="24">
        <v>43761</v>
      </c>
      <c r="H1183" s="24">
        <v>43763</v>
      </c>
      <c r="I1183" s="56" t="s">
        <v>300</v>
      </c>
      <c r="J1183" s="43" t="s">
        <v>307</v>
      </c>
      <c r="K1183" s="51" t="str">
        <f ca="1">LeaveTracker[[#This Row],[Days]]&amp;" "&amp;LeaveTracker[[#This Row],[Type of Leave]]</f>
        <v>3 OTHER</v>
      </c>
      <c r="L1183" s="23">
        <f ca="1">NETWORKDAYS(LeaveTracker[[#This Row],[Start Date]],LeaveTracker[[#This Row],[End Date]],lstHolidays)</f>
        <v>3</v>
      </c>
      <c r="M1183" s="27"/>
    </row>
    <row r="1184" spans="1:13" ht="30" hidden="1" customHeight="1" x14ac:dyDescent="0.3">
      <c r="A1184" s="32">
        <v>1373</v>
      </c>
      <c r="B1184" s="31">
        <v>43803</v>
      </c>
      <c r="C1184" s="31">
        <v>43767</v>
      </c>
      <c r="D1184" s="19" t="s">
        <v>608</v>
      </c>
      <c r="E1184" s="51" t="str">
        <f>IF(ISBLANK(LeaveTracker[[#This Row],[Employee Name]]),"-----",VLOOKUP(LeaveTracker[[#This Row],[Employee Name]],Employees[[Employee Name]:[Office]],7))</f>
        <v>MAHOGANY MARKET</v>
      </c>
      <c r="F1184" s="51" t="str">
        <f>IF(ISBLANK(LeaveTracker[[#This Row],[Employee Name]]),"-----",VLOOKUP(LeaveTracker[[#This Row],[Employee Name]],Employees[[Employee Name]:[Office]],6))</f>
        <v>REGULAR</v>
      </c>
      <c r="G1184" s="24">
        <v>43764</v>
      </c>
      <c r="H1184" s="24">
        <v>43766</v>
      </c>
      <c r="I1184" s="56" t="s">
        <v>81</v>
      </c>
      <c r="K1184" s="51" t="str">
        <f>LeaveTracker[[#This Row],[Days]]&amp;" "&amp;LeaveTracker[[#This Row],[Type of Leave]]</f>
        <v>3 SL</v>
      </c>
      <c r="L1184" s="23">
        <v>3</v>
      </c>
      <c r="M1184" s="27"/>
    </row>
    <row r="1185" spans="1:13" ht="30" hidden="1" customHeight="1" x14ac:dyDescent="0.3">
      <c r="A1185" s="32">
        <v>1374</v>
      </c>
      <c r="B1185" s="31">
        <v>43803</v>
      </c>
      <c r="C1185" s="31">
        <v>43745</v>
      </c>
      <c r="D1185" s="20" t="s">
        <v>608</v>
      </c>
      <c r="E1185" s="51" t="str">
        <f>IF(ISBLANK(LeaveTracker[[#This Row],[Employee Name]]),"-----",VLOOKUP(LeaveTracker[[#This Row],[Employee Name]],Employees[[Employee Name]:[Office]],7))</f>
        <v>MAHOGANY MARKET</v>
      </c>
      <c r="F1185" s="51" t="str">
        <f>IF(ISBLANK(LeaveTracker[[#This Row],[Employee Name]]),"-----",VLOOKUP(LeaveTracker[[#This Row],[Employee Name]],Employees[[Employee Name]:[Office]],6))</f>
        <v>REGULAR</v>
      </c>
      <c r="G1185" s="24">
        <v>43737</v>
      </c>
      <c r="H1185" s="24">
        <v>43738</v>
      </c>
      <c r="I1185" s="56" t="s">
        <v>81</v>
      </c>
      <c r="K1185" s="51" t="str">
        <f>LeaveTracker[[#This Row],[Days]]&amp;" "&amp;LeaveTracker[[#This Row],[Type of Leave]]</f>
        <v>2 SL</v>
      </c>
      <c r="L1185" s="23">
        <v>2</v>
      </c>
      <c r="M1185" s="27"/>
    </row>
    <row r="1186" spans="1:13" ht="30" hidden="1" customHeight="1" x14ac:dyDescent="0.3">
      <c r="A1186" s="32">
        <v>1375</v>
      </c>
      <c r="B1186" s="31">
        <v>43803</v>
      </c>
      <c r="C1186" s="31">
        <v>43780</v>
      </c>
      <c r="D1186" s="20" t="s">
        <v>782</v>
      </c>
      <c r="E1186" s="51" t="str">
        <f>IF(ISBLANK(LeaveTracker[[#This Row],[Employee Name]]),"-----",VLOOKUP(LeaveTracker[[#This Row],[Employee Name]],Employees[[Employee Name]:[Office]],7))</f>
        <v>HRMO</v>
      </c>
      <c r="F1186" s="51" t="str">
        <f>IF(ISBLANK(LeaveTracker[[#This Row],[Employee Name]]),"-----",VLOOKUP(LeaveTracker[[#This Row],[Employee Name]],Employees[[Employee Name]:[Office]],6))</f>
        <v>REGULAR</v>
      </c>
      <c r="G1186" s="24">
        <v>43795</v>
      </c>
      <c r="H1186" s="24">
        <v>43795</v>
      </c>
      <c r="I1186" s="56" t="s">
        <v>82</v>
      </c>
      <c r="K1186" s="51" t="str">
        <f ca="1">LeaveTracker[[#This Row],[Days]]&amp;" "&amp;LeaveTracker[[#This Row],[Type of Leave]]</f>
        <v>1 VL</v>
      </c>
      <c r="L1186" s="23">
        <f ca="1">NETWORKDAYS(LeaveTracker[[#This Row],[Start Date]],LeaveTracker[[#This Row],[End Date]],lstHolidays)</f>
        <v>1</v>
      </c>
      <c r="M1186" s="27"/>
    </row>
    <row r="1187" spans="1:13" ht="30" hidden="1" customHeight="1" x14ac:dyDescent="0.3">
      <c r="A1187" s="32">
        <v>1375</v>
      </c>
      <c r="B1187" s="31">
        <v>43803</v>
      </c>
      <c r="C1187" s="31">
        <v>43780</v>
      </c>
      <c r="D1187" s="20" t="s">
        <v>782</v>
      </c>
      <c r="E1187" s="51" t="str">
        <f>IF(ISBLANK(LeaveTracker[[#This Row],[Employee Name]]),"-----",VLOOKUP(LeaveTracker[[#This Row],[Employee Name]],Employees[[Employee Name]:[Office]],7))</f>
        <v>HRMO</v>
      </c>
      <c r="F1187" s="51" t="str">
        <f>IF(ISBLANK(LeaveTracker[[#This Row],[Employee Name]]),"-----",VLOOKUP(LeaveTracker[[#This Row],[Employee Name]],Employees[[Employee Name]:[Office]],6))</f>
        <v>REGULAR</v>
      </c>
      <c r="G1187" s="24">
        <v>43801</v>
      </c>
      <c r="H1187" s="24">
        <v>43801</v>
      </c>
      <c r="I1187" s="56" t="s">
        <v>82</v>
      </c>
      <c r="K1187" s="51" t="str">
        <f ca="1">LeaveTracker[[#This Row],[Days]]&amp;" "&amp;LeaveTracker[[#This Row],[Type of Leave]]</f>
        <v>1 VL</v>
      </c>
      <c r="L1187" s="23">
        <f ca="1">NETWORKDAYS(LeaveTracker[[#This Row],[Start Date]],LeaveTracker[[#This Row],[End Date]],lstHolidays)</f>
        <v>1</v>
      </c>
      <c r="M1187" s="27"/>
    </row>
    <row r="1188" spans="1:13" ht="30" hidden="1" customHeight="1" x14ac:dyDescent="0.3">
      <c r="A1188" s="32">
        <v>1375</v>
      </c>
      <c r="B1188" s="31">
        <v>43803</v>
      </c>
      <c r="C1188" s="31">
        <v>43780</v>
      </c>
      <c r="D1188" s="20" t="s">
        <v>782</v>
      </c>
      <c r="E1188" s="51" t="str">
        <f>IF(ISBLANK(LeaveTracker[[#This Row],[Employee Name]]),"-----",VLOOKUP(LeaveTracker[[#This Row],[Employee Name]],Employees[[Employee Name]:[Office]],7))</f>
        <v>HRMO</v>
      </c>
      <c r="F1188" s="51" t="str">
        <f>IF(ISBLANK(LeaveTracker[[#This Row],[Employee Name]]),"-----",VLOOKUP(LeaveTracker[[#This Row],[Employee Name]],Employees[[Employee Name]:[Office]],6))</f>
        <v>REGULAR</v>
      </c>
      <c r="G1188" s="24">
        <v>43808</v>
      </c>
      <c r="H1188" s="24">
        <v>43808</v>
      </c>
      <c r="I1188" s="56" t="s">
        <v>82</v>
      </c>
      <c r="K1188" s="51" t="str">
        <f ca="1">LeaveTracker[[#This Row],[Days]]&amp;" "&amp;LeaveTracker[[#This Row],[Type of Leave]]</f>
        <v>1 VL</v>
      </c>
      <c r="L1188" s="23">
        <f ca="1">NETWORKDAYS(LeaveTracker[[#This Row],[Start Date]],LeaveTracker[[#This Row],[End Date]],lstHolidays)</f>
        <v>1</v>
      </c>
      <c r="M1188" s="27"/>
    </row>
    <row r="1189" spans="1:13" ht="30" hidden="1" customHeight="1" x14ac:dyDescent="0.3">
      <c r="A1189" s="32">
        <v>1376</v>
      </c>
      <c r="B1189" s="31">
        <v>43803</v>
      </c>
      <c r="C1189" s="31">
        <v>43790</v>
      </c>
      <c r="D1189" s="20" t="s">
        <v>175</v>
      </c>
      <c r="E1189" s="51" t="str">
        <f>IF(ISBLANK(LeaveTracker[[#This Row],[Employee Name]]),"-----",VLOOKUP(LeaveTracker[[#This Row],[Employee Name]],Employees[[Employee Name]:[Office]],7))</f>
        <v>HRMO</v>
      </c>
      <c r="F1189" s="51" t="str">
        <f>IF(ISBLANK(LeaveTracker[[#This Row],[Employee Name]]),"-----",VLOOKUP(LeaveTracker[[#This Row],[Employee Name]],Employees[[Employee Name]:[Office]],6))</f>
        <v>REGULAR</v>
      </c>
      <c r="G1189" s="24">
        <v>43773</v>
      </c>
      <c r="H1189" s="24">
        <v>43773</v>
      </c>
      <c r="I1189" s="56" t="s">
        <v>300</v>
      </c>
      <c r="K1189" s="51" t="str">
        <f ca="1">LeaveTracker[[#This Row],[Days]]&amp;" "&amp;LeaveTracker[[#This Row],[Type of Leave]]</f>
        <v>1 OTHER</v>
      </c>
      <c r="L1189" s="23">
        <f ca="1">NETWORKDAYS(LeaveTracker[[#This Row],[Start Date]],LeaveTracker[[#This Row],[End Date]],lstHolidays)</f>
        <v>1</v>
      </c>
      <c r="M1189" s="27"/>
    </row>
    <row r="1190" spans="1:13" ht="30" hidden="1" customHeight="1" x14ac:dyDescent="0.3">
      <c r="A1190" s="32">
        <v>1376</v>
      </c>
      <c r="B1190" s="31">
        <v>43803</v>
      </c>
      <c r="C1190" s="31">
        <v>43790</v>
      </c>
      <c r="D1190" s="20" t="s">
        <v>175</v>
      </c>
      <c r="E1190" s="51" t="str">
        <f>IF(ISBLANK(LeaveTracker[[#This Row],[Employee Name]]),"-----",VLOOKUP(LeaveTracker[[#This Row],[Employee Name]],Employees[[Employee Name]:[Office]],7))</f>
        <v>HRMO</v>
      </c>
      <c r="F1190" s="51" t="str">
        <f>IF(ISBLANK(LeaveTracker[[#This Row],[Employee Name]]),"-----",VLOOKUP(LeaveTracker[[#This Row],[Employee Name]],Employees[[Employee Name]:[Office]],6))</f>
        <v>REGULAR</v>
      </c>
      <c r="G1190" s="24">
        <v>43795</v>
      </c>
      <c r="H1190" s="24">
        <v>43795</v>
      </c>
      <c r="I1190" s="56" t="s">
        <v>300</v>
      </c>
      <c r="K1190" s="51" t="str">
        <f ca="1">LeaveTracker[[#This Row],[Days]]&amp;" "&amp;LeaveTracker[[#This Row],[Type of Leave]]</f>
        <v>1 OTHER</v>
      </c>
      <c r="L1190" s="23">
        <f ca="1">NETWORKDAYS(LeaveTracker[[#This Row],[Start Date]],LeaveTracker[[#This Row],[End Date]],lstHolidays)</f>
        <v>1</v>
      </c>
      <c r="M1190" s="27"/>
    </row>
    <row r="1191" spans="1:13" ht="30" hidden="1" customHeight="1" x14ac:dyDescent="0.3">
      <c r="A1191" s="32">
        <v>1377</v>
      </c>
      <c r="B1191" s="31">
        <v>43803</v>
      </c>
      <c r="C1191" s="31">
        <v>43741</v>
      </c>
      <c r="D1191" s="19" t="s">
        <v>612</v>
      </c>
      <c r="E1191" s="51" t="str">
        <f>IF(ISBLANK(LeaveTracker[[#This Row],[Employee Name]]),"-----",VLOOKUP(LeaveTracker[[#This Row],[Employee Name]],Employees[[Employee Name]:[Office]],7))</f>
        <v>CBO</v>
      </c>
      <c r="F1191" s="51" t="str">
        <f>IF(ISBLANK(LeaveTracker[[#This Row],[Employee Name]]),"-----",VLOOKUP(LeaveTracker[[#This Row],[Employee Name]],Employees[[Employee Name]:[Office]],6))</f>
        <v>REGULAR</v>
      </c>
      <c r="G1191" s="24">
        <v>43740</v>
      </c>
      <c r="H1191" s="24">
        <v>43740</v>
      </c>
      <c r="I1191" s="56" t="s">
        <v>81</v>
      </c>
      <c r="K1191" s="51" t="str">
        <f ca="1">LeaveTracker[[#This Row],[Days]]&amp;" "&amp;LeaveTracker[[#This Row],[Type of Leave]]</f>
        <v>1 SL</v>
      </c>
      <c r="L1191" s="23">
        <f ca="1">NETWORKDAYS(LeaveTracker[[#This Row],[Start Date]],LeaveTracker[[#This Row],[End Date]],lstHolidays)</f>
        <v>1</v>
      </c>
      <c r="M1191" s="27"/>
    </row>
    <row r="1192" spans="1:13" ht="30" hidden="1" customHeight="1" x14ac:dyDescent="0.3">
      <c r="A1192" s="32">
        <v>1378</v>
      </c>
      <c r="B1192" s="31">
        <v>43803</v>
      </c>
      <c r="C1192" s="31">
        <v>43753</v>
      </c>
      <c r="D1192" s="20" t="s">
        <v>612</v>
      </c>
      <c r="E1192" s="51" t="str">
        <f>IF(ISBLANK(LeaveTracker[[#This Row],[Employee Name]]),"-----",VLOOKUP(LeaveTracker[[#This Row],[Employee Name]],Employees[[Employee Name]:[Office]],7))</f>
        <v>CBO</v>
      </c>
      <c r="F1192" s="51" t="str">
        <f>IF(ISBLANK(LeaveTracker[[#This Row],[Employee Name]]),"-----",VLOOKUP(LeaveTracker[[#This Row],[Employee Name]],Employees[[Employee Name]:[Office]],6))</f>
        <v>REGULAR</v>
      </c>
      <c r="G1192" s="24">
        <v>43752</v>
      </c>
      <c r="H1192" s="24">
        <v>43752</v>
      </c>
      <c r="I1192" s="56" t="s">
        <v>81</v>
      </c>
      <c r="K1192" s="51" t="str">
        <f ca="1">LeaveTracker[[#This Row],[Days]]&amp;" "&amp;LeaveTracker[[#This Row],[Type of Leave]]</f>
        <v>1 SL</v>
      </c>
      <c r="L1192" s="23">
        <f ca="1">NETWORKDAYS(LeaveTracker[[#This Row],[Start Date]],LeaveTracker[[#This Row],[End Date]],lstHolidays)</f>
        <v>1</v>
      </c>
      <c r="M1192" s="27"/>
    </row>
    <row r="1193" spans="1:13" ht="30" hidden="1" customHeight="1" x14ac:dyDescent="0.3">
      <c r="A1193" s="32">
        <v>1379</v>
      </c>
      <c r="B1193" s="31">
        <v>43803</v>
      </c>
      <c r="C1193" s="31">
        <v>43749</v>
      </c>
      <c r="D1193" s="20" t="s">
        <v>612</v>
      </c>
      <c r="E1193" s="51" t="str">
        <f>IF(ISBLANK(LeaveTracker[[#This Row],[Employee Name]]),"-----",VLOOKUP(LeaveTracker[[#This Row],[Employee Name]],Employees[[Employee Name]:[Office]],7))</f>
        <v>CBO</v>
      </c>
      <c r="F1193" s="51" t="str">
        <f>IF(ISBLANK(LeaveTracker[[#This Row],[Employee Name]]),"-----",VLOOKUP(LeaveTracker[[#This Row],[Employee Name]],Employees[[Employee Name]:[Office]],6))</f>
        <v>REGULAR</v>
      </c>
      <c r="G1193" s="24">
        <v>43761</v>
      </c>
      <c r="H1193" s="24">
        <v>43763</v>
      </c>
      <c r="I1193" s="56" t="s">
        <v>82</v>
      </c>
      <c r="K1193" s="51" t="str">
        <f ca="1">LeaveTracker[[#This Row],[Days]]&amp;" "&amp;LeaveTracker[[#This Row],[Type of Leave]]</f>
        <v>3 VL</v>
      </c>
      <c r="L1193" s="23">
        <f ca="1">NETWORKDAYS(LeaveTracker[[#This Row],[Start Date]],LeaveTracker[[#This Row],[End Date]],lstHolidays)</f>
        <v>3</v>
      </c>
      <c r="M1193" s="27"/>
    </row>
    <row r="1194" spans="1:13" ht="30" hidden="1" customHeight="1" x14ac:dyDescent="0.3">
      <c r="A1194" s="32">
        <v>1380</v>
      </c>
      <c r="B1194" s="31">
        <v>43803</v>
      </c>
      <c r="C1194" s="31">
        <v>43735</v>
      </c>
      <c r="D1194" s="19" t="s">
        <v>615</v>
      </c>
      <c r="E1194" s="51" t="str">
        <f>IF(ISBLANK(LeaveTracker[[#This Row],[Employee Name]]),"-----",VLOOKUP(LeaveTracker[[#This Row],[Employee Name]],Employees[[Employee Name]:[Office]],7))</f>
        <v>CBO</v>
      </c>
      <c r="F1194" s="51" t="str">
        <f>IF(ISBLANK(LeaveTracker[[#This Row],[Employee Name]]),"-----",VLOOKUP(LeaveTracker[[#This Row],[Employee Name]],Employees[[Employee Name]:[Office]],6))</f>
        <v>REGULAR</v>
      </c>
      <c r="G1194" s="24">
        <v>43742</v>
      </c>
      <c r="H1194" s="24">
        <v>43742</v>
      </c>
      <c r="I1194" s="56" t="s">
        <v>82</v>
      </c>
      <c r="K1194" s="51" t="str">
        <f ca="1">LeaveTracker[[#This Row],[Days]]&amp;" "&amp;LeaveTracker[[#This Row],[Type of Leave]]</f>
        <v>1 VL</v>
      </c>
      <c r="L1194" s="23">
        <f ca="1">NETWORKDAYS(LeaveTracker[[#This Row],[Start Date]],LeaveTracker[[#This Row],[End Date]],lstHolidays)</f>
        <v>1</v>
      </c>
      <c r="M1194" s="27"/>
    </row>
    <row r="1195" spans="1:13" ht="30" hidden="1" customHeight="1" x14ac:dyDescent="0.3">
      <c r="A1195" s="32">
        <v>1381</v>
      </c>
      <c r="B1195" s="31">
        <v>43803</v>
      </c>
      <c r="C1195" s="31">
        <v>43753</v>
      </c>
      <c r="D1195" s="20" t="s">
        <v>615</v>
      </c>
      <c r="E1195" s="51" t="str">
        <f>IF(ISBLANK(LeaveTracker[[#This Row],[Employee Name]]),"-----",VLOOKUP(LeaveTracker[[#This Row],[Employee Name]],Employees[[Employee Name]:[Office]],7))</f>
        <v>CBO</v>
      </c>
      <c r="F1195" s="51" t="str">
        <f>IF(ISBLANK(LeaveTracker[[#This Row],[Employee Name]]),"-----",VLOOKUP(LeaveTracker[[#This Row],[Employee Name]],Employees[[Employee Name]:[Office]],6))</f>
        <v>REGULAR</v>
      </c>
      <c r="G1195" s="24">
        <v>43752</v>
      </c>
      <c r="H1195" s="24">
        <v>43752</v>
      </c>
      <c r="I1195" s="56" t="s">
        <v>81</v>
      </c>
      <c r="K1195" s="51" t="str">
        <f ca="1">LeaveTracker[[#This Row],[Days]]&amp;" "&amp;LeaveTracker[[#This Row],[Type of Leave]]</f>
        <v>1 SL</v>
      </c>
      <c r="L1195" s="23">
        <f ca="1">NETWORKDAYS(LeaveTracker[[#This Row],[Start Date]],LeaveTracker[[#This Row],[End Date]],lstHolidays)</f>
        <v>1</v>
      </c>
      <c r="M1195" s="27"/>
    </row>
    <row r="1196" spans="1:13" ht="30" hidden="1" customHeight="1" x14ac:dyDescent="0.3">
      <c r="A1196" s="32">
        <v>1382</v>
      </c>
      <c r="B1196" s="31">
        <v>43803</v>
      </c>
      <c r="C1196" s="31">
        <v>43732</v>
      </c>
      <c r="D1196" s="20" t="s">
        <v>186</v>
      </c>
      <c r="E1196" s="51" t="str">
        <f>IF(ISBLANK(LeaveTracker[[#This Row],[Employee Name]]),"-----",VLOOKUP(LeaveTracker[[#This Row],[Employee Name]],Employees[[Employee Name]:[Office]],7))</f>
        <v>CBO</v>
      </c>
      <c r="F1196" s="51" t="str">
        <f>IF(ISBLANK(LeaveTracker[[#This Row],[Employee Name]]),"-----",VLOOKUP(LeaveTracker[[#This Row],[Employee Name]],Employees[[Employee Name]:[Office]],6))</f>
        <v>REGULAR</v>
      </c>
      <c r="G1196" s="24">
        <v>43731</v>
      </c>
      <c r="H1196" s="24">
        <v>43731</v>
      </c>
      <c r="I1196" s="56" t="s">
        <v>81</v>
      </c>
      <c r="K1196" s="51" t="str">
        <f ca="1">LeaveTracker[[#This Row],[Days]]&amp;" "&amp;LeaveTracker[[#This Row],[Type of Leave]]</f>
        <v>1 SL</v>
      </c>
      <c r="L1196" s="23">
        <f ca="1">NETWORKDAYS(LeaveTracker[[#This Row],[Start Date]],LeaveTracker[[#This Row],[End Date]],lstHolidays)</f>
        <v>1</v>
      </c>
      <c r="M1196" s="27"/>
    </row>
    <row r="1197" spans="1:13" ht="30" hidden="1" customHeight="1" x14ac:dyDescent="0.3">
      <c r="A1197" s="32">
        <v>1383</v>
      </c>
      <c r="B1197" s="31">
        <v>43803</v>
      </c>
      <c r="C1197" s="31">
        <v>43740</v>
      </c>
      <c r="D1197" s="20" t="s">
        <v>186</v>
      </c>
      <c r="E1197" s="51" t="str">
        <f>IF(ISBLANK(LeaveTracker[[#This Row],[Employee Name]]),"-----",VLOOKUP(LeaveTracker[[#This Row],[Employee Name]],Employees[[Employee Name]:[Office]],7))</f>
        <v>CBO</v>
      </c>
      <c r="F1197" s="51" t="str">
        <f>IF(ISBLANK(LeaveTracker[[#This Row],[Employee Name]]),"-----",VLOOKUP(LeaveTracker[[#This Row],[Employee Name]],Employees[[Employee Name]:[Office]],6))</f>
        <v>REGULAR</v>
      </c>
      <c r="G1197" s="24">
        <v>43739</v>
      </c>
      <c r="H1197" s="24">
        <v>43739</v>
      </c>
      <c r="I1197" s="56" t="s">
        <v>81</v>
      </c>
      <c r="K1197" s="51" t="str">
        <f ca="1">LeaveTracker[[#This Row],[Days]]&amp;" "&amp;LeaveTracker[[#This Row],[Type of Leave]]</f>
        <v>1 SL</v>
      </c>
      <c r="L1197" s="23">
        <f ca="1">NETWORKDAYS(LeaveTracker[[#This Row],[Start Date]],LeaveTracker[[#This Row],[End Date]],lstHolidays)</f>
        <v>1</v>
      </c>
      <c r="M1197" s="27"/>
    </row>
    <row r="1198" spans="1:13" ht="30" hidden="1" customHeight="1" x14ac:dyDescent="0.3">
      <c r="A1198" s="32">
        <v>1384</v>
      </c>
      <c r="B1198" s="31">
        <v>43803</v>
      </c>
      <c r="C1198" s="31">
        <v>43752</v>
      </c>
      <c r="D1198" s="20" t="s">
        <v>186</v>
      </c>
      <c r="E1198" s="51" t="str">
        <f>IF(ISBLANK(LeaveTracker[[#This Row],[Employee Name]]),"-----",VLOOKUP(LeaveTracker[[#This Row],[Employee Name]],Employees[[Employee Name]:[Office]],7))</f>
        <v>CBO</v>
      </c>
      <c r="F1198" s="51" t="str">
        <f>IF(ISBLANK(LeaveTracker[[#This Row],[Employee Name]]),"-----",VLOOKUP(LeaveTracker[[#This Row],[Employee Name]],Employees[[Employee Name]:[Office]],6))</f>
        <v>REGULAR</v>
      </c>
      <c r="G1198" s="24">
        <v>43761</v>
      </c>
      <c r="H1198" s="24">
        <v>43762</v>
      </c>
      <c r="I1198" s="56" t="s">
        <v>82</v>
      </c>
      <c r="K1198" s="51" t="str">
        <f ca="1">LeaveTracker[[#This Row],[Days]]&amp;" "&amp;LeaveTracker[[#This Row],[Type of Leave]]</f>
        <v>2 VL</v>
      </c>
      <c r="L1198" s="23">
        <f ca="1">NETWORKDAYS(LeaveTracker[[#This Row],[Start Date]],LeaveTracker[[#This Row],[End Date]],lstHolidays)</f>
        <v>2</v>
      </c>
      <c r="M1198" s="27"/>
    </row>
    <row r="1199" spans="1:13" ht="30" hidden="1" customHeight="1" x14ac:dyDescent="0.3">
      <c r="A1199" s="32">
        <v>1385</v>
      </c>
      <c r="B1199" s="31">
        <v>43803</v>
      </c>
      <c r="C1199" s="31">
        <v>43774</v>
      </c>
      <c r="D1199" s="20" t="s">
        <v>615</v>
      </c>
      <c r="E1199" s="51" t="str">
        <f>IF(ISBLANK(LeaveTracker[[#This Row],[Employee Name]]),"-----",VLOOKUP(LeaveTracker[[#This Row],[Employee Name]],Employees[[Employee Name]:[Office]],7))</f>
        <v>CBO</v>
      </c>
      <c r="F1199" s="51" t="str">
        <f>IF(ISBLANK(LeaveTracker[[#This Row],[Employee Name]]),"-----",VLOOKUP(LeaveTracker[[#This Row],[Employee Name]],Employees[[Employee Name]:[Office]],6))</f>
        <v>REGULAR</v>
      </c>
      <c r="G1199" s="24">
        <v>43773</v>
      </c>
      <c r="H1199" s="24">
        <v>43773</v>
      </c>
      <c r="I1199" s="56" t="s">
        <v>81</v>
      </c>
      <c r="K1199" s="51" t="str">
        <f ca="1">LeaveTracker[[#This Row],[Days]]&amp;" "&amp;LeaveTracker[[#This Row],[Type of Leave]]</f>
        <v>1 SL</v>
      </c>
      <c r="L1199" s="23">
        <f ca="1">NETWORKDAYS(LeaveTracker[[#This Row],[Start Date]],LeaveTracker[[#This Row],[End Date]],lstHolidays)</f>
        <v>1</v>
      </c>
      <c r="M1199" s="27"/>
    </row>
    <row r="1200" spans="1:13" ht="30" hidden="1" customHeight="1" x14ac:dyDescent="0.3">
      <c r="A1200" s="32">
        <v>1386</v>
      </c>
      <c r="B1200" s="31">
        <v>43803</v>
      </c>
      <c r="C1200" s="31">
        <v>43775</v>
      </c>
      <c r="D1200" s="20" t="s">
        <v>391</v>
      </c>
      <c r="E1200" s="51" t="str">
        <f>IF(ISBLANK(LeaveTracker[[#This Row],[Employee Name]]),"-----",VLOOKUP(LeaveTracker[[#This Row],[Employee Name]],Employees[[Employee Name]:[Office]],7))</f>
        <v>ONT</v>
      </c>
      <c r="F1200" s="51" t="str">
        <f>IF(ISBLANK(LeaveTracker[[#This Row],[Employee Name]]),"-----",VLOOKUP(LeaveTracker[[#This Row],[Employee Name]],Employees[[Employee Name]:[Office]],6))</f>
        <v>REGULAR</v>
      </c>
      <c r="G1200" s="24">
        <v>43739</v>
      </c>
      <c r="H1200" s="24">
        <v>43739</v>
      </c>
      <c r="I1200" s="56" t="s">
        <v>82</v>
      </c>
      <c r="K1200" s="51" t="str">
        <f ca="1">LeaveTracker[[#This Row],[Days]]&amp;" "&amp;LeaveTracker[[#This Row],[Type of Leave]]</f>
        <v>1 VL</v>
      </c>
      <c r="L1200" s="23">
        <f ca="1">NETWORKDAYS(LeaveTracker[[#This Row],[Start Date]],LeaveTracker[[#This Row],[End Date]],lstHolidays)</f>
        <v>1</v>
      </c>
      <c r="M1200" s="27"/>
    </row>
    <row r="1201" spans="1:13" ht="30" hidden="1" customHeight="1" x14ac:dyDescent="0.3">
      <c r="A1201" s="32">
        <v>1387</v>
      </c>
      <c r="B1201" s="31">
        <v>43803</v>
      </c>
      <c r="C1201" s="31">
        <v>43775</v>
      </c>
      <c r="D1201" s="20" t="s">
        <v>391</v>
      </c>
      <c r="E1201" s="51" t="str">
        <f>IF(ISBLANK(LeaveTracker[[#This Row],[Employee Name]]),"-----",VLOOKUP(LeaveTracker[[#This Row],[Employee Name]],Employees[[Employee Name]:[Office]],7))</f>
        <v>ONT</v>
      </c>
      <c r="F1201" s="51" t="str">
        <f>IF(ISBLANK(LeaveTracker[[#This Row],[Employee Name]]),"-----",VLOOKUP(LeaveTracker[[#This Row],[Employee Name]],Employees[[Employee Name]:[Office]],6))</f>
        <v>REGULAR</v>
      </c>
      <c r="G1201" s="24">
        <v>43756</v>
      </c>
      <c r="H1201" s="24">
        <v>43756</v>
      </c>
      <c r="I1201" s="56" t="s">
        <v>81</v>
      </c>
      <c r="K1201" s="51" t="str">
        <f ca="1">LeaveTracker[[#This Row],[Days]]&amp;" "&amp;LeaveTracker[[#This Row],[Type of Leave]]</f>
        <v>1 SL</v>
      </c>
      <c r="L1201" s="23">
        <f ca="1">NETWORKDAYS(LeaveTracker[[#This Row],[Start Date]],LeaveTracker[[#This Row],[End Date]],lstHolidays)</f>
        <v>1</v>
      </c>
      <c r="M1201" s="27"/>
    </row>
    <row r="1202" spans="1:13" ht="30" hidden="1" customHeight="1" x14ac:dyDescent="0.3">
      <c r="A1202" s="32">
        <v>1387</v>
      </c>
      <c r="B1202" s="31">
        <v>43803</v>
      </c>
      <c r="C1202" s="31">
        <v>43776</v>
      </c>
      <c r="D1202" s="20" t="s">
        <v>391</v>
      </c>
      <c r="E1202" s="51" t="str">
        <f>IF(ISBLANK(LeaveTracker[[#This Row],[Employee Name]]),"-----",VLOOKUP(LeaveTracker[[#This Row],[Employee Name]],Employees[[Employee Name]:[Office]],7))</f>
        <v>ONT</v>
      </c>
      <c r="F1202" s="51" t="str">
        <f>IF(ISBLANK(LeaveTracker[[#This Row],[Employee Name]]),"-----",VLOOKUP(LeaveTracker[[#This Row],[Employee Name]],Employees[[Employee Name]:[Office]],6))</f>
        <v>REGULAR</v>
      </c>
      <c r="G1202" s="24">
        <v>43765</v>
      </c>
      <c r="H1202" s="24">
        <v>43765</v>
      </c>
      <c r="I1202" s="56" t="s">
        <v>81</v>
      </c>
      <c r="K1202" s="51" t="str">
        <f>LeaveTracker[[#This Row],[Days]]&amp;" "&amp;LeaveTracker[[#This Row],[Type of Leave]]</f>
        <v>1 SL</v>
      </c>
      <c r="L1202" s="23">
        <v>1</v>
      </c>
      <c r="M1202" s="27"/>
    </row>
    <row r="1203" spans="1:13" ht="30" hidden="1" customHeight="1" x14ac:dyDescent="0.3">
      <c r="A1203" s="27">
        <v>1388</v>
      </c>
      <c r="B1203" s="31">
        <v>43803</v>
      </c>
      <c r="C1203" s="31">
        <v>43774</v>
      </c>
      <c r="D1203" s="20" t="s">
        <v>358</v>
      </c>
      <c r="E1203" s="51" t="str">
        <f>IF(ISBLANK(LeaveTracker[[#This Row],[Employee Name]]),"-----",VLOOKUP(LeaveTracker[[#This Row],[Employee Name]],Employees[[Employee Name]:[Office]],7))</f>
        <v>LCR</v>
      </c>
      <c r="F1203" s="51" t="str">
        <f>IF(ISBLANK(LeaveTracker[[#This Row],[Employee Name]]),"-----",VLOOKUP(LeaveTracker[[#This Row],[Employee Name]],Employees[[Employee Name]:[Office]],6))</f>
        <v>REGULAR</v>
      </c>
      <c r="G1203" s="24">
        <v>43773</v>
      </c>
      <c r="H1203" s="24">
        <v>43773</v>
      </c>
      <c r="I1203" s="56" t="s">
        <v>81</v>
      </c>
      <c r="K1203" s="51" t="str">
        <f ca="1">LeaveTracker[[#This Row],[Days]]&amp;" "&amp;LeaveTracker[[#This Row],[Type of Leave]]</f>
        <v>1 SL</v>
      </c>
      <c r="L1203" s="23">
        <f ca="1">NETWORKDAYS(LeaveTracker[[#This Row],[Start Date]],LeaveTracker[[#This Row],[End Date]],lstHolidays)</f>
        <v>1</v>
      </c>
      <c r="M1203" s="27"/>
    </row>
    <row r="1204" spans="1:13" ht="30" hidden="1" customHeight="1" x14ac:dyDescent="0.3">
      <c r="A1204" s="32">
        <v>1389</v>
      </c>
      <c r="B1204" s="31">
        <v>43803</v>
      </c>
      <c r="C1204" s="31">
        <v>43775</v>
      </c>
      <c r="D1204" s="19" t="s">
        <v>948</v>
      </c>
      <c r="E1204" s="51" t="str">
        <f>IF(ISBLANK(LeaveTracker[[#This Row],[Employee Name]]),"-----",VLOOKUP(LeaveTracker[[#This Row],[Employee Name]],Employees[[Employee Name]:[Office]],7))</f>
        <v>EEO/ CITY MARKET</v>
      </c>
      <c r="F1204" s="51" t="str">
        <f>IF(ISBLANK(LeaveTracker[[#This Row],[Employee Name]]),"-----",VLOOKUP(LeaveTracker[[#This Row],[Employee Name]],Employees[[Employee Name]:[Office]],6))</f>
        <v>REGULAR</v>
      </c>
      <c r="G1204" s="24">
        <v>43774</v>
      </c>
      <c r="H1204" s="24">
        <v>43774</v>
      </c>
      <c r="I1204" s="56" t="s">
        <v>81</v>
      </c>
      <c r="K1204" s="51" t="str">
        <f ca="1">LeaveTracker[[#This Row],[Days]]&amp;" "&amp;LeaveTracker[[#This Row],[Type of Leave]]</f>
        <v>1 SL</v>
      </c>
      <c r="L1204" s="23">
        <f ca="1">NETWORKDAYS(LeaveTracker[[#This Row],[Start Date]],LeaveTracker[[#This Row],[End Date]],lstHolidays)</f>
        <v>1</v>
      </c>
      <c r="M1204" s="27"/>
    </row>
    <row r="1205" spans="1:13" ht="30" hidden="1" customHeight="1" x14ac:dyDescent="0.3">
      <c r="A1205" s="27">
        <v>1390</v>
      </c>
      <c r="B1205" s="31">
        <v>43803</v>
      </c>
      <c r="C1205" s="31">
        <v>43775</v>
      </c>
      <c r="D1205" s="19" t="s">
        <v>621</v>
      </c>
      <c r="E1205" s="51" t="str">
        <f>IF(ISBLANK(LeaveTracker[[#This Row],[Employee Name]]),"-----",VLOOKUP(LeaveTracker[[#This Row],[Employee Name]],Employees[[Employee Name]:[Office]],7))</f>
        <v>EEO/ CITY MARKET</v>
      </c>
      <c r="F1205" s="51" t="str">
        <f>IF(ISBLANK(LeaveTracker[[#This Row],[Employee Name]]),"-----",VLOOKUP(LeaveTracker[[#This Row],[Employee Name]],Employees[[Employee Name]:[Office]],6))</f>
        <v>REGULAR</v>
      </c>
      <c r="G1205" s="24">
        <v>43782</v>
      </c>
      <c r="H1205" s="24">
        <v>43785</v>
      </c>
      <c r="I1205" s="56" t="s">
        <v>82</v>
      </c>
      <c r="K1205" s="51" t="str">
        <f>LeaveTracker[[#This Row],[Days]]&amp;" "&amp;LeaveTracker[[#This Row],[Type of Leave]]</f>
        <v>4 VL</v>
      </c>
      <c r="L1205" s="23">
        <v>4</v>
      </c>
      <c r="M1205" s="27"/>
    </row>
    <row r="1206" spans="1:13" ht="30" hidden="1" customHeight="1" x14ac:dyDescent="0.3">
      <c r="A1206" s="32">
        <v>1391</v>
      </c>
      <c r="B1206" s="31">
        <v>43803</v>
      </c>
      <c r="C1206" s="31">
        <v>43773</v>
      </c>
      <c r="D1206" s="20" t="s">
        <v>497</v>
      </c>
      <c r="E1206" s="51" t="str">
        <f>IF(ISBLANK(LeaveTracker[[#This Row],[Employee Name]]),"-----",VLOOKUP(LeaveTracker[[#This Row],[Employee Name]],Employees[[Employee Name]:[Office]],7))</f>
        <v>COOPERATIVE OFFICE</v>
      </c>
      <c r="F1206" s="51" t="str">
        <f>IF(ISBLANK(LeaveTracker[[#This Row],[Employee Name]]),"-----",VLOOKUP(LeaveTracker[[#This Row],[Employee Name]],Employees[[Employee Name]:[Office]],6))</f>
        <v>REGULAR</v>
      </c>
      <c r="G1206" s="24">
        <v>43772</v>
      </c>
      <c r="H1206" s="24">
        <v>43772</v>
      </c>
      <c r="I1206" s="56" t="s">
        <v>81</v>
      </c>
      <c r="K1206" s="51" t="str">
        <f>LeaveTracker[[#This Row],[Days]]&amp;" "&amp;LeaveTracker[[#This Row],[Type of Leave]]</f>
        <v>1 SL</v>
      </c>
      <c r="L1206" s="23">
        <v>1</v>
      </c>
      <c r="M1206" s="27"/>
    </row>
    <row r="1207" spans="1:13" ht="30" hidden="1" customHeight="1" x14ac:dyDescent="0.3">
      <c r="A1207" s="27">
        <v>1392</v>
      </c>
      <c r="B1207" s="31">
        <v>43803</v>
      </c>
      <c r="C1207" s="31">
        <v>43788</v>
      </c>
      <c r="D1207" s="20" t="s">
        <v>485</v>
      </c>
      <c r="E1207" s="51" t="str">
        <f>IF(ISBLANK(LeaveTracker[[#This Row],[Employee Name]]),"-----",VLOOKUP(LeaveTracker[[#This Row],[Employee Name]],Employees[[Employee Name]:[Office]],7))</f>
        <v>COOPERATIVE OFFICE</v>
      </c>
      <c r="F1207" s="51" t="str">
        <f>IF(ISBLANK(LeaveTracker[[#This Row],[Employee Name]]),"-----",VLOOKUP(LeaveTracker[[#This Row],[Employee Name]],Employees[[Employee Name]:[Office]],6))</f>
        <v>REGULAR</v>
      </c>
      <c r="G1207" s="24">
        <v>43797</v>
      </c>
      <c r="H1207" s="24">
        <v>43798</v>
      </c>
      <c r="I1207" s="56" t="s">
        <v>82</v>
      </c>
      <c r="K1207" s="51" t="str">
        <f ca="1">LeaveTracker[[#This Row],[Days]]&amp;" "&amp;LeaveTracker[[#This Row],[Type of Leave]]</f>
        <v>2 VL</v>
      </c>
      <c r="L1207" s="23">
        <f ca="1">NETWORKDAYS(LeaveTracker[[#This Row],[Start Date]],LeaveTracker[[#This Row],[End Date]],lstHolidays)</f>
        <v>2</v>
      </c>
      <c r="M1207" s="27"/>
    </row>
    <row r="1208" spans="1:13" ht="30" hidden="1" customHeight="1" x14ac:dyDescent="0.3">
      <c r="A1208" s="32">
        <v>1393</v>
      </c>
      <c r="B1208" s="31">
        <v>43803</v>
      </c>
      <c r="C1208" s="31">
        <v>43735</v>
      </c>
      <c r="D1208" s="19" t="s">
        <v>624</v>
      </c>
      <c r="E1208" s="51" t="str">
        <f>IF(ISBLANK(LeaveTracker[[#This Row],[Employee Name]]),"-----",VLOOKUP(LeaveTracker[[#This Row],[Employee Name]],Employees[[Employee Name]:[Office]],7))</f>
        <v>CBO</v>
      </c>
      <c r="F1208" s="51" t="str">
        <f>IF(ISBLANK(LeaveTracker[[#This Row],[Employee Name]]),"-----",VLOOKUP(LeaveTracker[[#This Row],[Employee Name]],Employees[[Employee Name]:[Office]],6))</f>
        <v>REGULAR</v>
      </c>
      <c r="G1208" s="24">
        <v>43731</v>
      </c>
      <c r="H1208" s="24">
        <v>43731</v>
      </c>
      <c r="I1208" s="56" t="s">
        <v>81</v>
      </c>
      <c r="K1208" s="51" t="str">
        <f ca="1">LeaveTracker[[#This Row],[Days]]&amp;" "&amp;LeaveTracker[[#This Row],[Type of Leave]]</f>
        <v>1 SL</v>
      </c>
      <c r="L1208" s="23">
        <f ca="1">NETWORKDAYS(LeaveTracker[[#This Row],[Start Date]],LeaveTracker[[#This Row],[End Date]],lstHolidays)</f>
        <v>1</v>
      </c>
      <c r="M1208" s="27"/>
    </row>
    <row r="1209" spans="1:13" ht="30" hidden="1" customHeight="1" x14ac:dyDescent="0.3">
      <c r="A1209" s="32">
        <v>1393</v>
      </c>
      <c r="B1209" s="31">
        <v>43803</v>
      </c>
      <c r="C1209" s="31">
        <v>43735</v>
      </c>
      <c r="D1209" s="19" t="s">
        <v>624</v>
      </c>
      <c r="E1209" s="51" t="str">
        <f>IF(ISBLANK(LeaveTracker[[#This Row],[Employee Name]]),"-----",VLOOKUP(LeaveTracker[[#This Row],[Employee Name]],Employees[[Employee Name]:[Office]],7))</f>
        <v>CBO</v>
      </c>
      <c r="F1209" s="51" t="str">
        <f>IF(ISBLANK(LeaveTracker[[#This Row],[Employee Name]]),"-----",VLOOKUP(LeaveTracker[[#This Row],[Employee Name]],Employees[[Employee Name]:[Office]],6))</f>
        <v>REGULAR</v>
      </c>
      <c r="G1209" s="24">
        <v>43733</v>
      </c>
      <c r="H1209" s="24">
        <v>43734</v>
      </c>
      <c r="I1209" s="56" t="s">
        <v>81</v>
      </c>
      <c r="K1209" s="51" t="str">
        <f ca="1">LeaveTracker[[#This Row],[Days]]&amp;" "&amp;LeaveTracker[[#This Row],[Type of Leave]]</f>
        <v>2 SL</v>
      </c>
      <c r="L1209" s="23">
        <f ca="1">NETWORKDAYS(LeaveTracker[[#This Row],[Start Date]],LeaveTracker[[#This Row],[End Date]],lstHolidays)</f>
        <v>2</v>
      </c>
      <c r="M1209" s="27"/>
    </row>
    <row r="1210" spans="1:13" ht="30" hidden="1" customHeight="1" x14ac:dyDescent="0.3">
      <c r="A1210" s="32">
        <v>1394</v>
      </c>
      <c r="B1210" s="31">
        <v>43803</v>
      </c>
      <c r="C1210" s="31">
        <v>43732</v>
      </c>
      <c r="D1210" s="20" t="s">
        <v>624</v>
      </c>
      <c r="E1210" s="51" t="str">
        <f>IF(ISBLANK(LeaveTracker[[#This Row],[Employee Name]]),"-----",VLOOKUP(LeaveTracker[[#This Row],[Employee Name]],Employees[[Employee Name]:[Office]],7))</f>
        <v>CBO</v>
      </c>
      <c r="F1210" s="51" t="str">
        <f>IF(ISBLANK(LeaveTracker[[#This Row],[Employee Name]]),"-----",VLOOKUP(LeaveTracker[[#This Row],[Employee Name]],Employees[[Employee Name]:[Office]],6))</f>
        <v>REGULAR</v>
      </c>
      <c r="G1210" s="24">
        <v>43738</v>
      </c>
      <c r="H1210" s="24">
        <v>43739</v>
      </c>
      <c r="I1210" s="56" t="s">
        <v>82</v>
      </c>
      <c r="K1210" s="51" t="str">
        <f ca="1">LeaveTracker[[#This Row],[Days]]&amp;" "&amp;LeaveTracker[[#This Row],[Type of Leave]]</f>
        <v>2 VL</v>
      </c>
      <c r="L1210" s="23">
        <f ca="1">NETWORKDAYS(LeaveTracker[[#This Row],[Start Date]],LeaveTracker[[#This Row],[End Date]],lstHolidays)</f>
        <v>2</v>
      </c>
      <c r="M1210" s="27"/>
    </row>
    <row r="1211" spans="1:13" ht="30" hidden="1" customHeight="1" x14ac:dyDescent="0.3">
      <c r="A1211" s="32">
        <v>1395</v>
      </c>
      <c r="B1211" s="31">
        <v>43803</v>
      </c>
      <c r="C1211" s="31">
        <v>43791</v>
      </c>
      <c r="D1211" s="19" t="s">
        <v>627</v>
      </c>
      <c r="E1211" s="51" t="str">
        <f>IF(ISBLANK(LeaveTracker[[#This Row],[Employee Name]]),"-----",VLOOKUP(LeaveTracker[[#This Row],[Employee Name]],Employees[[Employee Name]:[Office]],7))</f>
        <v>CTO</v>
      </c>
      <c r="F1211" s="51" t="str">
        <f>IF(ISBLANK(LeaveTracker[[#This Row],[Employee Name]]),"-----",VLOOKUP(LeaveTracker[[#This Row],[Employee Name]],Employees[[Employee Name]:[Office]],6))</f>
        <v>REGULAR</v>
      </c>
      <c r="G1211" s="24">
        <v>43790</v>
      </c>
      <c r="H1211" s="24">
        <v>43790</v>
      </c>
      <c r="I1211" s="56" t="s">
        <v>81</v>
      </c>
      <c r="K1211" s="51" t="str">
        <f ca="1">LeaveTracker[[#This Row],[Days]]&amp;" "&amp;LeaveTracker[[#This Row],[Type of Leave]]</f>
        <v>1 SL</v>
      </c>
      <c r="L1211" s="23">
        <f ca="1">NETWORKDAYS(LeaveTracker[[#This Row],[Start Date]],LeaveTracker[[#This Row],[End Date]],lstHolidays)</f>
        <v>1</v>
      </c>
      <c r="M1211" s="27"/>
    </row>
    <row r="1212" spans="1:13" ht="30" hidden="1" customHeight="1" x14ac:dyDescent="0.3">
      <c r="A1212" s="32">
        <v>1396</v>
      </c>
      <c r="B1212" s="31">
        <v>43803</v>
      </c>
      <c r="C1212" s="31">
        <v>43768</v>
      </c>
      <c r="D1212" s="19" t="s">
        <v>629</v>
      </c>
      <c r="E1212" s="51" t="str">
        <f>IF(ISBLANK(LeaveTracker[[#This Row],[Employee Name]]),"-----",VLOOKUP(LeaveTracker[[#This Row],[Employee Name]],Employees[[Employee Name]:[Office]],7))</f>
        <v>EEO/ CITY MARKET</v>
      </c>
      <c r="F1212" s="51" t="str">
        <f>IF(ISBLANK(LeaveTracker[[#This Row],[Employee Name]]),"-----",VLOOKUP(LeaveTracker[[#This Row],[Employee Name]],Employees[[Employee Name]:[Office]],6))</f>
        <v>REGULAR</v>
      </c>
      <c r="G1212" s="24">
        <v>43822</v>
      </c>
      <c r="H1212" s="24">
        <v>43822</v>
      </c>
      <c r="I1212" s="56" t="s">
        <v>300</v>
      </c>
      <c r="J1212" s="43" t="s">
        <v>307</v>
      </c>
      <c r="K1212" s="51" t="str">
        <f ca="1">LeaveTracker[[#This Row],[Days]]&amp;" "&amp;LeaveTracker[[#This Row],[Type of Leave]]</f>
        <v>1 OTHER</v>
      </c>
      <c r="L1212" s="23">
        <f ca="1">NETWORKDAYS(LeaveTracker[[#This Row],[Start Date]],LeaveTracker[[#This Row],[End Date]],lstHolidays)</f>
        <v>1</v>
      </c>
      <c r="M1212" s="27"/>
    </row>
    <row r="1213" spans="1:13" ht="30" hidden="1" customHeight="1" x14ac:dyDescent="0.3">
      <c r="A1213" s="32">
        <v>1396</v>
      </c>
      <c r="B1213" s="31">
        <v>43803</v>
      </c>
      <c r="C1213" s="31">
        <v>43768</v>
      </c>
      <c r="D1213" s="19" t="s">
        <v>629</v>
      </c>
      <c r="E1213" s="51" t="str">
        <f>IF(ISBLANK(LeaveTracker[[#This Row],[Employee Name]]),"-----",VLOOKUP(LeaveTracker[[#This Row],[Employee Name]],Employees[[Employee Name]:[Office]],7))</f>
        <v>EEO/ CITY MARKET</v>
      </c>
      <c r="F1213" s="51" t="str">
        <f>IF(ISBLANK(LeaveTracker[[#This Row],[Employee Name]]),"-----",VLOOKUP(LeaveTracker[[#This Row],[Employee Name]],Employees[[Employee Name]:[Office]],6))</f>
        <v>REGULAR</v>
      </c>
      <c r="G1213" s="24">
        <v>43825</v>
      </c>
      <c r="H1213" s="24">
        <v>43825</v>
      </c>
      <c r="I1213" s="56" t="s">
        <v>300</v>
      </c>
      <c r="K1213" s="51" t="str">
        <f ca="1">LeaveTracker[[#This Row],[Days]]&amp;" "&amp;LeaveTracker[[#This Row],[Type of Leave]]</f>
        <v>1 OTHER</v>
      </c>
      <c r="L1213" s="23">
        <f ca="1">NETWORKDAYS(LeaveTracker[[#This Row],[Start Date]],LeaveTracker[[#This Row],[End Date]],lstHolidays)</f>
        <v>1</v>
      </c>
      <c r="M1213" s="27"/>
    </row>
    <row r="1214" spans="1:13" ht="30" hidden="1" customHeight="1" x14ac:dyDescent="0.3">
      <c r="A1214" s="32">
        <v>1396</v>
      </c>
      <c r="B1214" s="31">
        <v>43803</v>
      </c>
      <c r="C1214" s="31">
        <v>43768</v>
      </c>
      <c r="D1214" s="19" t="s">
        <v>629</v>
      </c>
      <c r="E1214" s="51" t="str">
        <f>IF(ISBLANK(LeaveTracker[[#This Row],[Employee Name]]),"-----",VLOOKUP(LeaveTracker[[#This Row],[Employee Name]],Employees[[Employee Name]:[Office]],7))</f>
        <v>EEO/ CITY MARKET</v>
      </c>
      <c r="F1214" s="51" t="str">
        <f>IF(ISBLANK(LeaveTracker[[#This Row],[Employee Name]]),"-----",VLOOKUP(LeaveTracker[[#This Row],[Employee Name]],Employees[[Employee Name]:[Office]],6))</f>
        <v>REGULAR</v>
      </c>
      <c r="G1214" s="24">
        <v>43827</v>
      </c>
      <c r="H1214" s="24">
        <v>43827</v>
      </c>
      <c r="I1214" s="56" t="s">
        <v>300</v>
      </c>
      <c r="K1214" s="51" t="str">
        <f>LeaveTracker[[#This Row],[Days]]&amp;" "&amp;LeaveTracker[[#This Row],[Type of Leave]]</f>
        <v>1 OTHER</v>
      </c>
      <c r="L1214" s="23">
        <v>1</v>
      </c>
      <c r="M1214" s="27"/>
    </row>
    <row r="1215" spans="1:13" ht="30" hidden="1" customHeight="1" x14ac:dyDescent="0.3">
      <c r="A1215" s="32">
        <v>1397</v>
      </c>
      <c r="B1215" s="31">
        <v>43803</v>
      </c>
      <c r="C1215" s="31">
        <v>43789</v>
      </c>
      <c r="D1215" s="20" t="s">
        <v>629</v>
      </c>
      <c r="E1215" s="51" t="str">
        <f>IF(ISBLANK(LeaveTracker[[#This Row],[Employee Name]]),"-----",VLOOKUP(LeaveTracker[[#This Row],[Employee Name]],Employees[[Employee Name]:[Office]],7))</f>
        <v>EEO/ CITY MARKET</v>
      </c>
      <c r="F1215" s="51" t="str">
        <f>IF(ISBLANK(LeaveTracker[[#This Row],[Employee Name]]),"-----",VLOOKUP(LeaveTracker[[#This Row],[Employee Name]],Employees[[Employee Name]:[Office]],6))</f>
        <v>REGULAR</v>
      </c>
      <c r="G1215" s="24">
        <v>43780</v>
      </c>
      <c r="H1215" s="24">
        <v>43783</v>
      </c>
      <c r="I1215" s="56" t="s">
        <v>82</v>
      </c>
      <c r="K1215" s="51" t="str">
        <f ca="1">LeaveTracker[[#This Row],[Days]]&amp;" "&amp;LeaveTracker[[#This Row],[Type of Leave]]</f>
        <v>4 VL</v>
      </c>
      <c r="L1215" s="23">
        <f ca="1">NETWORKDAYS(LeaveTracker[[#This Row],[Start Date]],LeaveTracker[[#This Row],[End Date]],lstHolidays)</f>
        <v>4</v>
      </c>
      <c r="M1215" s="27"/>
    </row>
    <row r="1216" spans="1:13" ht="30" hidden="1" customHeight="1" x14ac:dyDescent="0.3">
      <c r="A1216" s="32">
        <v>1397</v>
      </c>
      <c r="B1216" s="31">
        <v>43803</v>
      </c>
      <c r="C1216" s="31">
        <v>43789</v>
      </c>
      <c r="D1216" s="20" t="s">
        <v>629</v>
      </c>
      <c r="E1216" s="51" t="str">
        <f>IF(ISBLANK(LeaveTracker[[#This Row],[Employee Name]]),"-----",VLOOKUP(LeaveTracker[[#This Row],[Employee Name]],Employees[[Employee Name]:[Office]],7))</f>
        <v>EEO/ CITY MARKET</v>
      </c>
      <c r="F1216" s="51" t="str">
        <f>IF(ISBLANK(LeaveTracker[[#This Row],[Employee Name]]),"-----",VLOOKUP(LeaveTracker[[#This Row],[Employee Name]],Employees[[Employee Name]:[Office]],6))</f>
        <v>REGULAR</v>
      </c>
      <c r="G1216" s="24">
        <v>43785</v>
      </c>
      <c r="H1216" s="24">
        <v>43785</v>
      </c>
      <c r="I1216" s="56" t="s">
        <v>82</v>
      </c>
      <c r="K1216" s="51" t="str">
        <f>LeaveTracker[[#This Row],[Days]]&amp;" "&amp;LeaveTracker[[#This Row],[Type of Leave]]</f>
        <v>1 VL</v>
      </c>
      <c r="L1216" s="23">
        <v>1</v>
      </c>
      <c r="M1216" s="27"/>
    </row>
    <row r="1217" spans="1:13" ht="30" hidden="1" customHeight="1" x14ac:dyDescent="0.3">
      <c r="A1217" s="32">
        <v>1397</v>
      </c>
      <c r="B1217" s="31">
        <v>43803</v>
      </c>
      <c r="C1217" s="31">
        <v>43789</v>
      </c>
      <c r="D1217" s="20" t="s">
        <v>629</v>
      </c>
      <c r="E1217" s="51" t="str">
        <f>IF(ISBLANK(LeaveTracker[[#This Row],[Employee Name]]),"-----",VLOOKUP(LeaveTracker[[#This Row],[Employee Name]],Employees[[Employee Name]:[Office]],7))</f>
        <v>EEO/ CITY MARKET</v>
      </c>
      <c r="F1217" s="51" t="str">
        <f>IF(ISBLANK(LeaveTracker[[#This Row],[Employee Name]]),"-----",VLOOKUP(LeaveTracker[[#This Row],[Employee Name]],Employees[[Employee Name]:[Office]],6))</f>
        <v>REGULAR</v>
      </c>
      <c r="G1217" s="24">
        <v>43787</v>
      </c>
      <c r="H1217" s="24">
        <v>43788</v>
      </c>
      <c r="I1217" s="56" t="s">
        <v>82</v>
      </c>
      <c r="K1217" s="51" t="str">
        <f ca="1">LeaveTracker[[#This Row],[Days]]&amp;" "&amp;LeaveTracker[[#This Row],[Type of Leave]]</f>
        <v>2 VL</v>
      </c>
      <c r="L1217" s="23">
        <f ca="1">NETWORKDAYS(LeaveTracker[[#This Row],[Start Date]],LeaveTracker[[#This Row],[End Date]],lstHolidays)</f>
        <v>2</v>
      </c>
      <c r="M1217" s="27"/>
    </row>
    <row r="1218" spans="1:13" ht="30" hidden="1" customHeight="1" x14ac:dyDescent="0.3">
      <c r="A1218" s="32">
        <v>1398</v>
      </c>
      <c r="B1218" s="31">
        <v>43803</v>
      </c>
      <c r="C1218" s="31">
        <v>43768</v>
      </c>
      <c r="D1218" s="20" t="s">
        <v>629</v>
      </c>
      <c r="E1218" s="51" t="str">
        <f>IF(ISBLANK(LeaveTracker[[#This Row],[Employee Name]]),"-----",VLOOKUP(LeaveTracker[[#This Row],[Employee Name]],Employees[[Employee Name]:[Office]],7))</f>
        <v>EEO/ CITY MARKET</v>
      </c>
      <c r="F1218" s="51" t="str">
        <f>IF(ISBLANK(LeaveTracker[[#This Row],[Employee Name]]),"-----",VLOOKUP(LeaveTracker[[#This Row],[Employee Name]],Employees[[Employee Name]:[Office]],6))</f>
        <v>REGULAR</v>
      </c>
      <c r="G1218" s="24">
        <v>43803</v>
      </c>
      <c r="H1218" s="24">
        <v>43803</v>
      </c>
      <c r="I1218" s="56" t="s">
        <v>300</v>
      </c>
      <c r="J1218" s="43" t="s">
        <v>226</v>
      </c>
      <c r="K1218" s="51" t="str">
        <f ca="1">LeaveTracker[[#This Row],[Days]]&amp;" "&amp;LeaveTracker[[#This Row],[Type of Leave]]</f>
        <v>1 OTHER</v>
      </c>
      <c r="L1218" s="23">
        <f ca="1">NETWORKDAYS(LeaveTracker[[#This Row],[Start Date]],LeaveTracker[[#This Row],[End Date]],lstHolidays)</f>
        <v>1</v>
      </c>
      <c r="M1218" s="27"/>
    </row>
    <row r="1219" spans="1:13" ht="30" hidden="1" customHeight="1" x14ac:dyDescent="0.3">
      <c r="A1219" s="32">
        <v>1399</v>
      </c>
      <c r="B1219" s="31">
        <v>43803</v>
      </c>
      <c r="C1219" s="31">
        <v>43776</v>
      </c>
      <c r="D1219" s="19" t="s">
        <v>849</v>
      </c>
      <c r="E1219" s="51" t="str">
        <f>IF(ISBLANK(LeaveTracker[[#This Row],[Employee Name]]),"-----",VLOOKUP(LeaveTracker[[#This Row],[Employee Name]],Employees[[Employee Name]:[Office]],7))</f>
        <v>CCT</v>
      </c>
      <c r="F1219" s="51" t="str">
        <f>IF(ISBLANK(LeaveTracker[[#This Row],[Employee Name]]),"-----",VLOOKUP(LeaveTracker[[#This Row],[Employee Name]],Employees[[Employee Name]:[Office]],6))</f>
        <v>REGULAR</v>
      </c>
      <c r="G1219" s="24">
        <v>43775</v>
      </c>
      <c r="H1219" s="24">
        <v>43775</v>
      </c>
      <c r="I1219" s="56" t="s">
        <v>81</v>
      </c>
      <c r="K1219" s="51" t="str">
        <f ca="1">LeaveTracker[[#This Row],[Days]]&amp;" "&amp;LeaveTracker[[#This Row],[Type of Leave]]</f>
        <v>1 SL</v>
      </c>
      <c r="L1219" s="23">
        <f ca="1">NETWORKDAYS(LeaveTracker[[#This Row],[Start Date]],LeaveTracker[[#This Row],[End Date]],lstHolidays)</f>
        <v>1</v>
      </c>
      <c r="M1219" s="27"/>
    </row>
    <row r="1220" spans="1:13" ht="30" hidden="1" customHeight="1" x14ac:dyDescent="0.3">
      <c r="A1220" s="32">
        <v>1400</v>
      </c>
      <c r="B1220" s="31">
        <v>43803</v>
      </c>
      <c r="C1220" s="31">
        <v>43774</v>
      </c>
      <c r="D1220" s="20" t="s">
        <v>577</v>
      </c>
      <c r="E1220" s="51" t="str">
        <f>IF(ISBLANK(LeaveTracker[[#This Row],[Employee Name]]),"-----",VLOOKUP(LeaveTracker[[#This Row],[Employee Name]],Employees[[Employee Name]:[Office]],7))</f>
        <v>CCT</v>
      </c>
      <c r="F1220" s="51" t="str">
        <f>IF(ISBLANK(LeaveTracker[[#This Row],[Employee Name]]),"-----",VLOOKUP(LeaveTracker[[#This Row],[Employee Name]],Employees[[Employee Name]:[Office]],6))</f>
        <v>REGULAR</v>
      </c>
      <c r="G1220" s="24">
        <v>43781</v>
      </c>
      <c r="H1220" s="24">
        <v>43781</v>
      </c>
      <c r="I1220" s="56" t="s">
        <v>82</v>
      </c>
      <c r="K1220" s="51" t="str">
        <f ca="1">LeaveTracker[[#This Row],[Days]]&amp;" "&amp;LeaveTracker[[#This Row],[Type of Leave]]</f>
        <v>1 VL</v>
      </c>
      <c r="L1220" s="23">
        <f ca="1">NETWORKDAYS(LeaveTracker[[#This Row],[Start Date]],LeaveTracker[[#This Row],[End Date]],lstHolidays)</f>
        <v>1</v>
      </c>
      <c r="M1220" s="27"/>
    </row>
    <row r="1221" spans="1:13" ht="30" hidden="1" customHeight="1" x14ac:dyDescent="0.3">
      <c r="A1221" s="32">
        <v>1401</v>
      </c>
      <c r="B1221" s="31">
        <v>43803</v>
      </c>
      <c r="C1221" s="31">
        <v>43776</v>
      </c>
      <c r="D1221" s="20" t="s">
        <v>577</v>
      </c>
      <c r="E1221" s="51" t="str">
        <f>IF(ISBLANK(LeaveTracker[[#This Row],[Employee Name]]),"-----",VLOOKUP(LeaveTracker[[#This Row],[Employee Name]],Employees[[Employee Name]:[Office]],7))</f>
        <v>CCT</v>
      </c>
      <c r="F1221" s="51" t="str">
        <f>IF(ISBLANK(LeaveTracker[[#This Row],[Employee Name]]),"-----",VLOOKUP(LeaveTracker[[#This Row],[Employee Name]],Employees[[Employee Name]:[Office]],6))</f>
        <v>REGULAR</v>
      </c>
      <c r="G1221" s="24">
        <v>43775</v>
      </c>
      <c r="H1221" s="24">
        <v>43775</v>
      </c>
      <c r="I1221" s="56" t="s">
        <v>81</v>
      </c>
      <c r="K1221" s="51" t="str">
        <f ca="1">LeaveTracker[[#This Row],[Days]]&amp;" "&amp;LeaveTracker[[#This Row],[Type of Leave]]</f>
        <v>1 SL</v>
      </c>
      <c r="L1221" s="23">
        <f ca="1">NETWORKDAYS(LeaveTracker[[#This Row],[Start Date]],LeaveTracker[[#This Row],[End Date]],lstHolidays)</f>
        <v>1</v>
      </c>
      <c r="M1221" s="27"/>
    </row>
    <row r="1222" spans="1:13" ht="30" hidden="1" customHeight="1" x14ac:dyDescent="0.3">
      <c r="A1222" s="32">
        <v>1402</v>
      </c>
      <c r="B1222" s="31">
        <v>43803</v>
      </c>
      <c r="C1222" s="31">
        <v>43776</v>
      </c>
      <c r="D1222" s="20" t="s">
        <v>586</v>
      </c>
      <c r="E1222" s="51" t="str">
        <f>IF(ISBLANK(LeaveTracker[[#This Row],[Employee Name]]),"-----",VLOOKUP(LeaveTracker[[#This Row],[Employee Name]],Employees[[Employee Name]:[Office]],7))</f>
        <v>CCT</v>
      </c>
      <c r="F1222" s="51" t="str">
        <f>IF(ISBLANK(LeaveTracker[[#This Row],[Employee Name]]),"-----",VLOOKUP(LeaveTracker[[#This Row],[Employee Name]],Employees[[Employee Name]:[Office]],6))</f>
        <v>REGULAR</v>
      </c>
      <c r="G1222" s="24">
        <v>43773</v>
      </c>
      <c r="H1222" s="24">
        <v>43774</v>
      </c>
      <c r="I1222" s="56" t="s">
        <v>81</v>
      </c>
      <c r="K1222" s="51" t="str">
        <f ca="1">LeaveTracker[[#This Row],[Days]]&amp;" "&amp;LeaveTracker[[#This Row],[Type of Leave]]</f>
        <v>2 SL</v>
      </c>
      <c r="L1222" s="23">
        <f ca="1">NETWORKDAYS(LeaveTracker[[#This Row],[Start Date]],LeaveTracker[[#This Row],[End Date]],lstHolidays)</f>
        <v>2</v>
      </c>
      <c r="M1222" s="27"/>
    </row>
    <row r="1223" spans="1:13" ht="30" hidden="1" customHeight="1" x14ac:dyDescent="0.3">
      <c r="A1223" s="32">
        <v>1403</v>
      </c>
      <c r="B1223" s="31">
        <v>43803</v>
      </c>
      <c r="C1223" s="31">
        <v>43776</v>
      </c>
      <c r="D1223" s="20" t="s">
        <v>378</v>
      </c>
      <c r="E1223" s="51" t="str">
        <f>IF(ISBLANK(LeaveTracker[[#This Row],[Employee Name]]),"-----",VLOOKUP(LeaveTracker[[#This Row],[Employee Name]],Employees[[Employee Name]:[Office]],7))</f>
        <v>CCT</v>
      </c>
      <c r="F1223" s="51" t="str">
        <f>IF(ISBLANK(LeaveTracker[[#This Row],[Employee Name]]),"-----",VLOOKUP(LeaveTracker[[#This Row],[Employee Name]],Employees[[Employee Name]:[Office]],6))</f>
        <v>REGULAR</v>
      </c>
      <c r="G1223" s="24">
        <v>43784</v>
      </c>
      <c r="H1223" s="24">
        <v>43784</v>
      </c>
      <c r="I1223" s="56" t="s">
        <v>300</v>
      </c>
      <c r="J1223" s="43" t="s">
        <v>158</v>
      </c>
      <c r="K1223" s="51" t="str">
        <f ca="1">LeaveTracker[[#This Row],[Days]]&amp;" "&amp;LeaveTracker[[#This Row],[Type of Leave]]</f>
        <v>1 OTHER</v>
      </c>
      <c r="L1223" s="23">
        <f ca="1">NETWORKDAYS(LeaveTracker[[#This Row],[Start Date]],LeaveTracker[[#This Row],[End Date]],lstHolidays)</f>
        <v>1</v>
      </c>
      <c r="M1223" s="27"/>
    </row>
    <row r="1224" spans="1:13" ht="30" hidden="1" customHeight="1" x14ac:dyDescent="0.3">
      <c r="A1224" s="32">
        <v>1404</v>
      </c>
      <c r="B1224" s="31">
        <v>43803</v>
      </c>
      <c r="C1224" s="31">
        <v>43777</v>
      </c>
      <c r="D1224" s="20" t="s">
        <v>633</v>
      </c>
      <c r="E1224" s="51" t="str">
        <f>IF(ISBLANK(LeaveTracker[[#This Row],[Employee Name]]),"-----",VLOOKUP(LeaveTracker[[#This Row],[Employee Name]],Employees[[Employee Name]:[Office]],7))</f>
        <v>CCT</v>
      </c>
      <c r="F1224" s="51" t="str">
        <f>IF(ISBLANK(LeaveTracker[[#This Row],[Employee Name]]),"-----",VLOOKUP(LeaveTracker[[#This Row],[Employee Name]],Employees[[Employee Name]:[Office]],6))</f>
        <v>REGULAR</v>
      </c>
      <c r="G1224" s="24">
        <v>43784</v>
      </c>
      <c r="H1224" s="24">
        <v>43784</v>
      </c>
      <c r="I1224" s="56" t="s">
        <v>300</v>
      </c>
      <c r="J1224" s="43" t="s">
        <v>276</v>
      </c>
      <c r="K1224" s="51" t="str">
        <f ca="1">LeaveTracker[[#This Row],[Days]]&amp;" "&amp;LeaveTracker[[#This Row],[Type of Leave]]</f>
        <v>1 OTHER</v>
      </c>
      <c r="L1224" s="23">
        <f ca="1">NETWORKDAYS(LeaveTracker[[#This Row],[Start Date]],LeaveTracker[[#This Row],[End Date]],lstHolidays)</f>
        <v>1</v>
      </c>
      <c r="M1224" s="27"/>
    </row>
    <row r="1225" spans="1:13" ht="30" hidden="1" customHeight="1" x14ac:dyDescent="0.3">
      <c r="A1225" s="32">
        <v>1405</v>
      </c>
      <c r="B1225" s="31">
        <v>43803</v>
      </c>
      <c r="C1225" s="24">
        <v>43782</v>
      </c>
      <c r="D1225" s="20" t="s">
        <v>374</v>
      </c>
      <c r="E1225" s="51" t="str">
        <f>IF(ISBLANK(LeaveTracker[[#This Row],[Employee Name]]),"-----",VLOOKUP(LeaveTracker[[#This Row],[Employee Name]],Employees[[Employee Name]:[Office]],7))</f>
        <v>LIBRARY</v>
      </c>
      <c r="F1225" s="51" t="str">
        <f>IF(ISBLANK(LeaveTracker[[#This Row],[Employee Name]]),"-----",VLOOKUP(LeaveTracker[[#This Row],[Employee Name]],Employees[[Employee Name]:[Office]],6))</f>
        <v>REGULAR</v>
      </c>
      <c r="G1225" s="24">
        <v>43782</v>
      </c>
      <c r="H1225" s="24">
        <v>43783</v>
      </c>
      <c r="I1225" s="56" t="s">
        <v>81</v>
      </c>
      <c r="K1225" s="51" t="str">
        <f ca="1">LeaveTracker[[#This Row],[Days]]&amp;" "&amp;LeaveTracker[[#This Row],[Type of Leave]]</f>
        <v>2 SL</v>
      </c>
      <c r="L1225" s="23">
        <f ca="1">NETWORKDAYS(LeaveTracker[[#This Row],[Start Date]],LeaveTracker[[#This Row],[End Date]],lstHolidays)</f>
        <v>2</v>
      </c>
      <c r="M1225" s="27"/>
    </row>
    <row r="1226" spans="1:13" ht="30" hidden="1" customHeight="1" x14ac:dyDescent="0.3">
      <c r="A1226" s="32">
        <v>1406</v>
      </c>
      <c r="B1226" s="31">
        <v>43803</v>
      </c>
      <c r="C1226" s="31">
        <v>43782</v>
      </c>
      <c r="D1226" s="20" t="s">
        <v>581</v>
      </c>
      <c r="E1226" s="51" t="str">
        <f>IF(ISBLANK(LeaveTracker[[#This Row],[Employee Name]]),"-----",VLOOKUP(LeaveTracker[[#This Row],[Employee Name]],Employees[[Employee Name]:[Office]],7))</f>
        <v>CCT</v>
      </c>
      <c r="F1226" s="51" t="str">
        <f>IF(ISBLANK(LeaveTracker[[#This Row],[Employee Name]]),"-----",VLOOKUP(LeaveTracker[[#This Row],[Employee Name]],Employees[[Employee Name]:[Office]],6))</f>
        <v>REGULAR</v>
      </c>
      <c r="G1226" s="24">
        <v>43781</v>
      </c>
      <c r="H1226" s="24">
        <v>43781</v>
      </c>
      <c r="I1226" s="56" t="s">
        <v>81</v>
      </c>
      <c r="K1226" s="51" t="str">
        <f ca="1">LeaveTracker[[#This Row],[Days]]&amp;" "&amp;LeaveTracker[[#This Row],[Type of Leave]]</f>
        <v>1 SL</v>
      </c>
      <c r="L1226" s="23">
        <f ca="1">NETWORKDAYS(LeaveTracker[[#This Row],[Start Date]],LeaveTracker[[#This Row],[End Date]],lstHolidays)</f>
        <v>1</v>
      </c>
      <c r="M1226" s="27"/>
    </row>
    <row r="1227" spans="1:13" ht="30" hidden="1" customHeight="1" x14ac:dyDescent="0.3">
      <c r="A1227" s="32">
        <v>1407</v>
      </c>
      <c r="B1227" s="31">
        <v>43803</v>
      </c>
      <c r="C1227" s="31">
        <v>43745</v>
      </c>
      <c r="D1227" s="20" t="s">
        <v>635</v>
      </c>
      <c r="E1227" s="51" t="str">
        <f>IF(ISBLANK(LeaveTracker[[#This Row],[Employee Name]]),"-----",VLOOKUP(LeaveTracker[[#This Row],[Employee Name]],Employees[[Employee Name]:[Office]],7))</f>
        <v>LIBRARY</v>
      </c>
      <c r="F1227" s="51" t="str">
        <f>IF(ISBLANK(LeaveTracker[[#This Row],[Employee Name]]),"-----",VLOOKUP(LeaveTracker[[#This Row],[Employee Name]],Employees[[Employee Name]:[Office]],6))</f>
        <v>REGULAR</v>
      </c>
      <c r="G1227" s="24">
        <v>43742</v>
      </c>
      <c r="H1227" s="24">
        <v>43742</v>
      </c>
      <c r="I1227" s="56" t="s">
        <v>81</v>
      </c>
      <c r="K1227" s="51" t="str">
        <f ca="1">LeaveTracker[[#This Row],[Days]]&amp;" "&amp;LeaveTracker[[#This Row],[Type of Leave]]</f>
        <v>1 SL</v>
      </c>
      <c r="L1227" s="23">
        <f ca="1">NETWORKDAYS(LeaveTracker[[#This Row],[Start Date]],LeaveTracker[[#This Row],[End Date]],lstHolidays)</f>
        <v>1</v>
      </c>
      <c r="M1227" s="27"/>
    </row>
    <row r="1228" spans="1:13" ht="30" hidden="1" customHeight="1" x14ac:dyDescent="0.3">
      <c r="A1228" s="32">
        <v>1408</v>
      </c>
      <c r="B1228" s="31">
        <v>43803</v>
      </c>
      <c r="C1228" s="31">
        <v>43781</v>
      </c>
      <c r="D1228" s="20" t="s">
        <v>635</v>
      </c>
      <c r="E1228" s="51" t="str">
        <f>IF(ISBLANK(LeaveTracker[[#This Row],[Employee Name]]),"-----",VLOOKUP(LeaveTracker[[#This Row],[Employee Name]],Employees[[Employee Name]:[Office]],7))</f>
        <v>LIBRARY</v>
      </c>
      <c r="F1228" s="51" t="str">
        <f>IF(ISBLANK(LeaveTracker[[#This Row],[Employee Name]]),"-----",VLOOKUP(LeaveTracker[[#This Row],[Employee Name]],Employees[[Employee Name]:[Office]],6))</f>
        <v>REGULAR</v>
      </c>
      <c r="G1228" s="24">
        <v>43780</v>
      </c>
      <c r="H1228" s="24">
        <v>43780</v>
      </c>
      <c r="I1228" s="56" t="s">
        <v>81</v>
      </c>
      <c r="K1228" s="51" t="str">
        <f ca="1">LeaveTracker[[#This Row],[Days]]&amp;" "&amp;LeaveTracker[[#This Row],[Type of Leave]]</f>
        <v>1 SL</v>
      </c>
      <c r="L1228" s="23">
        <f ca="1">NETWORKDAYS(LeaveTracker[[#This Row],[Start Date]],LeaveTracker[[#This Row],[End Date]],lstHolidays)</f>
        <v>1</v>
      </c>
      <c r="M1228" s="27"/>
    </row>
    <row r="1229" spans="1:13" ht="30" hidden="1" customHeight="1" x14ac:dyDescent="0.3">
      <c r="A1229" s="32">
        <v>1409</v>
      </c>
      <c r="B1229" s="31">
        <v>43803</v>
      </c>
      <c r="C1229" s="31">
        <v>43784</v>
      </c>
      <c r="D1229" s="20" t="s">
        <v>383</v>
      </c>
      <c r="E1229" s="51" t="str">
        <f>IF(ISBLANK(LeaveTracker[[#This Row],[Employee Name]]),"-----",VLOOKUP(LeaveTracker[[#This Row],[Employee Name]],Employees[[Employee Name]:[Office]],7))</f>
        <v>CCT</v>
      </c>
      <c r="F1229" s="51" t="str">
        <f>IF(ISBLANK(LeaveTracker[[#This Row],[Employee Name]]),"-----",VLOOKUP(LeaveTracker[[#This Row],[Employee Name]],Employees[[Employee Name]:[Office]],6))</f>
        <v>REGULAR</v>
      </c>
      <c r="G1229" s="24">
        <v>43783</v>
      </c>
      <c r="H1229" s="24">
        <v>43783</v>
      </c>
      <c r="I1229" s="56" t="s">
        <v>81</v>
      </c>
      <c r="K1229" s="51" t="str">
        <f ca="1">LeaveTracker[[#This Row],[Days]]&amp;" "&amp;LeaveTracker[[#This Row],[Type of Leave]]</f>
        <v>1 SL</v>
      </c>
      <c r="L1229" s="23">
        <f ca="1">NETWORKDAYS(LeaveTracker[[#This Row],[Start Date]],LeaveTracker[[#This Row],[End Date]],lstHolidays)</f>
        <v>1</v>
      </c>
      <c r="M1229" s="27"/>
    </row>
    <row r="1230" spans="1:13" ht="30" hidden="1" customHeight="1" x14ac:dyDescent="0.3">
      <c r="A1230" s="32">
        <v>1410</v>
      </c>
      <c r="B1230" s="31">
        <v>43803</v>
      </c>
      <c r="C1230" s="31">
        <v>43775</v>
      </c>
      <c r="D1230" s="20" t="s">
        <v>383</v>
      </c>
      <c r="E1230" s="51" t="str">
        <f>IF(ISBLANK(LeaveTracker[[#This Row],[Employee Name]]),"-----",VLOOKUP(LeaveTracker[[#This Row],[Employee Name]],Employees[[Employee Name]:[Office]],7))</f>
        <v>CCT</v>
      </c>
      <c r="F1230" s="51" t="str">
        <f>IF(ISBLANK(LeaveTracker[[#This Row],[Employee Name]]),"-----",VLOOKUP(LeaveTracker[[#This Row],[Employee Name]],Employees[[Employee Name]:[Office]],6))</f>
        <v>REGULAR</v>
      </c>
      <c r="G1230" s="24">
        <v>43774</v>
      </c>
      <c r="H1230" s="24">
        <v>43774</v>
      </c>
      <c r="I1230" s="56" t="s">
        <v>81</v>
      </c>
      <c r="K1230" s="51" t="str">
        <f ca="1">LeaveTracker[[#This Row],[Days]]&amp;" "&amp;LeaveTracker[[#This Row],[Type of Leave]]</f>
        <v>1 SL</v>
      </c>
      <c r="L1230" s="23">
        <f ca="1">NETWORKDAYS(LeaveTracker[[#This Row],[Start Date]],LeaveTracker[[#This Row],[End Date]],lstHolidays)</f>
        <v>1</v>
      </c>
      <c r="M1230" s="27"/>
    </row>
    <row r="1231" spans="1:13" ht="30" hidden="1" customHeight="1" x14ac:dyDescent="0.3">
      <c r="A1231" s="32">
        <v>1411</v>
      </c>
      <c r="B1231" s="31">
        <v>43803</v>
      </c>
      <c r="C1231" s="31">
        <v>43791</v>
      </c>
      <c r="D1231" s="20" t="s">
        <v>370</v>
      </c>
      <c r="E1231" s="51" t="str">
        <f>IF(ISBLANK(LeaveTracker[[#This Row],[Employee Name]]),"-----",VLOOKUP(LeaveTracker[[#This Row],[Employee Name]],Employees[[Employee Name]:[Office]],7))</f>
        <v>CCT</v>
      </c>
      <c r="F1231" s="51" t="str">
        <f>IF(ISBLANK(LeaveTracker[[#This Row],[Employee Name]]),"-----",VLOOKUP(LeaveTracker[[#This Row],[Employee Name]],Employees[[Employee Name]:[Office]],6))</f>
        <v>REGULAR</v>
      </c>
      <c r="G1231" s="24">
        <v>43790</v>
      </c>
      <c r="H1231" s="24">
        <v>43790</v>
      </c>
      <c r="I1231" s="56" t="s">
        <v>81</v>
      </c>
      <c r="K1231" s="51" t="str">
        <f ca="1">LeaveTracker[[#This Row],[Days]]&amp;" "&amp;LeaveTracker[[#This Row],[Type of Leave]]</f>
        <v>1 SL</v>
      </c>
      <c r="L1231" s="23">
        <f ca="1">NETWORKDAYS(LeaveTracker[[#This Row],[Start Date]],LeaveTracker[[#This Row],[End Date]],lstHolidays)</f>
        <v>1</v>
      </c>
      <c r="M1231" s="27"/>
    </row>
    <row r="1232" spans="1:13" ht="30" hidden="1" customHeight="1" x14ac:dyDescent="0.3">
      <c r="A1232" s="32">
        <v>1412</v>
      </c>
      <c r="B1232" s="31">
        <v>43803</v>
      </c>
      <c r="C1232" s="31">
        <v>43776</v>
      </c>
      <c r="D1232" s="20" t="s">
        <v>370</v>
      </c>
      <c r="E1232" s="51" t="str">
        <f>IF(ISBLANK(LeaveTracker[[#This Row],[Employee Name]]),"-----",VLOOKUP(LeaveTracker[[#This Row],[Employee Name]],Employees[[Employee Name]:[Office]],7))</f>
        <v>CCT</v>
      </c>
      <c r="F1232" s="51" t="str">
        <f>IF(ISBLANK(LeaveTracker[[#This Row],[Employee Name]]),"-----",VLOOKUP(LeaveTracker[[#This Row],[Employee Name]],Employees[[Employee Name]:[Office]],6))</f>
        <v>REGULAR</v>
      </c>
      <c r="G1232" s="24">
        <v>43775</v>
      </c>
      <c r="H1232" s="24">
        <v>43775</v>
      </c>
      <c r="I1232" s="56" t="s">
        <v>81</v>
      </c>
      <c r="K1232" s="51" t="str">
        <f ca="1">LeaveTracker[[#This Row],[Days]]&amp;" "&amp;LeaveTracker[[#This Row],[Type of Leave]]</f>
        <v>1 SL</v>
      </c>
      <c r="L1232" s="23">
        <f ca="1">NETWORKDAYS(LeaveTracker[[#This Row],[Start Date]],LeaveTracker[[#This Row],[End Date]],lstHolidays)</f>
        <v>1</v>
      </c>
      <c r="M1232" s="27"/>
    </row>
    <row r="1233" spans="1:13" ht="30" hidden="1" customHeight="1" x14ac:dyDescent="0.3">
      <c r="A1233" s="32">
        <v>1413</v>
      </c>
      <c r="B1233" s="31">
        <v>43803</v>
      </c>
      <c r="C1233" s="31">
        <v>43647</v>
      </c>
      <c r="D1233" s="19" t="s">
        <v>638</v>
      </c>
      <c r="E1233" s="51" t="str">
        <f>IF(ISBLANK(LeaveTracker[[#This Row],[Employee Name]]),"-----",VLOOKUP(LeaveTracker[[#This Row],[Employee Name]],Employees[[Employee Name]:[Office]],7))</f>
        <v>EEO/ CITY MARKET</v>
      </c>
      <c r="F1233" s="51" t="str">
        <f>IF(ISBLANK(LeaveTracker[[#This Row],[Employee Name]]),"-----",VLOOKUP(LeaveTracker[[#This Row],[Employee Name]],Employees[[Employee Name]:[Office]],6))</f>
        <v>REGULAR</v>
      </c>
      <c r="G1233" s="24">
        <v>43647</v>
      </c>
      <c r="H1233" s="24">
        <v>43651</v>
      </c>
      <c r="I1233" s="56" t="s">
        <v>81</v>
      </c>
      <c r="K1233" s="51" t="str">
        <f ca="1">LeaveTracker[[#This Row],[Days]]&amp;" "&amp;LeaveTracker[[#This Row],[Type of Leave]]</f>
        <v>5 SL</v>
      </c>
      <c r="L1233" s="23">
        <f ca="1">NETWORKDAYS(LeaveTracker[[#This Row],[Start Date]],LeaveTracker[[#This Row],[End Date]],lstHolidays)</f>
        <v>5</v>
      </c>
      <c r="M1233" s="27"/>
    </row>
    <row r="1234" spans="1:13" ht="30" hidden="1" customHeight="1" x14ac:dyDescent="0.3">
      <c r="A1234" s="32">
        <v>1413</v>
      </c>
      <c r="B1234" s="31">
        <v>43803</v>
      </c>
      <c r="C1234" s="31">
        <v>43647</v>
      </c>
      <c r="D1234" s="19" t="s">
        <v>638</v>
      </c>
      <c r="E1234" s="51" t="str">
        <f>IF(ISBLANK(LeaveTracker[[#This Row],[Employee Name]]),"-----",VLOOKUP(LeaveTracker[[#This Row],[Employee Name]],Employees[[Employee Name]:[Office]],7))</f>
        <v>EEO/ CITY MARKET</v>
      </c>
      <c r="F1234" s="51" t="str">
        <f>IF(ISBLANK(LeaveTracker[[#This Row],[Employee Name]]),"-----",VLOOKUP(LeaveTracker[[#This Row],[Employee Name]],Employees[[Employee Name]:[Office]],6))</f>
        <v>REGULAR</v>
      </c>
      <c r="G1234" s="24">
        <v>43654</v>
      </c>
      <c r="H1234" s="24">
        <v>43658</v>
      </c>
      <c r="I1234" s="56" t="s">
        <v>81</v>
      </c>
      <c r="K1234" s="51" t="str">
        <f ca="1">LeaveTracker[[#This Row],[Days]]&amp;" "&amp;LeaveTracker[[#This Row],[Type of Leave]]</f>
        <v>5 SL</v>
      </c>
      <c r="L1234" s="23">
        <f ca="1">NETWORKDAYS(LeaveTracker[[#This Row],[Start Date]],LeaveTracker[[#This Row],[End Date]],lstHolidays)</f>
        <v>5</v>
      </c>
      <c r="M1234" s="27"/>
    </row>
    <row r="1235" spans="1:13" ht="30" hidden="1" customHeight="1" x14ac:dyDescent="0.3">
      <c r="A1235" s="32">
        <v>1413</v>
      </c>
      <c r="B1235" s="31">
        <v>43803</v>
      </c>
      <c r="C1235" s="31">
        <v>43647</v>
      </c>
      <c r="D1235" s="19" t="s">
        <v>638</v>
      </c>
      <c r="E1235" s="51" t="str">
        <f>IF(ISBLANK(LeaveTracker[[#This Row],[Employee Name]]),"-----",VLOOKUP(LeaveTracker[[#This Row],[Employee Name]],Employees[[Employee Name]:[Office]],7))</f>
        <v>EEO/ CITY MARKET</v>
      </c>
      <c r="F1235" s="51" t="str">
        <f>IF(ISBLANK(LeaveTracker[[#This Row],[Employee Name]]),"-----",VLOOKUP(LeaveTracker[[#This Row],[Employee Name]],Employees[[Employee Name]:[Office]],6))</f>
        <v>REGULAR</v>
      </c>
      <c r="G1235" s="24">
        <v>43661</v>
      </c>
      <c r="H1235" s="24">
        <v>43665</v>
      </c>
      <c r="I1235" s="56" t="s">
        <v>81</v>
      </c>
      <c r="K1235" s="51" t="str">
        <f ca="1">LeaveTracker[[#This Row],[Days]]&amp;" "&amp;LeaveTracker[[#This Row],[Type of Leave]]</f>
        <v>5 SL</v>
      </c>
      <c r="L1235" s="23">
        <f ca="1">NETWORKDAYS(LeaveTracker[[#This Row],[Start Date]],LeaveTracker[[#This Row],[End Date]],lstHolidays)</f>
        <v>5</v>
      </c>
      <c r="M1235" s="27"/>
    </row>
    <row r="1236" spans="1:13" ht="30" hidden="1" customHeight="1" x14ac:dyDescent="0.3">
      <c r="A1236" s="32">
        <v>1413</v>
      </c>
      <c r="B1236" s="31">
        <v>43803</v>
      </c>
      <c r="C1236" s="31">
        <v>43647</v>
      </c>
      <c r="D1236" s="19" t="s">
        <v>638</v>
      </c>
      <c r="E1236" s="51" t="str">
        <f>IF(ISBLANK(LeaveTracker[[#This Row],[Employee Name]]),"-----",VLOOKUP(LeaveTracker[[#This Row],[Employee Name]],Employees[[Employee Name]:[Office]],7))</f>
        <v>EEO/ CITY MARKET</v>
      </c>
      <c r="F1236" s="51" t="str">
        <f>IF(ISBLANK(LeaveTracker[[#This Row],[Employee Name]]),"-----",VLOOKUP(LeaveTracker[[#This Row],[Employee Name]],Employees[[Employee Name]:[Office]],6))</f>
        <v>REGULAR</v>
      </c>
      <c r="G1236" s="24">
        <v>43668</v>
      </c>
      <c r="H1236" s="24">
        <v>43671</v>
      </c>
      <c r="I1236" s="56" t="s">
        <v>81</v>
      </c>
      <c r="K1236" s="51" t="str">
        <f ca="1">LeaveTracker[[#This Row],[Days]]&amp;" "&amp;LeaveTracker[[#This Row],[Type of Leave]]</f>
        <v>4 SL</v>
      </c>
      <c r="L1236" s="23">
        <f ca="1">NETWORKDAYS(LeaveTracker[[#This Row],[Start Date]],LeaveTracker[[#This Row],[End Date]],lstHolidays)</f>
        <v>4</v>
      </c>
      <c r="M1236" s="27"/>
    </row>
    <row r="1237" spans="1:13" ht="30" hidden="1" customHeight="1" x14ac:dyDescent="0.3">
      <c r="A1237" s="32">
        <v>1414</v>
      </c>
      <c r="B1237" s="31">
        <v>43803</v>
      </c>
      <c r="C1237" s="31">
        <v>43788</v>
      </c>
      <c r="D1237" s="20" t="s">
        <v>304</v>
      </c>
      <c r="E1237" s="51" t="str">
        <f>IF(ISBLANK(LeaveTracker[[#This Row],[Employee Name]]),"-----",VLOOKUP(LeaveTracker[[#This Row],[Employee Name]],Employees[[Employee Name]:[Office]],7))</f>
        <v>TOPS (ADMIN CSU)</v>
      </c>
      <c r="F1237" s="51" t="str">
        <f>IF(ISBLANK(LeaveTracker[[#This Row],[Employee Name]]),"-----",VLOOKUP(LeaveTracker[[#This Row],[Employee Name]],Employees[[Employee Name]:[Office]],6))</f>
        <v>REGULAR</v>
      </c>
      <c r="G1237" s="24">
        <v>43797</v>
      </c>
      <c r="H1237" s="24">
        <v>43798</v>
      </c>
      <c r="I1237" s="56" t="s">
        <v>82</v>
      </c>
      <c r="K1237" s="51" t="str">
        <f ca="1">LeaveTracker[[#This Row],[Days]]&amp;" "&amp;LeaveTracker[[#This Row],[Type of Leave]]</f>
        <v>2 VL</v>
      </c>
      <c r="L1237" s="23">
        <f ca="1">NETWORKDAYS(LeaveTracker[[#This Row],[Start Date]],LeaveTracker[[#This Row],[End Date]],lstHolidays)</f>
        <v>2</v>
      </c>
      <c r="M1237" s="27"/>
    </row>
    <row r="1238" spans="1:13" ht="30" hidden="1" customHeight="1" x14ac:dyDescent="0.3">
      <c r="A1238" s="32">
        <v>1414</v>
      </c>
      <c r="B1238" s="31">
        <v>43803</v>
      </c>
      <c r="C1238" s="31">
        <v>43788</v>
      </c>
      <c r="D1238" s="20" t="s">
        <v>304</v>
      </c>
      <c r="E1238" s="51" t="str">
        <f>IF(ISBLANK(LeaveTracker[[#This Row],[Employee Name]]),"-----",VLOOKUP(LeaveTracker[[#This Row],[Employee Name]],Employees[[Employee Name]:[Office]],7))</f>
        <v>TOPS (ADMIN CSU)</v>
      </c>
      <c r="F1238" s="51" t="str">
        <f>IF(ISBLANK(LeaveTracker[[#This Row],[Employee Name]]),"-----",VLOOKUP(LeaveTracker[[#This Row],[Employee Name]],Employees[[Employee Name]:[Office]],6))</f>
        <v>REGULAR</v>
      </c>
      <c r="G1238" s="24">
        <v>43822</v>
      </c>
      <c r="H1238" s="24">
        <v>43822</v>
      </c>
      <c r="I1238" s="56" t="s">
        <v>82</v>
      </c>
      <c r="K1238" s="51" t="str">
        <f ca="1">LeaveTracker[[#This Row],[Days]]&amp;" "&amp;LeaveTracker[[#This Row],[Type of Leave]]</f>
        <v>1 VL</v>
      </c>
      <c r="L1238" s="23">
        <f ca="1">NETWORKDAYS(LeaveTracker[[#This Row],[Start Date]],LeaveTracker[[#This Row],[End Date]],lstHolidays)</f>
        <v>1</v>
      </c>
      <c r="M1238" s="27"/>
    </row>
    <row r="1239" spans="1:13" ht="30" hidden="1" customHeight="1" x14ac:dyDescent="0.3">
      <c r="A1239" s="32">
        <v>1414</v>
      </c>
      <c r="B1239" s="31">
        <v>43803</v>
      </c>
      <c r="C1239" s="31">
        <v>43788</v>
      </c>
      <c r="D1239" s="20" t="s">
        <v>304</v>
      </c>
      <c r="E1239" s="51" t="str">
        <f>IF(ISBLANK(LeaveTracker[[#This Row],[Employee Name]]),"-----",VLOOKUP(LeaveTracker[[#This Row],[Employee Name]],Employees[[Employee Name]:[Office]],7))</f>
        <v>TOPS (ADMIN CSU)</v>
      </c>
      <c r="F1239" s="51" t="str">
        <f>IF(ISBLANK(LeaveTracker[[#This Row],[Employee Name]]),"-----",VLOOKUP(LeaveTracker[[#This Row],[Employee Name]],Employees[[Employee Name]:[Office]],6))</f>
        <v>REGULAR</v>
      </c>
      <c r="G1239" s="24">
        <v>43825</v>
      </c>
      <c r="H1239" s="24">
        <v>43826</v>
      </c>
      <c r="I1239" s="56" t="s">
        <v>82</v>
      </c>
      <c r="K1239" s="51" t="str">
        <f ca="1">LeaveTracker[[#This Row],[Days]]&amp;" "&amp;LeaveTracker[[#This Row],[Type of Leave]]</f>
        <v>2 VL</v>
      </c>
      <c r="L1239" s="23">
        <f ca="1">NETWORKDAYS(LeaveTracker[[#This Row],[Start Date]],LeaveTracker[[#This Row],[End Date]],lstHolidays)</f>
        <v>2</v>
      </c>
      <c r="M1239" s="27"/>
    </row>
    <row r="1240" spans="1:13" ht="30" hidden="1" customHeight="1" x14ac:dyDescent="0.3">
      <c r="A1240" s="32">
        <v>1415</v>
      </c>
      <c r="B1240" s="31">
        <v>43803</v>
      </c>
      <c r="C1240" s="31">
        <v>43796</v>
      </c>
      <c r="D1240" s="20" t="s">
        <v>142</v>
      </c>
      <c r="E1240" s="51" t="str">
        <f>IF(ISBLANK(LeaveTracker[[#This Row],[Employee Name]]),"-----",VLOOKUP(LeaveTracker[[#This Row],[Employee Name]],Employees[[Employee Name]:[Office]],7))</f>
        <v>CPDO</v>
      </c>
      <c r="F1240" s="51" t="str">
        <f>IF(ISBLANK(LeaveTracker[[#This Row],[Employee Name]]),"-----",VLOOKUP(LeaveTracker[[#This Row],[Employee Name]],Employees[[Employee Name]:[Office]],6))</f>
        <v>REGULAR</v>
      </c>
      <c r="G1240" s="24">
        <v>43801</v>
      </c>
      <c r="H1240" s="24">
        <v>43803</v>
      </c>
      <c r="I1240" s="56" t="s">
        <v>82</v>
      </c>
      <c r="K1240" s="51" t="str">
        <f ca="1">LeaveTracker[[#This Row],[Days]]&amp;" "&amp;LeaveTracker[[#This Row],[Type of Leave]]</f>
        <v>3 VL</v>
      </c>
      <c r="L1240" s="23">
        <f ca="1">NETWORKDAYS(LeaveTracker[[#This Row],[Start Date]],LeaveTracker[[#This Row],[End Date]],lstHolidays)</f>
        <v>3</v>
      </c>
      <c r="M1240" s="27"/>
    </row>
    <row r="1241" spans="1:13" ht="30" hidden="1" customHeight="1" x14ac:dyDescent="0.3">
      <c r="A1241" s="32">
        <v>1416</v>
      </c>
      <c r="B1241" s="31">
        <v>43803</v>
      </c>
      <c r="C1241" s="31">
        <v>43783</v>
      </c>
      <c r="D1241" s="19" t="s">
        <v>641</v>
      </c>
      <c r="E1241" s="51" t="str">
        <f>IF(ISBLANK(LeaveTracker[[#This Row],[Employee Name]]),"-----",VLOOKUP(LeaveTracker[[#This Row],[Employee Name]],Employees[[Employee Name]:[Office]],7))</f>
        <v>CPDO</v>
      </c>
      <c r="F1241" s="51" t="str">
        <f>IF(ISBLANK(LeaveTracker[[#This Row],[Employee Name]]),"-----",VLOOKUP(LeaveTracker[[#This Row],[Employee Name]],Employees[[Employee Name]:[Office]],6))</f>
        <v>REGULAR</v>
      </c>
      <c r="G1241" s="24">
        <v>43781</v>
      </c>
      <c r="H1241" s="24">
        <v>43782</v>
      </c>
      <c r="I1241" s="56" t="s">
        <v>81</v>
      </c>
      <c r="K1241" s="51" t="str">
        <f ca="1">LeaveTracker[[#This Row],[Days]]&amp;" "&amp;LeaveTracker[[#This Row],[Type of Leave]]</f>
        <v>2 SL</v>
      </c>
      <c r="L1241" s="23">
        <f ca="1">NETWORKDAYS(LeaveTracker[[#This Row],[Start Date]],LeaveTracker[[#This Row],[End Date]],lstHolidays)</f>
        <v>2</v>
      </c>
      <c r="M1241" s="27"/>
    </row>
    <row r="1242" spans="1:13" ht="30" hidden="1" customHeight="1" x14ac:dyDescent="0.3">
      <c r="A1242" s="32">
        <v>1417</v>
      </c>
      <c r="B1242" s="31">
        <v>43803</v>
      </c>
      <c r="C1242" s="31">
        <v>43794</v>
      </c>
      <c r="D1242" s="19" t="s">
        <v>646</v>
      </c>
      <c r="E1242" s="51" t="str">
        <f>IF(ISBLANK(LeaveTracker[[#This Row],[Employee Name]]),"-----",VLOOKUP(LeaveTracker[[#This Row],[Employee Name]],Employees[[Employee Name]:[Office]],7))</f>
        <v>AGRICULTURE OFFICE</v>
      </c>
      <c r="F1242" s="51" t="str">
        <f>IF(ISBLANK(LeaveTracker[[#This Row],[Employee Name]]),"-----",VLOOKUP(LeaveTracker[[#This Row],[Employee Name]],Employees[[Employee Name]:[Office]],6))</f>
        <v>REGULAR</v>
      </c>
      <c r="G1242" s="24">
        <v>43816</v>
      </c>
      <c r="H1242" s="24">
        <v>43818</v>
      </c>
      <c r="I1242" s="56" t="s">
        <v>300</v>
      </c>
      <c r="K1242" s="51" t="str">
        <f ca="1">LeaveTracker[[#This Row],[Days]]&amp;" "&amp;LeaveTracker[[#This Row],[Type of Leave]]</f>
        <v>3 OTHER</v>
      </c>
      <c r="L1242" s="23">
        <f ca="1">NETWORKDAYS(LeaveTracker[[#This Row],[Start Date]],LeaveTracker[[#This Row],[End Date]],lstHolidays)</f>
        <v>3</v>
      </c>
      <c r="M1242" s="27"/>
    </row>
    <row r="1243" spans="1:13" ht="30" hidden="1" customHeight="1" x14ac:dyDescent="0.3">
      <c r="A1243" s="32">
        <v>1417</v>
      </c>
      <c r="B1243" s="31">
        <v>43803</v>
      </c>
      <c r="C1243" s="31">
        <v>43794</v>
      </c>
      <c r="D1243" s="19" t="s">
        <v>646</v>
      </c>
      <c r="E1243" s="51" t="str">
        <f>IF(ISBLANK(LeaveTracker[[#This Row],[Employee Name]]),"-----",VLOOKUP(LeaveTracker[[#This Row],[Employee Name]],Employees[[Employee Name]:[Office]],7))</f>
        <v>AGRICULTURE OFFICE</v>
      </c>
      <c r="F1243" s="51" t="str">
        <f>IF(ISBLANK(LeaveTracker[[#This Row],[Employee Name]]),"-----",VLOOKUP(LeaveTracker[[#This Row],[Employee Name]],Employees[[Employee Name]:[Office]],6))</f>
        <v>REGULAR</v>
      </c>
      <c r="G1243" s="24">
        <v>43825</v>
      </c>
      <c r="H1243" s="24">
        <v>43826</v>
      </c>
      <c r="I1243" s="56" t="s">
        <v>300</v>
      </c>
      <c r="K1243" s="51" t="str">
        <f ca="1">LeaveTracker[[#This Row],[Days]]&amp;" "&amp;LeaveTracker[[#This Row],[Type of Leave]]</f>
        <v>2 OTHER</v>
      </c>
      <c r="L1243" s="23">
        <f ca="1">NETWORKDAYS(LeaveTracker[[#This Row],[Start Date]],LeaveTracker[[#This Row],[End Date]],lstHolidays)</f>
        <v>2</v>
      </c>
      <c r="M1243" s="27"/>
    </row>
    <row r="1244" spans="1:13" ht="30" hidden="1" customHeight="1" x14ac:dyDescent="0.3">
      <c r="A1244" s="32">
        <v>1418</v>
      </c>
      <c r="B1244" s="31">
        <v>43803</v>
      </c>
      <c r="C1244" s="31">
        <v>43782</v>
      </c>
      <c r="D1244" s="20" t="s">
        <v>507</v>
      </c>
      <c r="E1244" s="51" t="str">
        <f>IF(ISBLANK(LeaveTracker[[#This Row],[Employee Name]]),"-----",VLOOKUP(LeaveTracker[[#This Row],[Employee Name]],Employees[[Employee Name]:[Office]],7))</f>
        <v>THRDC</v>
      </c>
      <c r="F1244" s="51" t="str">
        <f>IF(ISBLANK(LeaveTracker[[#This Row],[Employee Name]]),"-----",VLOOKUP(LeaveTracker[[#This Row],[Employee Name]],Employees[[Employee Name]:[Office]],6))</f>
        <v>REGULAR</v>
      </c>
      <c r="G1244" s="24">
        <v>43783</v>
      </c>
      <c r="H1244" s="24">
        <v>43783</v>
      </c>
      <c r="I1244" s="56" t="s">
        <v>300</v>
      </c>
      <c r="J1244" s="43" t="s">
        <v>647</v>
      </c>
      <c r="K1244" s="51" t="str">
        <f ca="1">LeaveTracker[[#This Row],[Days]]&amp;" "&amp;LeaveTracker[[#This Row],[Type of Leave]]</f>
        <v>1 OTHER</v>
      </c>
      <c r="L1244" s="23">
        <f ca="1">NETWORKDAYS(LeaveTracker[[#This Row],[Start Date]],LeaveTracker[[#This Row],[End Date]],lstHolidays)</f>
        <v>1</v>
      </c>
      <c r="M1244" s="27"/>
    </row>
    <row r="1245" spans="1:13" ht="30" hidden="1" customHeight="1" x14ac:dyDescent="0.3">
      <c r="A1245" s="32">
        <v>1419</v>
      </c>
      <c r="B1245" s="31">
        <v>43803</v>
      </c>
      <c r="C1245" s="31">
        <v>43794</v>
      </c>
      <c r="D1245" s="20" t="s">
        <v>507</v>
      </c>
      <c r="E1245" s="51" t="str">
        <f>IF(ISBLANK(LeaveTracker[[#This Row],[Employee Name]]),"-----",VLOOKUP(LeaveTracker[[#This Row],[Employee Name]],Employees[[Employee Name]:[Office]],7))</f>
        <v>THRDC</v>
      </c>
      <c r="F1245" s="51" t="str">
        <f>IF(ISBLANK(LeaveTracker[[#This Row],[Employee Name]]),"-----",VLOOKUP(LeaveTracker[[#This Row],[Employee Name]],Employees[[Employee Name]:[Office]],6))</f>
        <v>REGULAR</v>
      </c>
      <c r="G1245" s="24">
        <v>43791</v>
      </c>
      <c r="H1245" s="24">
        <v>43791</v>
      </c>
      <c r="I1245" s="56" t="s">
        <v>81</v>
      </c>
      <c r="K1245" s="51" t="str">
        <f ca="1">LeaveTracker[[#This Row],[Days]]&amp;" "&amp;LeaveTracker[[#This Row],[Type of Leave]]</f>
        <v>1 SL</v>
      </c>
      <c r="L1245" s="23">
        <f ca="1">NETWORKDAYS(LeaveTracker[[#This Row],[Start Date]],LeaveTracker[[#This Row],[End Date]],lstHolidays)</f>
        <v>1</v>
      </c>
      <c r="M1245" s="27"/>
    </row>
    <row r="1246" spans="1:13" ht="30" hidden="1" customHeight="1" x14ac:dyDescent="0.3">
      <c r="A1246" s="32">
        <v>1420</v>
      </c>
      <c r="B1246" s="31">
        <v>43803</v>
      </c>
      <c r="C1246" s="31">
        <v>43775</v>
      </c>
      <c r="D1246" s="19" t="s">
        <v>651</v>
      </c>
      <c r="E1246" s="51" t="str">
        <f>IF(ISBLANK(LeaveTracker[[#This Row],[Employee Name]]),"-----",VLOOKUP(LeaveTracker[[#This Row],[Employee Name]],Employees[[Employee Name]:[Office]],7))</f>
        <v>INTEGRATED CENTRAL TERMINAL</v>
      </c>
      <c r="F1246" s="51" t="str">
        <f>IF(ISBLANK(LeaveTracker[[#This Row],[Employee Name]]),"-----",VLOOKUP(LeaveTracker[[#This Row],[Employee Name]],Employees[[Employee Name]:[Office]],6))</f>
        <v>REGULAR</v>
      </c>
      <c r="G1246" s="24">
        <v>43773</v>
      </c>
      <c r="H1246" s="24">
        <v>43774</v>
      </c>
      <c r="I1246" s="56" t="s">
        <v>81</v>
      </c>
      <c r="K1246" s="51" t="str">
        <f ca="1">LeaveTracker[[#This Row],[Days]]&amp;" "&amp;LeaveTracker[[#This Row],[Type of Leave]]</f>
        <v>2 SL</v>
      </c>
      <c r="L1246" s="23">
        <f ca="1">NETWORKDAYS(LeaveTracker[[#This Row],[Start Date]],LeaveTracker[[#This Row],[End Date]],lstHolidays)</f>
        <v>2</v>
      </c>
      <c r="M1246" s="27"/>
    </row>
    <row r="1247" spans="1:13" ht="30" hidden="1" customHeight="1" x14ac:dyDescent="0.3">
      <c r="A1247" s="32">
        <v>1421</v>
      </c>
      <c r="B1247" s="31">
        <v>43803</v>
      </c>
      <c r="C1247" s="31">
        <v>43768</v>
      </c>
      <c r="D1247" s="20" t="s">
        <v>651</v>
      </c>
      <c r="E1247" s="51" t="str">
        <f>IF(ISBLANK(LeaveTracker[[#This Row],[Employee Name]]),"-----",VLOOKUP(LeaveTracker[[#This Row],[Employee Name]],Employees[[Employee Name]:[Office]],7))</f>
        <v>INTEGRATED CENTRAL TERMINAL</v>
      </c>
      <c r="F1247" s="51" t="str">
        <f>IF(ISBLANK(LeaveTracker[[#This Row],[Employee Name]]),"-----",VLOOKUP(LeaveTracker[[#This Row],[Employee Name]],Employees[[Employee Name]:[Office]],6))</f>
        <v>REGULAR</v>
      </c>
      <c r="G1247" s="24">
        <v>43759</v>
      </c>
      <c r="H1247" s="24">
        <v>43759</v>
      </c>
      <c r="I1247" s="56" t="s">
        <v>81</v>
      </c>
      <c r="K1247" s="51" t="str">
        <f ca="1">LeaveTracker[[#This Row],[Days]]&amp;" "&amp;LeaveTracker[[#This Row],[Type of Leave]]</f>
        <v>1 SL</v>
      </c>
      <c r="L1247" s="23">
        <f ca="1">NETWORKDAYS(LeaveTracker[[#This Row],[Start Date]],LeaveTracker[[#This Row],[End Date]],lstHolidays)</f>
        <v>1</v>
      </c>
      <c r="M1247" s="27"/>
    </row>
    <row r="1248" spans="1:13" ht="30" hidden="1" customHeight="1" x14ac:dyDescent="0.3">
      <c r="A1248" s="32">
        <v>1421</v>
      </c>
      <c r="B1248" s="31">
        <v>43803</v>
      </c>
      <c r="C1248" s="31">
        <v>43768</v>
      </c>
      <c r="D1248" s="20" t="s">
        <v>651</v>
      </c>
      <c r="E1248" s="51" t="str">
        <f>IF(ISBLANK(LeaveTracker[[#This Row],[Employee Name]]),"-----",VLOOKUP(LeaveTracker[[#This Row],[Employee Name]],Employees[[Employee Name]:[Office]],7))</f>
        <v>INTEGRATED CENTRAL TERMINAL</v>
      </c>
      <c r="F1248" s="51" t="str">
        <f>IF(ISBLANK(LeaveTracker[[#This Row],[Employee Name]]),"-----",VLOOKUP(LeaveTracker[[#This Row],[Employee Name]],Employees[[Employee Name]:[Office]],6))</f>
        <v>REGULAR</v>
      </c>
      <c r="G1248" s="24">
        <v>43762</v>
      </c>
      <c r="H1248" s="24">
        <v>43762</v>
      </c>
      <c r="I1248" s="56" t="s">
        <v>81</v>
      </c>
      <c r="K1248" s="51" t="str">
        <f ca="1">LeaveTracker[[#This Row],[Days]]&amp;" "&amp;LeaveTracker[[#This Row],[Type of Leave]]</f>
        <v>1 SL</v>
      </c>
      <c r="L1248" s="23">
        <f ca="1">NETWORKDAYS(LeaveTracker[[#This Row],[Start Date]],LeaveTracker[[#This Row],[End Date]],lstHolidays)</f>
        <v>1</v>
      </c>
      <c r="M1248" s="27"/>
    </row>
    <row r="1249" spans="1:13" ht="30" hidden="1" customHeight="1" x14ac:dyDescent="0.3">
      <c r="A1249" s="32">
        <v>1422</v>
      </c>
      <c r="B1249" s="31">
        <v>43803</v>
      </c>
      <c r="C1249" s="31">
        <v>43788</v>
      </c>
      <c r="D1249" s="20" t="s">
        <v>476</v>
      </c>
      <c r="E1249" s="51" t="str">
        <f>IF(ISBLANK(LeaveTracker[[#This Row],[Employee Name]]),"-----",VLOOKUP(LeaveTracker[[#This Row],[Employee Name]],Employees[[Employee Name]:[Office]],7))</f>
        <v>PIO</v>
      </c>
      <c r="F1249" s="51" t="str">
        <f>IF(ISBLANK(LeaveTracker[[#This Row],[Employee Name]]),"-----",VLOOKUP(LeaveTracker[[#This Row],[Employee Name]],Employees[[Employee Name]:[Office]],6))</f>
        <v>REGULAR</v>
      </c>
      <c r="G1249" s="24">
        <v>43787</v>
      </c>
      <c r="H1249" s="24">
        <v>43787</v>
      </c>
      <c r="I1249" s="56" t="s">
        <v>81</v>
      </c>
      <c r="K1249" s="51" t="str">
        <f ca="1">LeaveTracker[[#This Row],[Days]]&amp;" "&amp;LeaveTracker[[#This Row],[Type of Leave]]</f>
        <v>1 SL</v>
      </c>
      <c r="L1249" s="23">
        <f ca="1">NETWORKDAYS(LeaveTracker[[#This Row],[Start Date]],LeaveTracker[[#This Row],[End Date]],lstHolidays)</f>
        <v>1</v>
      </c>
      <c r="M1249" s="27"/>
    </row>
    <row r="1250" spans="1:13" ht="30" hidden="1" customHeight="1" x14ac:dyDescent="0.3">
      <c r="A1250" s="32">
        <v>1423</v>
      </c>
      <c r="B1250" s="31">
        <v>43803</v>
      </c>
      <c r="C1250" s="31">
        <v>43788</v>
      </c>
      <c r="D1250" s="20" t="s">
        <v>116</v>
      </c>
      <c r="E1250" s="51" t="str">
        <f>IF(ISBLANK(LeaveTracker[[#This Row],[Employee Name]]),"-----",VLOOKUP(LeaveTracker[[#This Row],[Employee Name]],Employees[[Employee Name]:[Office]],7))</f>
        <v>CHARACTER OFFICE</v>
      </c>
      <c r="F1250" s="51" t="str">
        <f>IF(ISBLANK(LeaveTracker[[#This Row],[Employee Name]]),"-----",VLOOKUP(LeaveTracker[[#This Row],[Employee Name]],Employees[[Employee Name]:[Office]],6))</f>
        <v>REGULAR</v>
      </c>
      <c r="G1250" s="24">
        <v>43815</v>
      </c>
      <c r="H1250" s="24">
        <v>43819</v>
      </c>
      <c r="I1250" s="56" t="s">
        <v>82</v>
      </c>
      <c r="K1250" s="51" t="str">
        <f ca="1">LeaveTracker[[#This Row],[Days]]&amp;" "&amp;LeaveTracker[[#This Row],[Type of Leave]]</f>
        <v>5 VL</v>
      </c>
      <c r="L1250" s="23">
        <f ca="1">NETWORKDAYS(LeaveTracker[[#This Row],[Start Date]],LeaveTracker[[#This Row],[End Date]],lstHolidays)</f>
        <v>5</v>
      </c>
      <c r="M1250" s="27"/>
    </row>
    <row r="1251" spans="1:13" ht="30" hidden="1" customHeight="1" x14ac:dyDescent="0.3">
      <c r="A1251" s="32">
        <v>1424</v>
      </c>
      <c r="B1251" s="31">
        <v>43803</v>
      </c>
      <c r="C1251" s="31">
        <v>43773</v>
      </c>
      <c r="D1251" s="20" t="s">
        <v>116</v>
      </c>
      <c r="E1251" s="51" t="str">
        <f>IF(ISBLANK(LeaveTracker[[#This Row],[Employee Name]]),"-----",VLOOKUP(LeaveTracker[[#This Row],[Employee Name]],Employees[[Employee Name]:[Office]],7))</f>
        <v>CHARACTER OFFICE</v>
      </c>
      <c r="F1251" s="51" t="str">
        <f>IF(ISBLANK(LeaveTracker[[#This Row],[Employee Name]]),"-----",VLOOKUP(LeaveTracker[[#This Row],[Employee Name]],Employees[[Employee Name]:[Office]],6))</f>
        <v>REGULAR</v>
      </c>
      <c r="G1251" s="24">
        <v>43782</v>
      </c>
      <c r="H1251" s="24">
        <v>43782</v>
      </c>
      <c r="I1251" s="56" t="s">
        <v>300</v>
      </c>
      <c r="K1251" s="51" t="str">
        <f ca="1">LeaveTracker[[#This Row],[Days]]&amp;" "&amp;LeaveTracker[[#This Row],[Type of Leave]]</f>
        <v>1 OTHER</v>
      </c>
      <c r="L1251" s="23">
        <f ca="1">NETWORKDAYS(LeaveTracker[[#This Row],[Start Date]],LeaveTracker[[#This Row],[End Date]],lstHolidays)</f>
        <v>1</v>
      </c>
      <c r="M1251" s="27"/>
    </row>
    <row r="1252" spans="1:13" ht="30" hidden="1" customHeight="1" x14ac:dyDescent="0.3">
      <c r="A1252" s="32">
        <v>1425</v>
      </c>
      <c r="B1252" s="31">
        <v>43803</v>
      </c>
      <c r="C1252" s="31">
        <v>43774</v>
      </c>
      <c r="D1252" s="20" t="s">
        <v>339</v>
      </c>
      <c r="E1252" s="51" t="str">
        <f>IF(ISBLANK(LeaveTracker[[#This Row],[Employee Name]]),"-----",VLOOKUP(LeaveTracker[[#This Row],[Employee Name]],Employees[[Employee Name]:[Office]],7))</f>
        <v>COMELEC</v>
      </c>
      <c r="F1252" s="51" t="str">
        <f>IF(ISBLANK(LeaveTracker[[#This Row],[Employee Name]]),"-----",VLOOKUP(LeaveTracker[[#This Row],[Employee Name]],Employees[[Employee Name]:[Office]],6))</f>
        <v>REGULAR</v>
      </c>
      <c r="G1252" s="24">
        <v>43818</v>
      </c>
      <c r="H1252" s="24">
        <v>43819</v>
      </c>
      <c r="I1252" s="56" t="s">
        <v>300</v>
      </c>
      <c r="K1252" s="51" t="str">
        <f ca="1">LeaveTracker[[#This Row],[Days]]&amp;" "&amp;LeaveTracker[[#This Row],[Type of Leave]]</f>
        <v>2 OTHER</v>
      </c>
      <c r="L1252" s="23">
        <f ca="1">NETWORKDAYS(LeaveTracker[[#This Row],[Start Date]],LeaveTracker[[#This Row],[End Date]],lstHolidays)</f>
        <v>2</v>
      </c>
      <c r="M1252" s="27"/>
    </row>
    <row r="1253" spans="1:13" ht="30" hidden="1" customHeight="1" x14ac:dyDescent="0.3">
      <c r="A1253" s="32">
        <v>1425</v>
      </c>
      <c r="B1253" s="31">
        <v>43803</v>
      </c>
      <c r="C1253" s="31">
        <v>43774</v>
      </c>
      <c r="D1253" s="20" t="s">
        <v>339</v>
      </c>
      <c r="E1253" s="51" t="str">
        <f>IF(ISBLANK(LeaveTracker[[#This Row],[Employee Name]]),"-----",VLOOKUP(LeaveTracker[[#This Row],[Employee Name]],Employees[[Employee Name]:[Office]],7))</f>
        <v>COMELEC</v>
      </c>
      <c r="F1253" s="51" t="str">
        <f>IF(ISBLANK(LeaveTracker[[#This Row],[Employee Name]]),"-----",VLOOKUP(LeaveTracker[[#This Row],[Employee Name]],Employees[[Employee Name]:[Office]],6))</f>
        <v>REGULAR</v>
      </c>
      <c r="G1253" s="24">
        <v>43822</v>
      </c>
      <c r="H1253" s="24">
        <v>43822</v>
      </c>
      <c r="I1253" s="56" t="s">
        <v>300</v>
      </c>
      <c r="K1253" s="51" t="str">
        <f ca="1">LeaveTracker[[#This Row],[Days]]&amp;" "&amp;LeaveTracker[[#This Row],[Type of Leave]]</f>
        <v>1 OTHER</v>
      </c>
      <c r="L1253" s="23">
        <f ca="1">NETWORKDAYS(LeaveTracker[[#This Row],[Start Date]],LeaveTracker[[#This Row],[End Date]],lstHolidays)</f>
        <v>1</v>
      </c>
      <c r="M1253" s="27"/>
    </row>
    <row r="1254" spans="1:13" ht="30" hidden="1" customHeight="1" x14ac:dyDescent="0.3">
      <c r="A1254" s="32">
        <v>1425</v>
      </c>
      <c r="B1254" s="31">
        <v>43803</v>
      </c>
      <c r="C1254" s="31">
        <v>43774</v>
      </c>
      <c r="D1254" s="20" t="s">
        <v>339</v>
      </c>
      <c r="E1254" s="51" t="str">
        <f>IF(ISBLANK(LeaveTracker[[#This Row],[Employee Name]]),"-----",VLOOKUP(LeaveTracker[[#This Row],[Employee Name]],Employees[[Employee Name]:[Office]],7))</f>
        <v>COMELEC</v>
      </c>
      <c r="F1254" s="51" t="str">
        <f>IF(ISBLANK(LeaveTracker[[#This Row],[Employee Name]]),"-----",VLOOKUP(LeaveTracker[[#This Row],[Employee Name]],Employees[[Employee Name]:[Office]],6))</f>
        <v>REGULAR</v>
      </c>
      <c r="G1254" s="24">
        <v>43825</v>
      </c>
      <c r="H1254" s="24">
        <v>43826</v>
      </c>
      <c r="I1254" s="56" t="s">
        <v>300</v>
      </c>
      <c r="K1254" s="51" t="str">
        <f ca="1">LeaveTracker[[#This Row],[Days]]&amp;" "&amp;LeaveTracker[[#This Row],[Type of Leave]]</f>
        <v>2 OTHER</v>
      </c>
      <c r="L1254" s="23">
        <f ca="1">NETWORKDAYS(LeaveTracker[[#This Row],[Start Date]],LeaveTracker[[#This Row],[End Date]],lstHolidays)</f>
        <v>2</v>
      </c>
      <c r="M1254" s="27"/>
    </row>
    <row r="1255" spans="1:13" ht="30" hidden="1" customHeight="1" x14ac:dyDescent="0.3">
      <c r="A1255" s="32">
        <v>1426</v>
      </c>
      <c r="B1255" s="31">
        <v>43803</v>
      </c>
      <c r="C1255" s="31">
        <v>43788</v>
      </c>
      <c r="D1255" s="20" t="s">
        <v>341</v>
      </c>
      <c r="E1255" s="51" t="str">
        <f>IF(ISBLANK(LeaveTracker[[#This Row],[Employee Name]]),"-----",VLOOKUP(LeaveTracker[[#This Row],[Employee Name]],Employees[[Employee Name]:[Office]],7))</f>
        <v>COMELEC</v>
      </c>
      <c r="F1255" s="51" t="str">
        <f>IF(ISBLANK(LeaveTracker[[#This Row],[Employee Name]]),"-----",VLOOKUP(LeaveTracker[[#This Row],[Employee Name]],Employees[[Employee Name]:[Office]],6))</f>
        <v>REGULAR</v>
      </c>
      <c r="G1255" s="24">
        <v>43784</v>
      </c>
      <c r="H1255" s="24">
        <v>43785</v>
      </c>
      <c r="I1255" s="56" t="s">
        <v>81</v>
      </c>
      <c r="K1255" s="51" t="str">
        <f ca="1">LeaveTracker[[#This Row],[Days]]&amp;" "&amp;LeaveTracker[[#This Row],[Type of Leave]]</f>
        <v>1 SL</v>
      </c>
      <c r="L1255" s="23">
        <f ca="1">NETWORKDAYS(LeaveTracker[[#This Row],[Start Date]],LeaveTracker[[#This Row],[End Date]],lstHolidays)</f>
        <v>1</v>
      </c>
      <c r="M1255" s="27"/>
    </row>
    <row r="1256" spans="1:13" ht="30" hidden="1" customHeight="1" x14ac:dyDescent="0.3">
      <c r="A1256" s="32">
        <v>1427</v>
      </c>
      <c r="B1256" s="31">
        <v>43803</v>
      </c>
      <c r="C1256" s="31">
        <v>43789</v>
      </c>
      <c r="D1256" s="20" t="s">
        <v>341</v>
      </c>
      <c r="E1256" s="51" t="str">
        <f>IF(ISBLANK(LeaveTracker[[#This Row],[Employee Name]]),"-----",VLOOKUP(LeaveTracker[[#This Row],[Employee Name]],Employees[[Employee Name]:[Office]],7))</f>
        <v>COMELEC</v>
      </c>
      <c r="F1256" s="51" t="str">
        <f>IF(ISBLANK(LeaveTracker[[#This Row],[Employee Name]]),"-----",VLOOKUP(LeaveTracker[[#This Row],[Employee Name]],Employees[[Employee Name]:[Office]],6))</f>
        <v>REGULAR</v>
      </c>
      <c r="G1256" s="24">
        <v>43781</v>
      </c>
      <c r="H1256" s="24">
        <v>43783</v>
      </c>
      <c r="I1256" s="56" t="s">
        <v>81</v>
      </c>
      <c r="K1256" s="51" t="str">
        <f ca="1">LeaveTracker[[#This Row],[Days]]&amp;" "&amp;LeaveTracker[[#This Row],[Type of Leave]]</f>
        <v>3 SL</v>
      </c>
      <c r="L1256" s="23">
        <f ca="1">NETWORKDAYS(LeaveTracker[[#This Row],[Start Date]],LeaveTracker[[#This Row],[End Date]],lstHolidays)</f>
        <v>3</v>
      </c>
      <c r="M1256" s="27"/>
    </row>
    <row r="1257" spans="1:13" ht="30" hidden="1" customHeight="1" x14ac:dyDescent="0.3">
      <c r="A1257" s="32">
        <v>1428</v>
      </c>
      <c r="B1257" s="31">
        <v>43803</v>
      </c>
      <c r="C1257" s="31">
        <v>43795</v>
      </c>
      <c r="D1257" s="20" t="s">
        <v>131</v>
      </c>
      <c r="E1257" s="51" t="str">
        <f>IF(ISBLANK(LeaveTracker[[#This Row],[Employee Name]]),"-----",VLOOKUP(LeaveTracker[[#This Row],[Employee Name]],Employees[[Employee Name]:[Office]],7))</f>
        <v>FPTMNHS</v>
      </c>
      <c r="F1257" s="51" t="str">
        <f>IF(ISBLANK(LeaveTracker[[#This Row],[Employee Name]]),"-----",VLOOKUP(LeaveTracker[[#This Row],[Employee Name]],Employees[[Employee Name]:[Office]],6))</f>
        <v>REGULAR</v>
      </c>
      <c r="G1257" s="24">
        <v>43801</v>
      </c>
      <c r="H1257" s="24">
        <v>43803</v>
      </c>
      <c r="I1257" s="56" t="s">
        <v>300</v>
      </c>
      <c r="J1257" s="43" t="s">
        <v>105</v>
      </c>
      <c r="K1257" s="51" t="str">
        <f ca="1">LeaveTracker[[#This Row],[Days]]&amp;" "&amp;LeaveTracker[[#This Row],[Type of Leave]]</f>
        <v>3 OTHER</v>
      </c>
      <c r="L1257" s="23">
        <f ca="1">NETWORKDAYS(LeaveTracker[[#This Row],[Start Date]],LeaveTracker[[#This Row],[End Date]],lstHolidays)</f>
        <v>3</v>
      </c>
      <c r="M1257" s="27"/>
    </row>
    <row r="1258" spans="1:13" ht="30" hidden="1" customHeight="1" x14ac:dyDescent="0.3">
      <c r="A1258" s="32">
        <v>1429</v>
      </c>
      <c r="B1258" s="31">
        <v>43803</v>
      </c>
      <c r="C1258" s="31">
        <v>43753</v>
      </c>
      <c r="D1258" s="19" t="s">
        <v>618</v>
      </c>
      <c r="E1258" s="51" t="str">
        <f>IF(ISBLANK(LeaveTracker[[#This Row],[Employee Name]]),"-----",VLOOKUP(LeaveTracker[[#This Row],[Employee Name]],Employees[[Employee Name]:[Office]],7))</f>
        <v>CBO</v>
      </c>
      <c r="F1258" s="51" t="str">
        <f>IF(ISBLANK(LeaveTracker[[#This Row],[Employee Name]]),"-----",VLOOKUP(LeaveTracker[[#This Row],[Employee Name]],Employees[[Employee Name]:[Office]],6))</f>
        <v>REGULAR</v>
      </c>
      <c r="G1258" s="21">
        <v>43760</v>
      </c>
      <c r="H1258" s="24">
        <v>43760</v>
      </c>
      <c r="I1258" s="56" t="s">
        <v>300</v>
      </c>
      <c r="J1258" s="43" t="s">
        <v>158</v>
      </c>
      <c r="K1258" s="51" t="str">
        <f ca="1">LeaveTracker[[#This Row],[Days]]&amp;" "&amp;LeaveTracker[[#This Row],[Type of Leave]]</f>
        <v>1 OTHER</v>
      </c>
      <c r="L1258" s="23">
        <f ca="1">NETWORKDAYS(LeaveTracker[[#This Row],[Start Date]],LeaveTracker[[#This Row],[End Date]],lstHolidays)</f>
        <v>1</v>
      </c>
      <c r="M1258" s="27"/>
    </row>
    <row r="1259" spans="1:13" ht="30" hidden="1" customHeight="1" x14ac:dyDescent="0.3">
      <c r="A1259" s="32">
        <v>1430</v>
      </c>
      <c r="B1259" s="31">
        <v>43819</v>
      </c>
      <c r="C1259" s="31">
        <v>43796</v>
      </c>
      <c r="D1259" s="20" t="s">
        <v>267</v>
      </c>
      <c r="E1259" s="51" t="str">
        <f>IF(ISBLANK(LeaveTracker[[#This Row],[Employee Name]]),"-----",VLOOKUP(LeaveTracker[[#This Row],[Employee Name]],Employees[[Employee Name]:[Office]],7))</f>
        <v>MO</v>
      </c>
      <c r="F1259" s="51" t="str">
        <f>IF(ISBLANK(LeaveTracker[[#This Row],[Employee Name]]),"-----",VLOOKUP(LeaveTracker[[#This Row],[Employee Name]],Employees[[Employee Name]:[Office]],6))</f>
        <v>REGULAR</v>
      </c>
      <c r="G1259" s="24">
        <v>43791</v>
      </c>
      <c r="H1259" s="24">
        <v>43791</v>
      </c>
      <c r="I1259" s="56" t="s">
        <v>81</v>
      </c>
      <c r="K1259" s="51" t="str">
        <f ca="1">LeaveTracker[[#This Row],[Days]]&amp;" "&amp;LeaveTracker[[#This Row],[Type of Leave]]</f>
        <v>1 SL</v>
      </c>
      <c r="L1259" s="23">
        <f ca="1">NETWORKDAYS(LeaveTracker[[#This Row],[Start Date]],LeaveTracker[[#This Row],[End Date]],lstHolidays)</f>
        <v>1</v>
      </c>
      <c r="M1259" s="27"/>
    </row>
    <row r="1260" spans="1:13" ht="30" hidden="1" customHeight="1" x14ac:dyDescent="0.3">
      <c r="A1260" s="32">
        <v>1430</v>
      </c>
      <c r="B1260" s="31">
        <v>43819</v>
      </c>
      <c r="C1260" s="31">
        <v>43796</v>
      </c>
      <c r="D1260" s="20" t="s">
        <v>267</v>
      </c>
      <c r="E1260" s="51" t="str">
        <f>IF(ISBLANK(LeaveTracker[[#This Row],[Employee Name]]),"-----",VLOOKUP(LeaveTracker[[#This Row],[Employee Name]],Employees[[Employee Name]:[Office]],7))</f>
        <v>MO</v>
      </c>
      <c r="F1260" s="51" t="str">
        <f>IF(ISBLANK(LeaveTracker[[#This Row],[Employee Name]]),"-----",VLOOKUP(LeaveTracker[[#This Row],[Employee Name]],Employees[[Employee Name]:[Office]],6))</f>
        <v>REGULAR</v>
      </c>
      <c r="G1260" s="24">
        <v>43794</v>
      </c>
      <c r="H1260" s="24">
        <v>43795</v>
      </c>
      <c r="I1260" s="56" t="s">
        <v>81</v>
      </c>
      <c r="K1260" s="51" t="str">
        <f ca="1">LeaveTracker[[#This Row],[Days]]&amp;" "&amp;LeaveTracker[[#This Row],[Type of Leave]]</f>
        <v>2 SL</v>
      </c>
      <c r="L1260" s="23">
        <f ca="1">NETWORKDAYS(LeaveTracker[[#This Row],[Start Date]],LeaveTracker[[#This Row],[End Date]],lstHolidays)</f>
        <v>2</v>
      </c>
      <c r="M1260" s="27"/>
    </row>
    <row r="1261" spans="1:13" ht="30" hidden="1" customHeight="1" x14ac:dyDescent="0.3">
      <c r="A1261" s="32">
        <v>1431</v>
      </c>
      <c r="B1261" s="31">
        <v>43819</v>
      </c>
      <c r="C1261" s="31">
        <v>43791</v>
      </c>
      <c r="D1261" s="19" t="s">
        <v>654</v>
      </c>
      <c r="E1261" s="51" t="str">
        <f>IF(ISBLANK(LeaveTracker[[#This Row],[Employee Name]]),"-----",VLOOKUP(LeaveTracker[[#This Row],[Employee Name]],Employees[[Employee Name]:[Office]],7))</f>
        <v>ASSESSORS OFFICE</v>
      </c>
      <c r="F1261" s="51" t="str">
        <f>IF(ISBLANK(LeaveTracker[[#This Row],[Employee Name]]),"-----",VLOOKUP(LeaveTracker[[#This Row],[Employee Name]],Employees[[Employee Name]:[Office]],6))</f>
        <v>REGULAR</v>
      </c>
      <c r="G1261" s="24">
        <v>43788</v>
      </c>
      <c r="H1261" s="24">
        <v>43790</v>
      </c>
      <c r="I1261" s="56" t="s">
        <v>81</v>
      </c>
      <c r="K1261" s="51" t="str">
        <f ca="1">LeaveTracker[[#This Row],[Days]]&amp;" "&amp;LeaveTracker[[#This Row],[Type of Leave]]</f>
        <v>3 SL</v>
      </c>
      <c r="L1261" s="23">
        <f ca="1">NETWORKDAYS(LeaveTracker[[#This Row],[Start Date]],LeaveTracker[[#This Row],[End Date]],lstHolidays)</f>
        <v>3</v>
      </c>
      <c r="M1261" s="27"/>
    </row>
    <row r="1262" spans="1:13" ht="30" hidden="1" customHeight="1" x14ac:dyDescent="0.3">
      <c r="A1262" s="32">
        <v>1432</v>
      </c>
      <c r="B1262" s="31">
        <v>43819</v>
      </c>
      <c r="C1262" s="31">
        <v>43791</v>
      </c>
      <c r="D1262" s="19" t="s">
        <v>658</v>
      </c>
      <c r="E1262" s="51" t="str">
        <f>IF(ISBLANK(LeaveTracker[[#This Row],[Employee Name]]),"-----",VLOOKUP(LeaveTracker[[#This Row],[Employee Name]],Employees[[Employee Name]:[Office]],7))</f>
        <v>ASSESSORS OFFICE</v>
      </c>
      <c r="F1262" s="51" t="str">
        <f>IF(ISBLANK(LeaveTracker[[#This Row],[Employee Name]]),"-----",VLOOKUP(LeaveTracker[[#This Row],[Employee Name]],Employees[[Employee Name]:[Office]],6))</f>
        <v>REGULAR</v>
      </c>
      <c r="G1262" s="24">
        <v>43788</v>
      </c>
      <c r="H1262" s="24">
        <v>43788</v>
      </c>
      <c r="I1262" s="56" t="s">
        <v>300</v>
      </c>
      <c r="J1262" s="43" t="s">
        <v>647</v>
      </c>
      <c r="K1262" s="51" t="str">
        <f ca="1">LeaveTracker[[#This Row],[Days]]&amp;" "&amp;LeaveTracker[[#This Row],[Type of Leave]]</f>
        <v>1 OTHER</v>
      </c>
      <c r="L1262" s="23">
        <f ca="1">NETWORKDAYS(LeaveTracker[[#This Row],[Start Date]],LeaveTracker[[#This Row],[End Date]],lstHolidays)</f>
        <v>1</v>
      </c>
      <c r="M1262" s="27"/>
    </row>
    <row r="1263" spans="1:13" ht="30" hidden="1" customHeight="1" x14ac:dyDescent="0.3">
      <c r="A1263" s="32">
        <v>1433</v>
      </c>
      <c r="B1263" s="31">
        <v>43819</v>
      </c>
      <c r="C1263" s="31">
        <v>43791</v>
      </c>
      <c r="D1263" s="19" t="s">
        <v>660</v>
      </c>
      <c r="E1263" s="51" t="str">
        <f>IF(ISBLANK(LeaveTracker[[#This Row],[Employee Name]]),"-----",VLOOKUP(LeaveTracker[[#This Row],[Employee Name]],Employees[[Employee Name]:[Office]],7))</f>
        <v>ASSESSORS OFFICE</v>
      </c>
      <c r="F1263" s="51" t="str">
        <f>IF(ISBLANK(LeaveTracker[[#This Row],[Employee Name]]),"-----",VLOOKUP(LeaveTracker[[#This Row],[Employee Name]],Employees[[Employee Name]:[Office]],6))</f>
        <v>REGULAR</v>
      </c>
      <c r="G1263" s="24">
        <v>43789</v>
      </c>
      <c r="H1263" s="24">
        <v>43789</v>
      </c>
      <c r="I1263" s="56" t="s">
        <v>300</v>
      </c>
      <c r="J1263" s="43" t="s">
        <v>647</v>
      </c>
      <c r="K1263" s="51" t="str">
        <f ca="1">LeaveTracker[[#This Row],[Days]]&amp;" "&amp;LeaveTracker[[#This Row],[Type of Leave]]</f>
        <v>1 OTHER</v>
      </c>
      <c r="L1263" s="23">
        <f ca="1">NETWORKDAYS(LeaveTracker[[#This Row],[Start Date]],LeaveTracker[[#This Row],[End Date]],lstHolidays)</f>
        <v>1</v>
      </c>
      <c r="M1263" s="27"/>
    </row>
    <row r="1264" spans="1:13" ht="30" hidden="1" customHeight="1" x14ac:dyDescent="0.3">
      <c r="A1264" s="32">
        <v>1434</v>
      </c>
      <c r="B1264" s="31">
        <v>43819</v>
      </c>
      <c r="C1264" s="31">
        <v>43801</v>
      </c>
      <c r="D1264" s="20" t="s">
        <v>131</v>
      </c>
      <c r="E1264" s="51" t="str">
        <f>IF(ISBLANK(LeaveTracker[[#This Row],[Employee Name]]),"-----",VLOOKUP(LeaveTracker[[#This Row],[Employee Name]],Employees[[Employee Name]:[Office]],7))</f>
        <v>FPTMNHS</v>
      </c>
      <c r="F1264" s="51" t="str">
        <f>IF(ISBLANK(LeaveTracker[[#This Row],[Employee Name]]),"-----",VLOOKUP(LeaveTracker[[#This Row],[Employee Name]],Employees[[Employee Name]:[Office]],6))</f>
        <v>REGULAR</v>
      </c>
      <c r="G1264" s="24">
        <v>43804</v>
      </c>
      <c r="H1264" s="24">
        <v>43805</v>
      </c>
      <c r="I1264" s="56" t="s">
        <v>300</v>
      </c>
      <c r="J1264" s="43" t="s">
        <v>307</v>
      </c>
      <c r="K1264" s="51" t="str">
        <f ca="1">LeaveTracker[[#This Row],[Days]]&amp;" "&amp;LeaveTracker[[#This Row],[Type of Leave]]</f>
        <v>2 OTHER</v>
      </c>
      <c r="L1264" s="23">
        <f ca="1">NETWORKDAYS(LeaveTracker[[#This Row],[Start Date]],LeaveTracker[[#This Row],[End Date]],lstHolidays)</f>
        <v>2</v>
      </c>
      <c r="M1264" s="27"/>
    </row>
    <row r="1265" spans="1:13" ht="30" hidden="1" customHeight="1" x14ac:dyDescent="0.3">
      <c r="A1265" s="32">
        <v>1434</v>
      </c>
      <c r="B1265" s="31">
        <v>43819</v>
      </c>
      <c r="C1265" s="31">
        <v>43802</v>
      </c>
      <c r="D1265" s="20" t="s">
        <v>131</v>
      </c>
      <c r="E1265" s="51" t="str">
        <f>IF(ISBLANK(LeaveTracker[[#This Row],[Employee Name]]),"-----",VLOOKUP(LeaveTracker[[#This Row],[Employee Name]],Employees[[Employee Name]:[Office]],7))</f>
        <v>FPTMNHS</v>
      </c>
      <c r="F1265" s="51" t="str">
        <f>IF(ISBLANK(LeaveTracker[[#This Row],[Employee Name]]),"-----",VLOOKUP(LeaveTracker[[#This Row],[Employee Name]],Employees[[Employee Name]:[Office]],6))</f>
        <v>REGULAR</v>
      </c>
      <c r="G1265" s="24">
        <v>43808</v>
      </c>
      <c r="H1265" s="24">
        <v>43810</v>
      </c>
      <c r="I1265" s="56" t="s">
        <v>300</v>
      </c>
      <c r="K1265" s="51" t="str">
        <f ca="1">LeaveTracker[[#This Row],[Days]]&amp;" "&amp;LeaveTracker[[#This Row],[Type of Leave]]</f>
        <v>3 OTHER</v>
      </c>
      <c r="L1265" s="23">
        <f ca="1">NETWORKDAYS(LeaveTracker[[#This Row],[Start Date]],LeaveTracker[[#This Row],[End Date]],lstHolidays)</f>
        <v>3</v>
      </c>
      <c r="M1265" s="27"/>
    </row>
    <row r="1266" spans="1:13" ht="30" hidden="1" customHeight="1" x14ac:dyDescent="0.3">
      <c r="A1266" s="32">
        <v>1435</v>
      </c>
      <c r="B1266" s="31">
        <v>43819</v>
      </c>
      <c r="C1266" s="31">
        <v>43791</v>
      </c>
      <c r="D1266" s="20" t="s">
        <v>660</v>
      </c>
      <c r="E1266" s="51" t="str">
        <f>IF(ISBLANK(LeaveTracker[[#This Row],[Employee Name]]),"-----",VLOOKUP(LeaveTracker[[#This Row],[Employee Name]],Employees[[Employee Name]:[Office]],7))</f>
        <v>ASSESSORS OFFICE</v>
      </c>
      <c r="F1266" s="51" t="str">
        <f>IF(ISBLANK(LeaveTracker[[#This Row],[Employee Name]]),"-----",VLOOKUP(LeaveTracker[[#This Row],[Employee Name]],Employees[[Employee Name]:[Office]],6))</f>
        <v>REGULAR</v>
      </c>
      <c r="G1266" s="24">
        <v>43790</v>
      </c>
      <c r="H1266" s="24">
        <v>43791</v>
      </c>
      <c r="I1266" s="56" t="s">
        <v>81</v>
      </c>
      <c r="K1266" s="51" t="str">
        <f ca="1">LeaveTracker[[#This Row],[Days]]&amp;" "&amp;LeaveTracker[[#This Row],[Type of Leave]]</f>
        <v>2 SL</v>
      </c>
      <c r="L1266" s="23">
        <f ca="1">NETWORKDAYS(LeaveTracker[[#This Row],[Start Date]],LeaveTracker[[#This Row],[End Date]],lstHolidays)</f>
        <v>2</v>
      </c>
      <c r="M1266" s="27"/>
    </row>
    <row r="1267" spans="1:13" ht="30" hidden="1" customHeight="1" x14ac:dyDescent="0.3">
      <c r="A1267" s="32">
        <v>1436</v>
      </c>
      <c r="B1267" s="31">
        <v>43819</v>
      </c>
      <c r="C1267" s="31">
        <v>43809</v>
      </c>
      <c r="D1267" s="20" t="s">
        <v>473</v>
      </c>
      <c r="E1267" s="51" t="str">
        <f>IF(ISBLANK(LeaveTracker[[#This Row],[Employee Name]]),"-----",VLOOKUP(LeaveTracker[[#This Row],[Employee Name]],Employees[[Employee Name]:[Office]],7))</f>
        <v>ASSESSORS OFFICE</v>
      </c>
      <c r="F1267" s="51" t="str">
        <f>IF(ISBLANK(LeaveTracker[[#This Row],[Employee Name]]),"-----",VLOOKUP(LeaveTracker[[#This Row],[Employee Name]],Employees[[Employee Name]:[Office]],6))</f>
        <v>REGULAR</v>
      </c>
      <c r="G1267" s="24">
        <v>43808</v>
      </c>
      <c r="H1267" s="24">
        <v>43808</v>
      </c>
      <c r="I1267" s="56" t="s">
        <v>81</v>
      </c>
      <c r="K1267" s="51" t="str">
        <f ca="1">LeaveTracker[[#This Row],[Days]]&amp;" "&amp;LeaveTracker[[#This Row],[Type of Leave]]</f>
        <v>1 SL</v>
      </c>
      <c r="L1267" s="23">
        <f ca="1">NETWORKDAYS(LeaveTracker[[#This Row],[Start Date]],LeaveTracker[[#This Row],[End Date]],lstHolidays)</f>
        <v>1</v>
      </c>
      <c r="M1267" s="27"/>
    </row>
    <row r="1268" spans="1:13" ht="30" hidden="1" customHeight="1" x14ac:dyDescent="0.3">
      <c r="A1268" s="32">
        <v>1437</v>
      </c>
      <c r="B1268" s="31">
        <v>43819</v>
      </c>
      <c r="C1268" s="31">
        <v>43810</v>
      </c>
      <c r="D1268" s="20" t="s">
        <v>660</v>
      </c>
      <c r="E1268" s="51" t="str">
        <f>IF(ISBLANK(LeaveTracker[[#This Row],[Employee Name]]),"-----",VLOOKUP(LeaveTracker[[#This Row],[Employee Name]],Employees[[Employee Name]:[Office]],7))</f>
        <v>ASSESSORS OFFICE</v>
      </c>
      <c r="F1268" s="51" t="str">
        <f>IF(ISBLANK(LeaveTracker[[#This Row],[Employee Name]]),"-----",VLOOKUP(LeaveTracker[[#This Row],[Employee Name]],Employees[[Employee Name]:[Office]],6))</f>
        <v>REGULAR</v>
      </c>
      <c r="G1268" s="24">
        <v>43808</v>
      </c>
      <c r="H1268" s="24">
        <v>43808</v>
      </c>
      <c r="I1268" s="56" t="s">
        <v>81</v>
      </c>
      <c r="K1268" s="51" t="str">
        <f ca="1">LeaveTracker[[#This Row],[Days]]&amp;" "&amp;LeaveTracker[[#This Row],[Type of Leave]]</f>
        <v>1 SL</v>
      </c>
      <c r="L1268" s="23">
        <f ca="1">NETWORKDAYS(LeaveTracker[[#This Row],[Start Date]],LeaveTracker[[#This Row],[End Date]],lstHolidays)</f>
        <v>1</v>
      </c>
      <c r="M1268" s="27"/>
    </row>
    <row r="1269" spans="1:13" ht="30" hidden="1" customHeight="1" x14ac:dyDescent="0.3">
      <c r="A1269" s="32">
        <v>1438</v>
      </c>
      <c r="B1269" s="31">
        <v>43819</v>
      </c>
      <c r="C1269" s="31">
        <v>43801</v>
      </c>
      <c r="D1269" s="20" t="s">
        <v>344</v>
      </c>
      <c r="E1269" s="51" t="str">
        <f>IF(ISBLANK(LeaveTracker[[#This Row],[Employee Name]]),"-----",VLOOKUP(LeaveTracker[[#This Row],[Employee Name]],Employees[[Employee Name]:[Office]],7))</f>
        <v>CENRO</v>
      </c>
      <c r="F1269" s="51" t="str">
        <f>IF(ISBLANK(LeaveTracker[[#This Row],[Employee Name]]),"-----",VLOOKUP(LeaveTracker[[#This Row],[Employee Name]],Employees[[Employee Name]:[Office]],6))</f>
        <v>CASUAL</v>
      </c>
      <c r="G1269" s="24">
        <v>43815</v>
      </c>
      <c r="H1269" s="24">
        <v>43819</v>
      </c>
      <c r="I1269" s="56" t="s">
        <v>300</v>
      </c>
      <c r="J1269" s="43" t="s">
        <v>307</v>
      </c>
      <c r="K1269" s="51" t="str">
        <f ca="1">LeaveTracker[[#This Row],[Days]]&amp;" "&amp;LeaveTracker[[#This Row],[Type of Leave]]</f>
        <v>5 OTHER</v>
      </c>
      <c r="L1269" s="23">
        <f ca="1">NETWORKDAYS(LeaveTracker[[#This Row],[Start Date]],LeaveTracker[[#This Row],[End Date]],lstHolidays)</f>
        <v>5</v>
      </c>
      <c r="M1269" s="27"/>
    </row>
    <row r="1270" spans="1:13" ht="30" hidden="1" customHeight="1" x14ac:dyDescent="0.3">
      <c r="A1270" s="32">
        <v>1439</v>
      </c>
      <c r="B1270" s="31">
        <v>43819</v>
      </c>
      <c r="C1270" s="31">
        <v>43801</v>
      </c>
      <c r="D1270" s="20" t="s">
        <v>344</v>
      </c>
      <c r="E1270" s="51" t="str">
        <f>IF(ISBLANK(LeaveTracker[[#This Row],[Employee Name]]),"-----",VLOOKUP(LeaveTracker[[#This Row],[Employee Name]],Employees[[Employee Name]:[Office]],7))</f>
        <v>CENRO</v>
      </c>
      <c r="F1270" s="51" t="str">
        <f>IF(ISBLANK(LeaveTracker[[#This Row],[Employee Name]]),"-----",VLOOKUP(LeaveTracker[[#This Row],[Employee Name]],Employees[[Employee Name]:[Office]],6))</f>
        <v>CASUAL</v>
      </c>
      <c r="G1270" s="24">
        <v>43794</v>
      </c>
      <c r="H1270" s="24">
        <v>43796</v>
      </c>
      <c r="I1270" s="56" t="s">
        <v>81</v>
      </c>
      <c r="K1270" s="51" t="str">
        <f ca="1">LeaveTracker[[#This Row],[Days]]&amp;" "&amp;LeaveTracker[[#This Row],[Type of Leave]]</f>
        <v>3 SL</v>
      </c>
      <c r="L1270" s="23">
        <f ca="1">NETWORKDAYS(LeaveTracker[[#This Row],[Start Date]],LeaveTracker[[#This Row],[End Date]],lstHolidays)</f>
        <v>3</v>
      </c>
      <c r="M1270" s="27"/>
    </row>
    <row r="1271" spans="1:13" ht="30" hidden="1" customHeight="1" x14ac:dyDescent="0.3">
      <c r="A1271" s="32">
        <v>1440</v>
      </c>
      <c r="B1271" s="31">
        <v>43819</v>
      </c>
      <c r="C1271" s="31">
        <v>43801</v>
      </c>
      <c r="D1271" s="19" t="s">
        <v>651</v>
      </c>
      <c r="E1271" s="51" t="str">
        <f>IF(ISBLANK(LeaveTracker[[#This Row],[Employee Name]]),"-----",VLOOKUP(LeaveTracker[[#This Row],[Employee Name]],Employees[[Employee Name]:[Office]],7))</f>
        <v>INTEGRATED CENTRAL TERMINAL</v>
      </c>
      <c r="F1271" s="51" t="str">
        <f>IF(ISBLANK(LeaveTracker[[#This Row],[Employee Name]]),"-----",VLOOKUP(LeaveTracker[[#This Row],[Employee Name]],Employees[[Employee Name]:[Office]],6))</f>
        <v>REGULAR</v>
      </c>
      <c r="G1271" s="24">
        <v>43812</v>
      </c>
      <c r="H1271" s="24">
        <v>43812</v>
      </c>
      <c r="I1271" s="56" t="s">
        <v>300</v>
      </c>
      <c r="J1271" s="43" t="s">
        <v>307</v>
      </c>
      <c r="K1271" s="51" t="str">
        <f ca="1">LeaveTracker[[#This Row],[Days]]&amp;" "&amp;LeaveTracker[[#This Row],[Type of Leave]]</f>
        <v>1 OTHER</v>
      </c>
      <c r="L1271" s="23">
        <f ca="1">NETWORKDAYS(LeaveTracker[[#This Row],[Start Date]],LeaveTracker[[#This Row],[End Date]],lstHolidays)</f>
        <v>1</v>
      </c>
      <c r="M1271" s="27"/>
    </row>
    <row r="1272" spans="1:13" ht="30" hidden="1" customHeight="1" x14ac:dyDescent="0.3">
      <c r="A1272" s="32">
        <v>1440</v>
      </c>
      <c r="B1272" s="31">
        <v>43819</v>
      </c>
      <c r="C1272" s="31">
        <v>43801</v>
      </c>
      <c r="D1272" s="19" t="s">
        <v>651</v>
      </c>
      <c r="E1272" s="51" t="str">
        <f>IF(ISBLANK(LeaveTracker[[#This Row],[Employee Name]]),"-----",VLOOKUP(LeaveTracker[[#This Row],[Employee Name]],Employees[[Employee Name]:[Office]],7))</f>
        <v>INTEGRATED CENTRAL TERMINAL</v>
      </c>
      <c r="F1272" s="51" t="str">
        <f>IF(ISBLANK(LeaveTracker[[#This Row],[Employee Name]]),"-----",VLOOKUP(LeaveTracker[[#This Row],[Employee Name]],Employees[[Employee Name]:[Office]],6))</f>
        <v>REGULAR</v>
      </c>
      <c r="G1272" s="24">
        <v>43817</v>
      </c>
      <c r="H1272" s="24">
        <v>43817</v>
      </c>
      <c r="I1272" s="56" t="s">
        <v>300</v>
      </c>
      <c r="J1272" s="43" t="s">
        <v>307</v>
      </c>
      <c r="K1272" s="51" t="str">
        <f ca="1">LeaveTracker[[#This Row],[Days]]&amp;" "&amp;LeaveTracker[[#This Row],[Type of Leave]]</f>
        <v>1 OTHER</v>
      </c>
      <c r="L1272" s="23">
        <f ca="1">NETWORKDAYS(LeaveTracker[[#This Row],[Start Date]],LeaveTracker[[#This Row],[End Date]],lstHolidays)</f>
        <v>1</v>
      </c>
      <c r="M1272" s="27"/>
    </row>
    <row r="1273" spans="1:13" ht="30" hidden="1" customHeight="1" x14ac:dyDescent="0.3">
      <c r="A1273" s="32">
        <v>1440</v>
      </c>
      <c r="B1273" s="31">
        <v>43819</v>
      </c>
      <c r="C1273" s="31">
        <v>43801</v>
      </c>
      <c r="D1273" s="19" t="s">
        <v>651</v>
      </c>
      <c r="E1273" s="51" t="str">
        <f>IF(ISBLANK(LeaveTracker[[#This Row],[Employee Name]]),"-----",VLOOKUP(LeaveTracker[[#This Row],[Employee Name]],Employees[[Employee Name]:[Office]],7))</f>
        <v>INTEGRATED CENTRAL TERMINAL</v>
      </c>
      <c r="F1273" s="51" t="str">
        <f>IF(ISBLANK(LeaveTracker[[#This Row],[Employee Name]]),"-----",VLOOKUP(LeaveTracker[[#This Row],[Employee Name]],Employees[[Employee Name]:[Office]],6))</f>
        <v>REGULAR</v>
      </c>
      <c r="G1273" s="24">
        <v>43822</v>
      </c>
      <c r="H1273" s="24">
        <v>43822</v>
      </c>
      <c r="I1273" s="56" t="s">
        <v>300</v>
      </c>
      <c r="J1273" s="43" t="s">
        <v>307</v>
      </c>
      <c r="K1273" s="51" t="str">
        <f ca="1">LeaveTracker[[#This Row],[Days]]&amp;" "&amp;LeaveTracker[[#This Row],[Type of Leave]]</f>
        <v>1 OTHER</v>
      </c>
      <c r="L1273" s="23">
        <f ca="1">NETWORKDAYS(LeaveTracker[[#This Row],[Start Date]],LeaveTracker[[#This Row],[End Date]],lstHolidays)</f>
        <v>1</v>
      </c>
      <c r="M1273" s="27"/>
    </row>
    <row r="1274" spans="1:13" ht="30" hidden="1" customHeight="1" x14ac:dyDescent="0.3">
      <c r="A1274" s="32">
        <v>1440</v>
      </c>
      <c r="B1274" s="31">
        <v>43819</v>
      </c>
      <c r="C1274" s="31">
        <v>43801</v>
      </c>
      <c r="D1274" s="19" t="s">
        <v>651</v>
      </c>
      <c r="E1274" s="51" t="str">
        <f>IF(ISBLANK(LeaveTracker[[#This Row],[Employee Name]]),"-----",VLOOKUP(LeaveTracker[[#This Row],[Employee Name]],Employees[[Employee Name]:[Office]],7))</f>
        <v>INTEGRATED CENTRAL TERMINAL</v>
      </c>
      <c r="F1274" s="51" t="str">
        <f>IF(ISBLANK(LeaveTracker[[#This Row],[Employee Name]]),"-----",VLOOKUP(LeaveTracker[[#This Row],[Employee Name]],Employees[[Employee Name]:[Office]],6))</f>
        <v>REGULAR</v>
      </c>
      <c r="G1274" s="24">
        <v>43825</v>
      </c>
      <c r="H1274" s="24">
        <v>43826</v>
      </c>
      <c r="I1274" s="56" t="s">
        <v>300</v>
      </c>
      <c r="J1274" s="43" t="s">
        <v>307</v>
      </c>
      <c r="K1274" s="51" t="str">
        <f ca="1">LeaveTracker[[#This Row],[Days]]&amp;" "&amp;LeaveTracker[[#This Row],[Type of Leave]]</f>
        <v>2 OTHER</v>
      </c>
      <c r="L1274" s="23">
        <f ca="1">NETWORKDAYS(LeaveTracker[[#This Row],[Start Date]],LeaveTracker[[#This Row],[End Date]],lstHolidays)</f>
        <v>2</v>
      </c>
      <c r="M1274" s="27"/>
    </row>
    <row r="1275" spans="1:13" ht="30" hidden="1" customHeight="1" x14ac:dyDescent="0.3">
      <c r="A1275" s="32">
        <v>1441</v>
      </c>
      <c r="B1275" s="31">
        <v>43819</v>
      </c>
      <c r="C1275" s="31">
        <v>43795</v>
      </c>
      <c r="D1275" s="19" t="s">
        <v>602</v>
      </c>
      <c r="E1275" s="51" t="str">
        <f>IF(ISBLANK(LeaveTracker[[#This Row],[Employee Name]]),"-----",VLOOKUP(LeaveTracker[[#This Row],[Employee Name]],Employees[[Employee Name]:[Office]],7))</f>
        <v>EEO/ CITY MARKET</v>
      </c>
      <c r="F1275" s="51" t="str">
        <f>IF(ISBLANK(LeaveTracker[[#This Row],[Employee Name]]),"-----",VLOOKUP(LeaveTracker[[#This Row],[Employee Name]],Employees[[Employee Name]:[Office]],6))</f>
        <v>REGULAR</v>
      </c>
      <c r="G1275" s="24">
        <v>43788</v>
      </c>
      <c r="H1275" s="24">
        <v>43788</v>
      </c>
      <c r="I1275" s="56" t="s">
        <v>81</v>
      </c>
      <c r="K1275" s="51" t="str">
        <f ca="1">LeaveTracker[[#This Row],[Days]]&amp;" "&amp;LeaveTracker[[#This Row],[Type of Leave]]</f>
        <v>1 SL</v>
      </c>
      <c r="L1275" s="23">
        <f ca="1">NETWORKDAYS(LeaveTracker[[#This Row],[Start Date]],LeaveTracker[[#This Row],[End Date]],lstHolidays)</f>
        <v>1</v>
      </c>
      <c r="M1275" s="27"/>
    </row>
    <row r="1276" spans="1:13" ht="30" hidden="1" customHeight="1" x14ac:dyDescent="0.3">
      <c r="A1276" s="32">
        <v>1442</v>
      </c>
      <c r="B1276" s="31">
        <v>43819</v>
      </c>
      <c r="C1276" s="31">
        <v>43795</v>
      </c>
      <c r="D1276" s="19" t="s">
        <v>663</v>
      </c>
      <c r="E1276" s="51" t="str">
        <f>IF(ISBLANK(LeaveTracker[[#This Row],[Employee Name]]),"-----",VLOOKUP(LeaveTracker[[#This Row],[Employee Name]],Employees[[Employee Name]:[Office]],7))</f>
        <v>CTO</v>
      </c>
      <c r="F1276" s="51" t="str">
        <f>IF(ISBLANK(LeaveTracker[[#This Row],[Employee Name]]),"-----",VLOOKUP(LeaveTracker[[#This Row],[Employee Name]],Employees[[Employee Name]:[Office]],6))</f>
        <v>REGULAR</v>
      </c>
      <c r="G1276" s="24">
        <v>43794</v>
      </c>
      <c r="H1276" s="24">
        <v>43794</v>
      </c>
      <c r="I1276" s="56" t="s">
        <v>81</v>
      </c>
      <c r="K1276" s="51" t="str">
        <f ca="1">LeaveTracker[[#This Row],[Days]]&amp;" "&amp;LeaveTracker[[#This Row],[Type of Leave]]</f>
        <v>1 SL</v>
      </c>
      <c r="L1276" s="23">
        <f ca="1">NETWORKDAYS(LeaveTracker[[#This Row],[Start Date]],LeaveTracker[[#This Row],[End Date]],lstHolidays)</f>
        <v>1</v>
      </c>
      <c r="M1276" s="27"/>
    </row>
    <row r="1277" spans="1:13" ht="30" hidden="1" customHeight="1" x14ac:dyDescent="0.3">
      <c r="A1277" s="32">
        <v>1443</v>
      </c>
      <c r="B1277" s="31">
        <v>43819</v>
      </c>
      <c r="C1277" s="31">
        <v>43801</v>
      </c>
      <c r="D1277" s="19" t="s">
        <v>665</v>
      </c>
      <c r="E1277" s="51" t="str">
        <f>IF(ISBLANK(LeaveTracker[[#This Row],[Employee Name]]),"-----",VLOOKUP(LeaveTracker[[#This Row],[Employee Name]],Employees[[Employee Name]:[Office]],7))</f>
        <v>CCT</v>
      </c>
      <c r="F1277" s="51" t="str">
        <f>IF(ISBLANK(LeaveTracker[[#This Row],[Employee Name]]),"-----",VLOOKUP(LeaveTracker[[#This Row],[Employee Name]],Employees[[Employee Name]:[Office]],6))</f>
        <v>REGULAR</v>
      </c>
      <c r="G1277" s="24">
        <v>43811</v>
      </c>
      <c r="H1277" s="24">
        <v>43811</v>
      </c>
      <c r="I1277" s="56" t="s">
        <v>82</v>
      </c>
      <c r="K1277" s="51" t="str">
        <f ca="1">LeaveTracker[[#This Row],[Days]]&amp;" "&amp;LeaveTracker[[#This Row],[Type of Leave]]</f>
        <v>1 VL</v>
      </c>
      <c r="L1277" s="23">
        <f ca="1">NETWORKDAYS(LeaveTracker[[#This Row],[Start Date]],LeaveTracker[[#This Row],[End Date]],lstHolidays)</f>
        <v>1</v>
      </c>
      <c r="M1277" s="27"/>
    </row>
    <row r="1278" spans="1:13" ht="30" hidden="1" customHeight="1" x14ac:dyDescent="0.3">
      <c r="A1278" s="32">
        <v>1444</v>
      </c>
      <c r="B1278" s="31">
        <v>43819</v>
      </c>
      <c r="C1278" s="31">
        <v>43767</v>
      </c>
      <c r="D1278" s="20" t="s">
        <v>654</v>
      </c>
      <c r="E1278" s="51" t="str">
        <f>IF(ISBLANK(LeaveTracker[[#This Row],[Employee Name]]),"-----",VLOOKUP(LeaveTracker[[#This Row],[Employee Name]],Employees[[Employee Name]:[Office]],7))</f>
        <v>ASSESSORS OFFICE</v>
      </c>
      <c r="F1278" s="51" t="str">
        <f>IF(ISBLANK(LeaveTracker[[#This Row],[Employee Name]]),"-----",VLOOKUP(LeaveTracker[[#This Row],[Employee Name]],Employees[[Employee Name]:[Office]],6))</f>
        <v>REGULAR</v>
      </c>
      <c r="G1278" s="24">
        <v>43761</v>
      </c>
      <c r="H1278" s="24">
        <v>43763</v>
      </c>
      <c r="I1278" s="56" t="s">
        <v>81</v>
      </c>
      <c r="K1278" s="51" t="str">
        <f ca="1">LeaveTracker[[#This Row],[Days]]&amp;" "&amp;LeaveTracker[[#This Row],[Type of Leave]]</f>
        <v>3 SL</v>
      </c>
      <c r="L1278" s="23">
        <f ca="1">NETWORKDAYS(LeaveTracker[[#This Row],[Start Date]],LeaveTracker[[#This Row],[End Date]],lstHolidays)</f>
        <v>3</v>
      </c>
      <c r="M1278" s="27"/>
    </row>
    <row r="1279" spans="1:13" ht="30" hidden="1" customHeight="1" x14ac:dyDescent="0.3">
      <c r="A1279" s="32">
        <v>1445</v>
      </c>
      <c r="B1279" s="31">
        <v>43819</v>
      </c>
      <c r="C1279" s="31">
        <v>43801</v>
      </c>
      <c r="D1279" s="19" t="s">
        <v>341</v>
      </c>
      <c r="E1279" s="51" t="str">
        <f>IF(ISBLANK(LeaveTracker[[#This Row],[Employee Name]]),"-----",VLOOKUP(LeaveTracker[[#This Row],[Employee Name]],Employees[[Employee Name]:[Office]],7))</f>
        <v>COMELEC</v>
      </c>
      <c r="F1279" s="51" t="str">
        <f>IF(ISBLANK(LeaveTracker[[#This Row],[Employee Name]]),"-----",VLOOKUP(LeaveTracker[[#This Row],[Employee Name]],Employees[[Employee Name]:[Office]],6))</f>
        <v>REGULAR</v>
      </c>
      <c r="G1279" s="24">
        <v>43797</v>
      </c>
      <c r="H1279" s="24">
        <v>43798</v>
      </c>
      <c r="I1279" s="56" t="s">
        <v>81</v>
      </c>
      <c r="K1279" s="51" t="str">
        <f ca="1">LeaveTracker[[#This Row],[Days]]&amp;" "&amp;LeaveTracker[[#This Row],[Type of Leave]]</f>
        <v>2 SL</v>
      </c>
      <c r="L1279" s="23">
        <f ca="1">NETWORKDAYS(LeaveTracker[[#This Row],[Start Date]],LeaveTracker[[#This Row],[End Date]],lstHolidays)</f>
        <v>2</v>
      </c>
      <c r="M1279" s="27"/>
    </row>
    <row r="1280" spans="1:13" ht="30" hidden="1" customHeight="1" x14ac:dyDescent="0.3">
      <c r="A1280" s="32">
        <v>1446</v>
      </c>
      <c r="B1280" s="31">
        <v>43819</v>
      </c>
      <c r="C1280" s="31">
        <v>43808</v>
      </c>
      <c r="D1280" s="19" t="s">
        <v>669</v>
      </c>
      <c r="E1280" s="51" t="str">
        <f>IF(ISBLANK(LeaveTracker[[#This Row],[Employee Name]]),"-----",VLOOKUP(LeaveTracker[[#This Row],[Employee Name]],Employees[[Employee Name]:[Office]],7))</f>
        <v>AGRICULTURE OFFICE</v>
      </c>
      <c r="F1280" s="51" t="str">
        <f>IF(ISBLANK(LeaveTracker[[#This Row],[Employee Name]]),"-----",VLOOKUP(LeaveTracker[[#This Row],[Employee Name]],Employees[[Employee Name]:[Office]],6))</f>
        <v>REGULAR</v>
      </c>
      <c r="G1280" s="24">
        <v>43819</v>
      </c>
      <c r="H1280" s="24">
        <v>43819</v>
      </c>
      <c r="I1280" s="56" t="s">
        <v>300</v>
      </c>
      <c r="K1280" s="51" t="str">
        <f ca="1">LeaveTracker[[#This Row],[Days]]&amp;" "&amp;LeaveTracker[[#This Row],[Type of Leave]]</f>
        <v>1 OTHER</v>
      </c>
      <c r="L1280" s="23">
        <f ca="1">NETWORKDAYS(LeaveTracker[[#This Row],[Start Date]],LeaveTracker[[#This Row],[End Date]],lstHolidays)</f>
        <v>1</v>
      </c>
      <c r="M1280" s="27"/>
    </row>
    <row r="1281" spans="1:13" ht="30" hidden="1" customHeight="1" x14ac:dyDescent="0.3">
      <c r="A1281" s="32">
        <v>1447</v>
      </c>
      <c r="B1281" s="31">
        <v>43819</v>
      </c>
      <c r="C1281" s="31">
        <v>43808</v>
      </c>
      <c r="D1281" s="19" t="s">
        <v>669</v>
      </c>
      <c r="E1281" s="51" t="str">
        <f>IF(ISBLANK(LeaveTracker[[#This Row],[Employee Name]]),"-----",VLOOKUP(LeaveTracker[[#This Row],[Employee Name]],Employees[[Employee Name]:[Office]],7))</f>
        <v>AGRICULTURE OFFICE</v>
      </c>
      <c r="F1281" s="51" t="str">
        <f>IF(ISBLANK(LeaveTracker[[#This Row],[Employee Name]]),"-----",VLOOKUP(LeaveTracker[[#This Row],[Employee Name]],Employees[[Employee Name]:[Office]],6))</f>
        <v>REGULAR</v>
      </c>
      <c r="G1281" s="24">
        <v>43817</v>
      </c>
      <c r="H1281" s="24">
        <v>43818</v>
      </c>
      <c r="I1281" s="56" t="s">
        <v>82</v>
      </c>
      <c r="K1281" s="51" t="str">
        <f ca="1">LeaveTracker[[#This Row],[Days]]&amp;" "&amp;LeaveTracker[[#This Row],[Type of Leave]]</f>
        <v>2 VL</v>
      </c>
      <c r="L1281" s="23">
        <f ca="1">NETWORKDAYS(LeaveTracker[[#This Row],[Start Date]],LeaveTracker[[#This Row],[End Date]],lstHolidays)</f>
        <v>2</v>
      </c>
      <c r="M1281" s="27"/>
    </row>
    <row r="1282" spans="1:13" ht="30" hidden="1" customHeight="1" x14ac:dyDescent="0.3">
      <c r="A1282" s="32">
        <v>1448</v>
      </c>
      <c r="B1282" s="31">
        <v>43819</v>
      </c>
      <c r="C1282" s="31">
        <v>43808</v>
      </c>
      <c r="D1282" s="20" t="s">
        <v>783</v>
      </c>
      <c r="E1282" s="51" t="str">
        <f>IF(ISBLANK(LeaveTracker[[#This Row],[Employee Name]]),"-----",VLOOKUP(LeaveTracker[[#This Row],[Employee Name]],Employees[[Employee Name]:[Office]],7))</f>
        <v>AGRICULTURE OFFICE</v>
      </c>
      <c r="F1282" s="51" t="str">
        <f>IF(ISBLANK(LeaveTracker[[#This Row],[Employee Name]]),"-----",VLOOKUP(LeaveTracker[[#This Row],[Employee Name]],Employees[[Employee Name]:[Office]],6))</f>
        <v>REGULAR</v>
      </c>
      <c r="G1282" s="24">
        <v>43805</v>
      </c>
      <c r="H1282" s="24">
        <v>43805</v>
      </c>
      <c r="I1282" s="56" t="s">
        <v>81</v>
      </c>
      <c r="K1282" s="51" t="str">
        <f ca="1">LeaveTracker[[#This Row],[Days]]&amp;" "&amp;LeaveTracker[[#This Row],[Type of Leave]]</f>
        <v>1 SL</v>
      </c>
      <c r="L1282" s="23">
        <f ca="1">NETWORKDAYS(LeaveTracker[[#This Row],[Start Date]],LeaveTracker[[#This Row],[End Date]],lstHolidays)</f>
        <v>1</v>
      </c>
      <c r="M1282" s="27"/>
    </row>
    <row r="1283" spans="1:13" ht="30" hidden="1" customHeight="1" x14ac:dyDescent="0.3">
      <c r="A1283" s="32">
        <v>1449</v>
      </c>
      <c r="B1283" s="31">
        <v>43819</v>
      </c>
      <c r="C1283" s="31">
        <v>43801</v>
      </c>
      <c r="D1283" s="19" t="s">
        <v>438</v>
      </c>
      <c r="E1283" s="51" t="str">
        <f>IF(ISBLANK(LeaveTracker[[#This Row],[Employee Name]]),"-----",VLOOKUP(LeaveTracker[[#This Row],[Employee Name]],Employees[[Employee Name]:[Office]],7))</f>
        <v>INTERNAL</v>
      </c>
      <c r="F1283" s="51" t="str">
        <f>IF(ISBLANK(LeaveTracker[[#This Row],[Employee Name]]),"-----",VLOOKUP(LeaveTracker[[#This Row],[Employee Name]],Employees[[Employee Name]:[Office]],6))</f>
        <v>REGULAR</v>
      </c>
      <c r="G1283" s="24">
        <v>43787</v>
      </c>
      <c r="H1283" s="24">
        <v>43791</v>
      </c>
      <c r="I1283" s="56" t="s">
        <v>300</v>
      </c>
      <c r="J1283" s="43" t="s">
        <v>301</v>
      </c>
      <c r="K1283" s="51" t="str">
        <f ca="1">LeaveTracker[[#This Row],[Days]]&amp;" "&amp;LeaveTracker[[#This Row],[Type of Leave]]</f>
        <v>5 OTHER</v>
      </c>
      <c r="L1283" s="23">
        <f ca="1">NETWORKDAYS(LeaveTracker[[#This Row],[Start Date]],LeaveTracker[[#This Row],[End Date]],lstHolidays)</f>
        <v>5</v>
      </c>
      <c r="M1283" s="27"/>
    </row>
    <row r="1284" spans="1:13" ht="30" hidden="1" customHeight="1" x14ac:dyDescent="0.3">
      <c r="A1284" s="32">
        <v>1449</v>
      </c>
      <c r="B1284" s="31">
        <v>43819</v>
      </c>
      <c r="C1284" s="31">
        <v>43801</v>
      </c>
      <c r="D1284" s="19" t="s">
        <v>438</v>
      </c>
      <c r="E1284" s="51" t="str">
        <f>IF(ISBLANK(LeaveTracker[[#This Row],[Employee Name]]),"-----",VLOOKUP(LeaveTracker[[#This Row],[Employee Name]],Employees[[Employee Name]:[Office]],7))</f>
        <v>INTERNAL</v>
      </c>
      <c r="F1284" s="51" t="str">
        <f>IF(ISBLANK(LeaveTracker[[#This Row],[Employee Name]]),"-----",VLOOKUP(LeaveTracker[[#This Row],[Employee Name]],Employees[[Employee Name]:[Office]],6))</f>
        <v>REGULAR</v>
      </c>
      <c r="G1284" s="24">
        <v>43794</v>
      </c>
      <c r="H1284" s="24">
        <v>43795</v>
      </c>
      <c r="I1284" s="56" t="s">
        <v>300</v>
      </c>
      <c r="J1284" s="43" t="s">
        <v>301</v>
      </c>
      <c r="K1284" s="51" t="str">
        <f ca="1">LeaveTracker[[#This Row],[Days]]&amp;" "&amp;LeaveTracker[[#This Row],[Type of Leave]]</f>
        <v>2 OTHER</v>
      </c>
      <c r="L1284" s="23">
        <f ca="1">NETWORKDAYS(LeaveTracker[[#This Row],[Start Date]],LeaveTracker[[#This Row],[End Date]],lstHolidays)</f>
        <v>2</v>
      </c>
      <c r="M1284" s="27"/>
    </row>
    <row r="1285" spans="1:13" ht="30" hidden="1" customHeight="1" x14ac:dyDescent="0.3">
      <c r="A1285" s="32">
        <v>1450</v>
      </c>
      <c r="B1285" s="31">
        <v>43819</v>
      </c>
      <c r="C1285" s="31">
        <v>43801</v>
      </c>
      <c r="D1285" s="19" t="s">
        <v>438</v>
      </c>
      <c r="E1285" s="51" t="str">
        <f>IF(ISBLANK(LeaveTracker[[#This Row],[Employee Name]]),"-----",VLOOKUP(LeaveTracker[[#This Row],[Employee Name]],Employees[[Employee Name]:[Office]],7))</f>
        <v>INTERNAL</v>
      </c>
      <c r="F1285" s="51" t="str">
        <f>IF(ISBLANK(LeaveTracker[[#This Row],[Employee Name]]),"-----",VLOOKUP(LeaveTracker[[#This Row],[Employee Name]],Employees[[Employee Name]:[Office]],6))</f>
        <v>REGULAR</v>
      </c>
      <c r="G1285" s="24">
        <v>43796</v>
      </c>
      <c r="H1285" s="24">
        <v>43797</v>
      </c>
      <c r="I1285" s="56" t="s">
        <v>81</v>
      </c>
      <c r="K1285" s="51" t="str">
        <f ca="1">LeaveTracker[[#This Row],[Days]]&amp;" "&amp;LeaveTracker[[#This Row],[Type of Leave]]</f>
        <v>2 SL</v>
      </c>
      <c r="L1285" s="23">
        <f ca="1">NETWORKDAYS(LeaveTracker[[#This Row],[Start Date]],LeaveTracker[[#This Row],[End Date]],lstHolidays)</f>
        <v>2</v>
      </c>
      <c r="M1285" s="27"/>
    </row>
    <row r="1286" spans="1:13" ht="30" hidden="1" customHeight="1" x14ac:dyDescent="0.3">
      <c r="A1286" s="32">
        <v>1451</v>
      </c>
      <c r="B1286" s="31">
        <v>43819</v>
      </c>
      <c r="C1286" s="31">
        <v>43801</v>
      </c>
      <c r="D1286" s="20" t="s">
        <v>438</v>
      </c>
      <c r="E1286" s="51" t="str">
        <f>IF(ISBLANK(LeaveTracker[[#This Row],[Employee Name]]),"-----",VLOOKUP(LeaveTracker[[#This Row],[Employee Name]],Employees[[Employee Name]:[Office]],7))</f>
        <v>INTERNAL</v>
      </c>
      <c r="F1286" s="51" t="str">
        <f>IF(ISBLANK(LeaveTracker[[#This Row],[Employee Name]]),"-----",VLOOKUP(LeaveTracker[[#This Row],[Employee Name]],Employees[[Employee Name]:[Office]],6))</f>
        <v>REGULAR</v>
      </c>
      <c r="G1286" s="24">
        <v>43774</v>
      </c>
      <c r="H1286" s="24">
        <v>43774</v>
      </c>
      <c r="I1286" s="56" t="s">
        <v>81</v>
      </c>
      <c r="K1286" s="51" t="str">
        <f ca="1">LeaveTracker[[#This Row],[Days]]&amp;" "&amp;LeaveTracker[[#This Row],[Type of Leave]]</f>
        <v>1 SL</v>
      </c>
      <c r="L1286" s="23">
        <f ca="1">NETWORKDAYS(LeaveTracker[[#This Row],[Start Date]],LeaveTracker[[#This Row],[End Date]],lstHolidays)</f>
        <v>1</v>
      </c>
      <c r="M1286" s="27"/>
    </row>
    <row r="1287" spans="1:13" ht="30" hidden="1" customHeight="1" x14ac:dyDescent="0.3">
      <c r="A1287" s="32">
        <v>1451</v>
      </c>
      <c r="B1287" s="31">
        <v>43819</v>
      </c>
      <c r="C1287" s="31">
        <v>43801</v>
      </c>
      <c r="D1287" s="20" t="s">
        <v>438</v>
      </c>
      <c r="E1287" s="51" t="str">
        <f>IF(ISBLANK(LeaveTracker[[#This Row],[Employee Name]]),"-----",VLOOKUP(LeaveTracker[[#This Row],[Employee Name]],Employees[[Employee Name]:[Office]],7))</f>
        <v>INTERNAL</v>
      </c>
      <c r="F1287" s="51" t="str">
        <f>IF(ISBLANK(LeaveTracker[[#This Row],[Employee Name]]),"-----",VLOOKUP(LeaveTracker[[#This Row],[Employee Name]],Employees[[Employee Name]:[Office]],6))</f>
        <v>REGULAR</v>
      </c>
      <c r="G1287" s="24">
        <v>43782</v>
      </c>
      <c r="H1287" s="24">
        <v>43782</v>
      </c>
      <c r="I1287" s="57" t="s">
        <v>81</v>
      </c>
      <c r="K1287" s="51" t="str">
        <f ca="1">LeaveTracker[[#This Row],[Days]]&amp;" "&amp;LeaveTracker[[#This Row],[Type of Leave]]</f>
        <v>1 SL</v>
      </c>
      <c r="L1287" s="23">
        <f ca="1">NETWORKDAYS(LeaveTracker[[#This Row],[Start Date]],LeaveTracker[[#This Row],[End Date]],lstHolidays)</f>
        <v>1</v>
      </c>
      <c r="M1287" s="27"/>
    </row>
    <row r="1288" spans="1:13" ht="30" hidden="1" customHeight="1" x14ac:dyDescent="0.3">
      <c r="A1288" s="32">
        <v>1452</v>
      </c>
      <c r="B1288" s="31">
        <v>43819</v>
      </c>
      <c r="C1288" s="31">
        <v>43808</v>
      </c>
      <c r="D1288" s="19" t="s">
        <v>267</v>
      </c>
      <c r="E1288" s="51" t="str">
        <f>IF(ISBLANK(LeaveTracker[[#This Row],[Employee Name]]),"-----",VLOOKUP(LeaveTracker[[#This Row],[Employee Name]],Employees[[Employee Name]:[Office]],7))</f>
        <v>MO</v>
      </c>
      <c r="F1288" s="51" t="str">
        <f>IF(ISBLANK(LeaveTracker[[#This Row],[Employee Name]]),"-----",VLOOKUP(LeaveTracker[[#This Row],[Employee Name]],Employees[[Employee Name]:[Office]],6))</f>
        <v>REGULAR</v>
      </c>
      <c r="G1288" s="24">
        <v>43825</v>
      </c>
      <c r="H1288" s="24">
        <v>43826</v>
      </c>
      <c r="I1288" s="56" t="s">
        <v>300</v>
      </c>
      <c r="J1288" s="43" t="s">
        <v>307</v>
      </c>
      <c r="K1288" s="51" t="str">
        <f ca="1">LeaveTracker[[#This Row],[Days]]&amp;" "&amp;LeaveTracker[[#This Row],[Type of Leave]]</f>
        <v>2 OTHER</v>
      </c>
      <c r="L1288" s="23">
        <f ca="1">NETWORKDAYS(LeaveTracker[[#This Row],[Start Date]],LeaveTracker[[#This Row],[End Date]],lstHolidays)</f>
        <v>2</v>
      </c>
      <c r="M1288" s="27"/>
    </row>
    <row r="1289" spans="1:13" ht="30" hidden="1" customHeight="1" x14ac:dyDescent="0.3">
      <c r="A1289" s="32">
        <v>1453</v>
      </c>
      <c r="B1289" s="31">
        <v>43819</v>
      </c>
      <c r="C1289" s="31">
        <v>43801</v>
      </c>
      <c r="D1289" s="19" t="s">
        <v>674</v>
      </c>
      <c r="E1289" s="51" t="str">
        <f>IF(ISBLANK(LeaveTracker[[#This Row],[Employee Name]]),"-----",VLOOKUP(LeaveTracker[[#This Row],[Employee Name]],Employees[[Employee Name]:[Office]],7))</f>
        <v>SP</v>
      </c>
      <c r="F1289" s="51" t="str">
        <f>IF(ISBLANK(LeaveTracker[[#This Row],[Employee Name]]),"-----",VLOOKUP(LeaveTracker[[#This Row],[Employee Name]],Employees[[Employee Name]:[Office]],6))</f>
        <v>REGULAR</v>
      </c>
      <c r="G1289" s="24">
        <v>43818</v>
      </c>
      <c r="H1289" s="24">
        <v>43819</v>
      </c>
      <c r="I1289" s="56" t="s">
        <v>82</v>
      </c>
      <c r="K1289" s="51" t="str">
        <f ca="1">LeaveTracker[[#This Row],[Days]]&amp;" "&amp;LeaveTracker[[#This Row],[Type of Leave]]</f>
        <v>2 VL</v>
      </c>
      <c r="L1289" s="23">
        <f ca="1">NETWORKDAYS(LeaveTracker[[#This Row],[Start Date]],LeaveTracker[[#This Row],[End Date]],lstHolidays)</f>
        <v>2</v>
      </c>
      <c r="M1289" s="27"/>
    </row>
    <row r="1290" spans="1:13" ht="30" hidden="1" customHeight="1" x14ac:dyDescent="0.3">
      <c r="A1290" s="32">
        <v>1453</v>
      </c>
      <c r="B1290" s="31">
        <v>43819</v>
      </c>
      <c r="C1290" s="31">
        <v>43801</v>
      </c>
      <c r="D1290" s="19" t="s">
        <v>674</v>
      </c>
      <c r="E1290" s="51" t="str">
        <f>IF(ISBLANK(LeaveTracker[[#This Row],[Employee Name]]),"-----",VLOOKUP(LeaveTracker[[#This Row],[Employee Name]],Employees[[Employee Name]:[Office]],7))</f>
        <v>SP</v>
      </c>
      <c r="F1290" s="51" t="str">
        <f>IF(ISBLANK(LeaveTracker[[#This Row],[Employee Name]]),"-----",VLOOKUP(LeaveTracker[[#This Row],[Employee Name]],Employees[[Employee Name]:[Office]],6))</f>
        <v>REGULAR</v>
      </c>
      <c r="G1290" s="24">
        <v>43822</v>
      </c>
      <c r="H1290" s="24">
        <v>43822</v>
      </c>
      <c r="I1290" s="56" t="s">
        <v>82</v>
      </c>
      <c r="K1290" s="51" t="str">
        <f ca="1">LeaveTracker[[#This Row],[Days]]&amp;" "&amp;LeaveTracker[[#This Row],[Type of Leave]]</f>
        <v>1 VL</v>
      </c>
      <c r="L1290" s="23">
        <f ca="1">NETWORKDAYS(LeaveTracker[[#This Row],[Start Date]],LeaveTracker[[#This Row],[End Date]],lstHolidays)</f>
        <v>1</v>
      </c>
      <c r="M1290" s="27"/>
    </row>
    <row r="1291" spans="1:13" ht="30" hidden="1" customHeight="1" x14ac:dyDescent="0.3">
      <c r="A1291" s="32">
        <v>1453</v>
      </c>
      <c r="B1291" s="31">
        <v>43819</v>
      </c>
      <c r="C1291" s="31">
        <v>43801</v>
      </c>
      <c r="D1291" s="19" t="s">
        <v>674</v>
      </c>
      <c r="E1291" s="51" t="str">
        <f>IF(ISBLANK(LeaveTracker[[#This Row],[Employee Name]]),"-----",VLOOKUP(LeaveTracker[[#This Row],[Employee Name]],Employees[[Employee Name]:[Office]],7))</f>
        <v>SP</v>
      </c>
      <c r="F1291" s="51" t="str">
        <f>IF(ISBLANK(LeaveTracker[[#This Row],[Employee Name]]),"-----",VLOOKUP(LeaveTracker[[#This Row],[Employee Name]],Employees[[Employee Name]:[Office]],6))</f>
        <v>REGULAR</v>
      </c>
      <c r="G1291" s="24">
        <v>43825</v>
      </c>
      <c r="H1291" s="24">
        <v>43826</v>
      </c>
      <c r="I1291" s="56" t="s">
        <v>82</v>
      </c>
      <c r="K1291" s="51" t="str">
        <f ca="1">LeaveTracker[[#This Row],[Days]]&amp;" "&amp;LeaveTracker[[#This Row],[Type of Leave]]</f>
        <v>2 VL</v>
      </c>
      <c r="L1291" s="23">
        <f ca="1">NETWORKDAYS(LeaveTracker[[#This Row],[Start Date]],LeaveTracker[[#This Row],[End Date]],lstHolidays)</f>
        <v>2</v>
      </c>
      <c r="M1291" s="27"/>
    </row>
    <row r="1292" spans="1:13" ht="30" hidden="1" customHeight="1" x14ac:dyDescent="0.3">
      <c r="A1292" s="32">
        <v>1454</v>
      </c>
      <c r="B1292" s="31">
        <v>43819</v>
      </c>
      <c r="C1292" s="31">
        <v>43804</v>
      </c>
      <c r="D1292" s="19" t="s">
        <v>361</v>
      </c>
      <c r="E1292" s="51" t="str">
        <f>IF(ISBLANK(LeaveTracker[[#This Row],[Employee Name]]),"-----",VLOOKUP(LeaveTracker[[#This Row],[Employee Name]],Employees[[Employee Name]:[Office]],7))</f>
        <v>VMO</v>
      </c>
      <c r="F1292" s="51" t="str">
        <f>IF(ISBLANK(LeaveTracker[[#This Row],[Employee Name]]),"-----",VLOOKUP(LeaveTracker[[#This Row],[Employee Name]],Employees[[Employee Name]:[Office]],6))</f>
        <v>REGULAR</v>
      </c>
      <c r="G1292" s="24">
        <v>43825</v>
      </c>
      <c r="H1292" s="24">
        <v>43826</v>
      </c>
      <c r="I1292" s="56" t="s">
        <v>82</v>
      </c>
      <c r="K1292" s="51" t="str">
        <f ca="1">LeaveTracker[[#This Row],[Days]]&amp;" "&amp;LeaveTracker[[#This Row],[Type of Leave]]</f>
        <v>2 VL</v>
      </c>
      <c r="L1292" s="23">
        <f ca="1">NETWORKDAYS(LeaveTracker[[#This Row],[Start Date]],LeaveTracker[[#This Row],[End Date]],lstHolidays)</f>
        <v>2</v>
      </c>
      <c r="M1292" s="27"/>
    </row>
    <row r="1293" spans="1:13" ht="30" hidden="1" customHeight="1" x14ac:dyDescent="0.3">
      <c r="A1293" s="32">
        <v>1455</v>
      </c>
      <c r="B1293" s="31">
        <v>43819</v>
      </c>
      <c r="C1293" s="31">
        <v>43804</v>
      </c>
      <c r="D1293" s="19" t="s">
        <v>361</v>
      </c>
      <c r="E1293" s="51" t="str">
        <f>IF(ISBLANK(LeaveTracker[[#This Row],[Employee Name]]),"-----",VLOOKUP(LeaveTracker[[#This Row],[Employee Name]],Employees[[Employee Name]:[Office]],7))</f>
        <v>VMO</v>
      </c>
      <c r="F1293" s="51" t="str">
        <f>IF(ISBLANK(LeaveTracker[[#This Row],[Employee Name]]),"-----",VLOOKUP(LeaveTracker[[#This Row],[Employee Name]],Employees[[Employee Name]:[Office]],6))</f>
        <v>REGULAR</v>
      </c>
      <c r="G1293" s="24">
        <v>43810</v>
      </c>
      <c r="H1293" s="24">
        <v>43811</v>
      </c>
      <c r="I1293" s="56" t="s">
        <v>300</v>
      </c>
      <c r="J1293" s="43" t="s">
        <v>307</v>
      </c>
      <c r="K1293" s="51" t="str">
        <f ca="1">LeaveTracker[[#This Row],[Days]]&amp;" "&amp;LeaveTracker[[#This Row],[Type of Leave]]</f>
        <v>2 OTHER</v>
      </c>
      <c r="L1293" s="23">
        <f ca="1">NETWORKDAYS(LeaveTracker[[#This Row],[Start Date]],LeaveTracker[[#This Row],[End Date]],lstHolidays)</f>
        <v>2</v>
      </c>
      <c r="M1293" s="27"/>
    </row>
    <row r="1294" spans="1:13" ht="30" hidden="1" customHeight="1" x14ac:dyDescent="0.3">
      <c r="A1294" s="32">
        <v>1456</v>
      </c>
      <c r="B1294" s="31">
        <v>43819</v>
      </c>
      <c r="C1294" s="31">
        <v>43804</v>
      </c>
      <c r="D1294" s="19" t="s">
        <v>361</v>
      </c>
      <c r="E1294" s="51" t="str">
        <f>IF(ISBLANK(LeaveTracker[[#This Row],[Employee Name]]),"-----",VLOOKUP(LeaveTracker[[#This Row],[Employee Name]],Employees[[Employee Name]:[Office]],7))</f>
        <v>VMO</v>
      </c>
      <c r="F1294" s="51" t="str">
        <f>IF(ISBLANK(LeaveTracker[[#This Row],[Employee Name]]),"-----",VLOOKUP(LeaveTracker[[#This Row],[Employee Name]],Employees[[Employee Name]:[Office]],6))</f>
        <v>REGULAR</v>
      </c>
      <c r="G1294" s="24">
        <v>43803</v>
      </c>
      <c r="H1294" s="24">
        <v>43803</v>
      </c>
      <c r="I1294" s="56" t="s">
        <v>81</v>
      </c>
      <c r="K1294" s="51" t="str">
        <f ca="1">LeaveTracker[[#This Row],[Days]]&amp;" "&amp;LeaveTracker[[#This Row],[Type of Leave]]</f>
        <v>1 SL</v>
      </c>
      <c r="L1294" s="23">
        <f ca="1">NETWORKDAYS(LeaveTracker[[#This Row],[Start Date]],LeaveTracker[[#This Row],[End Date]],lstHolidays)</f>
        <v>1</v>
      </c>
      <c r="M1294" s="27"/>
    </row>
    <row r="1295" spans="1:13" ht="30" hidden="1" customHeight="1" x14ac:dyDescent="0.3">
      <c r="A1295" s="32">
        <v>1457</v>
      </c>
      <c r="B1295" s="31">
        <v>43819</v>
      </c>
      <c r="C1295" s="31">
        <v>43805</v>
      </c>
      <c r="D1295" s="20" t="s">
        <v>784</v>
      </c>
      <c r="E1295" s="51" t="str">
        <f>IF(ISBLANK(LeaveTracker[[#This Row],[Employee Name]]),"-----",VLOOKUP(LeaveTracker[[#This Row],[Employee Name]],Employees[[Employee Name]:[Office]],7))</f>
        <v>SP</v>
      </c>
      <c r="F1295" s="51" t="str">
        <f>IF(ISBLANK(LeaveTracker[[#This Row],[Employee Name]]),"-----",VLOOKUP(LeaveTracker[[#This Row],[Employee Name]],Employees[[Employee Name]:[Office]],6))</f>
        <v>REGULAR</v>
      </c>
      <c r="G1295" s="24">
        <v>43826</v>
      </c>
      <c r="H1295" s="24">
        <v>43826</v>
      </c>
      <c r="I1295" s="56" t="s">
        <v>300</v>
      </c>
      <c r="K1295" s="51" t="str">
        <f ca="1">LeaveTracker[[#This Row],[Days]]&amp;" "&amp;LeaveTracker[[#This Row],[Type of Leave]]</f>
        <v>1 OTHER</v>
      </c>
      <c r="L1295" s="23">
        <f ca="1">NETWORKDAYS(LeaveTracker[[#This Row],[Start Date]],LeaveTracker[[#This Row],[End Date]],lstHolidays)</f>
        <v>1</v>
      </c>
      <c r="M1295" s="27"/>
    </row>
    <row r="1296" spans="1:13" ht="30" hidden="1" customHeight="1" x14ac:dyDescent="0.3">
      <c r="A1296" s="32">
        <v>1458</v>
      </c>
      <c r="B1296" s="31">
        <v>43819</v>
      </c>
      <c r="C1296" s="31">
        <v>43804</v>
      </c>
      <c r="D1296" s="20" t="s">
        <v>121</v>
      </c>
      <c r="E1296" s="51" t="str">
        <f>IF(ISBLANK(LeaveTracker[[#This Row],[Employee Name]]),"-----",VLOOKUP(LeaveTracker[[#This Row],[Employee Name]],Employees[[Employee Name]:[Office]],7))</f>
        <v>CHARACTER OFFICE</v>
      </c>
      <c r="F1296" s="51" t="str">
        <f>IF(ISBLANK(LeaveTracker[[#This Row],[Employee Name]]),"-----",VLOOKUP(LeaveTracker[[#This Row],[Employee Name]],Employees[[Employee Name]:[Office]],6))</f>
        <v>REGULAR</v>
      </c>
      <c r="G1296" s="24">
        <v>43810</v>
      </c>
      <c r="H1296" s="24">
        <v>43810</v>
      </c>
      <c r="I1296" s="56" t="s">
        <v>82</v>
      </c>
      <c r="K1296" s="51" t="str">
        <f ca="1">LeaveTracker[[#This Row],[Days]]&amp;" "&amp;LeaveTracker[[#This Row],[Type of Leave]]</f>
        <v>1 VL</v>
      </c>
      <c r="L1296" s="23">
        <f ca="1">NETWORKDAYS(LeaveTracker[[#This Row],[Start Date]],LeaveTracker[[#This Row],[End Date]],lstHolidays)</f>
        <v>1</v>
      </c>
      <c r="M1296" s="27"/>
    </row>
    <row r="1297" spans="1:13" ht="30" hidden="1" customHeight="1" x14ac:dyDescent="0.3">
      <c r="A1297" s="32">
        <v>1459</v>
      </c>
      <c r="B1297" s="31">
        <v>43819</v>
      </c>
      <c r="C1297" s="31">
        <v>43808</v>
      </c>
      <c r="D1297" s="20" t="s">
        <v>121</v>
      </c>
      <c r="E1297" s="51" t="str">
        <f>IF(ISBLANK(LeaveTracker[[#This Row],[Employee Name]]),"-----",VLOOKUP(LeaveTracker[[#This Row],[Employee Name]],Employees[[Employee Name]:[Office]],7))</f>
        <v>CHARACTER OFFICE</v>
      </c>
      <c r="F1297" s="51" t="str">
        <f>IF(ISBLANK(LeaveTracker[[#This Row],[Employee Name]]),"-----",VLOOKUP(LeaveTracker[[#This Row],[Employee Name]],Employees[[Employee Name]:[Office]],6))</f>
        <v>REGULAR</v>
      </c>
      <c r="G1297" s="24">
        <v>43805</v>
      </c>
      <c r="H1297" s="24">
        <v>43805</v>
      </c>
      <c r="I1297" s="56" t="s">
        <v>81</v>
      </c>
      <c r="K1297" s="51" t="str">
        <f ca="1">LeaveTracker[[#This Row],[Days]]&amp;" "&amp;LeaveTracker[[#This Row],[Type of Leave]]</f>
        <v>1 SL</v>
      </c>
      <c r="L1297" s="23">
        <f ca="1">NETWORKDAYS(LeaveTracker[[#This Row],[Start Date]],LeaveTracker[[#This Row],[End Date]],lstHolidays)</f>
        <v>1</v>
      </c>
      <c r="M1297" s="27"/>
    </row>
    <row r="1298" spans="1:13" ht="30" hidden="1" customHeight="1" x14ac:dyDescent="0.3">
      <c r="A1298" s="32">
        <v>1460</v>
      </c>
      <c r="B1298" s="31">
        <v>43819</v>
      </c>
      <c r="C1298" s="31">
        <v>43785</v>
      </c>
      <c r="D1298" s="20" t="s">
        <v>590</v>
      </c>
      <c r="E1298" s="51" t="str">
        <f>IF(ISBLANK(LeaveTracker[[#This Row],[Employee Name]]),"-----",VLOOKUP(LeaveTracker[[#This Row],[Employee Name]],Employees[[Employee Name]:[Office]],7))</f>
        <v>PICNIC GROVE</v>
      </c>
      <c r="F1298" s="51" t="str">
        <f>IF(ISBLANK(LeaveTracker[[#This Row],[Employee Name]]),"-----",VLOOKUP(LeaveTracker[[#This Row],[Employee Name]],Employees[[Employee Name]:[Office]],6))</f>
        <v>REGULAR</v>
      </c>
      <c r="G1298" s="24">
        <v>43792</v>
      </c>
      <c r="H1298" s="24">
        <v>43792</v>
      </c>
      <c r="I1298" s="56" t="s">
        <v>300</v>
      </c>
      <c r="K1298" s="51" t="str">
        <f ca="1">LeaveTracker[[#This Row],[Days]]&amp;" "&amp;LeaveTracker[[#This Row],[Type of Leave]]</f>
        <v>0 OTHER</v>
      </c>
      <c r="L1298" s="23">
        <f ca="1">NETWORKDAYS(LeaveTracker[[#This Row],[Start Date]],LeaveTracker[[#This Row],[End Date]],lstHolidays)</f>
        <v>0</v>
      </c>
      <c r="M1298" s="27"/>
    </row>
    <row r="1299" spans="1:13" ht="30" hidden="1" customHeight="1" x14ac:dyDescent="0.3">
      <c r="A1299" s="32">
        <v>1461</v>
      </c>
      <c r="B1299" s="31">
        <v>43819</v>
      </c>
      <c r="C1299" s="31">
        <v>43787</v>
      </c>
      <c r="D1299" s="19" t="s">
        <v>679</v>
      </c>
      <c r="E1299" s="51" t="str">
        <f>IF(ISBLANK(LeaveTracker[[#This Row],[Employee Name]]),"-----",VLOOKUP(LeaveTracker[[#This Row],[Employee Name]],Employees[[Employee Name]:[Office]],7))</f>
        <v>PICNIC GROVE</v>
      </c>
      <c r="F1299" s="51" t="str">
        <f>IF(ISBLANK(LeaveTracker[[#This Row],[Employee Name]]),"-----",VLOOKUP(LeaveTracker[[#This Row],[Employee Name]],Employees[[Employee Name]:[Office]],6))</f>
        <v>REGULAR</v>
      </c>
      <c r="G1299" s="24">
        <v>43801</v>
      </c>
      <c r="H1299" s="24">
        <v>43801</v>
      </c>
      <c r="I1299" s="56" t="s">
        <v>300</v>
      </c>
      <c r="J1299" s="43" t="s">
        <v>307</v>
      </c>
      <c r="K1299" s="51" t="str">
        <f ca="1">LeaveTracker[[#This Row],[Days]]&amp;" "&amp;LeaveTracker[[#This Row],[Type of Leave]]</f>
        <v>1 OTHER</v>
      </c>
      <c r="L1299" s="23">
        <f ca="1">NETWORKDAYS(LeaveTracker[[#This Row],[Start Date]],LeaveTracker[[#This Row],[End Date]],lstHolidays)</f>
        <v>1</v>
      </c>
      <c r="M1299" s="27"/>
    </row>
    <row r="1300" spans="1:13" ht="30" hidden="1" customHeight="1" x14ac:dyDescent="0.3">
      <c r="A1300" s="32">
        <v>1461</v>
      </c>
      <c r="B1300" s="31">
        <v>43819</v>
      </c>
      <c r="C1300" s="31">
        <v>43787</v>
      </c>
      <c r="D1300" s="19" t="s">
        <v>679</v>
      </c>
      <c r="E1300" s="51" t="str">
        <f>IF(ISBLANK(LeaveTracker[[#This Row],[Employee Name]]),"-----",VLOOKUP(LeaveTracker[[#This Row],[Employee Name]],Employees[[Employee Name]:[Office]],7))</f>
        <v>PICNIC GROVE</v>
      </c>
      <c r="F1300" s="51" t="str">
        <f>IF(ISBLANK(LeaveTracker[[#This Row],[Employee Name]]),"-----",VLOOKUP(LeaveTracker[[#This Row],[Employee Name]],Employees[[Employee Name]:[Office]],6))</f>
        <v>REGULAR</v>
      </c>
      <c r="G1300" s="24">
        <v>43808</v>
      </c>
      <c r="H1300" s="24">
        <v>43809</v>
      </c>
      <c r="I1300" s="56" t="s">
        <v>300</v>
      </c>
      <c r="J1300" s="43" t="s">
        <v>307</v>
      </c>
      <c r="K1300" s="51" t="str">
        <f ca="1">LeaveTracker[[#This Row],[Days]]&amp;" "&amp;LeaveTracker[[#This Row],[Type of Leave]]</f>
        <v>2 OTHER</v>
      </c>
      <c r="L1300" s="23">
        <f ca="1">NETWORKDAYS(LeaveTracker[[#This Row],[Start Date]],LeaveTracker[[#This Row],[End Date]],lstHolidays)</f>
        <v>2</v>
      </c>
      <c r="M1300" s="27"/>
    </row>
    <row r="1301" spans="1:13" ht="30" hidden="1" customHeight="1" x14ac:dyDescent="0.3">
      <c r="A1301" s="32">
        <v>1461</v>
      </c>
      <c r="B1301" s="31">
        <v>43819</v>
      </c>
      <c r="C1301" s="31">
        <v>43787</v>
      </c>
      <c r="D1301" s="19" t="s">
        <v>679</v>
      </c>
      <c r="E1301" s="51" t="str">
        <f>IF(ISBLANK(LeaveTracker[[#This Row],[Employee Name]]),"-----",VLOOKUP(LeaveTracker[[#This Row],[Employee Name]],Employees[[Employee Name]:[Office]],7))</f>
        <v>PICNIC GROVE</v>
      </c>
      <c r="F1301" s="51" t="str">
        <f>IF(ISBLANK(LeaveTracker[[#This Row],[Employee Name]]),"-----",VLOOKUP(LeaveTracker[[#This Row],[Employee Name]],Employees[[Employee Name]:[Office]],6))</f>
        <v>REGULAR</v>
      </c>
      <c r="G1301" s="24">
        <v>43815</v>
      </c>
      <c r="H1301" s="24">
        <v>43816</v>
      </c>
      <c r="I1301" s="56" t="s">
        <v>300</v>
      </c>
      <c r="J1301" s="43" t="s">
        <v>307</v>
      </c>
      <c r="K1301" s="51" t="str">
        <f ca="1">LeaveTracker[[#This Row],[Days]]&amp;" "&amp;LeaveTracker[[#This Row],[Type of Leave]]</f>
        <v>2 OTHER</v>
      </c>
      <c r="L1301" s="23">
        <f ca="1">NETWORKDAYS(LeaveTracker[[#This Row],[Start Date]],LeaveTracker[[#This Row],[End Date]],lstHolidays)</f>
        <v>2</v>
      </c>
      <c r="M1301" s="27"/>
    </row>
    <row r="1302" spans="1:13" ht="30" hidden="1" customHeight="1" x14ac:dyDescent="0.3">
      <c r="A1302" s="32">
        <v>1462</v>
      </c>
      <c r="B1302" s="31">
        <v>43819</v>
      </c>
      <c r="C1302" s="24">
        <v>43825</v>
      </c>
      <c r="D1302" s="19" t="s">
        <v>365</v>
      </c>
      <c r="E1302" s="51" t="str">
        <f>IF(ISBLANK(LeaveTracker[[#This Row],[Employee Name]]),"-----",VLOOKUP(LeaveTracker[[#This Row],[Employee Name]],Employees[[Employee Name]:[Office]],7))</f>
        <v>MAHOGANY MARKET</v>
      </c>
      <c r="F1302" s="51" t="str">
        <f>IF(ISBLANK(LeaveTracker[[#This Row],[Employee Name]]),"-----",VLOOKUP(LeaveTracker[[#This Row],[Employee Name]],Employees[[Employee Name]:[Office]],6))</f>
        <v>REGULAR</v>
      </c>
      <c r="G1302" s="24">
        <v>43825</v>
      </c>
      <c r="H1302" s="24">
        <v>43826</v>
      </c>
      <c r="I1302" s="56" t="s">
        <v>300</v>
      </c>
      <c r="J1302" s="43" t="s">
        <v>307</v>
      </c>
      <c r="K1302" s="51" t="str">
        <f ca="1">LeaveTracker[[#This Row],[Days]]&amp;" "&amp;LeaveTracker[[#This Row],[Type of Leave]]</f>
        <v>2 OTHER</v>
      </c>
      <c r="L1302" s="23">
        <f ca="1">NETWORKDAYS(LeaveTracker[[#This Row],[Start Date]],LeaveTracker[[#This Row],[End Date]],lstHolidays)</f>
        <v>2</v>
      </c>
      <c r="M1302" s="27"/>
    </row>
    <row r="1303" spans="1:13" ht="30" hidden="1" customHeight="1" x14ac:dyDescent="0.3">
      <c r="A1303" s="32">
        <v>1463</v>
      </c>
      <c r="B1303" s="31">
        <v>43819</v>
      </c>
      <c r="C1303" s="24">
        <v>43815</v>
      </c>
      <c r="D1303" s="19" t="s">
        <v>365</v>
      </c>
      <c r="E1303" s="51" t="str">
        <f>IF(ISBLANK(LeaveTracker[[#This Row],[Employee Name]]),"-----",VLOOKUP(LeaveTracker[[#This Row],[Employee Name]],Employees[[Employee Name]:[Office]],7))</f>
        <v>MAHOGANY MARKET</v>
      </c>
      <c r="F1303" s="51" t="str">
        <f>IF(ISBLANK(LeaveTracker[[#This Row],[Employee Name]]),"-----",VLOOKUP(LeaveTracker[[#This Row],[Employee Name]],Employees[[Employee Name]:[Office]],6))</f>
        <v>REGULAR</v>
      </c>
      <c r="G1303" s="24">
        <v>43815</v>
      </c>
      <c r="H1303" s="24">
        <v>43817</v>
      </c>
      <c r="I1303" s="56" t="s">
        <v>300</v>
      </c>
      <c r="J1303" s="43" t="s">
        <v>307</v>
      </c>
      <c r="K1303" s="51" t="str">
        <f ca="1">LeaveTracker[[#This Row],[Days]]&amp;" "&amp;LeaveTracker[[#This Row],[Type of Leave]]</f>
        <v>3 OTHER</v>
      </c>
      <c r="L1303" s="23">
        <f ca="1">NETWORKDAYS(LeaveTracker[[#This Row],[Start Date]],LeaveTracker[[#This Row],[End Date]],lstHolidays)</f>
        <v>3</v>
      </c>
      <c r="M1303" s="27"/>
    </row>
    <row r="1304" spans="1:13" ht="30" hidden="1" customHeight="1" x14ac:dyDescent="0.3">
      <c r="A1304" s="32">
        <v>1464</v>
      </c>
      <c r="B1304" s="31">
        <v>43819</v>
      </c>
      <c r="C1304" s="31">
        <v>43783</v>
      </c>
      <c r="D1304" s="19" t="s">
        <v>683</v>
      </c>
      <c r="E1304" s="51" t="str">
        <f>IF(ISBLANK(LeaveTracker[[#This Row],[Employee Name]]),"-----",VLOOKUP(LeaveTracker[[#This Row],[Employee Name]],Employees[[Employee Name]:[Office]],7))</f>
        <v>PICNIC GROVE</v>
      </c>
      <c r="F1304" s="51" t="str">
        <f>IF(ISBLANK(LeaveTracker[[#This Row],[Employee Name]]),"-----",VLOOKUP(LeaveTracker[[#This Row],[Employee Name]],Employees[[Employee Name]:[Office]],6))</f>
        <v>REGULAR</v>
      </c>
      <c r="G1304" s="24">
        <v>43789</v>
      </c>
      <c r="H1304" s="24">
        <v>43790</v>
      </c>
      <c r="I1304" s="56" t="s">
        <v>300</v>
      </c>
      <c r="J1304" s="43" t="s">
        <v>307</v>
      </c>
      <c r="K1304" s="51" t="str">
        <f ca="1">LeaveTracker[[#This Row],[Days]]&amp;" "&amp;LeaveTracker[[#This Row],[Type of Leave]]</f>
        <v>2 OTHER</v>
      </c>
      <c r="L1304" s="23">
        <f ca="1">NETWORKDAYS(LeaveTracker[[#This Row],[Start Date]],LeaveTracker[[#This Row],[End Date]],lstHolidays)</f>
        <v>2</v>
      </c>
      <c r="M1304" s="27"/>
    </row>
    <row r="1305" spans="1:13" ht="30" hidden="1" customHeight="1" x14ac:dyDescent="0.3">
      <c r="A1305" s="32">
        <v>1464</v>
      </c>
      <c r="B1305" s="31">
        <v>43819</v>
      </c>
      <c r="C1305" s="31">
        <v>43783</v>
      </c>
      <c r="D1305" s="19" t="s">
        <v>683</v>
      </c>
      <c r="E1305" s="51" t="str">
        <f>IF(ISBLANK(LeaveTracker[[#This Row],[Employee Name]]),"-----",VLOOKUP(LeaveTracker[[#This Row],[Employee Name]],Employees[[Employee Name]:[Office]],7))</f>
        <v>PICNIC GROVE</v>
      </c>
      <c r="F1305" s="51" t="str">
        <f>IF(ISBLANK(LeaveTracker[[#This Row],[Employee Name]]),"-----",VLOOKUP(LeaveTracker[[#This Row],[Employee Name]],Employees[[Employee Name]:[Office]],6))</f>
        <v>REGULAR</v>
      </c>
      <c r="G1305" s="24">
        <v>43793</v>
      </c>
      <c r="H1305" s="24">
        <v>43793</v>
      </c>
      <c r="I1305" s="56" t="s">
        <v>300</v>
      </c>
      <c r="J1305" s="43" t="s">
        <v>307</v>
      </c>
      <c r="K1305" s="51" t="str">
        <f>LeaveTracker[[#This Row],[Days]]&amp;" "&amp;LeaveTracker[[#This Row],[Type of Leave]]</f>
        <v>1 OTHER</v>
      </c>
      <c r="L1305" s="23">
        <v>1</v>
      </c>
      <c r="M1305" s="27"/>
    </row>
    <row r="1306" spans="1:13" ht="30" hidden="1" customHeight="1" x14ac:dyDescent="0.3">
      <c r="A1306" s="32">
        <v>1464</v>
      </c>
      <c r="B1306" s="31">
        <v>43819</v>
      </c>
      <c r="C1306" s="31">
        <v>43783</v>
      </c>
      <c r="D1306" s="19" t="s">
        <v>683</v>
      </c>
      <c r="E1306" s="51" t="str">
        <f>IF(ISBLANK(LeaveTracker[[#This Row],[Employee Name]]),"-----",VLOOKUP(LeaveTracker[[#This Row],[Employee Name]],Employees[[Employee Name]:[Office]],7))</f>
        <v>PICNIC GROVE</v>
      </c>
      <c r="F1306" s="51" t="str">
        <f>IF(ISBLANK(LeaveTracker[[#This Row],[Employee Name]]),"-----",VLOOKUP(LeaveTracker[[#This Row],[Employee Name]],Employees[[Employee Name]:[Office]],6))</f>
        <v>REGULAR</v>
      </c>
      <c r="G1306" s="24">
        <v>43796</v>
      </c>
      <c r="H1306" s="24">
        <v>43797</v>
      </c>
      <c r="I1306" s="56" t="s">
        <v>300</v>
      </c>
      <c r="J1306" s="43" t="s">
        <v>307</v>
      </c>
      <c r="K1306" s="51" t="str">
        <f ca="1">LeaveTracker[[#This Row],[Days]]&amp;" "&amp;LeaveTracker[[#This Row],[Type of Leave]]</f>
        <v>2 OTHER</v>
      </c>
      <c r="L1306" s="23">
        <f ca="1">NETWORKDAYS(LeaveTracker[[#This Row],[Start Date]],LeaveTracker[[#This Row],[End Date]],lstHolidays)</f>
        <v>2</v>
      </c>
      <c r="M1306" s="27"/>
    </row>
    <row r="1307" spans="1:13" ht="30" hidden="1" customHeight="1" x14ac:dyDescent="0.3">
      <c r="A1307" s="32">
        <v>1465</v>
      </c>
      <c r="B1307" s="31">
        <v>43819</v>
      </c>
      <c r="C1307" s="31">
        <v>43809</v>
      </c>
      <c r="D1307" s="19" t="s">
        <v>491</v>
      </c>
      <c r="E1307" s="51" t="str">
        <f>IF(ISBLANK(LeaveTracker[[#This Row],[Employee Name]]),"-----",VLOOKUP(LeaveTracker[[#This Row],[Employee Name]],Employees[[Employee Name]:[Office]],7))</f>
        <v>MAHOGANY MARKET</v>
      </c>
      <c r="F1307" s="51" t="str">
        <f>IF(ISBLANK(LeaveTracker[[#This Row],[Employee Name]]),"-----",VLOOKUP(LeaveTracker[[#This Row],[Employee Name]],Employees[[Employee Name]:[Office]],6))</f>
        <v>REGULAR</v>
      </c>
      <c r="G1307" s="24">
        <v>43803</v>
      </c>
      <c r="H1307" s="24">
        <v>43803</v>
      </c>
      <c r="I1307" s="56" t="s">
        <v>300</v>
      </c>
      <c r="J1307" s="43" t="s">
        <v>647</v>
      </c>
      <c r="K1307" s="51" t="str">
        <f ca="1">LeaveTracker[[#This Row],[Days]]&amp;" "&amp;LeaveTracker[[#This Row],[Type of Leave]]</f>
        <v>1 OTHER</v>
      </c>
      <c r="L1307" s="23">
        <f ca="1">NETWORKDAYS(LeaveTracker[[#This Row],[Start Date]],LeaveTracker[[#This Row],[End Date]],lstHolidays)</f>
        <v>1</v>
      </c>
      <c r="M1307" s="27"/>
    </row>
    <row r="1308" spans="1:13" ht="30" hidden="1" customHeight="1" x14ac:dyDescent="0.3">
      <c r="A1308" s="32">
        <v>1465</v>
      </c>
      <c r="B1308" s="31">
        <v>43819</v>
      </c>
      <c r="C1308" s="31">
        <v>43809</v>
      </c>
      <c r="D1308" s="19" t="s">
        <v>491</v>
      </c>
      <c r="E1308" s="51" t="str">
        <f>IF(ISBLANK(LeaveTracker[[#This Row],[Employee Name]]),"-----",VLOOKUP(LeaveTracker[[#This Row],[Employee Name]],Employees[[Employee Name]:[Office]],7))</f>
        <v>MAHOGANY MARKET</v>
      </c>
      <c r="F1308" s="51" t="str">
        <f>IF(ISBLANK(LeaveTracker[[#This Row],[Employee Name]]),"-----",VLOOKUP(LeaveTracker[[#This Row],[Employee Name]],Employees[[Employee Name]:[Office]],6))</f>
        <v>REGULAR</v>
      </c>
      <c r="G1308" s="24">
        <v>43808</v>
      </c>
      <c r="H1308" s="24">
        <v>43808</v>
      </c>
      <c r="I1308" s="56" t="s">
        <v>300</v>
      </c>
      <c r="J1308" s="43" t="s">
        <v>647</v>
      </c>
      <c r="K1308" s="51" t="str">
        <f ca="1">LeaveTracker[[#This Row],[Days]]&amp;" "&amp;LeaveTracker[[#This Row],[Type of Leave]]</f>
        <v>1 OTHER</v>
      </c>
      <c r="L1308" s="23">
        <f ca="1">NETWORKDAYS(LeaveTracker[[#This Row],[Start Date]],LeaveTracker[[#This Row],[End Date]],lstHolidays)</f>
        <v>1</v>
      </c>
      <c r="M1308" s="27"/>
    </row>
    <row r="1309" spans="1:13" ht="30" hidden="1" customHeight="1" x14ac:dyDescent="0.3">
      <c r="A1309" s="32">
        <v>1466</v>
      </c>
      <c r="B1309" s="31">
        <v>43819</v>
      </c>
      <c r="C1309" s="31">
        <v>43782</v>
      </c>
      <c r="D1309" s="19" t="s">
        <v>322</v>
      </c>
      <c r="E1309" s="51" t="str">
        <f>IF(ISBLANK(LeaveTracker[[#This Row],[Employee Name]]),"-----",VLOOKUP(LeaveTracker[[#This Row],[Employee Name]],Employees[[Employee Name]:[Office]],7))</f>
        <v>CEO</v>
      </c>
      <c r="F1309" s="51" t="str">
        <f>IF(ISBLANK(LeaveTracker[[#This Row],[Employee Name]]),"-----",VLOOKUP(LeaveTracker[[#This Row],[Employee Name]],Employees[[Employee Name]:[Office]],6))</f>
        <v>REGULAR</v>
      </c>
      <c r="G1309" s="24">
        <v>43773</v>
      </c>
      <c r="H1309" s="24">
        <v>43773</v>
      </c>
      <c r="I1309" s="56" t="s">
        <v>81</v>
      </c>
      <c r="K1309" s="51" t="str">
        <f ca="1">LeaveTracker[[#This Row],[Days]]&amp;" "&amp;LeaveTracker[[#This Row],[Type of Leave]]</f>
        <v>1 SL</v>
      </c>
      <c r="L1309" s="23">
        <f ca="1">NETWORKDAYS(LeaveTracker[[#This Row],[Start Date]],LeaveTracker[[#This Row],[End Date]],lstHolidays)</f>
        <v>1</v>
      </c>
      <c r="M1309" s="27"/>
    </row>
    <row r="1310" spans="1:13" ht="30" hidden="1" customHeight="1" x14ac:dyDescent="0.3">
      <c r="A1310" s="32">
        <v>1467</v>
      </c>
      <c r="B1310" s="31">
        <v>43819</v>
      </c>
      <c r="C1310" s="31">
        <v>43782</v>
      </c>
      <c r="D1310" s="19" t="s">
        <v>318</v>
      </c>
      <c r="E1310" s="51" t="str">
        <f>IF(ISBLANK(LeaveTracker[[#This Row],[Employee Name]]),"-----",VLOOKUP(LeaveTracker[[#This Row],[Employee Name]],Employees[[Employee Name]:[Office]],7))</f>
        <v>CEO</v>
      </c>
      <c r="F1310" s="51" t="str">
        <f>IF(ISBLANK(LeaveTracker[[#This Row],[Employee Name]]),"-----",VLOOKUP(LeaveTracker[[#This Row],[Employee Name]],Employees[[Employee Name]:[Office]],6))</f>
        <v>REGULAR</v>
      </c>
      <c r="G1310" s="24">
        <v>43773</v>
      </c>
      <c r="H1310" s="24">
        <v>43773</v>
      </c>
      <c r="I1310" s="56" t="s">
        <v>81</v>
      </c>
      <c r="K1310" s="51" t="str">
        <f ca="1">LeaveTracker[[#This Row],[Days]]&amp;" "&amp;LeaveTracker[[#This Row],[Type of Leave]]</f>
        <v>1 SL</v>
      </c>
      <c r="L1310" s="23">
        <f ca="1">NETWORKDAYS(LeaveTracker[[#This Row],[Start Date]],LeaveTracker[[#This Row],[End Date]],lstHolidays)</f>
        <v>1</v>
      </c>
      <c r="M1310" s="27"/>
    </row>
    <row r="1311" spans="1:13" ht="30" hidden="1" customHeight="1" x14ac:dyDescent="0.3">
      <c r="A1311" s="32">
        <v>1468</v>
      </c>
      <c r="B1311" s="31">
        <v>43819</v>
      </c>
      <c r="C1311" s="31">
        <v>43797</v>
      </c>
      <c r="D1311" s="19" t="s">
        <v>686</v>
      </c>
      <c r="E1311" s="51" t="str">
        <f>IF(ISBLANK(LeaveTracker[[#This Row],[Employee Name]]),"-----",VLOOKUP(LeaveTracker[[#This Row],[Employee Name]],Employees[[Employee Name]:[Office]],7))</f>
        <v>CEO</v>
      </c>
      <c r="F1311" s="51" t="str">
        <f>IF(ISBLANK(LeaveTracker[[#This Row],[Employee Name]]),"-----",VLOOKUP(LeaveTracker[[#This Row],[Employee Name]],Employees[[Employee Name]:[Office]],6))</f>
        <v>REGULAR</v>
      </c>
      <c r="G1311" s="24">
        <v>43791</v>
      </c>
      <c r="H1311" s="24">
        <v>43791</v>
      </c>
      <c r="I1311" s="56" t="s">
        <v>81</v>
      </c>
      <c r="K1311" s="51" t="str">
        <f ca="1">LeaveTracker[[#This Row],[Days]]&amp;" "&amp;LeaveTracker[[#This Row],[Type of Leave]]</f>
        <v>1 SL</v>
      </c>
      <c r="L1311" s="23">
        <f ca="1">NETWORKDAYS(LeaveTracker[[#This Row],[Start Date]],LeaveTracker[[#This Row],[End Date]],lstHolidays)</f>
        <v>1</v>
      </c>
      <c r="M1311" s="27"/>
    </row>
    <row r="1312" spans="1:13" ht="30" hidden="1" customHeight="1" x14ac:dyDescent="0.3">
      <c r="A1312" s="32">
        <v>1468</v>
      </c>
      <c r="B1312" s="31">
        <v>43819</v>
      </c>
      <c r="C1312" s="31">
        <v>43797</v>
      </c>
      <c r="D1312" s="20" t="s">
        <v>686</v>
      </c>
      <c r="E1312" s="51" t="str">
        <f>IF(ISBLANK(LeaveTracker[[#This Row],[Employee Name]]),"-----",VLOOKUP(LeaveTracker[[#This Row],[Employee Name]],Employees[[Employee Name]:[Office]],7))</f>
        <v>CEO</v>
      </c>
      <c r="F1312" s="51" t="str">
        <f>IF(ISBLANK(LeaveTracker[[#This Row],[Employee Name]]),"-----",VLOOKUP(LeaveTracker[[#This Row],[Employee Name]],Employees[[Employee Name]:[Office]],6))</f>
        <v>REGULAR</v>
      </c>
      <c r="G1312" s="24">
        <v>43796</v>
      </c>
      <c r="H1312" s="24">
        <v>43796</v>
      </c>
      <c r="I1312" s="56" t="s">
        <v>81</v>
      </c>
      <c r="K1312" s="51" t="str">
        <f ca="1">LeaveTracker[[#This Row],[Days]]&amp;" "&amp;LeaveTracker[[#This Row],[Type of Leave]]</f>
        <v>1 SL</v>
      </c>
      <c r="L1312" s="23">
        <f ca="1">NETWORKDAYS(LeaveTracker[[#This Row],[Start Date]],LeaveTracker[[#This Row],[End Date]],lstHolidays)</f>
        <v>1</v>
      </c>
      <c r="M1312" s="27"/>
    </row>
    <row r="1313" spans="1:13" ht="30" hidden="1" customHeight="1" x14ac:dyDescent="0.3">
      <c r="A1313" s="32">
        <v>1469</v>
      </c>
      <c r="B1313" s="31">
        <v>43819</v>
      </c>
      <c r="C1313" s="31">
        <v>43774</v>
      </c>
      <c r="D1313" s="20" t="s">
        <v>686</v>
      </c>
      <c r="E1313" s="51" t="str">
        <f>IF(ISBLANK(LeaveTracker[[#This Row],[Employee Name]]),"-----",VLOOKUP(LeaveTracker[[#This Row],[Employee Name]],Employees[[Employee Name]:[Office]],7))</f>
        <v>CEO</v>
      </c>
      <c r="F1313" s="51" t="str">
        <f>IF(ISBLANK(LeaveTracker[[#This Row],[Employee Name]]),"-----",VLOOKUP(LeaveTracker[[#This Row],[Employee Name]],Employees[[Employee Name]:[Office]],6))</f>
        <v>REGULAR</v>
      </c>
      <c r="G1313" s="24">
        <v>43773</v>
      </c>
      <c r="H1313" s="24">
        <v>43773</v>
      </c>
      <c r="I1313" s="56" t="s">
        <v>81</v>
      </c>
      <c r="K1313" s="51" t="str">
        <f ca="1">LeaveTracker[[#This Row],[Days]]&amp;" "&amp;LeaveTracker[[#This Row],[Type of Leave]]</f>
        <v>1 SL</v>
      </c>
      <c r="L1313" s="23">
        <f ca="1">NETWORKDAYS(LeaveTracker[[#This Row],[Start Date]],LeaveTracker[[#This Row],[End Date]],lstHolidays)</f>
        <v>1</v>
      </c>
      <c r="M1313" s="27"/>
    </row>
    <row r="1314" spans="1:13" ht="30" hidden="1" customHeight="1" x14ac:dyDescent="0.3">
      <c r="A1314" s="32">
        <v>1470</v>
      </c>
      <c r="B1314" s="31">
        <v>43819</v>
      </c>
      <c r="C1314" s="31">
        <v>43802</v>
      </c>
      <c r="D1314" s="19" t="s">
        <v>326</v>
      </c>
      <c r="E1314" s="51" t="str">
        <f>IF(ISBLANK(LeaveTracker[[#This Row],[Employee Name]]),"-----",VLOOKUP(LeaveTracker[[#This Row],[Employee Name]],Employees[[Employee Name]:[Office]],7))</f>
        <v>CEO</v>
      </c>
      <c r="F1314" s="51" t="str">
        <f>IF(ISBLANK(LeaveTracker[[#This Row],[Employee Name]]),"-----",VLOOKUP(LeaveTracker[[#This Row],[Employee Name]],Employees[[Employee Name]:[Office]],6))</f>
        <v>REGULAR</v>
      </c>
      <c r="G1314" s="24">
        <v>43801</v>
      </c>
      <c r="H1314" s="24">
        <v>43801</v>
      </c>
      <c r="I1314" s="56" t="s">
        <v>81</v>
      </c>
      <c r="K1314" s="51" t="str">
        <f ca="1">LeaveTracker[[#This Row],[Days]]&amp;" "&amp;LeaveTracker[[#This Row],[Type of Leave]]</f>
        <v>1 SL</v>
      </c>
      <c r="L1314" s="23">
        <f ca="1">NETWORKDAYS(LeaveTracker[[#This Row],[Start Date]],LeaveTracker[[#This Row],[End Date]],lstHolidays)</f>
        <v>1</v>
      </c>
      <c r="M1314" s="27"/>
    </row>
    <row r="1315" spans="1:13" ht="30" hidden="1" customHeight="1" x14ac:dyDescent="0.3">
      <c r="A1315" s="32">
        <v>1471</v>
      </c>
      <c r="B1315" s="31">
        <v>43819</v>
      </c>
      <c r="C1315" s="31">
        <v>43780</v>
      </c>
      <c r="D1315" s="19" t="s">
        <v>326</v>
      </c>
      <c r="E1315" s="51" t="str">
        <f>IF(ISBLANK(LeaveTracker[[#This Row],[Employee Name]]),"-----",VLOOKUP(LeaveTracker[[#This Row],[Employee Name]],Employees[[Employee Name]:[Office]],7))</f>
        <v>CEO</v>
      </c>
      <c r="F1315" s="51" t="str">
        <f>IF(ISBLANK(LeaveTracker[[#This Row],[Employee Name]]),"-----",VLOOKUP(LeaveTracker[[#This Row],[Employee Name]],Employees[[Employee Name]:[Office]],6))</f>
        <v>REGULAR</v>
      </c>
      <c r="G1315" s="24">
        <v>43776</v>
      </c>
      <c r="H1315" s="24">
        <v>43776</v>
      </c>
      <c r="I1315" s="56" t="s">
        <v>81</v>
      </c>
      <c r="K1315" s="51" t="str">
        <f ca="1">LeaveTracker[[#This Row],[Days]]&amp;" "&amp;LeaveTracker[[#This Row],[Type of Leave]]</f>
        <v>1 SL</v>
      </c>
      <c r="L1315" s="23">
        <f ca="1">NETWORKDAYS(LeaveTracker[[#This Row],[Start Date]],LeaveTracker[[#This Row],[End Date]],lstHolidays)</f>
        <v>1</v>
      </c>
      <c r="M1315" s="27"/>
    </row>
    <row r="1316" spans="1:13" ht="30" hidden="1" customHeight="1" x14ac:dyDescent="0.3">
      <c r="A1316" s="32">
        <v>1472</v>
      </c>
      <c r="B1316" s="31">
        <v>43819</v>
      </c>
      <c r="C1316" s="31">
        <v>43725</v>
      </c>
      <c r="D1316" s="19" t="s">
        <v>689</v>
      </c>
      <c r="E1316" s="51" t="str">
        <f>IF(ISBLANK(LeaveTracker[[#This Row],[Employee Name]]),"-----",VLOOKUP(LeaveTracker[[#This Row],[Employee Name]],Employees[[Employee Name]:[Office]],7))</f>
        <v>CHO</v>
      </c>
      <c r="F1316" s="51" t="str">
        <f>IF(ISBLANK(LeaveTracker[[#This Row],[Employee Name]]),"-----",VLOOKUP(LeaveTracker[[#This Row],[Employee Name]],Employees[[Employee Name]:[Office]],6))</f>
        <v>REGULAR</v>
      </c>
      <c r="G1316" s="24">
        <v>43761</v>
      </c>
      <c r="H1316" s="24">
        <v>43763</v>
      </c>
      <c r="I1316" s="56" t="s">
        <v>82</v>
      </c>
      <c r="K1316" s="51" t="str">
        <f ca="1">LeaveTracker[[#This Row],[Days]]&amp;" "&amp;LeaveTracker[[#This Row],[Type of Leave]]</f>
        <v>3 VL</v>
      </c>
      <c r="L1316" s="23">
        <f ca="1">NETWORKDAYS(LeaveTracker[[#This Row],[Start Date]],LeaveTracker[[#This Row],[End Date]],lstHolidays)</f>
        <v>3</v>
      </c>
      <c r="M1316" s="27"/>
    </row>
    <row r="1317" spans="1:13" ht="30" hidden="1" customHeight="1" x14ac:dyDescent="0.3">
      <c r="A1317" s="32">
        <v>1472</v>
      </c>
      <c r="B1317" s="31">
        <v>43819</v>
      </c>
      <c r="C1317" s="31">
        <v>43725</v>
      </c>
      <c r="D1317" s="19" t="s">
        <v>689</v>
      </c>
      <c r="E1317" s="51" t="str">
        <f>IF(ISBLANK(LeaveTracker[[#This Row],[Employee Name]]),"-----",VLOOKUP(LeaveTracker[[#This Row],[Employee Name]],Employees[[Employee Name]:[Office]],7))</f>
        <v>CHO</v>
      </c>
      <c r="F1317" s="51" t="str">
        <f>IF(ISBLANK(LeaveTracker[[#This Row],[Employee Name]]),"-----",VLOOKUP(LeaveTracker[[#This Row],[Employee Name]],Employees[[Employee Name]:[Office]],6))</f>
        <v>REGULAR</v>
      </c>
      <c r="G1317" s="24">
        <v>43766</v>
      </c>
      <c r="H1317" s="24">
        <v>43766</v>
      </c>
      <c r="I1317" s="56" t="s">
        <v>82</v>
      </c>
      <c r="K1317" s="51" t="str">
        <f ca="1">LeaveTracker[[#This Row],[Days]]&amp;" "&amp;LeaveTracker[[#This Row],[Type of Leave]]</f>
        <v>1 VL</v>
      </c>
      <c r="L1317" s="23">
        <f ca="1">NETWORKDAYS(LeaveTracker[[#This Row],[Start Date]],LeaveTracker[[#This Row],[End Date]],lstHolidays)</f>
        <v>1</v>
      </c>
      <c r="M1317" s="27"/>
    </row>
    <row r="1318" spans="1:13" ht="30" hidden="1" customHeight="1" x14ac:dyDescent="0.3">
      <c r="A1318" s="32">
        <v>1473</v>
      </c>
      <c r="B1318" s="31">
        <v>43819</v>
      </c>
      <c r="C1318" s="31">
        <v>43791</v>
      </c>
      <c r="D1318" s="19" t="s">
        <v>691</v>
      </c>
      <c r="E1318" s="51" t="str">
        <f>IF(ISBLANK(LeaveTracker[[#This Row],[Employee Name]]),"-----",VLOOKUP(LeaveTracker[[#This Row],[Employee Name]],Employees[[Employee Name]:[Office]],7))</f>
        <v>CHO</v>
      </c>
      <c r="F1318" s="51" t="str">
        <f>IF(ISBLANK(LeaveTracker[[#This Row],[Employee Name]]),"-----",VLOOKUP(LeaveTracker[[#This Row],[Employee Name]],Employees[[Employee Name]:[Office]],6))</f>
        <v>REGULAR</v>
      </c>
      <c r="G1318" s="24">
        <v>43802</v>
      </c>
      <c r="H1318" s="24">
        <v>43802</v>
      </c>
      <c r="I1318" s="56" t="s">
        <v>300</v>
      </c>
      <c r="J1318" s="43" t="s">
        <v>647</v>
      </c>
      <c r="K1318" s="51" t="str">
        <f ca="1">LeaveTracker[[#This Row],[Days]]&amp;" "&amp;LeaveTracker[[#This Row],[Type of Leave]]</f>
        <v>1 OTHER</v>
      </c>
      <c r="L1318" s="23">
        <f ca="1">NETWORKDAYS(LeaveTracker[[#This Row],[Start Date]],LeaveTracker[[#This Row],[End Date]],lstHolidays)</f>
        <v>1</v>
      </c>
      <c r="M1318" s="27"/>
    </row>
    <row r="1319" spans="1:13" ht="30" hidden="1" customHeight="1" x14ac:dyDescent="0.3">
      <c r="A1319" s="32">
        <v>1474</v>
      </c>
      <c r="B1319" s="31">
        <v>43819</v>
      </c>
      <c r="C1319" s="31">
        <v>43794</v>
      </c>
      <c r="D1319" s="19" t="s">
        <v>693</v>
      </c>
      <c r="E1319" s="51" t="str">
        <f>IF(ISBLANK(LeaveTracker[[#This Row],[Employee Name]]),"-----",VLOOKUP(LeaveTracker[[#This Row],[Employee Name]],Employees[[Employee Name]:[Office]],7))</f>
        <v>CHO</v>
      </c>
      <c r="F1319" s="51" t="str">
        <f>IF(ISBLANK(LeaveTracker[[#This Row],[Employee Name]]),"-----",VLOOKUP(LeaveTracker[[#This Row],[Employee Name]],Employees[[Employee Name]:[Office]],6))</f>
        <v>REGULAR</v>
      </c>
      <c r="G1319" s="24"/>
      <c r="H1319" s="24"/>
      <c r="I1319" s="56" t="s">
        <v>300</v>
      </c>
      <c r="J1319" s="43" t="s">
        <v>694</v>
      </c>
      <c r="K1319" s="51" t="str">
        <f ca="1">LeaveTracker[[#This Row],[Days]]&amp;" "&amp;LeaveTracker[[#This Row],[Type of Leave]]</f>
        <v>0 OTHER</v>
      </c>
      <c r="L1319" s="23">
        <f ca="1">NETWORKDAYS(LeaveTracker[[#This Row],[Start Date]],LeaveTracker[[#This Row],[End Date]],lstHolidays)</f>
        <v>0</v>
      </c>
      <c r="M1319" s="27"/>
    </row>
    <row r="1320" spans="1:13" ht="30" hidden="1" customHeight="1" x14ac:dyDescent="0.3">
      <c r="A1320" s="32">
        <v>1475</v>
      </c>
      <c r="B1320" s="31">
        <v>43819</v>
      </c>
      <c r="C1320" s="31">
        <v>43776</v>
      </c>
      <c r="D1320" s="19" t="s">
        <v>365</v>
      </c>
      <c r="E1320" s="51" t="str">
        <f>IF(ISBLANK(LeaveTracker[[#This Row],[Employee Name]]),"-----",VLOOKUP(LeaveTracker[[#This Row],[Employee Name]],Employees[[Employee Name]:[Office]],7))</f>
        <v>MAHOGANY MARKET</v>
      </c>
      <c r="F1320" s="51" t="str">
        <f>IF(ISBLANK(LeaveTracker[[#This Row],[Employee Name]]),"-----",VLOOKUP(LeaveTracker[[#This Row],[Employee Name]],Employees[[Employee Name]:[Office]],6))</f>
        <v>REGULAR</v>
      </c>
      <c r="G1320" s="24">
        <v>43775</v>
      </c>
      <c r="H1320" s="24">
        <v>43775</v>
      </c>
      <c r="I1320" s="56" t="s">
        <v>81</v>
      </c>
      <c r="K1320" s="51" t="str">
        <f ca="1">LeaveTracker[[#This Row],[Days]]&amp;" "&amp;LeaveTracker[[#This Row],[Type of Leave]]</f>
        <v>1 SL</v>
      </c>
      <c r="L1320" s="23">
        <f ca="1">NETWORKDAYS(LeaveTracker[[#This Row],[Start Date]],LeaveTracker[[#This Row],[End Date]],lstHolidays)</f>
        <v>1</v>
      </c>
      <c r="M1320" s="27"/>
    </row>
    <row r="1321" spans="1:13" ht="30" hidden="1" customHeight="1" x14ac:dyDescent="0.3">
      <c r="A1321" s="32">
        <v>1476</v>
      </c>
      <c r="B1321" s="31">
        <v>43819</v>
      </c>
      <c r="C1321" s="31">
        <v>43767</v>
      </c>
      <c r="D1321" s="19" t="s">
        <v>696</v>
      </c>
      <c r="E1321" s="51" t="str">
        <f>IF(ISBLANK(LeaveTracker[[#This Row],[Employee Name]]),"-----",VLOOKUP(LeaveTracker[[#This Row],[Employee Name]],Employees[[Employee Name]:[Office]],7))</f>
        <v>VMO</v>
      </c>
      <c r="F1321" s="51" t="str">
        <f>IF(ISBLANK(LeaveTracker[[#This Row],[Employee Name]]),"-----",VLOOKUP(LeaveTracker[[#This Row],[Employee Name]],Employees[[Employee Name]:[Office]],6))</f>
        <v>REGULAR</v>
      </c>
      <c r="G1321" s="24">
        <v>43776</v>
      </c>
      <c r="H1321" s="24">
        <v>43777</v>
      </c>
      <c r="I1321" s="56" t="s">
        <v>82</v>
      </c>
      <c r="K1321" s="51" t="str">
        <f ca="1">LeaveTracker[[#This Row],[Days]]&amp;" "&amp;LeaveTracker[[#This Row],[Type of Leave]]</f>
        <v>2 VL</v>
      </c>
      <c r="L1321" s="23">
        <f ca="1">NETWORKDAYS(LeaveTracker[[#This Row],[Start Date]],LeaveTracker[[#This Row],[End Date]],lstHolidays)</f>
        <v>2</v>
      </c>
      <c r="M1321" s="27"/>
    </row>
    <row r="1322" spans="1:13" ht="30" hidden="1" customHeight="1" x14ac:dyDescent="0.3">
      <c r="A1322" s="32">
        <v>1476</v>
      </c>
      <c r="B1322" s="31">
        <v>43819</v>
      </c>
      <c r="C1322" s="31">
        <v>43767</v>
      </c>
      <c r="D1322" s="19" t="s">
        <v>696</v>
      </c>
      <c r="E1322" s="51" t="str">
        <f>IF(ISBLANK(LeaveTracker[[#This Row],[Employee Name]]),"-----",VLOOKUP(LeaveTracker[[#This Row],[Employee Name]],Employees[[Employee Name]:[Office]],7))</f>
        <v>VMO</v>
      </c>
      <c r="F1322" s="51" t="str">
        <f>IF(ISBLANK(LeaveTracker[[#This Row],[Employee Name]]),"-----",VLOOKUP(LeaveTracker[[#This Row],[Employee Name]],Employees[[Employee Name]:[Office]],6))</f>
        <v>REGULAR</v>
      </c>
      <c r="G1322" s="24">
        <v>43780</v>
      </c>
      <c r="H1322" s="24">
        <v>43780</v>
      </c>
      <c r="I1322" s="56" t="s">
        <v>82</v>
      </c>
      <c r="K1322" s="51" t="str">
        <f ca="1">LeaveTracker[[#This Row],[Days]]&amp;" "&amp;LeaveTracker[[#This Row],[Type of Leave]]</f>
        <v>1 VL</v>
      </c>
      <c r="L1322" s="23">
        <f ca="1">NETWORKDAYS(LeaveTracker[[#This Row],[Start Date]],LeaveTracker[[#This Row],[End Date]],lstHolidays)</f>
        <v>1</v>
      </c>
      <c r="M1322" s="27"/>
    </row>
    <row r="1323" spans="1:13" ht="30" hidden="1" customHeight="1" x14ac:dyDescent="0.3">
      <c r="A1323" s="32">
        <v>1477</v>
      </c>
      <c r="B1323" s="31">
        <v>43819</v>
      </c>
      <c r="C1323" s="31">
        <v>43796</v>
      </c>
      <c r="D1323" s="19" t="s">
        <v>698</v>
      </c>
      <c r="E1323" s="51" t="str">
        <f>IF(ISBLANK(LeaveTracker[[#This Row],[Employee Name]]),"-----",VLOOKUP(LeaveTracker[[#This Row],[Employee Name]],Employees[[Employee Name]:[Office]],7))</f>
        <v>PICNIC GROVE</v>
      </c>
      <c r="F1323" s="51" t="str">
        <f>IF(ISBLANK(LeaveTracker[[#This Row],[Employee Name]]),"-----",VLOOKUP(LeaveTracker[[#This Row],[Employee Name]],Employees[[Employee Name]:[Office]],6))</f>
        <v>REGULAR</v>
      </c>
      <c r="G1323" s="24">
        <v>43802</v>
      </c>
      <c r="H1323" s="24">
        <v>43805</v>
      </c>
      <c r="I1323" s="56" t="s">
        <v>300</v>
      </c>
      <c r="J1323" s="43" t="s">
        <v>307</v>
      </c>
      <c r="K1323" s="51" t="str">
        <f ca="1">LeaveTracker[[#This Row],[Days]]&amp;" "&amp;LeaveTracker[[#This Row],[Type of Leave]]</f>
        <v>4 OTHER</v>
      </c>
      <c r="L1323" s="23">
        <f ca="1">NETWORKDAYS(LeaveTracker[[#This Row],[Start Date]],LeaveTracker[[#This Row],[End Date]],lstHolidays)</f>
        <v>4</v>
      </c>
      <c r="M1323" s="27"/>
    </row>
    <row r="1324" spans="1:13" ht="30" hidden="1" customHeight="1" x14ac:dyDescent="0.3">
      <c r="A1324" s="32">
        <v>1478</v>
      </c>
      <c r="B1324" s="31">
        <v>43819</v>
      </c>
      <c r="C1324" s="31">
        <v>43801</v>
      </c>
      <c r="D1324" s="20" t="s">
        <v>783</v>
      </c>
      <c r="E1324" s="51" t="str">
        <f>IF(ISBLANK(LeaveTracker[[#This Row],[Employee Name]]),"-----",VLOOKUP(LeaveTracker[[#This Row],[Employee Name]],Employees[[Employee Name]:[Office]],7))</f>
        <v>AGRICULTURE OFFICE</v>
      </c>
      <c r="F1324" s="51" t="str">
        <f>IF(ISBLANK(LeaveTracker[[#This Row],[Employee Name]]),"-----",VLOOKUP(LeaveTracker[[#This Row],[Employee Name]],Employees[[Employee Name]:[Office]],6))</f>
        <v>REGULAR</v>
      </c>
      <c r="G1324" s="24">
        <v>43819</v>
      </c>
      <c r="H1324" s="24">
        <v>43819</v>
      </c>
      <c r="I1324" s="56" t="s">
        <v>300</v>
      </c>
      <c r="J1324" s="43" t="s">
        <v>307</v>
      </c>
      <c r="K1324" s="51" t="str">
        <f ca="1">LeaveTracker[[#This Row],[Days]]&amp;" "&amp;LeaveTracker[[#This Row],[Type of Leave]]</f>
        <v>1 OTHER</v>
      </c>
      <c r="L1324" s="23">
        <f ca="1">NETWORKDAYS(LeaveTracker[[#This Row],[Start Date]],LeaveTracker[[#This Row],[End Date]],lstHolidays)</f>
        <v>1</v>
      </c>
      <c r="M1324" s="27"/>
    </row>
    <row r="1325" spans="1:13" ht="30" hidden="1" customHeight="1" x14ac:dyDescent="0.3">
      <c r="A1325" s="32">
        <v>1478</v>
      </c>
      <c r="B1325" s="31">
        <v>43819</v>
      </c>
      <c r="C1325" s="31">
        <v>43801</v>
      </c>
      <c r="D1325" s="20" t="s">
        <v>783</v>
      </c>
      <c r="E1325" s="51" t="str">
        <f>IF(ISBLANK(LeaveTracker[[#This Row],[Employee Name]]),"-----",VLOOKUP(LeaveTracker[[#This Row],[Employee Name]],Employees[[Employee Name]:[Office]],7))</f>
        <v>AGRICULTURE OFFICE</v>
      </c>
      <c r="F1325" s="51" t="str">
        <f>IF(ISBLANK(LeaveTracker[[#This Row],[Employee Name]]),"-----",VLOOKUP(LeaveTracker[[#This Row],[Employee Name]],Employees[[Employee Name]:[Office]],6))</f>
        <v>REGULAR</v>
      </c>
      <c r="G1325" s="24">
        <v>43822</v>
      </c>
      <c r="H1325" s="24">
        <v>43822</v>
      </c>
      <c r="I1325" s="56" t="s">
        <v>300</v>
      </c>
      <c r="J1325" s="43" t="s">
        <v>307</v>
      </c>
      <c r="K1325" s="51" t="str">
        <f ca="1">LeaveTracker[[#This Row],[Days]]&amp;" "&amp;LeaveTracker[[#This Row],[Type of Leave]]</f>
        <v>1 OTHER</v>
      </c>
      <c r="L1325" s="23">
        <f ca="1">NETWORKDAYS(LeaveTracker[[#This Row],[Start Date]],LeaveTracker[[#This Row],[End Date]],lstHolidays)</f>
        <v>1</v>
      </c>
      <c r="M1325" s="27"/>
    </row>
    <row r="1326" spans="1:13" ht="30" hidden="1" customHeight="1" x14ac:dyDescent="0.3">
      <c r="A1326" s="32">
        <v>1478</v>
      </c>
      <c r="B1326" s="31">
        <v>43819</v>
      </c>
      <c r="C1326" s="31">
        <v>43801</v>
      </c>
      <c r="D1326" s="20" t="s">
        <v>783</v>
      </c>
      <c r="E1326" s="51" t="str">
        <f>IF(ISBLANK(LeaveTracker[[#This Row],[Employee Name]]),"-----",VLOOKUP(LeaveTracker[[#This Row],[Employee Name]],Employees[[Employee Name]:[Office]],7))</f>
        <v>AGRICULTURE OFFICE</v>
      </c>
      <c r="F1326" s="51" t="str">
        <f>IF(ISBLANK(LeaveTracker[[#This Row],[Employee Name]]),"-----",VLOOKUP(LeaveTracker[[#This Row],[Employee Name]],Employees[[Employee Name]:[Office]],6))</f>
        <v>REGULAR</v>
      </c>
      <c r="G1326" s="24">
        <v>43825</v>
      </c>
      <c r="H1326" s="24">
        <v>43826</v>
      </c>
      <c r="I1326" s="56" t="s">
        <v>300</v>
      </c>
      <c r="J1326" s="43" t="s">
        <v>307</v>
      </c>
      <c r="K1326" s="51" t="str">
        <f ca="1">LeaveTracker[[#This Row],[Days]]&amp;" "&amp;LeaveTracker[[#This Row],[Type of Leave]]</f>
        <v>2 OTHER</v>
      </c>
      <c r="L1326" s="23">
        <f ca="1">NETWORKDAYS(LeaveTracker[[#This Row],[Start Date]],LeaveTracker[[#This Row],[End Date]],lstHolidays)</f>
        <v>2</v>
      </c>
      <c r="M1326" s="27"/>
    </row>
    <row r="1327" spans="1:13" ht="30" hidden="1" customHeight="1" x14ac:dyDescent="0.3">
      <c r="A1327" s="32">
        <v>1479</v>
      </c>
      <c r="B1327" s="31">
        <v>43819</v>
      </c>
      <c r="C1327" s="31">
        <v>43801</v>
      </c>
      <c r="D1327" s="19" t="s">
        <v>853</v>
      </c>
      <c r="E1327" s="51" t="str">
        <f>IF(ISBLANK(LeaveTracker[[#This Row],[Employee Name]]),"-----",VLOOKUP(LeaveTracker[[#This Row],[Employee Name]],Employees[[Employee Name]:[Office]],7))</f>
        <v>MO</v>
      </c>
      <c r="F1327" s="51" t="str">
        <f>IF(ISBLANK(LeaveTracker[[#This Row],[Employee Name]]),"-----",VLOOKUP(LeaveTracker[[#This Row],[Employee Name]],Employees[[Employee Name]:[Office]],6))</f>
        <v>REGULAR</v>
      </c>
      <c r="G1327" s="24">
        <v>43801</v>
      </c>
      <c r="H1327" s="24">
        <v>43801</v>
      </c>
      <c r="I1327" s="56" t="s">
        <v>82</v>
      </c>
      <c r="K1327" s="51" t="str">
        <f ca="1">LeaveTracker[[#This Row],[Days]]&amp;" "&amp;LeaveTracker[[#This Row],[Type of Leave]]</f>
        <v>1 VL</v>
      </c>
      <c r="L1327" s="23">
        <f ca="1">NETWORKDAYS(LeaveTracker[[#This Row],[Start Date]],LeaveTracker[[#This Row],[End Date]],lstHolidays)</f>
        <v>1</v>
      </c>
      <c r="M1327" s="27"/>
    </row>
    <row r="1328" spans="1:13" ht="30" hidden="1" customHeight="1" x14ac:dyDescent="0.3">
      <c r="A1328" s="32">
        <v>1480</v>
      </c>
      <c r="B1328" s="31">
        <v>43819</v>
      </c>
      <c r="C1328" s="31">
        <v>43801</v>
      </c>
      <c r="D1328" s="19" t="s">
        <v>702</v>
      </c>
      <c r="E1328" s="51" t="str">
        <f>IF(ISBLANK(LeaveTracker[[#This Row],[Employee Name]]),"-----",VLOOKUP(LeaveTracker[[#This Row],[Employee Name]],Employees[[Employee Name]:[Office]],7))</f>
        <v>CEO</v>
      </c>
      <c r="F1328" s="51" t="str">
        <f>IF(ISBLANK(LeaveTracker[[#This Row],[Employee Name]]),"-----",VLOOKUP(LeaveTracker[[#This Row],[Employee Name]],Employees[[Employee Name]:[Office]],6))</f>
        <v>REGULAR</v>
      </c>
      <c r="G1328" s="24">
        <v>43796</v>
      </c>
      <c r="H1328" s="24">
        <v>43798</v>
      </c>
      <c r="I1328" s="56" t="s">
        <v>81</v>
      </c>
      <c r="K1328" s="51" t="str">
        <f ca="1">LeaveTracker[[#This Row],[Days]]&amp;" "&amp;LeaveTracker[[#This Row],[Type of Leave]]</f>
        <v>3 SL</v>
      </c>
      <c r="L1328" s="23">
        <f ca="1">NETWORKDAYS(LeaveTracker[[#This Row],[Start Date]],LeaveTracker[[#This Row],[End Date]],lstHolidays)</f>
        <v>3</v>
      </c>
      <c r="M1328" s="27"/>
    </row>
    <row r="1329" spans="1:13" ht="30" hidden="1" customHeight="1" x14ac:dyDescent="0.3">
      <c r="A1329" s="32">
        <v>1481</v>
      </c>
      <c r="B1329" s="31">
        <v>43819</v>
      </c>
      <c r="C1329" s="31">
        <v>43803</v>
      </c>
      <c r="D1329" s="19" t="s">
        <v>526</v>
      </c>
      <c r="E1329" s="51" t="str">
        <f>IF(ISBLANK(LeaveTracker[[#This Row],[Employee Name]]),"-----",VLOOKUP(LeaveTracker[[#This Row],[Employee Name]],Employees[[Employee Name]:[Office]],7))</f>
        <v>HRMO</v>
      </c>
      <c r="F1329" s="51" t="str">
        <f>IF(ISBLANK(LeaveTracker[[#This Row],[Employee Name]]),"-----",VLOOKUP(LeaveTracker[[#This Row],[Employee Name]],Employees[[Employee Name]:[Office]],6))</f>
        <v>REGULAR</v>
      </c>
      <c r="G1329" s="24">
        <v>43810</v>
      </c>
      <c r="H1329" s="24">
        <v>43812</v>
      </c>
      <c r="I1329" s="56" t="s">
        <v>82</v>
      </c>
      <c r="K1329" s="51" t="str">
        <f ca="1">LeaveTracker[[#This Row],[Days]]&amp;" "&amp;LeaveTracker[[#This Row],[Type of Leave]]</f>
        <v>3 VL</v>
      </c>
      <c r="L1329" s="23">
        <f ca="1">NETWORKDAYS(LeaveTracker[[#This Row],[Start Date]],LeaveTracker[[#This Row],[End Date]],lstHolidays)</f>
        <v>3</v>
      </c>
      <c r="M1329" s="27"/>
    </row>
    <row r="1330" spans="1:13" ht="30" hidden="1" customHeight="1" x14ac:dyDescent="0.3">
      <c r="A1330" s="27">
        <v>1482</v>
      </c>
      <c r="B1330" s="31">
        <v>43819</v>
      </c>
      <c r="C1330" s="31">
        <v>43801</v>
      </c>
      <c r="D1330" s="19" t="s">
        <v>131</v>
      </c>
      <c r="E1330" s="51" t="str">
        <f>IF(ISBLANK(LeaveTracker[[#This Row],[Employee Name]]),"-----",VLOOKUP(LeaveTracker[[#This Row],[Employee Name]],Employees[[Employee Name]:[Office]],7))</f>
        <v>FPTMNHS</v>
      </c>
      <c r="F1330" s="51" t="str">
        <f>IF(ISBLANK(LeaveTracker[[#This Row],[Employee Name]]),"-----",VLOOKUP(LeaveTracker[[#This Row],[Employee Name]],Employees[[Employee Name]:[Office]],6))</f>
        <v>REGULAR</v>
      </c>
      <c r="G1330" s="24">
        <v>43811</v>
      </c>
      <c r="H1330" s="24">
        <v>43812</v>
      </c>
      <c r="I1330" s="56" t="s">
        <v>82</v>
      </c>
      <c r="K1330" s="51" t="str">
        <f ca="1">LeaveTracker[[#This Row],[Days]]&amp;" "&amp;LeaveTracker[[#This Row],[Type of Leave]]</f>
        <v>2 VL</v>
      </c>
      <c r="L1330" s="23">
        <f ca="1">NETWORKDAYS(LeaveTracker[[#This Row],[Start Date]],LeaveTracker[[#This Row],[End Date]],lstHolidays)</f>
        <v>2</v>
      </c>
      <c r="M1330" s="27"/>
    </row>
    <row r="1331" spans="1:13" ht="30" hidden="1" customHeight="1" x14ac:dyDescent="0.3">
      <c r="A1331" s="27">
        <v>1482</v>
      </c>
      <c r="B1331" s="31">
        <v>43819</v>
      </c>
      <c r="C1331" s="31">
        <v>43801</v>
      </c>
      <c r="D1331" s="19" t="s">
        <v>131</v>
      </c>
      <c r="E1331" s="51" t="str">
        <f>IF(ISBLANK(LeaveTracker[[#This Row],[Employee Name]]),"-----",VLOOKUP(LeaveTracker[[#This Row],[Employee Name]],Employees[[Employee Name]:[Office]],7))</f>
        <v>FPTMNHS</v>
      </c>
      <c r="F1331" s="51" t="str">
        <f>IF(ISBLANK(LeaveTracker[[#This Row],[Employee Name]]),"-----",VLOOKUP(LeaveTracker[[#This Row],[Employee Name]],Employees[[Employee Name]:[Office]],6))</f>
        <v>REGULAR</v>
      </c>
      <c r="G1331" s="24">
        <v>43815</v>
      </c>
      <c r="H1331" s="24">
        <v>43819</v>
      </c>
      <c r="I1331" s="56" t="s">
        <v>82</v>
      </c>
      <c r="K1331" s="51" t="str">
        <f ca="1">LeaveTracker[[#This Row],[Days]]&amp;" "&amp;LeaveTracker[[#This Row],[Type of Leave]]</f>
        <v>5 VL</v>
      </c>
      <c r="L1331" s="23">
        <f ca="1">NETWORKDAYS(LeaveTracker[[#This Row],[Start Date]],LeaveTracker[[#This Row],[End Date]],lstHolidays)</f>
        <v>5</v>
      </c>
      <c r="M1331" s="27"/>
    </row>
    <row r="1332" spans="1:13" ht="30" hidden="1" customHeight="1" x14ac:dyDescent="0.3">
      <c r="A1332" s="27">
        <v>1482</v>
      </c>
      <c r="B1332" s="31">
        <v>43819</v>
      </c>
      <c r="C1332" s="31">
        <v>43801</v>
      </c>
      <c r="D1332" s="19" t="s">
        <v>131</v>
      </c>
      <c r="E1332" s="51" t="str">
        <f>IF(ISBLANK(LeaveTracker[[#This Row],[Employee Name]]),"-----",VLOOKUP(LeaveTracker[[#This Row],[Employee Name]],Employees[[Employee Name]:[Office]],7))</f>
        <v>FPTMNHS</v>
      </c>
      <c r="F1332" s="51" t="str">
        <f>IF(ISBLANK(LeaveTracker[[#This Row],[Employee Name]]),"-----",VLOOKUP(LeaveTracker[[#This Row],[Employee Name]],Employees[[Employee Name]:[Office]],6))</f>
        <v>REGULAR</v>
      </c>
      <c r="G1332" s="24">
        <v>43822</v>
      </c>
      <c r="H1332" s="24">
        <v>43822</v>
      </c>
      <c r="I1332" s="56" t="s">
        <v>82</v>
      </c>
      <c r="K1332" s="51" t="str">
        <f ca="1">LeaveTracker[[#This Row],[Days]]&amp;" "&amp;LeaveTracker[[#This Row],[Type of Leave]]</f>
        <v>1 VL</v>
      </c>
      <c r="L1332" s="23">
        <f ca="1">NETWORKDAYS(LeaveTracker[[#This Row],[Start Date]],LeaveTracker[[#This Row],[End Date]],lstHolidays)</f>
        <v>1</v>
      </c>
      <c r="M1332" s="27"/>
    </row>
    <row r="1333" spans="1:13" ht="30" hidden="1" customHeight="1" x14ac:dyDescent="0.3">
      <c r="A1333" s="27">
        <v>1482</v>
      </c>
      <c r="B1333" s="31">
        <v>43819</v>
      </c>
      <c r="C1333" s="31">
        <v>43801</v>
      </c>
      <c r="D1333" s="19" t="s">
        <v>131</v>
      </c>
      <c r="E1333" s="51" t="str">
        <f>IF(ISBLANK(LeaveTracker[[#This Row],[Employee Name]]),"-----",VLOOKUP(LeaveTracker[[#This Row],[Employee Name]],Employees[[Employee Name]:[Office]],7))</f>
        <v>FPTMNHS</v>
      </c>
      <c r="F1333" s="51" t="str">
        <f>IF(ISBLANK(LeaveTracker[[#This Row],[Employee Name]]),"-----",VLOOKUP(LeaveTracker[[#This Row],[Employee Name]],Employees[[Employee Name]:[Office]],6))</f>
        <v>REGULAR</v>
      </c>
      <c r="G1333" s="24">
        <v>43825</v>
      </c>
      <c r="H1333" s="24">
        <v>43826</v>
      </c>
      <c r="I1333" s="56" t="s">
        <v>82</v>
      </c>
      <c r="K1333" s="51" t="str">
        <f ca="1">LeaveTracker[[#This Row],[Days]]&amp;" "&amp;LeaveTracker[[#This Row],[Type of Leave]]</f>
        <v>2 VL</v>
      </c>
      <c r="L1333" s="23">
        <f ca="1">NETWORKDAYS(LeaveTracker[[#This Row],[Start Date]],LeaveTracker[[#This Row],[End Date]],lstHolidays)</f>
        <v>2</v>
      </c>
      <c r="M1333" s="27"/>
    </row>
    <row r="1334" spans="1:13" ht="30" hidden="1" customHeight="1" x14ac:dyDescent="0.3">
      <c r="A1334" s="27">
        <v>1</v>
      </c>
      <c r="B1334" s="31">
        <v>43838</v>
      </c>
      <c r="C1334" s="31">
        <v>43832</v>
      </c>
      <c r="D1334" s="19" t="s">
        <v>711</v>
      </c>
      <c r="E1334" s="51" t="str">
        <f>IF(ISBLANK(LeaveTracker[[#This Row],[Employee Name]]),"-----",VLOOKUP(LeaveTracker[[#This Row],[Employee Name]],Employees[[Employee Name]:[Office]],7))</f>
        <v>ONT</v>
      </c>
      <c r="F1334" s="51" t="str">
        <f>IF(ISBLANK(LeaveTracker[[#This Row],[Employee Name]]),"-----",VLOOKUP(LeaveTracker[[#This Row],[Employee Name]],Employees[[Employee Name]:[Office]],6))</f>
        <v>CASUAL</v>
      </c>
      <c r="G1334" s="24">
        <v>43846</v>
      </c>
      <c r="H1334" s="24">
        <v>43847</v>
      </c>
      <c r="I1334" s="57" t="s">
        <v>82</v>
      </c>
      <c r="K1334" s="51" t="str">
        <f ca="1">LeaveTracker[[#This Row],[Days]]&amp;" "&amp;LeaveTracker[[#This Row],[Type of Leave]]</f>
        <v>2 VL</v>
      </c>
      <c r="L1334" s="23">
        <f ca="1">NETWORKDAYS(LeaveTracker[[#This Row],[Start Date]],LeaveTracker[[#This Row],[End Date]],lstHolidays)</f>
        <v>2</v>
      </c>
      <c r="M1334" s="27"/>
    </row>
    <row r="1335" spans="1:13" ht="30" hidden="1" customHeight="1" x14ac:dyDescent="0.3">
      <c r="A1335" s="27">
        <v>1</v>
      </c>
      <c r="B1335" s="31">
        <v>43838</v>
      </c>
      <c r="C1335" s="31">
        <v>43832</v>
      </c>
      <c r="D1335" s="19" t="s">
        <v>711</v>
      </c>
      <c r="E1335" s="51" t="str">
        <f>IF(ISBLANK(LeaveTracker[[#This Row],[Employee Name]]),"-----",VLOOKUP(LeaveTracker[[#This Row],[Employee Name]],Employees[[Employee Name]:[Office]],7))</f>
        <v>ONT</v>
      </c>
      <c r="F1335" s="51" t="str">
        <f>IF(ISBLANK(LeaveTracker[[#This Row],[Employee Name]]),"-----",VLOOKUP(LeaveTracker[[#This Row],[Employee Name]],Employees[[Employee Name]:[Office]],6))</f>
        <v>CASUAL</v>
      </c>
      <c r="G1335" s="24">
        <v>43850</v>
      </c>
      <c r="H1335" s="24">
        <v>43851</v>
      </c>
      <c r="I1335" s="57" t="s">
        <v>82</v>
      </c>
      <c r="K1335" s="51" t="str">
        <f ca="1">LeaveTracker[[#This Row],[Days]]&amp;" "&amp;LeaveTracker[[#This Row],[Type of Leave]]</f>
        <v>2 VL</v>
      </c>
      <c r="L1335" s="23">
        <f ca="1">NETWORKDAYS(LeaveTracker[[#This Row],[Start Date]],LeaveTracker[[#This Row],[End Date]],lstHolidays)</f>
        <v>2</v>
      </c>
      <c r="M1335" s="27"/>
    </row>
    <row r="1336" spans="1:13" ht="30" hidden="1" customHeight="1" x14ac:dyDescent="0.3">
      <c r="A1336" s="27">
        <v>2</v>
      </c>
      <c r="B1336" s="31">
        <v>43838</v>
      </c>
      <c r="C1336" s="31">
        <v>43832</v>
      </c>
      <c r="D1336" s="19" t="s">
        <v>712</v>
      </c>
      <c r="E1336" s="51" t="str">
        <f>IF(ISBLANK(LeaveTracker[[#This Row],[Employee Name]]),"-----",VLOOKUP(LeaveTracker[[#This Row],[Employee Name]],Employees[[Employee Name]:[Office]],7))</f>
        <v>ONT</v>
      </c>
      <c r="F1336" s="51" t="str">
        <f>IF(ISBLANK(LeaveTracker[[#This Row],[Employee Name]]),"-----",VLOOKUP(LeaveTracker[[#This Row],[Employee Name]],Employees[[Employee Name]:[Office]],6))</f>
        <v>REGULAR</v>
      </c>
      <c r="G1336" s="24">
        <v>43845</v>
      </c>
      <c r="H1336" s="24">
        <v>43847</v>
      </c>
      <c r="I1336" s="57" t="s">
        <v>82</v>
      </c>
      <c r="K1336" s="51" t="str">
        <f ca="1">LeaveTracker[[#This Row],[Days]]&amp;" "&amp;LeaveTracker[[#This Row],[Type of Leave]]</f>
        <v>3 VL</v>
      </c>
      <c r="L1336" s="23">
        <f ca="1">NETWORKDAYS(LeaveTracker[[#This Row],[Start Date]],LeaveTracker[[#This Row],[End Date]],lstHolidays)</f>
        <v>3</v>
      </c>
      <c r="M1336" s="27"/>
    </row>
    <row r="1337" spans="1:13" ht="30" hidden="1" customHeight="1" x14ac:dyDescent="0.3">
      <c r="A1337" s="27">
        <v>2</v>
      </c>
      <c r="B1337" s="31">
        <v>43838</v>
      </c>
      <c r="C1337" s="31">
        <v>43832</v>
      </c>
      <c r="D1337" s="19" t="s">
        <v>712</v>
      </c>
      <c r="E1337" s="51" t="str">
        <f>IF(ISBLANK(LeaveTracker[[#This Row],[Employee Name]]),"-----",VLOOKUP(LeaveTracker[[#This Row],[Employee Name]],Employees[[Employee Name]:[Office]],7))</f>
        <v>ONT</v>
      </c>
      <c r="F1337" s="51" t="str">
        <f>IF(ISBLANK(LeaveTracker[[#This Row],[Employee Name]]),"-----",VLOOKUP(LeaveTracker[[#This Row],[Employee Name]],Employees[[Employee Name]:[Office]],6))</f>
        <v>REGULAR</v>
      </c>
      <c r="G1337" s="24">
        <v>43851</v>
      </c>
      <c r="H1337" s="24">
        <v>43851</v>
      </c>
      <c r="I1337" s="57" t="s">
        <v>82</v>
      </c>
      <c r="K1337" s="51" t="str">
        <f ca="1">LeaveTracker[[#This Row],[Days]]&amp;" "&amp;LeaveTracker[[#This Row],[Type of Leave]]</f>
        <v>1 VL</v>
      </c>
      <c r="L1337" s="23">
        <f ca="1">NETWORKDAYS(LeaveTracker[[#This Row],[Start Date]],LeaveTracker[[#This Row],[End Date]],lstHolidays)</f>
        <v>1</v>
      </c>
      <c r="M1337" s="27"/>
    </row>
    <row r="1338" spans="1:13" ht="30" hidden="1" customHeight="1" x14ac:dyDescent="0.3">
      <c r="A1338" s="27">
        <v>3</v>
      </c>
      <c r="B1338" s="31">
        <v>43838</v>
      </c>
      <c r="C1338" s="31">
        <v>43832</v>
      </c>
      <c r="D1338" s="19" t="s">
        <v>713</v>
      </c>
      <c r="E1338" s="51" t="str">
        <f>IF(ISBLANK(LeaveTracker[[#This Row],[Employee Name]]),"-----",VLOOKUP(LeaveTracker[[#This Row],[Employee Name]],Employees[[Employee Name]:[Office]],7))</f>
        <v>ONT</v>
      </c>
      <c r="F1338" s="51" t="str">
        <f>IF(ISBLANK(LeaveTracker[[#This Row],[Employee Name]]),"-----",VLOOKUP(LeaveTracker[[#This Row],[Employee Name]],Employees[[Employee Name]:[Office]],6))</f>
        <v>REGULAR</v>
      </c>
      <c r="G1338" s="24">
        <v>43846</v>
      </c>
      <c r="H1338" s="24">
        <v>43847</v>
      </c>
      <c r="I1338" s="57" t="s">
        <v>82</v>
      </c>
      <c r="K1338" s="51" t="str">
        <f ca="1">LeaveTracker[[#This Row],[Days]]&amp;" "&amp;LeaveTracker[[#This Row],[Type of Leave]]</f>
        <v>2 VL</v>
      </c>
      <c r="L1338" s="23">
        <f ca="1">NETWORKDAYS(LeaveTracker[[#This Row],[Start Date]],LeaveTracker[[#This Row],[End Date]],lstHolidays)</f>
        <v>2</v>
      </c>
      <c r="M1338" s="27"/>
    </row>
    <row r="1339" spans="1:13" ht="30" hidden="1" customHeight="1" x14ac:dyDescent="0.3">
      <c r="A1339" s="27">
        <v>3</v>
      </c>
      <c r="B1339" s="31">
        <v>43838</v>
      </c>
      <c r="C1339" s="31">
        <v>43832</v>
      </c>
      <c r="D1339" s="19" t="s">
        <v>713</v>
      </c>
      <c r="E1339" s="51" t="str">
        <f>IF(ISBLANK(LeaveTracker[[#This Row],[Employee Name]]),"-----",VLOOKUP(LeaveTracker[[#This Row],[Employee Name]],Employees[[Employee Name]:[Office]],7))</f>
        <v>ONT</v>
      </c>
      <c r="F1339" s="51" t="str">
        <f>IF(ISBLANK(LeaveTracker[[#This Row],[Employee Name]]),"-----",VLOOKUP(LeaveTracker[[#This Row],[Employee Name]],Employees[[Employee Name]:[Office]],6))</f>
        <v>REGULAR</v>
      </c>
      <c r="G1339" s="24">
        <v>43850</v>
      </c>
      <c r="H1339" s="24">
        <v>43851</v>
      </c>
      <c r="I1339" s="57" t="s">
        <v>82</v>
      </c>
      <c r="K1339" s="51" t="str">
        <f ca="1">LeaveTracker[[#This Row],[Days]]&amp;" "&amp;LeaveTracker[[#This Row],[Type of Leave]]</f>
        <v>2 VL</v>
      </c>
      <c r="L1339" s="23">
        <f ca="1">NETWORKDAYS(LeaveTracker[[#This Row],[Start Date]],LeaveTracker[[#This Row],[End Date]],lstHolidays)</f>
        <v>2</v>
      </c>
      <c r="M1339" s="27"/>
    </row>
    <row r="1340" spans="1:13" ht="30" hidden="1" customHeight="1" x14ac:dyDescent="0.3">
      <c r="A1340" s="27">
        <v>4</v>
      </c>
      <c r="B1340" s="31">
        <v>43838</v>
      </c>
      <c r="C1340" s="31">
        <v>43809</v>
      </c>
      <c r="D1340" s="19" t="s">
        <v>714</v>
      </c>
      <c r="E1340" s="51" t="str">
        <f>IF(ISBLANK(LeaveTracker[[#This Row],[Employee Name]]),"-----",VLOOKUP(LeaveTracker[[#This Row],[Employee Name]],Employees[[Employee Name]:[Office]],7))</f>
        <v>CBO</v>
      </c>
      <c r="F1340" s="51" t="str">
        <f>IF(ISBLANK(LeaveTracker[[#This Row],[Employee Name]]),"-----",VLOOKUP(LeaveTracker[[#This Row],[Employee Name]],Employees[[Employee Name]:[Office]],6))</f>
        <v>REGULAR</v>
      </c>
      <c r="G1340" s="24">
        <v>43808</v>
      </c>
      <c r="H1340" s="24">
        <v>43808</v>
      </c>
      <c r="I1340" s="57" t="s">
        <v>81</v>
      </c>
      <c r="K1340" s="51" t="str">
        <f ca="1">LeaveTracker[[#This Row],[Days]]&amp;" "&amp;LeaveTracker[[#This Row],[Type of Leave]]</f>
        <v>1 SL</v>
      </c>
      <c r="L1340" s="23">
        <f ca="1">NETWORKDAYS(LeaveTracker[[#This Row],[Start Date]],LeaveTracker[[#This Row],[End Date]],lstHolidays)</f>
        <v>1</v>
      </c>
      <c r="M1340" s="27"/>
    </row>
    <row r="1341" spans="1:13" ht="30" hidden="1" customHeight="1" x14ac:dyDescent="0.3">
      <c r="A1341" s="27">
        <v>5</v>
      </c>
      <c r="B1341" s="31">
        <v>43838</v>
      </c>
      <c r="C1341" s="31">
        <v>43795</v>
      </c>
      <c r="D1341" s="19" t="s">
        <v>717</v>
      </c>
      <c r="E1341" s="51" t="str">
        <f>IF(ISBLANK(LeaveTracker[[#This Row],[Employee Name]]),"-----",VLOOKUP(LeaveTracker[[#This Row],[Employee Name]],Employees[[Employee Name]:[Office]],7))</f>
        <v>CBO</v>
      </c>
      <c r="F1341" s="51" t="str">
        <f>IF(ISBLANK(LeaveTracker[[#This Row],[Employee Name]]),"-----",VLOOKUP(LeaveTracker[[#This Row],[Employee Name]],Employees[[Employee Name]:[Office]],6))</f>
        <v>REGULAR</v>
      </c>
      <c r="G1341" s="24">
        <v>43809</v>
      </c>
      <c r="H1341" s="24">
        <v>43811</v>
      </c>
      <c r="I1341" s="56" t="s">
        <v>82</v>
      </c>
      <c r="K1341" s="51" t="str">
        <f ca="1">LeaveTracker[[#This Row],[Days]]&amp;" "&amp;LeaveTracker[[#This Row],[Type of Leave]]</f>
        <v>3 VL</v>
      </c>
      <c r="L1341" s="23">
        <f ca="1">NETWORKDAYS(LeaveTracker[[#This Row],[Start Date]],LeaveTracker[[#This Row],[End Date]],lstHolidays)</f>
        <v>3</v>
      </c>
      <c r="M1341" s="27"/>
    </row>
    <row r="1342" spans="1:13" ht="30" hidden="1" customHeight="1" x14ac:dyDescent="0.3">
      <c r="A1342" s="27">
        <v>6</v>
      </c>
      <c r="B1342" s="31">
        <v>43838</v>
      </c>
      <c r="C1342" s="31">
        <v>43795</v>
      </c>
      <c r="D1342" s="19" t="s">
        <v>717</v>
      </c>
      <c r="E1342" s="51" t="str">
        <f>IF(ISBLANK(LeaveTracker[[#This Row],[Employee Name]]),"-----",VLOOKUP(LeaveTracker[[#This Row],[Employee Name]],Employees[[Employee Name]:[Office]],7))</f>
        <v>CBO</v>
      </c>
      <c r="F1342" s="51" t="str">
        <f>IF(ISBLANK(LeaveTracker[[#This Row],[Employee Name]]),"-----",VLOOKUP(LeaveTracker[[#This Row],[Employee Name]],Employees[[Employee Name]:[Office]],6))</f>
        <v>REGULAR</v>
      </c>
      <c r="G1342" s="24">
        <v>43794</v>
      </c>
      <c r="H1342" s="24">
        <v>43794</v>
      </c>
      <c r="I1342" s="56" t="s">
        <v>81</v>
      </c>
      <c r="K1342" s="51" t="str">
        <f ca="1">LeaveTracker[[#This Row],[Days]]&amp;" "&amp;LeaveTracker[[#This Row],[Type of Leave]]</f>
        <v>1 SL</v>
      </c>
      <c r="L1342" s="23">
        <f ca="1">NETWORKDAYS(LeaveTracker[[#This Row],[Start Date]],LeaveTracker[[#This Row],[End Date]],lstHolidays)</f>
        <v>1</v>
      </c>
      <c r="M1342" s="27"/>
    </row>
    <row r="1343" spans="1:13" ht="30" hidden="1" customHeight="1" x14ac:dyDescent="0.3">
      <c r="A1343" s="27">
        <v>7</v>
      </c>
      <c r="B1343" s="31">
        <v>43838</v>
      </c>
      <c r="C1343" s="31">
        <v>43819</v>
      </c>
      <c r="D1343" s="19" t="s">
        <v>618</v>
      </c>
      <c r="E1343" s="51" t="str">
        <f>IF(ISBLANK(LeaveTracker[[#This Row],[Employee Name]]),"-----",VLOOKUP(LeaveTracker[[#This Row],[Employee Name]],Employees[[Employee Name]:[Office]],7))</f>
        <v>CBO</v>
      </c>
      <c r="F1343" s="51" t="str">
        <f>IF(ISBLANK(LeaveTracker[[#This Row],[Employee Name]]),"-----",VLOOKUP(LeaveTracker[[#This Row],[Employee Name]],Employees[[Employee Name]:[Office]],6))</f>
        <v>REGULAR</v>
      </c>
      <c r="G1343" s="24">
        <v>43818</v>
      </c>
      <c r="H1343" s="24">
        <v>43819</v>
      </c>
      <c r="I1343" s="56" t="s">
        <v>300</v>
      </c>
      <c r="J1343" s="43" t="s">
        <v>301</v>
      </c>
      <c r="K1343" s="51" t="str">
        <f ca="1">LeaveTracker[[#This Row],[Days]]&amp;" "&amp;LeaveTracker[[#This Row],[Type of Leave]]</f>
        <v>2 OTHER</v>
      </c>
      <c r="L1343" s="23">
        <f ca="1">NETWORKDAYS(LeaveTracker[[#This Row],[Start Date]],LeaveTracker[[#This Row],[End Date]],lstHolidays)</f>
        <v>2</v>
      </c>
      <c r="M1343" s="27"/>
    </row>
    <row r="1344" spans="1:13" ht="30" hidden="1" customHeight="1" x14ac:dyDescent="0.3">
      <c r="A1344" s="27">
        <v>7</v>
      </c>
      <c r="B1344" s="31">
        <v>43838</v>
      </c>
      <c r="C1344" s="31">
        <v>43819</v>
      </c>
      <c r="D1344" s="19" t="s">
        <v>618</v>
      </c>
      <c r="E1344" s="51" t="str">
        <f>IF(ISBLANK(LeaveTracker[[#This Row],[Employee Name]]),"-----",VLOOKUP(LeaveTracker[[#This Row],[Employee Name]],Employees[[Employee Name]:[Office]],7))</f>
        <v>CBO</v>
      </c>
      <c r="F1344" s="51" t="str">
        <f>IF(ISBLANK(LeaveTracker[[#This Row],[Employee Name]]),"-----",VLOOKUP(LeaveTracker[[#This Row],[Employee Name]],Employees[[Employee Name]:[Office]],6))</f>
        <v>REGULAR</v>
      </c>
      <c r="G1344" s="24">
        <v>43822</v>
      </c>
      <c r="H1344" s="24">
        <v>43822</v>
      </c>
      <c r="I1344" s="56" t="s">
        <v>300</v>
      </c>
      <c r="J1344" s="43" t="s">
        <v>301</v>
      </c>
      <c r="K1344" s="51" t="str">
        <f ca="1">LeaveTracker[[#This Row],[Days]]&amp;" "&amp;LeaveTracker[[#This Row],[Type of Leave]]</f>
        <v>1 OTHER</v>
      </c>
      <c r="L1344" s="23">
        <f ca="1">NETWORKDAYS(LeaveTracker[[#This Row],[Start Date]],LeaveTracker[[#This Row],[End Date]],lstHolidays)</f>
        <v>1</v>
      </c>
      <c r="M1344" s="27"/>
    </row>
    <row r="1345" spans="1:13" ht="30" hidden="1" customHeight="1" x14ac:dyDescent="0.3">
      <c r="A1345" s="27">
        <v>8</v>
      </c>
      <c r="B1345" s="31">
        <v>43838</v>
      </c>
      <c r="C1345" s="31">
        <v>43804</v>
      </c>
      <c r="D1345" s="19" t="s">
        <v>618</v>
      </c>
      <c r="E1345" s="51" t="str">
        <f>IF(ISBLANK(LeaveTracker[[#This Row],[Employee Name]]),"-----",VLOOKUP(LeaveTracker[[#This Row],[Employee Name]],Employees[[Employee Name]:[Office]],7))</f>
        <v>CBO</v>
      </c>
      <c r="F1345" s="51" t="str">
        <f>IF(ISBLANK(LeaveTracker[[#This Row],[Employee Name]]),"-----",VLOOKUP(LeaveTracker[[#This Row],[Employee Name]],Employees[[Employee Name]:[Office]],6))</f>
        <v>REGULAR</v>
      </c>
      <c r="G1345" s="24">
        <v>43810</v>
      </c>
      <c r="H1345" s="24">
        <v>43810</v>
      </c>
      <c r="I1345" s="56" t="s">
        <v>82</v>
      </c>
      <c r="K1345" s="51" t="str">
        <f ca="1">LeaveTracker[[#This Row],[Days]]&amp;" "&amp;LeaveTracker[[#This Row],[Type of Leave]]</f>
        <v>1 VL</v>
      </c>
      <c r="L1345" s="23">
        <f ca="1">NETWORKDAYS(LeaveTracker[[#This Row],[Start Date]],LeaveTracker[[#This Row],[End Date]],lstHolidays)</f>
        <v>1</v>
      </c>
      <c r="M1345" s="27"/>
    </row>
    <row r="1346" spans="1:13" ht="30" hidden="1" customHeight="1" x14ac:dyDescent="0.3">
      <c r="A1346" s="27">
        <v>8</v>
      </c>
      <c r="B1346" s="31">
        <v>43838</v>
      </c>
      <c r="C1346" s="31">
        <v>43804</v>
      </c>
      <c r="D1346" s="19" t="s">
        <v>618</v>
      </c>
      <c r="E1346" s="51" t="str">
        <f>IF(ISBLANK(LeaveTracker[[#This Row],[Employee Name]]),"-----",VLOOKUP(LeaveTracker[[#This Row],[Employee Name]],Employees[[Employee Name]:[Office]],7))</f>
        <v>CBO</v>
      </c>
      <c r="F1346" s="51" t="str">
        <f>IF(ISBLANK(LeaveTracker[[#This Row],[Employee Name]]),"-----",VLOOKUP(LeaveTracker[[#This Row],[Employee Name]],Employees[[Employee Name]:[Office]],6))</f>
        <v>REGULAR</v>
      </c>
      <c r="G1346" s="24">
        <v>43815</v>
      </c>
      <c r="H1346" s="24">
        <v>43815</v>
      </c>
      <c r="I1346" s="56" t="s">
        <v>82</v>
      </c>
      <c r="K1346" s="51" t="str">
        <f ca="1">LeaveTracker[[#This Row],[Days]]&amp;" "&amp;LeaveTracker[[#This Row],[Type of Leave]]</f>
        <v>1 VL</v>
      </c>
      <c r="L1346" s="23">
        <f ca="1">NETWORKDAYS(LeaveTracker[[#This Row],[Start Date]],LeaveTracker[[#This Row],[End Date]],lstHolidays)</f>
        <v>1</v>
      </c>
      <c r="M1346" s="27"/>
    </row>
    <row r="1347" spans="1:13" ht="30" hidden="1" customHeight="1" x14ac:dyDescent="0.3">
      <c r="A1347" s="27">
        <v>8</v>
      </c>
      <c r="B1347" s="31">
        <v>43838</v>
      </c>
      <c r="C1347" s="31">
        <v>43804</v>
      </c>
      <c r="D1347" s="19" t="s">
        <v>618</v>
      </c>
      <c r="E1347" s="51" t="str">
        <f>IF(ISBLANK(LeaveTracker[[#This Row],[Employee Name]]),"-----",VLOOKUP(LeaveTracker[[#This Row],[Employee Name]],Employees[[Employee Name]:[Office]],7))</f>
        <v>CBO</v>
      </c>
      <c r="F1347" s="51" t="str">
        <f>IF(ISBLANK(LeaveTracker[[#This Row],[Employee Name]]),"-----",VLOOKUP(LeaveTracker[[#This Row],[Employee Name]],Employees[[Employee Name]:[Office]],6))</f>
        <v>REGULAR</v>
      </c>
      <c r="G1347" s="24">
        <v>43825</v>
      </c>
      <c r="H1347" s="24">
        <v>43825</v>
      </c>
      <c r="I1347" s="56" t="s">
        <v>82</v>
      </c>
      <c r="K1347" s="51" t="str">
        <f ca="1">LeaveTracker[[#This Row],[Days]]&amp;" "&amp;LeaveTracker[[#This Row],[Type of Leave]]</f>
        <v>1 VL</v>
      </c>
      <c r="L1347" s="23">
        <f ca="1">NETWORKDAYS(LeaveTracker[[#This Row],[Start Date]],LeaveTracker[[#This Row],[End Date]],lstHolidays)</f>
        <v>1</v>
      </c>
      <c r="M1347" s="27"/>
    </row>
    <row r="1348" spans="1:13" ht="30" hidden="1" customHeight="1" x14ac:dyDescent="0.3">
      <c r="A1348" s="27">
        <v>9</v>
      </c>
      <c r="B1348" s="31">
        <v>43838</v>
      </c>
      <c r="C1348" s="31">
        <v>43826</v>
      </c>
      <c r="D1348" s="19" t="s">
        <v>186</v>
      </c>
      <c r="E1348" s="51" t="str">
        <f>IF(ISBLANK(LeaveTracker[[#This Row],[Employee Name]]),"-----",VLOOKUP(LeaveTracker[[#This Row],[Employee Name]],Employees[[Employee Name]:[Office]],7))</f>
        <v>CBO</v>
      </c>
      <c r="F1348" s="51" t="str">
        <f>IF(ISBLANK(LeaveTracker[[#This Row],[Employee Name]]),"-----",VLOOKUP(LeaveTracker[[#This Row],[Employee Name]],Employees[[Employee Name]:[Office]],6))</f>
        <v>REGULAR</v>
      </c>
      <c r="G1348" s="24">
        <v>43822</v>
      </c>
      <c r="H1348" s="24">
        <v>43822</v>
      </c>
      <c r="I1348" s="56" t="s">
        <v>81</v>
      </c>
      <c r="K1348" s="51" t="str">
        <f ca="1">LeaveTracker[[#This Row],[Days]]&amp;" "&amp;LeaveTracker[[#This Row],[Type of Leave]]</f>
        <v>1 SL</v>
      </c>
      <c r="L1348" s="23">
        <f ca="1">NETWORKDAYS(LeaveTracker[[#This Row],[Start Date]],LeaveTracker[[#This Row],[End Date]],lstHolidays)</f>
        <v>1</v>
      </c>
      <c r="M1348" s="27"/>
    </row>
    <row r="1349" spans="1:13" ht="30" hidden="1" customHeight="1" x14ac:dyDescent="0.3">
      <c r="A1349" s="27">
        <v>9</v>
      </c>
      <c r="B1349" s="31">
        <v>43838</v>
      </c>
      <c r="C1349" s="31">
        <v>43826</v>
      </c>
      <c r="D1349" s="19" t="s">
        <v>186</v>
      </c>
      <c r="E1349" s="51" t="str">
        <f>IF(ISBLANK(LeaveTracker[[#This Row],[Employee Name]]),"-----",VLOOKUP(LeaveTracker[[#This Row],[Employee Name]],Employees[[Employee Name]:[Office]],7))</f>
        <v>CBO</v>
      </c>
      <c r="F1349" s="51" t="str">
        <f>IF(ISBLANK(LeaveTracker[[#This Row],[Employee Name]]),"-----",VLOOKUP(LeaveTracker[[#This Row],[Employee Name]],Employees[[Employee Name]:[Office]],6))</f>
        <v>REGULAR</v>
      </c>
      <c r="G1349" s="24">
        <v>43825</v>
      </c>
      <c r="H1349" s="24">
        <v>43825</v>
      </c>
      <c r="I1349" s="56" t="s">
        <v>81</v>
      </c>
      <c r="K1349" s="51" t="str">
        <f ca="1">LeaveTracker[[#This Row],[Days]]&amp;" "&amp;LeaveTracker[[#This Row],[Type of Leave]]</f>
        <v>1 SL</v>
      </c>
      <c r="L1349" s="23">
        <f ca="1">NETWORKDAYS(LeaveTracker[[#This Row],[Start Date]],LeaveTracker[[#This Row],[End Date]],lstHolidays)</f>
        <v>1</v>
      </c>
      <c r="M1349" s="27"/>
    </row>
    <row r="1350" spans="1:13" ht="30" hidden="1" customHeight="1" x14ac:dyDescent="0.3">
      <c r="A1350" s="27">
        <v>10</v>
      </c>
      <c r="B1350" s="31">
        <v>43838</v>
      </c>
      <c r="C1350" s="31">
        <v>43832</v>
      </c>
      <c r="D1350" s="19" t="s">
        <v>615</v>
      </c>
      <c r="E1350" s="51" t="str">
        <f>IF(ISBLANK(LeaveTracker[[#This Row],[Employee Name]]),"-----",VLOOKUP(LeaveTracker[[#This Row],[Employee Name]],Employees[[Employee Name]:[Office]],7))</f>
        <v>CBO</v>
      </c>
      <c r="F1350" s="51" t="str">
        <f>IF(ISBLANK(LeaveTracker[[#This Row],[Employee Name]]),"-----",VLOOKUP(LeaveTracker[[#This Row],[Employee Name]],Employees[[Employee Name]:[Office]],6))</f>
        <v>REGULAR</v>
      </c>
      <c r="G1350" s="24">
        <v>43825</v>
      </c>
      <c r="H1350" s="24">
        <v>43826</v>
      </c>
      <c r="I1350" s="56" t="s">
        <v>81</v>
      </c>
      <c r="K1350" s="51" t="str">
        <f ca="1">LeaveTracker[[#This Row],[Days]]&amp;" "&amp;LeaveTracker[[#This Row],[Type of Leave]]</f>
        <v>2 SL</v>
      </c>
      <c r="L1350" s="23">
        <f ca="1">NETWORKDAYS(LeaveTracker[[#This Row],[Start Date]],LeaveTracker[[#This Row],[End Date]],lstHolidays)</f>
        <v>2</v>
      </c>
      <c r="M1350" s="27"/>
    </row>
    <row r="1351" spans="1:13" ht="30" hidden="1" customHeight="1" x14ac:dyDescent="0.3">
      <c r="A1351" s="27">
        <v>11</v>
      </c>
      <c r="B1351" s="31">
        <v>43838</v>
      </c>
      <c r="C1351" s="31">
        <v>43822</v>
      </c>
      <c r="D1351" s="19" t="s">
        <v>612</v>
      </c>
      <c r="E1351" s="51" t="str">
        <f>IF(ISBLANK(LeaveTracker[[#This Row],[Employee Name]]),"-----",VLOOKUP(LeaveTracker[[#This Row],[Employee Name]],Employees[[Employee Name]:[Office]],7))</f>
        <v>CBO</v>
      </c>
      <c r="F1351" s="51" t="str">
        <f>IF(ISBLANK(LeaveTracker[[#This Row],[Employee Name]]),"-----",VLOOKUP(LeaveTracker[[#This Row],[Employee Name]],Employees[[Employee Name]:[Office]],6))</f>
        <v>REGULAR</v>
      </c>
      <c r="G1351" s="24">
        <v>43825</v>
      </c>
      <c r="H1351" s="24">
        <v>43825</v>
      </c>
      <c r="I1351" s="56" t="s">
        <v>81</v>
      </c>
      <c r="K1351" s="51" t="str">
        <f ca="1">LeaveTracker[[#This Row],[Days]]&amp;" "&amp;LeaveTracker[[#This Row],[Type of Leave]]</f>
        <v>1 SL</v>
      </c>
      <c r="L1351" s="23">
        <f ca="1">NETWORKDAYS(LeaveTracker[[#This Row],[Start Date]],LeaveTracker[[#This Row],[End Date]],lstHolidays)</f>
        <v>1</v>
      </c>
      <c r="M1351" s="27"/>
    </row>
    <row r="1352" spans="1:13" ht="30" hidden="1" customHeight="1" x14ac:dyDescent="0.3">
      <c r="A1352" s="27">
        <v>12</v>
      </c>
      <c r="B1352" s="31">
        <v>43838</v>
      </c>
      <c r="C1352" s="31">
        <v>43801</v>
      </c>
      <c r="D1352" s="19" t="s">
        <v>615</v>
      </c>
      <c r="E1352" s="51" t="str">
        <f>IF(ISBLANK(LeaveTracker[[#This Row],[Employee Name]]),"-----",VLOOKUP(LeaveTracker[[#This Row],[Employee Name]],Employees[[Employee Name]:[Office]],7))</f>
        <v>CBO</v>
      </c>
      <c r="F1352" s="51" t="str">
        <f>IF(ISBLANK(LeaveTracker[[#This Row],[Employee Name]]),"-----",VLOOKUP(LeaveTracker[[#This Row],[Employee Name]],Employees[[Employee Name]:[Office]],6))</f>
        <v>REGULAR</v>
      </c>
      <c r="G1352" s="24">
        <v>43809</v>
      </c>
      <c r="H1352" s="24">
        <v>43809</v>
      </c>
      <c r="I1352" s="56" t="s">
        <v>82</v>
      </c>
      <c r="K1352" s="51" t="str">
        <f ca="1">LeaveTracker[[#This Row],[Days]]&amp;" "&amp;LeaveTracker[[#This Row],[Type of Leave]]</f>
        <v>1 VL</v>
      </c>
      <c r="L1352" s="23">
        <f ca="1">NETWORKDAYS(LeaveTracker[[#This Row],[Start Date]],LeaveTracker[[#This Row],[End Date]],lstHolidays)</f>
        <v>1</v>
      </c>
      <c r="M1352" s="27"/>
    </row>
    <row r="1353" spans="1:13" ht="30" hidden="1" customHeight="1" x14ac:dyDescent="0.3">
      <c r="A1353" s="27">
        <v>13</v>
      </c>
      <c r="B1353" s="31">
        <v>43838</v>
      </c>
      <c r="C1353" s="31">
        <v>43795</v>
      </c>
      <c r="D1353" s="20" t="s">
        <v>615</v>
      </c>
      <c r="E1353" s="51" t="str">
        <f>IF(ISBLANK(LeaveTracker[[#This Row],[Employee Name]]),"-----",VLOOKUP(LeaveTracker[[#This Row],[Employee Name]],Employees[[Employee Name]:[Office]],7))</f>
        <v>CBO</v>
      </c>
      <c r="F1353" s="51" t="str">
        <f>IF(ISBLANK(LeaveTracker[[#This Row],[Employee Name]]),"-----",VLOOKUP(LeaveTracker[[#This Row],[Employee Name]],Employees[[Employee Name]:[Office]],6))</f>
        <v>REGULAR</v>
      </c>
      <c r="G1353" s="24">
        <v>43791</v>
      </c>
      <c r="H1353" s="24">
        <v>43791</v>
      </c>
      <c r="I1353" s="56" t="s">
        <v>81</v>
      </c>
      <c r="K1353" s="51" t="str">
        <f ca="1">LeaveTracker[[#This Row],[Days]]&amp;" "&amp;LeaveTracker[[#This Row],[Type of Leave]]</f>
        <v>1 SL</v>
      </c>
      <c r="L1353" s="23">
        <f ca="1">NETWORKDAYS(LeaveTracker[[#This Row],[Start Date]],LeaveTracker[[#This Row],[End Date]],lstHolidays)</f>
        <v>1</v>
      </c>
      <c r="M1353" s="27"/>
    </row>
    <row r="1354" spans="1:13" ht="30" hidden="1" customHeight="1" x14ac:dyDescent="0.3">
      <c r="A1354" s="27">
        <v>13</v>
      </c>
      <c r="B1354" s="31">
        <v>43838</v>
      </c>
      <c r="C1354" s="31">
        <v>43795</v>
      </c>
      <c r="D1354" s="20" t="s">
        <v>615</v>
      </c>
      <c r="E1354" s="51" t="str">
        <f>IF(ISBLANK(LeaveTracker[[#This Row],[Employee Name]]),"-----",VLOOKUP(LeaveTracker[[#This Row],[Employee Name]],Employees[[Employee Name]:[Office]],7))</f>
        <v>CBO</v>
      </c>
      <c r="F1354" s="51" t="str">
        <f>IF(ISBLANK(LeaveTracker[[#This Row],[Employee Name]]),"-----",VLOOKUP(LeaveTracker[[#This Row],[Employee Name]],Employees[[Employee Name]:[Office]],6))</f>
        <v>REGULAR</v>
      </c>
      <c r="G1354" s="24">
        <v>43795</v>
      </c>
      <c r="H1354" s="24">
        <v>43795</v>
      </c>
      <c r="I1354" s="56" t="s">
        <v>81</v>
      </c>
      <c r="K1354" s="51" t="str">
        <f ca="1">LeaveTracker[[#This Row],[Days]]&amp;" "&amp;LeaveTracker[[#This Row],[Type of Leave]]</f>
        <v>1 SL</v>
      </c>
      <c r="L1354" s="23">
        <f ca="1">NETWORKDAYS(LeaveTracker[[#This Row],[Start Date]],LeaveTracker[[#This Row],[End Date]],lstHolidays)</f>
        <v>1</v>
      </c>
      <c r="M1354" s="27"/>
    </row>
    <row r="1355" spans="1:13" ht="30" hidden="1" customHeight="1" x14ac:dyDescent="0.3">
      <c r="A1355" s="27">
        <v>14</v>
      </c>
      <c r="B1355" s="31">
        <v>43838</v>
      </c>
      <c r="C1355" s="31">
        <v>43795</v>
      </c>
      <c r="D1355" s="20" t="s">
        <v>186</v>
      </c>
      <c r="E1355" s="51" t="str">
        <f>IF(ISBLANK(LeaveTracker[[#This Row],[Employee Name]]),"-----",VLOOKUP(LeaveTracker[[#This Row],[Employee Name]],Employees[[Employee Name]:[Office]],7))</f>
        <v>CBO</v>
      </c>
      <c r="F1355" s="51" t="str">
        <f>IF(ISBLANK(LeaveTracker[[#This Row],[Employee Name]]),"-----",VLOOKUP(LeaveTracker[[#This Row],[Employee Name]],Employees[[Employee Name]:[Office]],6))</f>
        <v>REGULAR</v>
      </c>
      <c r="G1355" s="24">
        <v>43802</v>
      </c>
      <c r="H1355" s="24">
        <v>43803</v>
      </c>
      <c r="I1355" s="56" t="s">
        <v>82</v>
      </c>
      <c r="K1355" s="51" t="str">
        <f ca="1">LeaveTracker[[#This Row],[Days]]&amp;" "&amp;LeaveTracker[[#This Row],[Type of Leave]]</f>
        <v>2 VL</v>
      </c>
      <c r="L1355" s="23">
        <f ca="1">NETWORKDAYS(LeaveTracker[[#This Row],[Start Date]],LeaveTracker[[#This Row],[End Date]],lstHolidays)</f>
        <v>2</v>
      </c>
      <c r="M1355" s="27"/>
    </row>
    <row r="1356" spans="1:13" ht="30" hidden="1" customHeight="1" x14ac:dyDescent="0.3">
      <c r="A1356" s="27">
        <v>15</v>
      </c>
      <c r="B1356" s="31">
        <v>43838</v>
      </c>
      <c r="C1356" s="31">
        <v>43789</v>
      </c>
      <c r="D1356" s="20" t="s">
        <v>186</v>
      </c>
      <c r="E1356" s="51" t="str">
        <f>IF(ISBLANK(LeaveTracker[[#This Row],[Employee Name]]),"-----",VLOOKUP(LeaveTracker[[#This Row],[Employee Name]],Employees[[Employee Name]:[Office]],7))</f>
        <v>CBO</v>
      </c>
      <c r="F1356" s="51" t="str">
        <f>IF(ISBLANK(LeaveTracker[[#This Row],[Employee Name]]),"-----",VLOOKUP(LeaveTracker[[#This Row],[Employee Name]],Employees[[Employee Name]:[Office]],6))</f>
        <v>REGULAR</v>
      </c>
      <c r="G1356" s="24">
        <v>43788</v>
      </c>
      <c r="H1356" s="24">
        <v>43788</v>
      </c>
      <c r="I1356" s="56" t="s">
        <v>81</v>
      </c>
      <c r="K1356" s="51" t="str">
        <f ca="1">LeaveTracker[[#This Row],[Days]]&amp;" "&amp;LeaveTracker[[#This Row],[Type of Leave]]</f>
        <v>1 SL</v>
      </c>
      <c r="L1356" s="23">
        <f ca="1">NETWORKDAYS(LeaveTracker[[#This Row],[Start Date]],LeaveTracker[[#This Row],[End Date]],lstHolidays)</f>
        <v>1</v>
      </c>
      <c r="M1356" s="27"/>
    </row>
    <row r="1357" spans="1:13" ht="30" hidden="1" customHeight="1" x14ac:dyDescent="0.3">
      <c r="A1357" s="27">
        <v>16</v>
      </c>
      <c r="B1357" s="31">
        <v>43838</v>
      </c>
      <c r="C1357" s="31">
        <v>43797</v>
      </c>
      <c r="D1357" s="19" t="s">
        <v>624</v>
      </c>
      <c r="E1357" s="51" t="str">
        <f>IF(ISBLANK(LeaveTracker[[#This Row],[Employee Name]]),"-----",VLOOKUP(LeaveTracker[[#This Row],[Employee Name]],Employees[[Employee Name]:[Office]],7))</f>
        <v>CBO</v>
      </c>
      <c r="F1357" s="51" t="str">
        <f>IF(ISBLANK(LeaveTracker[[#This Row],[Employee Name]]),"-----",VLOOKUP(LeaveTracker[[#This Row],[Employee Name]],Employees[[Employee Name]:[Office]],6))</f>
        <v>REGULAR</v>
      </c>
      <c r="G1357" s="24">
        <v>43796</v>
      </c>
      <c r="H1357" s="24">
        <v>43796</v>
      </c>
      <c r="I1357" s="56" t="s">
        <v>81</v>
      </c>
      <c r="K1357" s="51" t="str">
        <f ca="1">LeaveTracker[[#This Row],[Days]]&amp;" "&amp;LeaveTracker[[#This Row],[Type of Leave]]</f>
        <v>1 SL</v>
      </c>
      <c r="L1357" s="23">
        <f ca="1">NETWORKDAYS(LeaveTracker[[#This Row],[Start Date]],LeaveTracker[[#This Row],[End Date]],lstHolidays)</f>
        <v>1</v>
      </c>
      <c r="M1357" s="27"/>
    </row>
    <row r="1358" spans="1:13" ht="30" hidden="1" customHeight="1" x14ac:dyDescent="0.3">
      <c r="A1358" s="27">
        <v>17</v>
      </c>
      <c r="B1358" s="31">
        <v>43838</v>
      </c>
      <c r="C1358" s="31">
        <v>43808</v>
      </c>
      <c r="D1358" s="19" t="s">
        <v>612</v>
      </c>
      <c r="E1358" s="51" t="str">
        <f>IF(ISBLANK(LeaveTracker[[#This Row],[Employee Name]]),"-----",VLOOKUP(LeaveTracker[[#This Row],[Employee Name]],Employees[[Employee Name]:[Office]],7))</f>
        <v>CBO</v>
      </c>
      <c r="F1358" s="51" t="str">
        <f>IF(ISBLANK(LeaveTracker[[#This Row],[Employee Name]]),"-----",VLOOKUP(LeaveTracker[[#This Row],[Employee Name]],Employees[[Employee Name]:[Office]],6))</f>
        <v>REGULAR</v>
      </c>
      <c r="G1358" s="24">
        <v>43826</v>
      </c>
      <c r="H1358" s="24">
        <v>43826</v>
      </c>
      <c r="I1358" s="56" t="s">
        <v>82</v>
      </c>
      <c r="K1358" s="51" t="str">
        <f ca="1">LeaveTracker[[#This Row],[Days]]&amp;" "&amp;LeaveTracker[[#This Row],[Type of Leave]]</f>
        <v>1 VL</v>
      </c>
      <c r="L1358" s="23">
        <f ca="1">NETWORKDAYS(LeaveTracker[[#This Row],[Start Date]],LeaveTracker[[#This Row],[End Date]],lstHolidays)</f>
        <v>1</v>
      </c>
      <c r="M1358" s="27"/>
    </row>
    <row r="1359" spans="1:13" ht="30" hidden="1" customHeight="1" x14ac:dyDescent="0.3">
      <c r="A1359" s="27">
        <v>18</v>
      </c>
      <c r="B1359" s="31">
        <v>43838</v>
      </c>
      <c r="C1359" s="31">
        <v>43796</v>
      </c>
      <c r="D1359" s="20" t="s">
        <v>612</v>
      </c>
      <c r="E1359" s="51" t="str">
        <f>IF(ISBLANK(LeaveTracker[[#This Row],[Employee Name]]),"-----",VLOOKUP(LeaveTracker[[#This Row],[Employee Name]],Employees[[Employee Name]:[Office]],7))</f>
        <v>CBO</v>
      </c>
      <c r="F1359" s="51" t="str">
        <f>IF(ISBLANK(LeaveTracker[[#This Row],[Employee Name]]),"-----",VLOOKUP(LeaveTracker[[#This Row],[Employee Name]],Employees[[Employee Name]:[Office]],6))</f>
        <v>REGULAR</v>
      </c>
      <c r="G1359" s="24">
        <v>43795</v>
      </c>
      <c r="H1359" s="24">
        <v>43795</v>
      </c>
      <c r="I1359" s="56" t="s">
        <v>81</v>
      </c>
      <c r="K1359" s="51" t="str">
        <f ca="1">LeaveTracker[[#This Row],[Days]]&amp;" "&amp;LeaveTracker[[#This Row],[Type of Leave]]</f>
        <v>1 SL</v>
      </c>
      <c r="L1359" s="23">
        <f ca="1">NETWORKDAYS(LeaveTracker[[#This Row],[Start Date]],LeaveTracker[[#This Row],[End Date]],lstHolidays)</f>
        <v>1</v>
      </c>
      <c r="M1359" s="27"/>
    </row>
    <row r="1360" spans="1:13" ht="30" hidden="1" customHeight="1" x14ac:dyDescent="0.3">
      <c r="A1360" s="27">
        <v>19</v>
      </c>
      <c r="B1360" s="31">
        <v>43838</v>
      </c>
      <c r="C1360" s="31">
        <v>43801</v>
      </c>
      <c r="D1360" s="20" t="s">
        <v>612</v>
      </c>
      <c r="E1360" s="51" t="str">
        <f>IF(ISBLANK(LeaveTracker[[#This Row],[Employee Name]]),"-----",VLOOKUP(LeaveTracker[[#This Row],[Employee Name]],Employees[[Employee Name]:[Office]],7))</f>
        <v>CBO</v>
      </c>
      <c r="F1360" s="51" t="str">
        <f>IF(ISBLANK(LeaveTracker[[#This Row],[Employee Name]]),"-----",VLOOKUP(LeaveTracker[[#This Row],[Employee Name]],Employees[[Employee Name]:[Office]],6))</f>
        <v>REGULAR</v>
      </c>
      <c r="G1360" s="24">
        <v>43811</v>
      </c>
      <c r="H1360" s="24">
        <v>43811</v>
      </c>
      <c r="I1360" s="56" t="s">
        <v>82</v>
      </c>
      <c r="K1360" s="51" t="str">
        <f ca="1">LeaveTracker[[#This Row],[Days]]&amp;" "&amp;LeaveTracker[[#This Row],[Type of Leave]]</f>
        <v>1 VL</v>
      </c>
      <c r="L1360" s="23">
        <f ca="1">NETWORKDAYS(LeaveTracker[[#This Row],[Start Date]],LeaveTracker[[#This Row],[End Date]],lstHolidays)</f>
        <v>1</v>
      </c>
      <c r="M1360" s="27"/>
    </row>
    <row r="1361" spans="1:13" ht="30" hidden="1" customHeight="1" x14ac:dyDescent="0.3">
      <c r="A1361" s="27">
        <v>20</v>
      </c>
      <c r="B1361" s="31">
        <v>43838</v>
      </c>
      <c r="C1361" s="31">
        <v>43811</v>
      </c>
      <c r="D1361" s="19" t="s">
        <v>341</v>
      </c>
      <c r="E1361" s="51" t="str">
        <f>IF(ISBLANK(LeaveTracker[[#This Row],[Employee Name]]),"-----",VLOOKUP(LeaveTracker[[#This Row],[Employee Name]],Employees[[Employee Name]:[Office]],7))</f>
        <v>COMELEC</v>
      </c>
      <c r="F1361" s="51" t="str">
        <f>IF(ISBLANK(LeaveTracker[[#This Row],[Employee Name]]),"-----",VLOOKUP(LeaveTracker[[#This Row],[Employee Name]],Employees[[Employee Name]:[Office]],6))</f>
        <v>REGULAR</v>
      </c>
      <c r="G1361" s="24">
        <v>43808</v>
      </c>
      <c r="H1361" s="24">
        <v>43808</v>
      </c>
      <c r="I1361" s="56" t="s">
        <v>81</v>
      </c>
      <c r="K1361" s="51" t="str">
        <f ca="1">LeaveTracker[[#This Row],[Days]]&amp;" "&amp;LeaveTracker[[#This Row],[Type of Leave]]</f>
        <v>1 SL</v>
      </c>
      <c r="L1361" s="23">
        <f ca="1">NETWORKDAYS(LeaveTracker[[#This Row],[Start Date]],LeaveTracker[[#This Row],[End Date]],lstHolidays)</f>
        <v>1</v>
      </c>
      <c r="M1361" s="27"/>
    </row>
    <row r="1362" spans="1:13" ht="30" hidden="1" customHeight="1" x14ac:dyDescent="0.3">
      <c r="A1362" s="27">
        <v>21</v>
      </c>
      <c r="B1362" s="31">
        <v>43838</v>
      </c>
      <c r="C1362" s="31">
        <v>43836</v>
      </c>
      <c r="D1362" s="19" t="s">
        <v>541</v>
      </c>
      <c r="E1362" s="51" t="str">
        <f>IF(ISBLANK(LeaveTracker[[#This Row],[Employee Name]]),"-----",VLOOKUP(LeaveTracker[[#This Row],[Employee Name]],Employees[[Employee Name]:[Office]],7))</f>
        <v>LCR</v>
      </c>
      <c r="F1362" s="51" t="str">
        <f>IF(ISBLANK(LeaveTracker[[#This Row],[Employee Name]]),"-----",VLOOKUP(LeaveTracker[[#This Row],[Employee Name]],Employees[[Employee Name]:[Office]],6))</f>
        <v>REGULAR</v>
      </c>
      <c r="G1362" s="24">
        <v>43832</v>
      </c>
      <c r="H1362" s="24">
        <v>43833</v>
      </c>
      <c r="I1362" s="56" t="s">
        <v>82</v>
      </c>
      <c r="K1362" s="51" t="str">
        <f ca="1">LeaveTracker[[#This Row],[Days]]&amp;" "&amp;LeaveTracker[[#This Row],[Type of Leave]]</f>
        <v>2 VL</v>
      </c>
      <c r="L1362" s="23">
        <f ca="1">NETWORKDAYS(LeaveTracker[[#This Row],[Start Date]],LeaveTracker[[#This Row],[End Date]],lstHolidays)</f>
        <v>2</v>
      </c>
      <c r="M1362" s="27"/>
    </row>
    <row r="1363" spans="1:13" ht="30" hidden="1" customHeight="1" x14ac:dyDescent="0.3">
      <c r="A1363" s="27">
        <v>22</v>
      </c>
      <c r="B1363" s="31">
        <v>43838</v>
      </c>
      <c r="C1363" s="31">
        <v>43832</v>
      </c>
      <c r="D1363" s="19" t="s">
        <v>546</v>
      </c>
      <c r="E1363" s="51" t="str">
        <f>IF(ISBLANK(LeaveTracker[[#This Row],[Employee Name]]),"-----",VLOOKUP(LeaveTracker[[#This Row],[Employee Name]],Employees[[Employee Name]:[Office]],7))</f>
        <v>LCR</v>
      </c>
      <c r="F1363" s="51" t="str">
        <f>IF(ISBLANK(LeaveTracker[[#This Row],[Employee Name]]),"-----",VLOOKUP(LeaveTracker[[#This Row],[Employee Name]],Employees[[Employee Name]:[Office]],6))</f>
        <v>REGULAR</v>
      </c>
      <c r="G1363" s="24">
        <v>43822</v>
      </c>
      <c r="H1363" s="24">
        <v>43822</v>
      </c>
      <c r="I1363" s="56" t="s">
        <v>81</v>
      </c>
      <c r="K1363" s="51" t="str">
        <f ca="1">LeaveTracker[[#This Row],[Days]]&amp;" "&amp;LeaveTracker[[#This Row],[Type of Leave]]</f>
        <v>1 SL</v>
      </c>
      <c r="L1363" s="23">
        <f ca="1">NETWORKDAYS(LeaveTracker[[#This Row],[Start Date]],LeaveTracker[[#This Row],[End Date]],lstHolidays)</f>
        <v>1</v>
      </c>
      <c r="M1363" s="27"/>
    </row>
    <row r="1364" spans="1:13" ht="30" hidden="1" customHeight="1" x14ac:dyDescent="0.3">
      <c r="A1364" s="27">
        <v>23</v>
      </c>
      <c r="B1364" s="31">
        <v>43838</v>
      </c>
      <c r="C1364" s="31">
        <v>43801</v>
      </c>
      <c r="D1364" s="19" t="s">
        <v>544</v>
      </c>
      <c r="E1364" s="51" t="str">
        <f>IF(ISBLANK(LeaveTracker[[#This Row],[Employee Name]]),"-----",VLOOKUP(LeaveTracker[[#This Row],[Employee Name]],Employees[[Employee Name]:[Office]],7))</f>
        <v>LCR</v>
      </c>
      <c r="F1364" s="51" t="str">
        <f>IF(ISBLANK(LeaveTracker[[#This Row],[Employee Name]]),"-----",VLOOKUP(LeaveTracker[[#This Row],[Employee Name]],Employees[[Employee Name]:[Office]],6))</f>
        <v>REGULAR</v>
      </c>
      <c r="G1364" s="24">
        <v>43822</v>
      </c>
      <c r="H1364" s="24">
        <v>43822</v>
      </c>
      <c r="I1364" s="56" t="s">
        <v>300</v>
      </c>
      <c r="J1364" s="43" t="s">
        <v>215</v>
      </c>
      <c r="K1364" s="51" t="str">
        <f ca="1">LeaveTracker[[#This Row],[Days]]&amp;" "&amp;LeaveTracker[[#This Row],[Type of Leave]]</f>
        <v>1 OTHER</v>
      </c>
      <c r="L1364" s="23">
        <f ca="1">NETWORKDAYS(LeaveTracker[[#This Row],[Start Date]],LeaveTracker[[#This Row],[End Date]],lstHolidays)</f>
        <v>1</v>
      </c>
      <c r="M1364" s="27"/>
    </row>
    <row r="1365" spans="1:13" ht="30" hidden="1" customHeight="1" x14ac:dyDescent="0.3">
      <c r="A1365" s="27">
        <v>24</v>
      </c>
      <c r="B1365" s="31">
        <v>43838</v>
      </c>
      <c r="C1365" s="31">
        <v>43801</v>
      </c>
      <c r="D1365" s="19" t="s">
        <v>544</v>
      </c>
      <c r="E1365" s="51" t="str">
        <f>IF(ISBLANK(LeaveTracker[[#This Row],[Employee Name]]),"-----",VLOOKUP(LeaveTracker[[#This Row],[Employee Name]],Employees[[Employee Name]:[Office]],7))</f>
        <v>LCR</v>
      </c>
      <c r="F1365" s="51" t="str">
        <f>IF(ISBLANK(LeaveTracker[[#This Row],[Employee Name]]),"-----",VLOOKUP(LeaveTracker[[#This Row],[Employee Name]],Employees[[Employee Name]:[Office]],6))</f>
        <v>REGULAR</v>
      </c>
      <c r="G1365" s="24">
        <v>43798</v>
      </c>
      <c r="H1365" s="24">
        <v>43798</v>
      </c>
      <c r="I1365" s="56" t="s">
        <v>81</v>
      </c>
      <c r="K1365" s="51" t="str">
        <f ca="1">LeaveTracker[[#This Row],[Days]]&amp;" "&amp;LeaveTracker[[#This Row],[Type of Leave]]</f>
        <v>1 SL</v>
      </c>
      <c r="L1365" s="23">
        <f ca="1">NETWORKDAYS(LeaveTracker[[#This Row],[Start Date]],LeaveTracker[[#This Row],[End Date]],lstHolidays)</f>
        <v>1</v>
      </c>
      <c r="M1365" s="27"/>
    </row>
    <row r="1366" spans="1:13" ht="30" hidden="1" customHeight="1" x14ac:dyDescent="0.3">
      <c r="A1366" s="27">
        <v>25</v>
      </c>
      <c r="B1366" s="31">
        <v>43838</v>
      </c>
      <c r="C1366" s="31">
        <v>43801</v>
      </c>
      <c r="D1366" s="19" t="s">
        <v>544</v>
      </c>
      <c r="E1366" s="51" t="str">
        <f>IF(ISBLANK(LeaveTracker[[#This Row],[Employee Name]]),"-----",VLOOKUP(LeaveTracker[[#This Row],[Employee Name]],Employees[[Employee Name]:[Office]],7))</f>
        <v>LCR</v>
      </c>
      <c r="F1366" s="51" t="str">
        <f>IF(ISBLANK(LeaveTracker[[#This Row],[Employee Name]]),"-----",VLOOKUP(LeaveTracker[[#This Row],[Employee Name]],Employees[[Employee Name]:[Office]],6))</f>
        <v>REGULAR</v>
      </c>
      <c r="G1366" s="24">
        <v>43825</v>
      </c>
      <c r="H1366" s="24">
        <v>43826</v>
      </c>
      <c r="I1366" s="56" t="s">
        <v>82</v>
      </c>
      <c r="K1366" s="51" t="str">
        <f ca="1">LeaveTracker[[#This Row],[Days]]&amp;" "&amp;LeaveTracker[[#This Row],[Type of Leave]]</f>
        <v>2 VL</v>
      </c>
      <c r="L1366" s="23">
        <f ca="1">NETWORKDAYS(LeaveTracker[[#This Row],[Start Date]],LeaveTracker[[#This Row],[End Date]],lstHolidays)</f>
        <v>2</v>
      </c>
      <c r="M1366" s="27"/>
    </row>
    <row r="1367" spans="1:13" ht="30" hidden="1" customHeight="1" x14ac:dyDescent="0.3">
      <c r="A1367" s="27">
        <v>26</v>
      </c>
      <c r="B1367" s="31">
        <v>43838</v>
      </c>
      <c r="C1367" s="31">
        <v>43811</v>
      </c>
      <c r="D1367" s="20" t="s">
        <v>544</v>
      </c>
      <c r="E1367" s="51" t="str">
        <f>IF(ISBLANK(LeaveTracker[[#This Row],[Employee Name]]),"-----",VLOOKUP(LeaveTracker[[#This Row],[Employee Name]],Employees[[Employee Name]:[Office]],7))</f>
        <v>LCR</v>
      </c>
      <c r="F1367" s="51" t="str">
        <f>IF(ISBLANK(LeaveTracker[[#This Row],[Employee Name]]),"-----",VLOOKUP(LeaveTracker[[#This Row],[Employee Name]],Employees[[Employee Name]:[Office]],6))</f>
        <v>REGULAR</v>
      </c>
      <c r="G1367" s="24">
        <v>43810</v>
      </c>
      <c r="H1367" s="24">
        <v>43810</v>
      </c>
      <c r="I1367" s="56" t="s">
        <v>81</v>
      </c>
      <c r="K1367" s="51" t="str">
        <f ca="1">LeaveTracker[[#This Row],[Days]]&amp;" "&amp;LeaveTracker[[#This Row],[Type of Leave]]</f>
        <v>1 SL</v>
      </c>
      <c r="L1367" s="23">
        <f ca="1">NETWORKDAYS(LeaveTracker[[#This Row],[Start Date]],LeaveTracker[[#This Row],[End Date]],lstHolidays)</f>
        <v>1</v>
      </c>
      <c r="M1367" s="27"/>
    </row>
    <row r="1368" spans="1:13" ht="30" hidden="1" customHeight="1" x14ac:dyDescent="0.3">
      <c r="A1368" s="27">
        <v>27</v>
      </c>
      <c r="B1368" s="31">
        <v>43838</v>
      </c>
      <c r="C1368" s="31">
        <v>43791</v>
      </c>
      <c r="D1368" s="19" t="s">
        <v>354</v>
      </c>
      <c r="E1368" s="51" t="str">
        <f>IF(ISBLANK(LeaveTracker[[#This Row],[Employee Name]]),"-----",VLOOKUP(LeaveTracker[[#This Row],[Employee Name]],Employees[[Employee Name]:[Office]],7))</f>
        <v>CENRO</v>
      </c>
      <c r="F1368" s="51" t="str">
        <f>IF(ISBLANK(LeaveTracker[[#This Row],[Employee Name]]),"-----",VLOOKUP(LeaveTracker[[#This Row],[Employee Name]],Employees[[Employee Name]:[Office]],6))</f>
        <v>CASUAL</v>
      </c>
      <c r="G1368" s="24">
        <v>43798</v>
      </c>
      <c r="H1368" s="24">
        <v>43798</v>
      </c>
      <c r="I1368" s="56" t="s">
        <v>300</v>
      </c>
      <c r="J1368" s="43" t="s">
        <v>105</v>
      </c>
      <c r="K1368" s="51" t="str">
        <f ca="1">LeaveTracker[[#This Row],[Days]]&amp;" "&amp;LeaveTracker[[#This Row],[Type of Leave]]</f>
        <v>1 OTHER</v>
      </c>
      <c r="L1368" s="23">
        <f ca="1">NETWORKDAYS(LeaveTracker[[#This Row],[Start Date]],LeaveTracker[[#This Row],[End Date]],lstHolidays)</f>
        <v>1</v>
      </c>
      <c r="M1368" s="27"/>
    </row>
    <row r="1369" spans="1:13" ht="30" hidden="1" customHeight="1" x14ac:dyDescent="0.3">
      <c r="A1369" s="27">
        <v>28</v>
      </c>
      <c r="B1369" s="31">
        <v>43838</v>
      </c>
      <c r="C1369" s="31">
        <v>43783</v>
      </c>
      <c r="D1369" s="20" t="s">
        <v>354</v>
      </c>
      <c r="E1369" s="51" t="str">
        <f>IF(ISBLANK(LeaveTracker[[#This Row],[Employee Name]]),"-----",VLOOKUP(LeaveTracker[[#This Row],[Employee Name]],Employees[[Employee Name]:[Office]],7))</f>
        <v>CENRO</v>
      </c>
      <c r="F1369" s="51" t="str">
        <f>IF(ISBLANK(LeaveTracker[[#This Row],[Employee Name]]),"-----",VLOOKUP(LeaveTracker[[#This Row],[Employee Name]],Employees[[Employee Name]:[Office]],6))</f>
        <v>CASUAL</v>
      </c>
      <c r="G1369" s="24">
        <v>43782</v>
      </c>
      <c r="H1369" s="24">
        <v>43782</v>
      </c>
      <c r="I1369" s="56" t="s">
        <v>81</v>
      </c>
      <c r="K1369" s="51" t="str">
        <f ca="1">LeaveTracker[[#This Row],[Days]]&amp;" "&amp;LeaveTracker[[#This Row],[Type of Leave]]</f>
        <v>1 SL</v>
      </c>
      <c r="L1369" s="23">
        <f ca="1">NETWORKDAYS(LeaveTracker[[#This Row],[Start Date]],LeaveTracker[[#This Row],[End Date]],lstHolidays)</f>
        <v>1</v>
      </c>
      <c r="M1369" s="27"/>
    </row>
    <row r="1370" spans="1:13" ht="30" hidden="1" customHeight="1" x14ac:dyDescent="0.3">
      <c r="A1370" s="27">
        <v>29</v>
      </c>
      <c r="B1370" s="31">
        <v>43838</v>
      </c>
      <c r="C1370" s="31">
        <v>43801</v>
      </c>
      <c r="D1370" s="19" t="s">
        <v>541</v>
      </c>
      <c r="E1370" s="51" t="str">
        <f>IF(ISBLANK(LeaveTracker[[#This Row],[Employee Name]]),"-----",VLOOKUP(LeaveTracker[[#This Row],[Employee Name]],Employees[[Employee Name]:[Office]],7))</f>
        <v>LCR</v>
      </c>
      <c r="F1370" s="51" t="str">
        <f>IF(ISBLANK(LeaveTracker[[#This Row],[Employee Name]]),"-----",VLOOKUP(LeaveTracker[[#This Row],[Employee Name]],Employees[[Employee Name]:[Office]],6))</f>
        <v>REGULAR</v>
      </c>
      <c r="G1370" s="24">
        <v>43805</v>
      </c>
      <c r="H1370" s="24">
        <v>43805</v>
      </c>
      <c r="I1370" s="56" t="s">
        <v>82</v>
      </c>
      <c r="K1370" s="51" t="str">
        <f ca="1">LeaveTracker[[#This Row],[Days]]&amp;" "&amp;LeaveTracker[[#This Row],[Type of Leave]]</f>
        <v>1 VL</v>
      </c>
      <c r="L1370" s="23">
        <f ca="1">NETWORKDAYS(LeaveTracker[[#This Row],[Start Date]],LeaveTracker[[#This Row],[End Date]],lstHolidays)</f>
        <v>1</v>
      </c>
      <c r="M1370" s="27"/>
    </row>
    <row r="1371" spans="1:13" ht="30" hidden="1" customHeight="1" x14ac:dyDescent="0.3">
      <c r="A1371" s="27">
        <v>29</v>
      </c>
      <c r="B1371" s="31">
        <v>43838</v>
      </c>
      <c r="C1371" s="31">
        <v>43801</v>
      </c>
      <c r="D1371" s="19" t="s">
        <v>541</v>
      </c>
      <c r="E1371" s="51" t="str">
        <f>IF(ISBLANK(LeaveTracker[[#This Row],[Employee Name]]),"-----",VLOOKUP(LeaveTracker[[#This Row],[Employee Name]],Employees[[Employee Name]:[Office]],7))</f>
        <v>LCR</v>
      </c>
      <c r="F1371" s="51" t="str">
        <f>IF(ISBLANK(LeaveTracker[[#This Row],[Employee Name]]),"-----",VLOOKUP(LeaveTracker[[#This Row],[Employee Name]],Employees[[Employee Name]:[Office]],6))</f>
        <v>REGULAR</v>
      </c>
      <c r="G1371" s="24">
        <v>43808</v>
      </c>
      <c r="H1371" s="24">
        <v>43808</v>
      </c>
      <c r="I1371" s="56" t="s">
        <v>82</v>
      </c>
      <c r="K1371" s="51" t="str">
        <f ca="1">LeaveTracker[[#This Row],[Days]]&amp;" "&amp;LeaveTracker[[#This Row],[Type of Leave]]</f>
        <v>1 VL</v>
      </c>
      <c r="L1371" s="23">
        <f ca="1">NETWORKDAYS(LeaveTracker[[#This Row],[Start Date]],LeaveTracker[[#This Row],[End Date]],lstHolidays)</f>
        <v>1</v>
      </c>
      <c r="M1371" s="27"/>
    </row>
    <row r="1372" spans="1:13" ht="30" hidden="1" customHeight="1" x14ac:dyDescent="0.3">
      <c r="A1372" s="27">
        <v>29</v>
      </c>
      <c r="B1372" s="31">
        <v>43838</v>
      </c>
      <c r="C1372" s="31">
        <v>43801</v>
      </c>
      <c r="D1372" s="19" t="s">
        <v>541</v>
      </c>
      <c r="E1372" s="51" t="str">
        <f>IF(ISBLANK(LeaveTracker[[#This Row],[Employee Name]]),"-----",VLOOKUP(LeaveTracker[[#This Row],[Employee Name]],Employees[[Employee Name]:[Office]],7))</f>
        <v>LCR</v>
      </c>
      <c r="F1372" s="51" t="str">
        <f>IF(ISBLANK(LeaveTracker[[#This Row],[Employee Name]]),"-----",VLOOKUP(LeaveTracker[[#This Row],[Employee Name]],Employees[[Employee Name]:[Office]],6))</f>
        <v>REGULAR</v>
      </c>
      <c r="G1372" s="24">
        <v>43815</v>
      </c>
      <c r="H1372" s="24">
        <v>43815</v>
      </c>
      <c r="I1372" s="56" t="s">
        <v>82</v>
      </c>
      <c r="K1372" s="51" t="str">
        <f ca="1">LeaveTracker[[#This Row],[Days]]&amp;" "&amp;LeaveTracker[[#This Row],[Type of Leave]]</f>
        <v>1 VL</v>
      </c>
      <c r="L1372" s="23">
        <f ca="1">NETWORKDAYS(LeaveTracker[[#This Row],[Start Date]],LeaveTracker[[#This Row],[End Date]],lstHolidays)</f>
        <v>1</v>
      </c>
      <c r="M1372" s="27"/>
    </row>
    <row r="1373" spans="1:13" ht="30" hidden="1" customHeight="1" x14ac:dyDescent="0.3">
      <c r="A1373" s="27">
        <v>29</v>
      </c>
      <c r="B1373" s="31">
        <v>43838</v>
      </c>
      <c r="C1373" s="31">
        <v>43801</v>
      </c>
      <c r="D1373" s="19" t="s">
        <v>541</v>
      </c>
      <c r="E1373" s="51" t="str">
        <f>IF(ISBLANK(LeaveTracker[[#This Row],[Employee Name]]),"-----",VLOOKUP(LeaveTracker[[#This Row],[Employee Name]],Employees[[Employee Name]:[Office]],7))</f>
        <v>LCR</v>
      </c>
      <c r="F1373" s="51" t="str">
        <f>IF(ISBLANK(LeaveTracker[[#This Row],[Employee Name]]),"-----",VLOOKUP(LeaveTracker[[#This Row],[Employee Name]],Employees[[Employee Name]:[Office]],6))</f>
        <v>REGULAR</v>
      </c>
      <c r="G1373" s="24">
        <v>43825</v>
      </c>
      <c r="H1373" s="24">
        <v>43825</v>
      </c>
      <c r="I1373" s="56" t="s">
        <v>82</v>
      </c>
      <c r="K1373" s="51" t="str">
        <f ca="1">LeaveTracker[[#This Row],[Days]]&amp;" "&amp;LeaveTracker[[#This Row],[Type of Leave]]</f>
        <v>1 VL</v>
      </c>
      <c r="L1373" s="23">
        <f ca="1">NETWORKDAYS(LeaveTracker[[#This Row],[Start Date]],LeaveTracker[[#This Row],[End Date]],lstHolidays)</f>
        <v>1</v>
      </c>
      <c r="M1373" s="27"/>
    </row>
    <row r="1374" spans="1:13" ht="30" hidden="1" customHeight="1" x14ac:dyDescent="0.3">
      <c r="A1374" s="27">
        <v>30</v>
      </c>
      <c r="B1374" s="31">
        <v>43838</v>
      </c>
      <c r="C1374" s="31">
        <v>43783</v>
      </c>
      <c r="D1374" s="19" t="s">
        <v>541</v>
      </c>
      <c r="E1374" s="51" t="str">
        <f>IF(ISBLANK(LeaveTracker[[#This Row],[Employee Name]]),"-----",VLOOKUP(LeaveTracker[[#This Row],[Employee Name]],Employees[[Employee Name]:[Office]],7))</f>
        <v>LCR</v>
      </c>
      <c r="F1374" s="51" t="str">
        <f>IF(ISBLANK(LeaveTracker[[#This Row],[Employee Name]]),"-----",VLOOKUP(LeaveTracker[[#This Row],[Employee Name]],Employees[[Employee Name]:[Office]],6))</f>
        <v>REGULAR</v>
      </c>
      <c r="G1374" s="24">
        <v>43782</v>
      </c>
      <c r="H1374" s="24">
        <v>43789</v>
      </c>
      <c r="I1374" s="56" t="s">
        <v>82</v>
      </c>
      <c r="K1374" s="51" t="str">
        <f ca="1">LeaveTracker[[#This Row],[Days]]&amp;" "&amp;LeaveTracker[[#This Row],[Type of Leave]]</f>
        <v>6 VL</v>
      </c>
      <c r="L1374" s="23">
        <f ca="1">NETWORKDAYS(LeaveTracker[[#This Row],[Start Date]],LeaveTracker[[#This Row],[End Date]],lstHolidays)</f>
        <v>6</v>
      </c>
      <c r="M1374" s="27"/>
    </row>
    <row r="1375" spans="1:13" ht="30" hidden="1" customHeight="1" x14ac:dyDescent="0.3">
      <c r="A1375" s="27">
        <v>31</v>
      </c>
      <c r="B1375" s="31">
        <v>43838</v>
      </c>
      <c r="C1375" s="31">
        <v>43781</v>
      </c>
      <c r="D1375" s="19" t="s">
        <v>720</v>
      </c>
      <c r="E1375" s="51" t="str">
        <f>IF(ISBLANK(LeaveTracker[[#This Row],[Employee Name]]),"-----",VLOOKUP(LeaveTracker[[#This Row],[Employee Name]],Employees[[Employee Name]:[Office]],7))</f>
        <v>LCR</v>
      </c>
      <c r="F1375" s="51" t="str">
        <f>IF(ISBLANK(LeaveTracker[[#This Row],[Employee Name]]),"-----",VLOOKUP(LeaveTracker[[#This Row],[Employee Name]],Employees[[Employee Name]:[Office]],6))</f>
        <v>REGULAR</v>
      </c>
      <c r="G1375" s="24">
        <v>43776</v>
      </c>
      <c r="H1375" s="24">
        <v>43777</v>
      </c>
      <c r="I1375" s="56" t="s">
        <v>81</v>
      </c>
      <c r="K1375" s="51" t="str">
        <f ca="1">LeaveTracker[[#This Row],[Days]]&amp;" "&amp;LeaveTracker[[#This Row],[Type of Leave]]</f>
        <v>2 SL</v>
      </c>
      <c r="L1375" s="23">
        <f ca="1">NETWORKDAYS(LeaveTracker[[#This Row],[Start Date]],LeaveTracker[[#This Row],[End Date]],lstHolidays)</f>
        <v>2</v>
      </c>
      <c r="M1375" s="27"/>
    </row>
    <row r="1376" spans="1:13" ht="30" hidden="1" customHeight="1" x14ac:dyDescent="0.3">
      <c r="A1376" s="27">
        <v>31</v>
      </c>
      <c r="B1376" s="31">
        <v>43838</v>
      </c>
      <c r="C1376" s="31">
        <v>43781</v>
      </c>
      <c r="D1376" s="19" t="s">
        <v>720</v>
      </c>
      <c r="E1376" s="51" t="str">
        <f>IF(ISBLANK(LeaveTracker[[#This Row],[Employee Name]]),"-----",VLOOKUP(LeaveTracker[[#This Row],[Employee Name]],Employees[[Employee Name]:[Office]],7))</f>
        <v>LCR</v>
      </c>
      <c r="F1376" s="51" t="str">
        <f>IF(ISBLANK(LeaveTracker[[#This Row],[Employee Name]]),"-----",VLOOKUP(LeaveTracker[[#This Row],[Employee Name]],Employees[[Employee Name]:[Office]],6))</f>
        <v>REGULAR</v>
      </c>
      <c r="G1376" s="24">
        <v>43780</v>
      </c>
      <c r="H1376" s="24">
        <v>43780</v>
      </c>
      <c r="I1376" s="56" t="s">
        <v>81</v>
      </c>
      <c r="K1376" s="51" t="str">
        <f ca="1">LeaveTracker[[#This Row],[Days]]&amp;" "&amp;LeaveTracker[[#This Row],[Type of Leave]]</f>
        <v>1 SL</v>
      </c>
      <c r="L1376" s="23">
        <f ca="1">NETWORKDAYS(LeaveTracker[[#This Row],[Start Date]],LeaveTracker[[#This Row],[End Date]],lstHolidays)</f>
        <v>1</v>
      </c>
      <c r="M1376" s="27"/>
    </row>
    <row r="1377" spans="1:13" ht="30" hidden="1" customHeight="1" x14ac:dyDescent="0.3">
      <c r="A1377" s="27">
        <v>32</v>
      </c>
      <c r="B1377" s="31">
        <v>43838</v>
      </c>
      <c r="C1377" s="31">
        <v>43798</v>
      </c>
      <c r="D1377" s="19" t="s">
        <v>723</v>
      </c>
      <c r="E1377" s="51" t="str">
        <f>IF(ISBLANK(LeaveTracker[[#This Row],[Employee Name]]),"-----",VLOOKUP(LeaveTracker[[#This Row],[Employee Name]],Employees[[Employee Name]:[Office]],7))</f>
        <v>LCR</v>
      </c>
      <c r="F1377" s="51" t="str">
        <f>IF(ISBLANK(LeaveTracker[[#This Row],[Employee Name]]),"-----",VLOOKUP(LeaveTracker[[#This Row],[Employee Name]],Employees[[Employee Name]:[Office]],6))</f>
        <v>REGULAR</v>
      </c>
      <c r="G1377" s="24">
        <v>43816</v>
      </c>
      <c r="H1377" s="24">
        <v>43819</v>
      </c>
      <c r="I1377" s="56" t="s">
        <v>82</v>
      </c>
      <c r="K1377" s="51" t="str">
        <f ca="1">LeaveTracker[[#This Row],[Days]]&amp;" "&amp;LeaveTracker[[#This Row],[Type of Leave]]</f>
        <v>4 VL</v>
      </c>
      <c r="L1377" s="23">
        <f ca="1">NETWORKDAYS(LeaveTracker[[#This Row],[Start Date]],LeaveTracker[[#This Row],[End Date]],lstHolidays)</f>
        <v>4</v>
      </c>
      <c r="M1377" s="27"/>
    </row>
    <row r="1378" spans="1:13" ht="30" hidden="1" customHeight="1" x14ac:dyDescent="0.3">
      <c r="A1378" s="27">
        <v>33</v>
      </c>
      <c r="B1378" s="31">
        <v>43838</v>
      </c>
      <c r="C1378" s="31">
        <v>43755</v>
      </c>
      <c r="D1378" s="19" t="s">
        <v>546</v>
      </c>
      <c r="E1378" s="51" t="str">
        <f>IF(ISBLANK(LeaveTracker[[#This Row],[Employee Name]]),"-----",VLOOKUP(LeaveTracker[[#This Row],[Employee Name]],Employees[[Employee Name]:[Office]],7))</f>
        <v>LCR</v>
      </c>
      <c r="F1378" s="51" t="str">
        <f>IF(ISBLANK(LeaveTracker[[#This Row],[Employee Name]]),"-----",VLOOKUP(LeaveTracker[[#This Row],[Employee Name]],Employees[[Employee Name]:[Office]],6))</f>
        <v>REGULAR</v>
      </c>
      <c r="G1378" s="24">
        <v>43791</v>
      </c>
      <c r="H1378" s="24">
        <v>43791</v>
      </c>
      <c r="I1378" s="56" t="s">
        <v>81</v>
      </c>
      <c r="K1378" s="51" t="str">
        <f ca="1">LeaveTracker[[#This Row],[Days]]&amp;" "&amp;LeaveTracker[[#This Row],[Type of Leave]]</f>
        <v>1 SL</v>
      </c>
      <c r="L1378" s="23">
        <f ca="1">NETWORKDAYS(LeaveTracker[[#This Row],[Start Date]],LeaveTracker[[#This Row],[End Date]],lstHolidays)</f>
        <v>1</v>
      </c>
      <c r="M1378" s="27"/>
    </row>
    <row r="1379" spans="1:13" ht="30" hidden="1" customHeight="1" x14ac:dyDescent="0.3">
      <c r="A1379" s="27">
        <v>34</v>
      </c>
      <c r="B1379" s="31">
        <v>43838</v>
      </c>
      <c r="C1379" s="31">
        <v>43809</v>
      </c>
      <c r="D1379" s="19" t="s">
        <v>725</v>
      </c>
      <c r="E1379" s="51" t="str">
        <f>IF(ISBLANK(LeaveTracker[[#This Row],[Employee Name]]),"-----",VLOOKUP(LeaveTracker[[#This Row],[Employee Name]],Employees[[Employee Name]:[Office]],7))</f>
        <v>LCR</v>
      </c>
      <c r="F1379" s="51" t="str">
        <f>IF(ISBLANK(LeaveTracker[[#This Row],[Employee Name]]),"-----",VLOOKUP(LeaveTracker[[#This Row],[Employee Name]],Employees[[Employee Name]:[Office]],6))</f>
        <v>REGULAR</v>
      </c>
      <c r="G1379" s="24">
        <v>43825</v>
      </c>
      <c r="H1379" s="24">
        <v>43826</v>
      </c>
      <c r="I1379" s="56" t="s">
        <v>300</v>
      </c>
      <c r="J1379" s="43" t="s">
        <v>105</v>
      </c>
      <c r="K1379" s="51" t="str">
        <f ca="1">LeaveTracker[[#This Row],[Days]]&amp;" "&amp;LeaveTracker[[#This Row],[Type of Leave]]</f>
        <v>2 OTHER</v>
      </c>
      <c r="L1379" s="23">
        <f ca="1">NETWORKDAYS(LeaveTracker[[#This Row],[Start Date]],LeaveTracker[[#This Row],[End Date]],lstHolidays)</f>
        <v>2</v>
      </c>
      <c r="M1379" s="27"/>
    </row>
    <row r="1380" spans="1:13" ht="30" hidden="1" customHeight="1" x14ac:dyDescent="0.3">
      <c r="A1380" s="27">
        <v>35</v>
      </c>
      <c r="B1380" s="31">
        <v>43838</v>
      </c>
      <c r="C1380" s="31">
        <v>43552</v>
      </c>
      <c r="D1380" s="19" t="s">
        <v>358</v>
      </c>
      <c r="E1380" s="51" t="str">
        <f>IF(ISBLANK(LeaveTracker[[#This Row],[Employee Name]]),"-----",VLOOKUP(LeaveTracker[[#This Row],[Employee Name]],Employees[[Employee Name]:[Office]],7))</f>
        <v>LCR</v>
      </c>
      <c r="F1380" s="51" t="str">
        <f>IF(ISBLANK(LeaveTracker[[#This Row],[Employee Name]]),"-----",VLOOKUP(LeaveTracker[[#This Row],[Employee Name]],Employees[[Employee Name]:[Office]],6))</f>
        <v>REGULAR</v>
      </c>
      <c r="G1380" s="24">
        <v>43791</v>
      </c>
      <c r="H1380" s="24">
        <v>43791</v>
      </c>
      <c r="I1380" s="56" t="s">
        <v>81</v>
      </c>
      <c r="K1380" s="51" t="str">
        <f ca="1">LeaveTracker[[#This Row],[Days]]&amp;" "&amp;LeaveTracker[[#This Row],[Type of Leave]]</f>
        <v>1 SL</v>
      </c>
      <c r="L1380" s="23">
        <f ca="1">NETWORKDAYS(LeaveTracker[[#This Row],[Start Date]],LeaveTracker[[#This Row],[End Date]],lstHolidays)</f>
        <v>1</v>
      </c>
      <c r="M1380" s="27"/>
    </row>
    <row r="1381" spans="1:13" ht="30" hidden="1" customHeight="1" x14ac:dyDescent="0.3">
      <c r="A1381" s="27">
        <v>35</v>
      </c>
      <c r="B1381" s="31">
        <v>43838</v>
      </c>
      <c r="C1381" s="31">
        <v>43552</v>
      </c>
      <c r="D1381" s="19" t="s">
        <v>358</v>
      </c>
      <c r="E1381" s="51" t="str">
        <f>IF(ISBLANK(LeaveTracker[[#This Row],[Employee Name]]),"-----",VLOOKUP(LeaveTracker[[#This Row],[Employee Name]],Employees[[Employee Name]:[Office]],7))</f>
        <v>LCR</v>
      </c>
      <c r="F1381" s="51" t="str">
        <f>IF(ISBLANK(LeaveTracker[[#This Row],[Employee Name]]),"-----",VLOOKUP(LeaveTracker[[#This Row],[Employee Name]],Employees[[Employee Name]:[Office]],6))</f>
        <v>REGULAR</v>
      </c>
      <c r="G1381" s="24">
        <v>43795</v>
      </c>
      <c r="H1381" s="24">
        <v>43795</v>
      </c>
      <c r="I1381" s="56" t="s">
        <v>81</v>
      </c>
      <c r="K1381" s="51" t="str">
        <f ca="1">LeaveTracker[[#This Row],[Days]]&amp;" "&amp;LeaveTracker[[#This Row],[Type of Leave]]</f>
        <v>1 SL</v>
      </c>
      <c r="L1381" s="23">
        <f ca="1">NETWORKDAYS(LeaveTracker[[#This Row],[Start Date]],LeaveTracker[[#This Row],[End Date]],lstHolidays)</f>
        <v>1</v>
      </c>
      <c r="M1381" s="27"/>
    </row>
    <row r="1382" spans="1:13" ht="30" hidden="1" customHeight="1" x14ac:dyDescent="0.3">
      <c r="A1382" s="27">
        <v>36</v>
      </c>
      <c r="B1382" s="31">
        <v>43838</v>
      </c>
      <c r="C1382" s="31">
        <v>43789</v>
      </c>
      <c r="D1382" s="19" t="s">
        <v>358</v>
      </c>
      <c r="E1382" s="51" t="str">
        <f>IF(ISBLANK(LeaveTracker[[#This Row],[Employee Name]]),"-----",VLOOKUP(LeaveTracker[[#This Row],[Employee Name]],Employees[[Employee Name]:[Office]],7))</f>
        <v>LCR</v>
      </c>
      <c r="F1382" s="51" t="str">
        <f>IF(ISBLANK(LeaveTracker[[#This Row],[Employee Name]]),"-----",VLOOKUP(LeaveTracker[[#This Row],[Employee Name]],Employees[[Employee Name]:[Office]],6))</f>
        <v>REGULAR</v>
      </c>
      <c r="G1382" s="24">
        <v>43787</v>
      </c>
      <c r="H1382" s="24">
        <v>43787</v>
      </c>
      <c r="I1382" s="56" t="s">
        <v>81</v>
      </c>
      <c r="K1382" s="51" t="str">
        <f ca="1">LeaveTracker[[#This Row],[Days]]&amp;" "&amp;LeaveTracker[[#This Row],[Type of Leave]]</f>
        <v>1 SL</v>
      </c>
      <c r="L1382" s="23">
        <f ca="1">NETWORKDAYS(LeaveTracker[[#This Row],[Start Date]],LeaveTracker[[#This Row],[End Date]],lstHolidays)</f>
        <v>1</v>
      </c>
      <c r="M1382" s="27"/>
    </row>
    <row r="1383" spans="1:13" ht="30" hidden="1" customHeight="1" x14ac:dyDescent="0.3">
      <c r="A1383" s="27">
        <v>37</v>
      </c>
      <c r="B1383" s="31">
        <v>43838</v>
      </c>
      <c r="C1383" s="31">
        <v>43781</v>
      </c>
      <c r="D1383" s="19" t="s">
        <v>358</v>
      </c>
      <c r="E1383" s="51" t="str">
        <f>IF(ISBLANK(LeaveTracker[[#This Row],[Employee Name]]),"-----",VLOOKUP(LeaveTracker[[#This Row],[Employee Name]],Employees[[Employee Name]:[Office]],7))</f>
        <v>LCR</v>
      </c>
      <c r="F1383" s="51" t="str">
        <f>IF(ISBLANK(LeaveTracker[[#This Row],[Employee Name]]),"-----",VLOOKUP(LeaveTracker[[#This Row],[Employee Name]],Employees[[Employee Name]:[Office]],6))</f>
        <v>REGULAR</v>
      </c>
      <c r="G1383" s="24">
        <v>43777</v>
      </c>
      <c r="H1383" s="24">
        <v>43777</v>
      </c>
      <c r="I1383" s="56" t="s">
        <v>81</v>
      </c>
      <c r="K1383" s="51" t="str">
        <f ca="1">LeaveTracker[[#This Row],[Days]]&amp;" "&amp;LeaveTracker[[#This Row],[Type of Leave]]</f>
        <v>1 SL</v>
      </c>
      <c r="L1383" s="23">
        <f ca="1">NETWORKDAYS(LeaveTracker[[#This Row],[Start Date]],LeaveTracker[[#This Row],[End Date]],lstHolidays)</f>
        <v>1</v>
      </c>
      <c r="M1383" s="27"/>
    </row>
    <row r="1384" spans="1:13" ht="30" hidden="1" customHeight="1" x14ac:dyDescent="0.3">
      <c r="A1384" s="27">
        <v>38</v>
      </c>
      <c r="B1384" s="31">
        <v>43838</v>
      </c>
      <c r="C1384" s="31">
        <v>43836</v>
      </c>
      <c r="D1384" s="19" t="s">
        <v>727</v>
      </c>
      <c r="E1384" s="51" t="str">
        <f>IF(ISBLANK(LeaveTracker[[#This Row],[Employee Name]]),"-----",VLOOKUP(LeaveTracker[[#This Row],[Employee Name]],Employees[[Employee Name]:[Office]],7))</f>
        <v>ONT</v>
      </c>
      <c r="F1384" s="51" t="str">
        <f>IF(ISBLANK(LeaveTracker[[#This Row],[Employee Name]]),"-----",VLOOKUP(LeaveTracker[[#This Row],[Employee Name]],Employees[[Employee Name]:[Office]],6))</f>
        <v>REGULAR</v>
      </c>
      <c r="G1384" s="24">
        <v>43837</v>
      </c>
      <c r="H1384" s="24">
        <v>43839</v>
      </c>
      <c r="I1384" s="56" t="s">
        <v>82</v>
      </c>
      <c r="K1384" s="51" t="str">
        <f ca="1">LeaveTracker[[#This Row],[Days]]&amp;" "&amp;LeaveTracker[[#This Row],[Type of Leave]]</f>
        <v>3 VL</v>
      </c>
      <c r="L1384" s="23">
        <f ca="1">NETWORKDAYS(LeaveTracker[[#This Row],[Start Date]],LeaveTracker[[#This Row],[End Date]],lstHolidays)</f>
        <v>3</v>
      </c>
      <c r="M1384" s="27"/>
    </row>
    <row r="1385" spans="1:13" ht="30" hidden="1" customHeight="1" x14ac:dyDescent="0.3">
      <c r="A1385" s="27">
        <v>39</v>
      </c>
      <c r="B1385" s="31">
        <v>43838</v>
      </c>
      <c r="C1385" s="31">
        <v>43832</v>
      </c>
      <c r="D1385" s="19" t="s">
        <v>391</v>
      </c>
      <c r="E1385" s="51" t="str">
        <f>IF(ISBLANK(LeaveTracker[[#This Row],[Employee Name]]),"-----",VLOOKUP(LeaveTracker[[#This Row],[Employee Name]],Employees[[Employee Name]:[Office]],7))</f>
        <v>ONT</v>
      </c>
      <c r="F1385" s="51" t="str">
        <f>IF(ISBLANK(LeaveTracker[[#This Row],[Employee Name]]),"-----",VLOOKUP(LeaveTracker[[#This Row],[Employee Name]],Employees[[Employee Name]:[Office]],6))</f>
        <v>REGULAR</v>
      </c>
      <c r="G1385" s="24">
        <v>43840</v>
      </c>
      <c r="H1385" s="24">
        <v>43840</v>
      </c>
      <c r="I1385" s="56" t="s">
        <v>82</v>
      </c>
      <c r="K1385" s="51" t="str">
        <f ca="1">LeaveTracker[[#This Row],[Days]]&amp;" "&amp;LeaveTracker[[#This Row],[Type of Leave]]</f>
        <v>1 VL</v>
      </c>
      <c r="L1385" s="23">
        <f ca="1">NETWORKDAYS(LeaveTracker[[#This Row],[Start Date]],LeaveTracker[[#This Row],[End Date]],lstHolidays)</f>
        <v>1</v>
      </c>
      <c r="M1385" s="27"/>
    </row>
    <row r="1386" spans="1:13" ht="30" hidden="1" customHeight="1" x14ac:dyDescent="0.3">
      <c r="A1386" s="27">
        <v>39</v>
      </c>
      <c r="B1386" s="31">
        <v>43838</v>
      </c>
      <c r="C1386" s="31">
        <v>43832</v>
      </c>
      <c r="D1386" s="19" t="s">
        <v>391</v>
      </c>
      <c r="E1386" s="51" t="str">
        <f>IF(ISBLANK(LeaveTracker[[#This Row],[Employee Name]]),"-----",VLOOKUP(LeaveTracker[[#This Row],[Employee Name]],Employees[[Employee Name]:[Office]],7))</f>
        <v>ONT</v>
      </c>
      <c r="F1386" s="51" t="str">
        <f>IF(ISBLANK(LeaveTracker[[#This Row],[Employee Name]]),"-----",VLOOKUP(LeaveTracker[[#This Row],[Employee Name]],Employees[[Employee Name]:[Office]],6))</f>
        <v>REGULAR</v>
      </c>
      <c r="G1386" s="24">
        <v>43843</v>
      </c>
      <c r="H1386" s="24">
        <v>43846</v>
      </c>
      <c r="I1386" s="56" t="s">
        <v>82</v>
      </c>
      <c r="K1386" s="51" t="str">
        <f ca="1">LeaveTracker[[#This Row],[Days]]&amp;" "&amp;LeaveTracker[[#This Row],[Type of Leave]]</f>
        <v>4 VL</v>
      </c>
      <c r="L1386" s="23">
        <f ca="1">NETWORKDAYS(LeaveTracker[[#This Row],[Start Date]],LeaveTracker[[#This Row],[End Date]],lstHolidays)</f>
        <v>4</v>
      </c>
      <c r="M1386" s="27"/>
    </row>
    <row r="1387" spans="1:13" ht="30" hidden="1" customHeight="1" x14ac:dyDescent="0.3">
      <c r="A1387" s="27">
        <v>40</v>
      </c>
      <c r="B1387" s="31">
        <v>43838</v>
      </c>
      <c r="C1387" s="31">
        <v>43832</v>
      </c>
      <c r="D1387" s="19" t="s">
        <v>391</v>
      </c>
      <c r="E1387" s="51" t="str">
        <f>IF(ISBLANK(LeaveTracker[[#This Row],[Employee Name]]),"-----",VLOOKUP(LeaveTracker[[#This Row],[Employee Name]],Employees[[Employee Name]:[Office]],7))</f>
        <v>ONT</v>
      </c>
      <c r="F1387" s="51" t="str">
        <f>IF(ISBLANK(LeaveTracker[[#This Row],[Employee Name]]),"-----",VLOOKUP(LeaveTracker[[#This Row],[Employee Name]],Employees[[Employee Name]:[Office]],6))</f>
        <v>REGULAR</v>
      </c>
      <c r="G1387" s="24">
        <v>43832</v>
      </c>
      <c r="H1387" s="24">
        <v>43833</v>
      </c>
      <c r="I1387" s="56" t="s">
        <v>300</v>
      </c>
      <c r="K1387" s="51" t="str">
        <f ca="1">LeaveTracker[[#This Row],[Days]]&amp;" "&amp;LeaveTracker[[#This Row],[Type of Leave]]</f>
        <v>2 OTHER</v>
      </c>
      <c r="L1387" s="23">
        <f ca="1">NETWORKDAYS(LeaveTracker[[#This Row],[Start Date]],LeaveTracker[[#This Row],[End Date]],lstHolidays)</f>
        <v>2</v>
      </c>
      <c r="M1387" s="27"/>
    </row>
    <row r="1388" spans="1:13" ht="30" hidden="1" customHeight="1" x14ac:dyDescent="0.3">
      <c r="A1388" s="27">
        <v>40</v>
      </c>
      <c r="B1388" s="31">
        <v>43838</v>
      </c>
      <c r="C1388" s="31">
        <v>43832</v>
      </c>
      <c r="D1388" s="19" t="s">
        <v>391</v>
      </c>
      <c r="E1388" s="51" t="str">
        <f>IF(ISBLANK(LeaveTracker[[#This Row],[Employee Name]]),"-----",VLOOKUP(LeaveTracker[[#This Row],[Employee Name]],Employees[[Employee Name]:[Office]],7))</f>
        <v>ONT</v>
      </c>
      <c r="F1388" s="51" t="str">
        <f>IF(ISBLANK(LeaveTracker[[#This Row],[Employee Name]]),"-----",VLOOKUP(LeaveTracker[[#This Row],[Employee Name]],Employees[[Employee Name]:[Office]],6))</f>
        <v>REGULAR</v>
      </c>
      <c r="G1388" s="24">
        <v>43835</v>
      </c>
      <c r="H1388" s="24">
        <v>43839</v>
      </c>
      <c r="I1388" s="56" t="s">
        <v>82</v>
      </c>
      <c r="K1388" s="51" t="str">
        <f>LeaveTracker[[#This Row],[Days]]&amp;" "&amp;LeaveTracker[[#This Row],[Type of Leave]]</f>
        <v>5 VL</v>
      </c>
      <c r="L1388" s="23">
        <v>5</v>
      </c>
      <c r="M1388" s="27"/>
    </row>
    <row r="1389" spans="1:13" ht="30" hidden="1" customHeight="1" x14ac:dyDescent="0.3">
      <c r="A1389" s="27">
        <v>41</v>
      </c>
      <c r="B1389" s="31">
        <v>43838</v>
      </c>
      <c r="C1389" s="31">
        <v>43832</v>
      </c>
      <c r="D1389" s="19" t="s">
        <v>391</v>
      </c>
      <c r="E1389" s="51" t="str">
        <f>IF(ISBLANK(LeaveTracker[[#This Row],[Employee Name]]),"-----",VLOOKUP(LeaveTracker[[#This Row],[Employee Name]],Employees[[Employee Name]:[Office]],7))</f>
        <v>ONT</v>
      </c>
      <c r="F1389" s="51" t="str">
        <f>IF(ISBLANK(LeaveTracker[[#This Row],[Employee Name]]),"-----",VLOOKUP(LeaveTracker[[#This Row],[Employee Name]],Employees[[Employee Name]:[Office]],6))</f>
        <v>REGULAR</v>
      </c>
      <c r="G1389" s="24">
        <v>43826</v>
      </c>
      <c r="H1389" s="24">
        <v>43826</v>
      </c>
      <c r="I1389" s="56" t="s">
        <v>81</v>
      </c>
      <c r="K1389" s="51" t="str">
        <f ca="1">LeaveTracker[[#This Row],[Days]]&amp;" "&amp;LeaveTracker[[#This Row],[Type of Leave]]</f>
        <v>1 SL</v>
      </c>
      <c r="L1389" s="23">
        <f ca="1">NETWORKDAYS(LeaveTracker[[#This Row],[Start Date]],LeaveTracker[[#This Row],[End Date]],lstHolidays)</f>
        <v>1</v>
      </c>
      <c r="M1389" s="27"/>
    </row>
    <row r="1390" spans="1:13" ht="30" hidden="1" customHeight="1" x14ac:dyDescent="0.3">
      <c r="A1390" s="27">
        <v>41</v>
      </c>
      <c r="B1390" s="31">
        <v>43838</v>
      </c>
      <c r="C1390" s="31">
        <v>43832</v>
      </c>
      <c r="D1390" s="19" t="s">
        <v>391</v>
      </c>
      <c r="E1390" s="51" t="str">
        <f>IF(ISBLANK(LeaveTracker[[#This Row],[Employee Name]]),"-----",VLOOKUP(LeaveTracker[[#This Row],[Employee Name]],Employees[[Employee Name]:[Office]],7))</f>
        <v>ONT</v>
      </c>
      <c r="F1390" s="51" t="str">
        <f>IF(ISBLANK(LeaveTracker[[#This Row],[Employee Name]]),"-----",VLOOKUP(LeaveTracker[[#This Row],[Employee Name]],Employees[[Employee Name]:[Office]],6))</f>
        <v>REGULAR</v>
      </c>
      <c r="G1390" s="24">
        <v>43828</v>
      </c>
      <c r="H1390" s="24">
        <v>43828</v>
      </c>
      <c r="I1390" s="56" t="s">
        <v>81</v>
      </c>
      <c r="K1390" s="51" t="str">
        <f>LeaveTracker[[#This Row],[Days]]&amp;" "&amp;LeaveTracker[[#This Row],[Type of Leave]]</f>
        <v>1 SL</v>
      </c>
      <c r="L1390" s="23">
        <v>1</v>
      </c>
      <c r="M1390" s="27"/>
    </row>
    <row r="1391" spans="1:13" ht="30" hidden="1" customHeight="1" x14ac:dyDescent="0.3">
      <c r="A1391" s="27">
        <v>41</v>
      </c>
      <c r="B1391" s="31">
        <v>43838</v>
      </c>
      <c r="C1391" s="31">
        <v>43832</v>
      </c>
      <c r="D1391" s="19" t="s">
        <v>391</v>
      </c>
      <c r="E1391" s="51" t="str">
        <f>IF(ISBLANK(LeaveTracker[[#This Row],[Employee Name]]),"-----",VLOOKUP(LeaveTracker[[#This Row],[Employee Name]],Employees[[Employee Name]:[Office]],7))</f>
        <v>ONT</v>
      </c>
      <c r="F1391" s="51" t="str">
        <f>IF(ISBLANK(LeaveTracker[[#This Row],[Employee Name]]),"-----",VLOOKUP(LeaveTracker[[#This Row],[Employee Name]],Employees[[Employee Name]:[Office]],6))</f>
        <v>REGULAR</v>
      </c>
      <c r="G1391" s="24">
        <v>43830</v>
      </c>
      <c r="H1391" s="24">
        <v>43830</v>
      </c>
      <c r="I1391" s="56" t="s">
        <v>81</v>
      </c>
      <c r="K1391" s="51" t="str">
        <f ca="1">LeaveTracker[[#This Row],[Days]]&amp;" "&amp;LeaveTracker[[#This Row],[Type of Leave]]</f>
        <v>1 SL</v>
      </c>
      <c r="L1391" s="23">
        <f ca="1">NETWORKDAYS(LeaveTracker[[#This Row],[Start Date]],LeaveTracker[[#This Row],[End Date]],lstHolidays)</f>
        <v>1</v>
      </c>
      <c r="M1391" s="27"/>
    </row>
    <row r="1392" spans="1:13" ht="30" hidden="1" customHeight="1" x14ac:dyDescent="0.3">
      <c r="A1392" s="27">
        <v>42</v>
      </c>
      <c r="B1392" s="31">
        <v>43879</v>
      </c>
      <c r="C1392" s="31">
        <v>43810</v>
      </c>
      <c r="D1392" s="19" t="s">
        <v>729</v>
      </c>
      <c r="E1392" s="51" t="str">
        <f>IF(ISBLANK(LeaveTracker[[#This Row],[Employee Name]]),"-----",VLOOKUP(LeaveTracker[[#This Row],[Employee Name]],Employees[[Employee Name]:[Office]],7))</f>
        <v>SP</v>
      </c>
      <c r="F1392" s="51" t="str">
        <f>IF(ISBLANK(LeaveTracker[[#This Row],[Employee Name]]),"-----",VLOOKUP(LeaveTracker[[#This Row],[Employee Name]],Employees[[Employee Name]:[Office]],6))</f>
        <v>REGULAR</v>
      </c>
      <c r="G1392" s="24">
        <v>43825</v>
      </c>
      <c r="H1392" s="24">
        <v>43826</v>
      </c>
      <c r="I1392" s="56" t="s">
        <v>300</v>
      </c>
      <c r="J1392" s="43" t="s">
        <v>730</v>
      </c>
      <c r="K1392" s="51" t="str">
        <f ca="1">LeaveTracker[[#This Row],[Days]]&amp;" "&amp;LeaveTracker[[#This Row],[Type of Leave]]</f>
        <v>2 OTHER</v>
      </c>
      <c r="L1392" s="23">
        <f ca="1">NETWORKDAYS(LeaveTracker[[#This Row],[Start Date]],LeaveTracker[[#This Row],[End Date]],lstHolidays)</f>
        <v>2</v>
      </c>
      <c r="M1392" s="27"/>
    </row>
    <row r="1393" spans="1:13" ht="30" hidden="1" customHeight="1" x14ac:dyDescent="0.3">
      <c r="A1393" s="27">
        <v>43</v>
      </c>
      <c r="B1393" s="31">
        <v>43879</v>
      </c>
      <c r="C1393" s="31">
        <v>43810</v>
      </c>
      <c r="D1393" s="19" t="s">
        <v>729</v>
      </c>
      <c r="E1393" s="51" t="str">
        <f>IF(ISBLANK(LeaveTracker[[#This Row],[Employee Name]]),"-----",VLOOKUP(LeaveTracker[[#This Row],[Employee Name]],Employees[[Employee Name]:[Office]],7))</f>
        <v>SP</v>
      </c>
      <c r="F1393" s="51" t="str">
        <f>IF(ISBLANK(LeaveTracker[[#This Row],[Employee Name]]),"-----",VLOOKUP(LeaveTracker[[#This Row],[Employee Name]],Employees[[Employee Name]:[Office]],6))</f>
        <v>REGULAR</v>
      </c>
      <c r="G1393" s="24">
        <v>43817</v>
      </c>
      <c r="H1393" s="24">
        <v>43819</v>
      </c>
      <c r="I1393" s="56" t="s">
        <v>300</v>
      </c>
      <c r="J1393" s="43" t="s">
        <v>307</v>
      </c>
      <c r="K1393" s="51" t="str">
        <f ca="1">LeaveTracker[[#This Row],[Days]]&amp;" "&amp;LeaveTracker[[#This Row],[Type of Leave]]</f>
        <v>3 OTHER</v>
      </c>
      <c r="L1393" s="23">
        <f ca="1">NETWORKDAYS(LeaveTracker[[#This Row],[Start Date]],LeaveTracker[[#This Row],[End Date]],lstHolidays)</f>
        <v>3</v>
      </c>
      <c r="M1393" s="27"/>
    </row>
    <row r="1394" spans="1:13" ht="30" hidden="1" customHeight="1" x14ac:dyDescent="0.3">
      <c r="A1394" s="27">
        <v>44</v>
      </c>
      <c r="B1394" s="31">
        <v>43879</v>
      </c>
      <c r="C1394" s="31">
        <v>43781</v>
      </c>
      <c r="D1394" s="19" t="s">
        <v>674</v>
      </c>
      <c r="E1394" s="51" t="str">
        <f>IF(ISBLANK(LeaveTracker[[#This Row],[Employee Name]]),"-----",VLOOKUP(LeaveTracker[[#This Row],[Employee Name]],Employees[[Employee Name]:[Office]],7))</f>
        <v>SP</v>
      </c>
      <c r="F1394" s="51" t="str">
        <f>IF(ISBLANK(LeaveTracker[[#This Row],[Employee Name]]),"-----",VLOOKUP(LeaveTracker[[#This Row],[Employee Name]],Employees[[Employee Name]:[Office]],6))</f>
        <v>REGULAR</v>
      </c>
      <c r="G1394" s="24">
        <v>43780</v>
      </c>
      <c r="H1394" s="24">
        <v>43780</v>
      </c>
      <c r="I1394" s="56" t="s">
        <v>81</v>
      </c>
      <c r="K1394" s="51" t="str">
        <f ca="1">LeaveTracker[[#This Row],[Days]]&amp;" "&amp;LeaveTracker[[#This Row],[Type of Leave]]</f>
        <v>1 SL</v>
      </c>
      <c r="L1394" s="23">
        <f ca="1">NETWORKDAYS(LeaveTracker[[#This Row],[Start Date]],LeaveTracker[[#This Row],[End Date]],lstHolidays)</f>
        <v>1</v>
      </c>
      <c r="M1394" s="27"/>
    </row>
    <row r="1395" spans="1:13" ht="30" hidden="1" customHeight="1" x14ac:dyDescent="0.3">
      <c r="A1395" s="27">
        <v>45</v>
      </c>
      <c r="B1395" s="31">
        <v>43879</v>
      </c>
      <c r="C1395" s="24">
        <v>43816</v>
      </c>
      <c r="D1395" s="19" t="s">
        <v>733</v>
      </c>
      <c r="E1395" s="51" t="str">
        <f>IF(ISBLANK(LeaveTracker[[#This Row],[Employee Name]]),"-----",VLOOKUP(LeaveTracker[[#This Row],[Employee Name]],Employees[[Employee Name]:[Office]],7))</f>
        <v>SP</v>
      </c>
      <c r="F1395" s="51" t="str">
        <f>IF(ISBLANK(LeaveTracker[[#This Row],[Employee Name]]),"-----",VLOOKUP(LeaveTracker[[#This Row],[Employee Name]],Employees[[Employee Name]:[Office]],6))</f>
        <v>REGULAR</v>
      </c>
      <c r="G1395" s="24">
        <v>43816</v>
      </c>
      <c r="H1395" s="24">
        <v>43818</v>
      </c>
      <c r="I1395" s="56" t="s">
        <v>300</v>
      </c>
      <c r="J1395" s="43" t="s">
        <v>307</v>
      </c>
      <c r="K1395" s="51" t="str">
        <f ca="1">LeaveTracker[[#This Row],[Days]]&amp;" "&amp;LeaveTracker[[#This Row],[Type of Leave]]</f>
        <v>3 OTHER</v>
      </c>
      <c r="L1395" s="23">
        <f ca="1">NETWORKDAYS(LeaveTracker[[#This Row],[Start Date]],LeaveTracker[[#This Row],[End Date]],lstHolidays)</f>
        <v>3</v>
      </c>
      <c r="M1395" s="27"/>
    </row>
    <row r="1396" spans="1:13" ht="30" hidden="1" customHeight="1" x14ac:dyDescent="0.3">
      <c r="A1396" s="27">
        <v>46</v>
      </c>
      <c r="B1396" s="31">
        <v>43879</v>
      </c>
      <c r="C1396" s="31">
        <v>43783</v>
      </c>
      <c r="D1396" s="20" t="s">
        <v>733</v>
      </c>
      <c r="E1396" s="51" t="str">
        <f>IF(ISBLANK(LeaveTracker[[#This Row],[Employee Name]]),"-----",VLOOKUP(LeaveTracker[[#This Row],[Employee Name]],Employees[[Employee Name]:[Office]],7))</f>
        <v>SP</v>
      </c>
      <c r="F1396" s="51" t="str">
        <f>IF(ISBLANK(LeaveTracker[[#This Row],[Employee Name]]),"-----",VLOOKUP(LeaveTracker[[#This Row],[Employee Name]],Employees[[Employee Name]:[Office]],6))</f>
        <v>REGULAR</v>
      </c>
      <c r="G1396" s="24">
        <v>43781</v>
      </c>
      <c r="H1396" s="24">
        <v>43782</v>
      </c>
      <c r="I1396" s="56" t="s">
        <v>81</v>
      </c>
      <c r="K1396" s="51" t="str">
        <f ca="1">LeaveTracker[[#This Row],[Days]]&amp;" "&amp;LeaveTracker[[#This Row],[Type of Leave]]</f>
        <v>2 SL</v>
      </c>
      <c r="L1396" s="23">
        <f ca="1">NETWORKDAYS(LeaveTracker[[#This Row],[Start Date]],LeaveTracker[[#This Row],[End Date]],lstHolidays)</f>
        <v>2</v>
      </c>
      <c r="M1396" s="27"/>
    </row>
    <row r="1397" spans="1:13" ht="30" hidden="1" customHeight="1" x14ac:dyDescent="0.3">
      <c r="A1397" s="27">
        <v>47</v>
      </c>
      <c r="B1397" s="31">
        <v>43879</v>
      </c>
      <c r="C1397" s="31">
        <v>43808</v>
      </c>
      <c r="D1397" s="19" t="s">
        <v>735</v>
      </c>
      <c r="E1397" s="51" t="str">
        <f>IF(ISBLANK(LeaveTracker[[#This Row],[Employee Name]]),"-----",VLOOKUP(LeaveTracker[[#This Row],[Employee Name]],Employees[[Employee Name]:[Office]],7))</f>
        <v>VMO</v>
      </c>
      <c r="F1397" s="51" t="str">
        <f>IF(ISBLANK(LeaveTracker[[#This Row],[Employee Name]]),"-----",VLOOKUP(LeaveTracker[[#This Row],[Employee Name]],Employees[[Employee Name]:[Office]],6))</f>
        <v>REGULAR</v>
      </c>
      <c r="G1397" s="24">
        <v>43825</v>
      </c>
      <c r="H1397" s="24">
        <v>43826</v>
      </c>
      <c r="I1397" s="56" t="s">
        <v>300</v>
      </c>
      <c r="J1397" s="43" t="s">
        <v>307</v>
      </c>
      <c r="K1397" s="51" t="str">
        <f ca="1">LeaveTracker[[#This Row],[Days]]&amp;" "&amp;LeaveTracker[[#This Row],[Type of Leave]]</f>
        <v>2 OTHER</v>
      </c>
      <c r="L1397" s="23">
        <f ca="1">NETWORKDAYS(LeaveTracker[[#This Row],[Start Date]],LeaveTracker[[#This Row],[End Date]],lstHolidays)</f>
        <v>2</v>
      </c>
      <c r="M1397" s="27"/>
    </row>
    <row r="1398" spans="1:13" ht="30" hidden="1" customHeight="1" x14ac:dyDescent="0.3">
      <c r="A1398" s="27">
        <v>48</v>
      </c>
      <c r="B1398" s="31">
        <v>43879</v>
      </c>
      <c r="C1398" s="31">
        <v>43808</v>
      </c>
      <c r="D1398" s="20" t="s">
        <v>735</v>
      </c>
      <c r="E1398" s="51" t="str">
        <f>IF(ISBLANK(LeaveTracker[[#This Row],[Employee Name]]),"-----",VLOOKUP(LeaveTracker[[#This Row],[Employee Name]],Employees[[Employee Name]:[Office]],7))</f>
        <v>VMO</v>
      </c>
      <c r="F1398" s="51" t="str">
        <f>IF(ISBLANK(LeaveTracker[[#This Row],[Employee Name]]),"-----",VLOOKUP(LeaveTracker[[#This Row],[Employee Name]],Employees[[Employee Name]:[Office]],6))</f>
        <v>REGULAR</v>
      </c>
      <c r="G1398" s="24">
        <v>43817</v>
      </c>
      <c r="H1398" s="24">
        <v>43819</v>
      </c>
      <c r="I1398" s="56" t="s">
        <v>300</v>
      </c>
      <c r="J1398" s="43" t="s">
        <v>307</v>
      </c>
      <c r="K1398" s="51" t="str">
        <f ca="1">LeaveTracker[[#This Row],[Days]]&amp;" "&amp;LeaveTracker[[#This Row],[Type of Leave]]</f>
        <v>3 OTHER</v>
      </c>
      <c r="L1398" s="23">
        <f ca="1">NETWORKDAYS(LeaveTracker[[#This Row],[Start Date]],LeaveTracker[[#This Row],[End Date]],lstHolidays)</f>
        <v>3</v>
      </c>
      <c r="M1398" s="27"/>
    </row>
    <row r="1399" spans="1:13" ht="30" hidden="1" customHeight="1" x14ac:dyDescent="0.3">
      <c r="A1399" s="27">
        <v>49</v>
      </c>
      <c r="B1399" s="31">
        <v>43879</v>
      </c>
      <c r="C1399" s="31">
        <v>43808</v>
      </c>
      <c r="D1399" s="19" t="s">
        <v>696</v>
      </c>
      <c r="E1399" s="51" t="str">
        <f>IF(ISBLANK(LeaveTracker[[#This Row],[Employee Name]]),"-----",VLOOKUP(LeaveTracker[[#This Row],[Employee Name]],Employees[[Employee Name]:[Office]],7))</f>
        <v>VMO</v>
      </c>
      <c r="F1399" s="51" t="str">
        <f>IF(ISBLANK(LeaveTracker[[#This Row],[Employee Name]]),"-----",VLOOKUP(LeaveTracker[[#This Row],[Employee Name]],Employees[[Employee Name]:[Office]],6))</f>
        <v>REGULAR</v>
      </c>
      <c r="G1399" s="24">
        <v>43818</v>
      </c>
      <c r="H1399" s="24">
        <v>43819</v>
      </c>
      <c r="I1399" s="56" t="s">
        <v>300</v>
      </c>
      <c r="J1399" s="43" t="s">
        <v>307</v>
      </c>
      <c r="K1399" s="51" t="str">
        <f ca="1">LeaveTracker[[#This Row],[Days]]&amp;" "&amp;LeaveTracker[[#This Row],[Type of Leave]]</f>
        <v>2 OTHER</v>
      </c>
      <c r="L1399" s="23">
        <f ca="1">NETWORKDAYS(LeaveTracker[[#This Row],[Start Date]],LeaveTracker[[#This Row],[End Date]],lstHolidays)</f>
        <v>2</v>
      </c>
      <c r="M1399" s="27"/>
    </row>
    <row r="1400" spans="1:13" ht="30" hidden="1" customHeight="1" x14ac:dyDescent="0.3">
      <c r="A1400" s="27">
        <v>49</v>
      </c>
      <c r="B1400" s="31">
        <v>43879</v>
      </c>
      <c r="C1400" s="31">
        <v>43808</v>
      </c>
      <c r="D1400" s="19" t="s">
        <v>696</v>
      </c>
      <c r="E1400" s="51" t="str">
        <f>IF(ISBLANK(LeaveTracker[[#This Row],[Employee Name]]),"-----",VLOOKUP(LeaveTracker[[#This Row],[Employee Name]],Employees[[Employee Name]:[Office]],7))</f>
        <v>VMO</v>
      </c>
      <c r="F1400" s="51" t="str">
        <f>IF(ISBLANK(LeaveTracker[[#This Row],[Employee Name]]),"-----",VLOOKUP(LeaveTracker[[#This Row],[Employee Name]],Employees[[Employee Name]:[Office]],6))</f>
        <v>REGULAR</v>
      </c>
      <c r="G1400" s="24">
        <v>43822</v>
      </c>
      <c r="H1400" s="24">
        <v>43822</v>
      </c>
      <c r="I1400" s="56" t="s">
        <v>300</v>
      </c>
      <c r="J1400" s="43" t="s">
        <v>307</v>
      </c>
      <c r="K1400" s="51" t="str">
        <f ca="1">LeaveTracker[[#This Row],[Days]]&amp;" "&amp;LeaveTracker[[#This Row],[Type of Leave]]</f>
        <v>1 OTHER</v>
      </c>
      <c r="L1400" s="23">
        <f ca="1">NETWORKDAYS(LeaveTracker[[#This Row],[Start Date]],LeaveTracker[[#This Row],[End Date]],lstHolidays)</f>
        <v>1</v>
      </c>
      <c r="M1400" s="27"/>
    </row>
    <row r="1401" spans="1:13" ht="30" hidden="1" customHeight="1" x14ac:dyDescent="0.3">
      <c r="A1401" s="27">
        <v>49</v>
      </c>
      <c r="B1401" s="31">
        <v>43879</v>
      </c>
      <c r="C1401" s="31">
        <v>43809</v>
      </c>
      <c r="D1401" s="19" t="s">
        <v>696</v>
      </c>
      <c r="E1401" s="51" t="str">
        <f>IF(ISBLANK(LeaveTracker[[#This Row],[Employee Name]]),"-----",VLOOKUP(LeaveTracker[[#This Row],[Employee Name]],Employees[[Employee Name]:[Office]],7))</f>
        <v>VMO</v>
      </c>
      <c r="F1401" s="51" t="str">
        <f>IF(ISBLANK(LeaveTracker[[#This Row],[Employee Name]]),"-----",VLOOKUP(LeaveTracker[[#This Row],[Employee Name]],Employees[[Employee Name]:[Office]],6))</f>
        <v>REGULAR</v>
      </c>
      <c r="G1401" s="24">
        <v>43825</v>
      </c>
      <c r="H1401" s="24">
        <v>43826</v>
      </c>
      <c r="I1401" s="56" t="s">
        <v>300</v>
      </c>
      <c r="J1401" s="43" t="s">
        <v>307</v>
      </c>
      <c r="K1401" s="51" t="str">
        <f ca="1">LeaveTracker[[#This Row],[Days]]&amp;" "&amp;LeaveTracker[[#This Row],[Type of Leave]]</f>
        <v>2 OTHER</v>
      </c>
      <c r="L1401" s="23">
        <f ca="1">NETWORKDAYS(LeaveTracker[[#This Row],[Start Date]],LeaveTracker[[#This Row],[End Date]],lstHolidays)</f>
        <v>2</v>
      </c>
      <c r="M1401" s="27"/>
    </row>
    <row r="1402" spans="1:13" ht="30" hidden="1" customHeight="1" x14ac:dyDescent="0.3">
      <c r="A1402" s="27">
        <v>50</v>
      </c>
      <c r="B1402" s="31">
        <v>43879</v>
      </c>
      <c r="C1402" s="31">
        <v>43812</v>
      </c>
      <c r="D1402" s="19" t="s">
        <v>738</v>
      </c>
      <c r="E1402" s="51" t="str">
        <f>IF(ISBLANK(LeaveTracker[[#This Row],[Employee Name]]),"-----",VLOOKUP(LeaveTracker[[#This Row],[Employee Name]],Employees[[Employee Name]:[Office]],7))</f>
        <v>SP</v>
      </c>
      <c r="F1402" s="51" t="str">
        <f>IF(ISBLANK(LeaveTracker[[#This Row],[Employee Name]]),"-----",VLOOKUP(LeaveTracker[[#This Row],[Employee Name]],Employees[[Employee Name]:[Office]],6))</f>
        <v>CASUAL</v>
      </c>
      <c r="G1402" s="24">
        <v>43822</v>
      </c>
      <c r="H1402" s="24">
        <v>43822</v>
      </c>
      <c r="I1402" s="56" t="s">
        <v>82</v>
      </c>
      <c r="K1402" s="51" t="str">
        <f ca="1">LeaveTracker[[#This Row],[Days]]&amp;" "&amp;LeaveTracker[[#This Row],[Type of Leave]]</f>
        <v>1 VL</v>
      </c>
      <c r="L1402" s="23">
        <f ca="1">NETWORKDAYS(LeaveTracker[[#This Row],[Start Date]],LeaveTracker[[#This Row],[End Date]],lstHolidays)</f>
        <v>1</v>
      </c>
      <c r="M1402" s="27"/>
    </row>
    <row r="1403" spans="1:13" ht="30" hidden="1" customHeight="1" x14ac:dyDescent="0.3">
      <c r="A1403" s="27">
        <v>50</v>
      </c>
      <c r="B1403" s="31">
        <v>43879</v>
      </c>
      <c r="C1403" s="31">
        <v>43812</v>
      </c>
      <c r="D1403" s="19" t="s">
        <v>738</v>
      </c>
      <c r="E1403" s="51" t="str">
        <f>IF(ISBLANK(LeaveTracker[[#This Row],[Employee Name]]),"-----",VLOOKUP(LeaveTracker[[#This Row],[Employee Name]],Employees[[Employee Name]:[Office]],7))</f>
        <v>SP</v>
      </c>
      <c r="F1403" s="51" t="str">
        <f>IF(ISBLANK(LeaveTracker[[#This Row],[Employee Name]]),"-----",VLOOKUP(LeaveTracker[[#This Row],[Employee Name]],Employees[[Employee Name]:[Office]],6))</f>
        <v>CASUAL</v>
      </c>
      <c r="G1403" s="24">
        <v>43825</v>
      </c>
      <c r="H1403" s="24">
        <v>43826</v>
      </c>
      <c r="I1403" s="56" t="s">
        <v>82</v>
      </c>
      <c r="K1403" s="51" t="str">
        <f ca="1">LeaveTracker[[#This Row],[Days]]&amp;" "&amp;LeaveTracker[[#This Row],[Type of Leave]]</f>
        <v>2 VL</v>
      </c>
      <c r="L1403" s="23">
        <f ca="1">NETWORKDAYS(LeaveTracker[[#This Row],[Start Date]],LeaveTracker[[#This Row],[End Date]],lstHolidays)</f>
        <v>2</v>
      </c>
      <c r="M1403" s="27"/>
    </row>
    <row r="1404" spans="1:13" ht="30" hidden="1" customHeight="1" x14ac:dyDescent="0.3">
      <c r="A1404" s="27">
        <v>51</v>
      </c>
      <c r="B1404" s="31">
        <v>43879</v>
      </c>
      <c r="C1404" s="31">
        <v>43812</v>
      </c>
      <c r="D1404" s="19" t="s">
        <v>738</v>
      </c>
      <c r="E1404" s="51" t="str">
        <f>IF(ISBLANK(LeaveTracker[[#This Row],[Employee Name]]),"-----",VLOOKUP(LeaveTracker[[#This Row],[Employee Name]],Employees[[Employee Name]:[Office]],7))</f>
        <v>SP</v>
      </c>
      <c r="F1404" s="51" t="str">
        <f>IF(ISBLANK(LeaveTracker[[#This Row],[Employee Name]]),"-----",VLOOKUP(LeaveTracker[[#This Row],[Employee Name]],Employees[[Employee Name]:[Office]],6))</f>
        <v>CASUAL</v>
      </c>
      <c r="G1404" s="24">
        <v>43819</v>
      </c>
      <c r="H1404" s="24">
        <v>43819</v>
      </c>
      <c r="I1404" s="56" t="s">
        <v>82</v>
      </c>
      <c r="K1404" s="51" t="str">
        <f ca="1">LeaveTracker[[#This Row],[Days]]&amp;" "&amp;LeaveTracker[[#This Row],[Type of Leave]]</f>
        <v>1 VL</v>
      </c>
      <c r="L1404" s="23">
        <f ca="1">NETWORKDAYS(LeaveTracker[[#This Row],[Start Date]],LeaveTracker[[#This Row],[End Date]],lstHolidays)</f>
        <v>1</v>
      </c>
      <c r="M1404" s="27"/>
    </row>
    <row r="1405" spans="1:13" ht="30" hidden="1" customHeight="1" x14ac:dyDescent="0.3">
      <c r="A1405" s="27">
        <v>52</v>
      </c>
      <c r="B1405" s="31">
        <v>43879</v>
      </c>
      <c r="C1405" s="31">
        <v>43833</v>
      </c>
      <c r="D1405" s="19" t="s">
        <v>740</v>
      </c>
      <c r="E1405" s="51" t="str">
        <f>IF(ISBLANK(LeaveTracker[[#This Row],[Employee Name]]),"-----",VLOOKUP(LeaveTracker[[#This Row],[Employee Name]],Employees[[Employee Name]:[Office]],7))</f>
        <v>CSWDO</v>
      </c>
      <c r="F1405" s="51" t="str">
        <f>IF(ISBLANK(LeaveTracker[[#This Row],[Employee Name]]),"-----",VLOOKUP(LeaveTracker[[#This Row],[Employee Name]],Employees[[Employee Name]:[Office]],6))</f>
        <v>REGULAR</v>
      </c>
      <c r="G1405" s="24">
        <v>43838</v>
      </c>
      <c r="H1405" s="24">
        <v>43839</v>
      </c>
      <c r="I1405" s="56" t="s">
        <v>300</v>
      </c>
      <c r="J1405" s="43" t="s">
        <v>741</v>
      </c>
      <c r="K1405" s="51" t="str">
        <f ca="1">LeaveTracker[[#This Row],[Days]]&amp;" "&amp;LeaveTracker[[#This Row],[Type of Leave]]</f>
        <v>2 OTHER</v>
      </c>
      <c r="L1405" s="23">
        <f ca="1">NETWORKDAYS(LeaveTracker[[#This Row],[Start Date]],LeaveTracker[[#This Row],[End Date]],lstHolidays)</f>
        <v>2</v>
      </c>
      <c r="M1405" s="27"/>
    </row>
    <row r="1406" spans="1:13" ht="30" hidden="1" customHeight="1" x14ac:dyDescent="0.3">
      <c r="A1406" s="27">
        <v>53</v>
      </c>
      <c r="B1406" s="31">
        <v>43879</v>
      </c>
      <c r="C1406" s="31">
        <v>43812</v>
      </c>
      <c r="D1406" s="19" t="s">
        <v>744</v>
      </c>
      <c r="E1406" s="51" t="str">
        <f>IF(ISBLANK(LeaveTracker[[#This Row],[Employee Name]]),"-----",VLOOKUP(LeaveTracker[[#This Row],[Employee Name]],Employees[[Employee Name]:[Office]],7))</f>
        <v>CSWDO</v>
      </c>
      <c r="F1406" s="51" t="str">
        <f>IF(ISBLANK(LeaveTracker[[#This Row],[Employee Name]]),"-----",VLOOKUP(LeaveTracker[[#This Row],[Employee Name]],Employees[[Employee Name]:[Office]],6))</f>
        <v>REGULAR</v>
      </c>
      <c r="G1406" s="24">
        <v>43811</v>
      </c>
      <c r="H1406" s="24">
        <v>43811</v>
      </c>
      <c r="I1406" s="56" t="s">
        <v>81</v>
      </c>
      <c r="K1406" s="51" t="str">
        <f ca="1">LeaveTracker[[#This Row],[Days]]&amp;" "&amp;LeaveTracker[[#This Row],[Type of Leave]]</f>
        <v>1 SL</v>
      </c>
      <c r="L1406" s="23">
        <f ca="1">NETWORKDAYS(LeaveTracker[[#This Row],[Start Date]],LeaveTracker[[#This Row],[End Date]],lstHolidays)</f>
        <v>1</v>
      </c>
      <c r="M1406" s="27"/>
    </row>
    <row r="1407" spans="1:13" ht="30" hidden="1" customHeight="1" x14ac:dyDescent="0.3">
      <c r="A1407" s="27">
        <v>54</v>
      </c>
      <c r="B1407" s="31">
        <v>43879</v>
      </c>
      <c r="C1407" s="31">
        <v>43818</v>
      </c>
      <c r="D1407" s="19" t="s">
        <v>210</v>
      </c>
      <c r="E1407" s="51" t="str">
        <f>IF(ISBLANK(LeaveTracker[[#This Row],[Employee Name]]),"-----",VLOOKUP(LeaveTracker[[#This Row],[Employee Name]],Employees[[Employee Name]:[Office]],7))</f>
        <v>PDAO</v>
      </c>
      <c r="F1407" s="51" t="str">
        <f>IF(ISBLANK(LeaveTracker[[#This Row],[Employee Name]]),"-----",VLOOKUP(LeaveTracker[[#This Row],[Employee Name]],Employees[[Employee Name]:[Office]],6))</f>
        <v>REGULAR</v>
      </c>
      <c r="G1407" s="24">
        <v>43825</v>
      </c>
      <c r="H1407" s="24">
        <v>43826</v>
      </c>
      <c r="I1407" s="56" t="s">
        <v>82</v>
      </c>
      <c r="K1407" s="51" t="str">
        <f ca="1">LeaveTracker[[#This Row],[Days]]&amp;" "&amp;LeaveTracker[[#This Row],[Type of Leave]]</f>
        <v>2 VL</v>
      </c>
      <c r="L1407" s="23">
        <f ca="1">NETWORKDAYS(LeaveTracker[[#This Row],[Start Date]],LeaveTracker[[#This Row],[End Date]],lstHolidays)</f>
        <v>2</v>
      </c>
      <c r="M1407" s="27"/>
    </row>
    <row r="1408" spans="1:13" ht="30" hidden="1" customHeight="1" x14ac:dyDescent="0.3">
      <c r="A1408" s="27">
        <v>55</v>
      </c>
      <c r="B1408" s="31">
        <v>43879</v>
      </c>
      <c r="C1408" s="31">
        <v>43783</v>
      </c>
      <c r="D1408" s="19" t="s">
        <v>240</v>
      </c>
      <c r="E1408" s="51" t="str">
        <f>IF(ISBLANK(LeaveTracker[[#This Row],[Employee Name]]),"-----",VLOOKUP(LeaveTracker[[#This Row],[Employee Name]],Employees[[Employee Name]:[Office]],7))</f>
        <v>CSWDO</v>
      </c>
      <c r="F1408" s="51" t="str">
        <f>IF(ISBLANK(LeaveTracker[[#This Row],[Employee Name]]),"-----",VLOOKUP(LeaveTracker[[#This Row],[Employee Name]],Employees[[Employee Name]:[Office]],6))</f>
        <v>REGULAR</v>
      </c>
      <c r="G1408" s="24">
        <v>43780</v>
      </c>
      <c r="H1408" s="24">
        <v>43782</v>
      </c>
      <c r="I1408" s="56" t="s">
        <v>81</v>
      </c>
      <c r="K1408" s="51" t="str">
        <f ca="1">LeaveTracker[[#This Row],[Days]]&amp;" "&amp;LeaveTracker[[#This Row],[Type of Leave]]</f>
        <v>3 SL</v>
      </c>
      <c r="L1408" s="23">
        <f ca="1">NETWORKDAYS(LeaveTracker[[#This Row],[Start Date]],LeaveTracker[[#This Row],[End Date]],lstHolidays)</f>
        <v>3</v>
      </c>
      <c r="M1408" s="27"/>
    </row>
    <row r="1409" spans="1:13" ht="30" hidden="1" customHeight="1" x14ac:dyDescent="0.3">
      <c r="A1409" s="27">
        <v>56</v>
      </c>
      <c r="B1409" s="31">
        <v>43879</v>
      </c>
      <c r="C1409" s="31">
        <v>43782</v>
      </c>
      <c r="D1409" s="19" t="s">
        <v>748</v>
      </c>
      <c r="E1409" s="51" t="str">
        <f>IF(ISBLANK(LeaveTracker[[#This Row],[Employee Name]]),"-----",VLOOKUP(LeaveTracker[[#This Row],[Employee Name]],Employees[[Employee Name]:[Office]],7))</f>
        <v>CSWDO</v>
      </c>
      <c r="F1409" s="51" t="str">
        <f>IF(ISBLANK(LeaveTracker[[#This Row],[Employee Name]]),"-----",VLOOKUP(LeaveTracker[[#This Row],[Employee Name]],Employees[[Employee Name]:[Office]],6))</f>
        <v>REGULAR</v>
      </c>
      <c r="G1409" s="24">
        <v>43787</v>
      </c>
      <c r="H1409" s="24">
        <v>43787</v>
      </c>
      <c r="I1409" s="56" t="s">
        <v>300</v>
      </c>
      <c r="J1409" s="43" t="s">
        <v>276</v>
      </c>
      <c r="K1409" s="51" t="str">
        <f ca="1">LeaveTracker[[#This Row],[Days]]&amp;" "&amp;LeaveTracker[[#This Row],[Type of Leave]]</f>
        <v>1 OTHER</v>
      </c>
      <c r="L1409" s="23">
        <f ca="1">NETWORKDAYS(LeaveTracker[[#This Row],[Start Date]],LeaveTracker[[#This Row],[End Date]],lstHolidays)</f>
        <v>1</v>
      </c>
      <c r="M1409" s="27"/>
    </row>
    <row r="1410" spans="1:13" ht="30" hidden="1" customHeight="1" x14ac:dyDescent="0.3">
      <c r="A1410" s="27">
        <v>57</v>
      </c>
      <c r="B1410" s="31">
        <v>43879</v>
      </c>
      <c r="C1410" s="31">
        <v>43785</v>
      </c>
      <c r="D1410" s="19" t="s">
        <v>752</v>
      </c>
      <c r="E1410" s="51" t="str">
        <f>IF(ISBLANK(LeaveTracker[[#This Row],[Employee Name]]),"-----",VLOOKUP(LeaveTracker[[#This Row],[Employee Name]],Employees[[Employee Name]:[Office]],7))</f>
        <v>CSWDO</v>
      </c>
      <c r="F1410" s="51" t="str">
        <f>IF(ISBLANK(LeaveTracker[[#This Row],[Employee Name]]),"-----",VLOOKUP(LeaveTracker[[#This Row],[Employee Name]],Employees[[Employee Name]:[Office]],6))</f>
        <v>REGULAR</v>
      </c>
      <c r="G1410" s="24">
        <v>43796</v>
      </c>
      <c r="H1410" s="24">
        <v>43796</v>
      </c>
      <c r="I1410" s="56" t="s">
        <v>300</v>
      </c>
      <c r="J1410" s="43" t="s">
        <v>301</v>
      </c>
      <c r="K1410" s="51" t="str">
        <f ca="1">LeaveTracker[[#This Row],[Days]]&amp;" "&amp;LeaveTracker[[#This Row],[Type of Leave]]</f>
        <v>1 OTHER</v>
      </c>
      <c r="L1410" s="23">
        <f ca="1">NETWORKDAYS(LeaveTracker[[#This Row],[Start Date]],LeaveTracker[[#This Row],[End Date]],lstHolidays)</f>
        <v>1</v>
      </c>
      <c r="M1410" s="27"/>
    </row>
    <row r="1411" spans="1:13" ht="30" hidden="1" customHeight="1" x14ac:dyDescent="0.3">
      <c r="A1411" s="27">
        <v>58</v>
      </c>
      <c r="B1411" s="31">
        <v>43879</v>
      </c>
      <c r="C1411" s="31">
        <v>43795</v>
      </c>
      <c r="D1411" s="19" t="s">
        <v>1076</v>
      </c>
      <c r="E1411" s="51" t="str">
        <f>IF(ISBLANK(LeaveTracker[[#This Row],[Employee Name]]),"-----",VLOOKUP(LeaveTracker[[#This Row],[Employee Name]],Employees[[Employee Name]:[Office]],7))</f>
        <v>CSWDO</v>
      </c>
      <c r="F1411" s="51" t="str">
        <f>IF(ISBLANK(LeaveTracker[[#This Row],[Employee Name]]),"-----",VLOOKUP(LeaveTracker[[#This Row],[Employee Name]],Employees[[Employee Name]:[Office]],6))</f>
        <v>REGULAR</v>
      </c>
      <c r="G1411" s="24">
        <v>43815</v>
      </c>
      <c r="H1411" s="24">
        <v>43818</v>
      </c>
      <c r="I1411" s="56" t="s">
        <v>82</v>
      </c>
      <c r="K1411" s="51" t="str">
        <f ca="1">LeaveTracker[[#This Row],[Days]]&amp;" "&amp;LeaveTracker[[#This Row],[Type of Leave]]</f>
        <v>4 VL</v>
      </c>
      <c r="L1411" s="23">
        <f ca="1">NETWORKDAYS(LeaveTracker[[#This Row],[Start Date]],LeaveTracker[[#This Row],[End Date]],lstHolidays)</f>
        <v>4</v>
      </c>
      <c r="M1411" s="27"/>
    </row>
    <row r="1412" spans="1:13" ht="30" hidden="1" customHeight="1" x14ac:dyDescent="0.3">
      <c r="A1412" s="27">
        <v>59</v>
      </c>
      <c r="B1412" s="31">
        <v>43879</v>
      </c>
      <c r="C1412" s="31">
        <v>43796</v>
      </c>
      <c r="D1412" s="20" t="s">
        <v>740</v>
      </c>
      <c r="E1412" s="51" t="str">
        <f>IF(ISBLANK(LeaveTracker[[#This Row],[Employee Name]]),"-----",VLOOKUP(LeaveTracker[[#This Row],[Employee Name]],Employees[[Employee Name]:[Office]],7))</f>
        <v>CSWDO</v>
      </c>
      <c r="F1412" s="51" t="str">
        <f>IF(ISBLANK(LeaveTracker[[#This Row],[Employee Name]]),"-----",VLOOKUP(LeaveTracker[[#This Row],[Employee Name]],Employees[[Employee Name]:[Office]],6))</f>
        <v>REGULAR</v>
      </c>
      <c r="G1412" s="24">
        <v>43795</v>
      </c>
      <c r="H1412" s="24">
        <v>43795</v>
      </c>
      <c r="I1412" s="56" t="s">
        <v>81</v>
      </c>
      <c r="K1412" s="51" t="str">
        <f ca="1">LeaveTracker[[#This Row],[Days]]&amp;" "&amp;LeaveTracker[[#This Row],[Type of Leave]]</f>
        <v>1 SL</v>
      </c>
      <c r="L1412" s="23">
        <f ca="1">NETWORKDAYS(LeaveTracker[[#This Row],[Start Date]],LeaveTracker[[#This Row],[End Date]],lstHolidays)</f>
        <v>1</v>
      </c>
      <c r="M1412" s="27"/>
    </row>
    <row r="1413" spans="1:13" ht="30" hidden="1" customHeight="1" x14ac:dyDescent="0.3">
      <c r="A1413" s="27">
        <v>60</v>
      </c>
      <c r="B1413" s="31">
        <v>43879</v>
      </c>
      <c r="C1413" s="31">
        <v>43811</v>
      </c>
      <c r="D1413" s="19" t="s">
        <v>225</v>
      </c>
      <c r="E1413" s="51" t="str">
        <f>IF(ISBLANK(LeaveTracker[[#This Row],[Employee Name]]),"-----",VLOOKUP(LeaveTracker[[#This Row],[Employee Name]],Employees[[Employee Name]:[Office]],7))</f>
        <v>CSWDO</v>
      </c>
      <c r="F1413" s="51" t="str">
        <f>IF(ISBLANK(LeaveTracker[[#This Row],[Employee Name]]),"-----",VLOOKUP(LeaveTracker[[#This Row],[Employee Name]],Employees[[Employee Name]:[Office]],6))</f>
        <v>REGULAR</v>
      </c>
      <c r="G1413" s="24">
        <v>43810</v>
      </c>
      <c r="H1413" s="24">
        <v>43810</v>
      </c>
      <c r="I1413" s="56" t="s">
        <v>81</v>
      </c>
      <c r="K1413" s="51" t="str">
        <f ca="1">LeaveTracker[[#This Row],[Days]]&amp;" "&amp;LeaveTracker[[#This Row],[Type of Leave]]</f>
        <v>1 SL</v>
      </c>
      <c r="L1413" s="23">
        <f ca="1">NETWORKDAYS(LeaveTracker[[#This Row],[Start Date]],LeaveTracker[[#This Row],[End Date]],lstHolidays)</f>
        <v>1</v>
      </c>
      <c r="M1413" s="27"/>
    </row>
    <row r="1414" spans="1:13" ht="30" hidden="1" customHeight="1" x14ac:dyDescent="0.3">
      <c r="A1414" s="27">
        <v>61</v>
      </c>
      <c r="B1414" s="31">
        <v>43879</v>
      </c>
      <c r="C1414" s="31">
        <v>43815</v>
      </c>
      <c r="D1414" s="19" t="s">
        <v>755</v>
      </c>
      <c r="E1414" s="51" t="str">
        <f>IF(ISBLANK(LeaveTracker[[#This Row],[Employee Name]]),"-----",VLOOKUP(LeaveTracker[[#This Row],[Employee Name]],Employees[[Employee Name]:[Office]],7))</f>
        <v>NUTRITION OFFICE</v>
      </c>
      <c r="F1414" s="51" t="str">
        <f>IF(ISBLANK(LeaveTracker[[#This Row],[Employee Name]]),"-----",VLOOKUP(LeaveTracker[[#This Row],[Employee Name]],Employees[[Employee Name]:[Office]],6))</f>
        <v>REGULAR</v>
      </c>
      <c r="G1414" s="24">
        <v>43822</v>
      </c>
      <c r="H1414" s="24">
        <v>43822</v>
      </c>
      <c r="I1414" s="56" t="s">
        <v>82</v>
      </c>
      <c r="K1414" s="51" t="str">
        <f ca="1">LeaveTracker[[#This Row],[Days]]&amp;" "&amp;LeaveTracker[[#This Row],[Type of Leave]]</f>
        <v>1 VL</v>
      </c>
      <c r="L1414" s="23">
        <f ca="1">NETWORKDAYS(LeaveTracker[[#This Row],[Start Date]],LeaveTracker[[#This Row],[End Date]],lstHolidays)</f>
        <v>1</v>
      </c>
      <c r="M1414" s="27"/>
    </row>
    <row r="1415" spans="1:13" ht="30" hidden="1" customHeight="1" x14ac:dyDescent="0.3">
      <c r="A1415" s="27">
        <v>61</v>
      </c>
      <c r="B1415" s="31">
        <v>43879</v>
      </c>
      <c r="C1415" s="31">
        <v>43815</v>
      </c>
      <c r="D1415" s="19" t="s">
        <v>755</v>
      </c>
      <c r="E1415" s="51" t="str">
        <f>IF(ISBLANK(LeaveTracker[[#This Row],[Employee Name]]),"-----",VLOOKUP(LeaveTracker[[#This Row],[Employee Name]],Employees[[Employee Name]:[Office]],7))</f>
        <v>NUTRITION OFFICE</v>
      </c>
      <c r="F1415" s="51" t="str">
        <f>IF(ISBLANK(LeaveTracker[[#This Row],[Employee Name]]),"-----",VLOOKUP(LeaveTracker[[#This Row],[Employee Name]],Employees[[Employee Name]:[Office]],6))</f>
        <v>REGULAR</v>
      </c>
      <c r="G1415" s="24">
        <v>43825</v>
      </c>
      <c r="H1415" s="24">
        <v>43826</v>
      </c>
      <c r="I1415" s="56" t="s">
        <v>82</v>
      </c>
      <c r="K1415" s="51" t="str">
        <f ca="1">LeaveTracker[[#This Row],[Days]]&amp;" "&amp;LeaveTracker[[#This Row],[Type of Leave]]</f>
        <v>2 VL</v>
      </c>
      <c r="L1415" s="23">
        <f ca="1">NETWORKDAYS(LeaveTracker[[#This Row],[Start Date]],LeaveTracker[[#This Row],[End Date]],lstHolidays)</f>
        <v>2</v>
      </c>
      <c r="M1415" s="27"/>
    </row>
    <row r="1416" spans="1:13" ht="30" hidden="1" customHeight="1" x14ac:dyDescent="0.3">
      <c r="A1416" s="27">
        <v>62</v>
      </c>
      <c r="B1416" s="31">
        <v>43879</v>
      </c>
      <c r="C1416" s="31">
        <v>43815</v>
      </c>
      <c r="D1416" s="19" t="s">
        <v>755</v>
      </c>
      <c r="E1416" s="51" t="str">
        <f>IF(ISBLANK(LeaveTracker[[#This Row],[Employee Name]]),"-----",VLOOKUP(LeaveTracker[[#This Row],[Employee Name]],Employees[[Employee Name]:[Office]],7))</f>
        <v>NUTRITION OFFICE</v>
      </c>
      <c r="F1416" s="51" t="str">
        <f>IF(ISBLANK(LeaveTracker[[#This Row],[Employee Name]]),"-----",VLOOKUP(LeaveTracker[[#This Row],[Employee Name]],Employees[[Employee Name]:[Office]],6))</f>
        <v>REGULAR</v>
      </c>
      <c r="G1416" s="24">
        <v>43819</v>
      </c>
      <c r="H1416" s="24">
        <v>43819</v>
      </c>
      <c r="I1416" s="56" t="s">
        <v>82</v>
      </c>
      <c r="K1416" s="51" t="str">
        <f ca="1">LeaveTracker[[#This Row],[Days]]&amp;" "&amp;LeaveTracker[[#This Row],[Type of Leave]]</f>
        <v>1 VL</v>
      </c>
      <c r="L1416" s="23">
        <f ca="1">NETWORKDAYS(LeaveTracker[[#This Row],[Start Date]],LeaveTracker[[#This Row],[End Date]],lstHolidays)</f>
        <v>1</v>
      </c>
      <c r="M1416" s="27"/>
    </row>
    <row r="1417" spans="1:13" ht="30" hidden="1" customHeight="1" x14ac:dyDescent="0.3">
      <c r="A1417" s="27">
        <v>63</v>
      </c>
      <c r="B1417" s="31">
        <v>43879</v>
      </c>
      <c r="C1417" s="31">
        <v>43815</v>
      </c>
      <c r="D1417" s="19" t="s">
        <v>758</v>
      </c>
      <c r="E1417" s="51" t="str">
        <f>IF(ISBLANK(LeaveTracker[[#This Row],[Employee Name]]),"-----",VLOOKUP(LeaveTracker[[#This Row],[Employee Name]],Employees[[Employee Name]:[Office]],7))</f>
        <v>NUTRITION OFFICE</v>
      </c>
      <c r="F1417" s="51" t="str">
        <f>IF(ISBLANK(LeaveTracker[[#This Row],[Employee Name]]),"-----",VLOOKUP(LeaveTracker[[#This Row],[Employee Name]],Employees[[Employee Name]:[Office]],6))</f>
        <v>REGULAR</v>
      </c>
      <c r="G1417" s="24">
        <v>43822</v>
      </c>
      <c r="H1417" s="24">
        <v>43822</v>
      </c>
      <c r="I1417" s="56" t="s">
        <v>82</v>
      </c>
      <c r="K1417" s="51" t="str">
        <f ca="1">LeaveTracker[[#This Row],[Days]]&amp;" "&amp;LeaveTracker[[#This Row],[Type of Leave]]</f>
        <v>1 VL</v>
      </c>
      <c r="L1417" s="23">
        <f ca="1">NETWORKDAYS(LeaveTracker[[#This Row],[Start Date]],LeaveTracker[[#This Row],[End Date]],lstHolidays)</f>
        <v>1</v>
      </c>
      <c r="M1417" s="27"/>
    </row>
    <row r="1418" spans="1:13" ht="30" hidden="1" customHeight="1" x14ac:dyDescent="0.3">
      <c r="A1418" s="27">
        <v>63</v>
      </c>
      <c r="B1418" s="31">
        <v>43879</v>
      </c>
      <c r="C1418" s="31">
        <v>43815</v>
      </c>
      <c r="D1418" s="19" t="s">
        <v>758</v>
      </c>
      <c r="E1418" s="51" t="str">
        <f>IF(ISBLANK(LeaveTracker[[#This Row],[Employee Name]]),"-----",VLOOKUP(LeaveTracker[[#This Row],[Employee Name]],Employees[[Employee Name]:[Office]],7))</f>
        <v>NUTRITION OFFICE</v>
      </c>
      <c r="F1418" s="51" t="str">
        <f>IF(ISBLANK(LeaveTracker[[#This Row],[Employee Name]]),"-----",VLOOKUP(LeaveTracker[[#This Row],[Employee Name]],Employees[[Employee Name]:[Office]],6))</f>
        <v>REGULAR</v>
      </c>
      <c r="G1418" s="24">
        <v>43825</v>
      </c>
      <c r="H1418" s="24">
        <v>43826</v>
      </c>
      <c r="I1418" s="56" t="s">
        <v>82</v>
      </c>
      <c r="K1418" s="51" t="str">
        <f ca="1">LeaveTracker[[#This Row],[Days]]&amp;" "&amp;LeaveTracker[[#This Row],[Type of Leave]]</f>
        <v>2 VL</v>
      </c>
      <c r="L1418" s="23">
        <f ca="1">NETWORKDAYS(LeaveTracker[[#This Row],[Start Date]],LeaveTracker[[#This Row],[End Date]],lstHolidays)</f>
        <v>2</v>
      </c>
      <c r="M1418" s="27"/>
    </row>
    <row r="1419" spans="1:13" ht="30" hidden="1" customHeight="1" x14ac:dyDescent="0.3">
      <c r="A1419" s="27">
        <v>64</v>
      </c>
      <c r="B1419" s="31">
        <v>43879</v>
      </c>
      <c r="C1419" s="31">
        <v>43815</v>
      </c>
      <c r="D1419" s="19" t="s">
        <v>263</v>
      </c>
      <c r="E1419" s="51" t="str">
        <f>IF(ISBLANK(LeaveTracker[[#This Row],[Employee Name]]),"-----",VLOOKUP(LeaveTracker[[#This Row],[Employee Name]],Employees[[Employee Name]:[Office]],7))</f>
        <v>NUTRITION OFFICE</v>
      </c>
      <c r="F1419" s="51" t="str">
        <f>IF(ISBLANK(LeaveTracker[[#This Row],[Employee Name]]),"-----",VLOOKUP(LeaveTracker[[#This Row],[Employee Name]],Employees[[Employee Name]:[Office]],6))</f>
        <v>REGULAR</v>
      </c>
      <c r="G1419" s="24">
        <v>43822</v>
      </c>
      <c r="H1419" s="24">
        <v>43822</v>
      </c>
      <c r="I1419" s="56" t="s">
        <v>82</v>
      </c>
      <c r="K1419" s="51" t="str">
        <f ca="1">LeaveTracker[[#This Row],[Days]]&amp;" "&amp;LeaveTracker[[#This Row],[Type of Leave]]</f>
        <v>1 VL</v>
      </c>
      <c r="L1419" s="23">
        <f ca="1">NETWORKDAYS(LeaveTracker[[#This Row],[Start Date]],LeaveTracker[[#This Row],[End Date]],lstHolidays)</f>
        <v>1</v>
      </c>
      <c r="M1419" s="27"/>
    </row>
    <row r="1420" spans="1:13" ht="30" hidden="1" customHeight="1" x14ac:dyDescent="0.3">
      <c r="A1420" s="27">
        <v>64</v>
      </c>
      <c r="B1420" s="31">
        <v>43879</v>
      </c>
      <c r="C1420" s="31">
        <v>43815</v>
      </c>
      <c r="D1420" s="19" t="s">
        <v>263</v>
      </c>
      <c r="E1420" s="51" t="str">
        <f>IF(ISBLANK(LeaveTracker[[#This Row],[Employee Name]]),"-----",VLOOKUP(LeaveTracker[[#This Row],[Employee Name]],Employees[[Employee Name]:[Office]],7))</f>
        <v>NUTRITION OFFICE</v>
      </c>
      <c r="F1420" s="51" t="str">
        <f>IF(ISBLANK(LeaveTracker[[#This Row],[Employee Name]]),"-----",VLOOKUP(LeaveTracker[[#This Row],[Employee Name]],Employees[[Employee Name]:[Office]],6))</f>
        <v>REGULAR</v>
      </c>
      <c r="G1420" s="24">
        <v>43825</v>
      </c>
      <c r="H1420" s="24">
        <v>43826</v>
      </c>
      <c r="I1420" s="56" t="s">
        <v>82</v>
      </c>
      <c r="K1420" s="51" t="str">
        <f ca="1">LeaveTracker[[#This Row],[Days]]&amp;" "&amp;LeaveTracker[[#This Row],[Type of Leave]]</f>
        <v>2 VL</v>
      </c>
      <c r="L1420" s="23">
        <f ca="1">NETWORKDAYS(LeaveTracker[[#This Row],[Start Date]],LeaveTracker[[#This Row],[End Date]],lstHolidays)</f>
        <v>2</v>
      </c>
      <c r="M1420" s="27"/>
    </row>
    <row r="1421" spans="1:13" ht="30" hidden="1" customHeight="1" x14ac:dyDescent="0.3">
      <c r="A1421" s="27">
        <v>65</v>
      </c>
      <c r="B1421" s="31">
        <v>43879</v>
      </c>
      <c r="C1421" s="31">
        <v>43832</v>
      </c>
      <c r="D1421" s="19" t="s">
        <v>260</v>
      </c>
      <c r="E1421" s="51" t="str">
        <f>IF(ISBLANK(LeaveTracker[[#This Row],[Employee Name]]),"-----",VLOOKUP(LeaveTracker[[#This Row],[Employee Name]],Employees[[Employee Name]:[Office]],7))</f>
        <v>NUTRITION OFFICE</v>
      </c>
      <c r="F1421" s="51" t="str">
        <f>IF(ISBLANK(LeaveTracker[[#This Row],[Employee Name]]),"-----",VLOOKUP(LeaveTracker[[#This Row],[Employee Name]],Employees[[Employee Name]:[Office]],6))</f>
        <v>REGULAR</v>
      </c>
      <c r="G1421" s="24">
        <v>43822</v>
      </c>
      <c r="H1421" s="24">
        <v>43822</v>
      </c>
      <c r="I1421" s="56" t="s">
        <v>82</v>
      </c>
      <c r="K1421" s="51" t="str">
        <f ca="1">LeaveTracker[[#This Row],[Days]]&amp;" "&amp;LeaveTracker[[#This Row],[Type of Leave]]</f>
        <v>1 VL</v>
      </c>
      <c r="L1421" s="23">
        <f ca="1">NETWORKDAYS(LeaveTracker[[#This Row],[Start Date]],LeaveTracker[[#This Row],[End Date]],lstHolidays)</f>
        <v>1</v>
      </c>
      <c r="M1421" s="27"/>
    </row>
    <row r="1422" spans="1:13" ht="30" hidden="1" customHeight="1" x14ac:dyDescent="0.3">
      <c r="A1422" s="27">
        <v>65</v>
      </c>
      <c r="B1422" s="31">
        <v>43879</v>
      </c>
      <c r="C1422" s="31">
        <v>43832</v>
      </c>
      <c r="D1422" s="20" t="s">
        <v>260</v>
      </c>
      <c r="E1422" s="51" t="str">
        <f>IF(ISBLANK(LeaveTracker[[#This Row],[Employee Name]]),"-----",VLOOKUP(LeaveTracker[[#This Row],[Employee Name]],Employees[[Employee Name]:[Office]],7))</f>
        <v>NUTRITION OFFICE</v>
      </c>
      <c r="F1422" s="51" t="str">
        <f>IF(ISBLANK(LeaveTracker[[#This Row],[Employee Name]]),"-----",VLOOKUP(LeaveTracker[[#This Row],[Employee Name]],Employees[[Employee Name]:[Office]],6))</f>
        <v>REGULAR</v>
      </c>
      <c r="G1422" s="24">
        <v>43825</v>
      </c>
      <c r="H1422" s="24">
        <v>43826</v>
      </c>
      <c r="I1422" s="57" t="s">
        <v>82</v>
      </c>
      <c r="K1422" s="51" t="str">
        <f ca="1">LeaveTracker[[#This Row],[Days]]&amp;" "&amp;LeaveTracker[[#This Row],[Type of Leave]]</f>
        <v>2 VL</v>
      </c>
      <c r="L1422" s="23">
        <f ca="1">NETWORKDAYS(LeaveTracker[[#This Row],[Start Date]],LeaveTracker[[#This Row],[End Date]],lstHolidays)</f>
        <v>2</v>
      </c>
      <c r="M1422" s="27"/>
    </row>
    <row r="1423" spans="1:13" ht="30" hidden="1" customHeight="1" x14ac:dyDescent="0.3">
      <c r="A1423" s="27">
        <v>66</v>
      </c>
      <c r="B1423" s="31">
        <v>43879</v>
      </c>
      <c r="C1423" s="31">
        <v>43815</v>
      </c>
      <c r="D1423" s="19" t="s">
        <v>260</v>
      </c>
      <c r="E1423" s="51" t="str">
        <f>IF(ISBLANK(LeaveTracker[[#This Row],[Employee Name]]),"-----",VLOOKUP(LeaveTracker[[#This Row],[Employee Name]],Employees[[Employee Name]:[Office]],7))</f>
        <v>NUTRITION OFFICE</v>
      </c>
      <c r="F1423" s="51" t="str">
        <f>IF(ISBLANK(LeaveTracker[[#This Row],[Employee Name]]),"-----",VLOOKUP(LeaveTracker[[#This Row],[Employee Name]],Employees[[Employee Name]:[Office]],6))</f>
        <v>REGULAR</v>
      </c>
      <c r="G1423" s="24">
        <v>43815</v>
      </c>
      <c r="H1423" s="24">
        <v>43819</v>
      </c>
      <c r="I1423" s="57" t="s">
        <v>82</v>
      </c>
      <c r="K1423" s="51" t="str">
        <f ca="1">LeaveTracker[[#This Row],[Days]]&amp;" "&amp;LeaveTracker[[#This Row],[Type of Leave]]</f>
        <v>5 VL</v>
      </c>
      <c r="L1423" s="23">
        <f ca="1">NETWORKDAYS(LeaveTracker[[#This Row],[Start Date]],LeaveTracker[[#This Row],[End Date]],lstHolidays)</f>
        <v>5</v>
      </c>
      <c r="M1423" s="27"/>
    </row>
    <row r="1424" spans="1:13" ht="30" hidden="1" customHeight="1" x14ac:dyDescent="0.3">
      <c r="A1424" s="27">
        <v>67</v>
      </c>
      <c r="B1424" s="31">
        <v>43879</v>
      </c>
      <c r="C1424" s="31">
        <v>43786</v>
      </c>
      <c r="D1424" s="20" t="s">
        <v>254</v>
      </c>
      <c r="E1424" s="51" t="str">
        <f>IF(ISBLANK(LeaveTracker[[#This Row],[Employee Name]]),"-----",VLOOKUP(LeaveTracker[[#This Row],[Employee Name]],Employees[[Employee Name]:[Office]],7))</f>
        <v>TCCH/TICC</v>
      </c>
      <c r="F1424" s="51" t="str">
        <f>IF(ISBLANK(LeaveTracker[[#This Row],[Employee Name]]),"-----",VLOOKUP(LeaveTracker[[#This Row],[Employee Name]],Employees[[Employee Name]:[Office]],6))</f>
        <v>REGULAR</v>
      </c>
      <c r="G1424" s="24">
        <v>43791</v>
      </c>
      <c r="H1424" s="24">
        <v>43791</v>
      </c>
      <c r="I1424" s="56" t="s">
        <v>300</v>
      </c>
      <c r="J1424" s="43" t="s">
        <v>307</v>
      </c>
      <c r="K1424" s="51" t="str">
        <f ca="1">LeaveTracker[[#This Row],[Days]]&amp;" "&amp;LeaveTracker[[#This Row],[Type of Leave]]</f>
        <v>1 OTHER</v>
      </c>
      <c r="L1424" s="23">
        <f ca="1">NETWORKDAYS(LeaveTracker[[#This Row],[Start Date]],LeaveTracker[[#This Row],[End Date]],lstHolidays)</f>
        <v>1</v>
      </c>
      <c r="M1424" s="27"/>
    </row>
    <row r="1425" spans="1:13" ht="30" hidden="1" customHeight="1" x14ac:dyDescent="0.3">
      <c r="A1425" s="27">
        <v>67</v>
      </c>
      <c r="B1425" s="31">
        <v>43879</v>
      </c>
      <c r="C1425" s="31">
        <v>43786</v>
      </c>
      <c r="D1425" s="20" t="s">
        <v>254</v>
      </c>
      <c r="E1425" s="51" t="str">
        <f>IF(ISBLANK(LeaveTracker[[#This Row],[Employee Name]]),"-----",VLOOKUP(LeaveTracker[[#This Row],[Employee Name]],Employees[[Employee Name]:[Office]],7))</f>
        <v>TCCH/TICC</v>
      </c>
      <c r="F1425" s="51" t="str">
        <f>IF(ISBLANK(LeaveTracker[[#This Row],[Employee Name]]),"-----",VLOOKUP(LeaveTracker[[#This Row],[Employee Name]],Employees[[Employee Name]:[Office]],6))</f>
        <v>REGULAR</v>
      </c>
      <c r="G1425" s="24">
        <v>43816</v>
      </c>
      <c r="H1425" s="24">
        <v>43816</v>
      </c>
      <c r="I1425" s="56" t="s">
        <v>300</v>
      </c>
      <c r="J1425" s="43" t="s">
        <v>307</v>
      </c>
      <c r="K1425" s="51" t="str">
        <f ca="1">LeaveTracker[[#This Row],[Days]]&amp;" "&amp;LeaveTracker[[#This Row],[Type of Leave]]</f>
        <v>1 OTHER</v>
      </c>
      <c r="L1425" s="23">
        <f ca="1">NETWORKDAYS(LeaveTracker[[#This Row],[Start Date]],LeaveTracker[[#This Row],[End Date]],lstHolidays)</f>
        <v>1</v>
      </c>
      <c r="M1425" s="27"/>
    </row>
    <row r="1426" spans="1:13" ht="30" hidden="1" customHeight="1" x14ac:dyDescent="0.3">
      <c r="A1426" s="27">
        <v>67</v>
      </c>
      <c r="B1426" s="31">
        <v>43879</v>
      </c>
      <c r="C1426" s="31">
        <v>43786</v>
      </c>
      <c r="D1426" s="20" t="s">
        <v>254</v>
      </c>
      <c r="E1426" s="51" t="str">
        <f>IF(ISBLANK(LeaveTracker[[#This Row],[Employee Name]]),"-----",VLOOKUP(LeaveTracker[[#This Row],[Employee Name]],Employees[[Employee Name]:[Office]],7))</f>
        <v>TCCH/TICC</v>
      </c>
      <c r="F1426" s="51" t="str">
        <f>IF(ISBLANK(LeaveTracker[[#This Row],[Employee Name]]),"-----",VLOOKUP(LeaveTracker[[#This Row],[Employee Name]],Employees[[Employee Name]:[Office]],6))</f>
        <v>REGULAR</v>
      </c>
      <c r="G1426" s="24">
        <v>43818</v>
      </c>
      <c r="H1426" s="24">
        <v>43818</v>
      </c>
      <c r="I1426" s="56" t="s">
        <v>300</v>
      </c>
      <c r="J1426" s="43" t="s">
        <v>307</v>
      </c>
      <c r="K1426" s="51" t="str">
        <f ca="1">LeaveTracker[[#This Row],[Days]]&amp;" "&amp;LeaveTracker[[#This Row],[Type of Leave]]</f>
        <v>1 OTHER</v>
      </c>
      <c r="L1426" s="23">
        <f ca="1">NETWORKDAYS(LeaveTracker[[#This Row],[Start Date]],LeaveTracker[[#This Row],[End Date]],lstHolidays)</f>
        <v>1</v>
      </c>
      <c r="M1426" s="27"/>
    </row>
    <row r="1427" spans="1:13" ht="30" hidden="1" customHeight="1" x14ac:dyDescent="0.3">
      <c r="A1427" s="27">
        <v>67</v>
      </c>
      <c r="B1427" s="31">
        <v>43879</v>
      </c>
      <c r="C1427" s="31">
        <v>43786</v>
      </c>
      <c r="D1427" s="20" t="s">
        <v>254</v>
      </c>
      <c r="E1427" s="51" t="str">
        <f>IF(ISBLANK(LeaveTracker[[#This Row],[Employee Name]]),"-----",VLOOKUP(LeaveTracker[[#This Row],[Employee Name]],Employees[[Employee Name]:[Office]],7))</f>
        <v>TCCH/TICC</v>
      </c>
      <c r="F1427" s="51" t="str">
        <f>IF(ISBLANK(LeaveTracker[[#This Row],[Employee Name]]),"-----",VLOOKUP(LeaveTracker[[#This Row],[Employee Name]],Employees[[Employee Name]:[Office]],6))</f>
        <v>REGULAR</v>
      </c>
      <c r="G1427" s="24">
        <v>43822</v>
      </c>
      <c r="H1427" s="24">
        <v>43822</v>
      </c>
      <c r="I1427" s="56" t="s">
        <v>300</v>
      </c>
      <c r="J1427" s="43" t="s">
        <v>307</v>
      </c>
      <c r="K1427" s="51" t="str">
        <f ca="1">LeaveTracker[[#This Row],[Days]]&amp;" "&amp;LeaveTracker[[#This Row],[Type of Leave]]</f>
        <v>1 OTHER</v>
      </c>
      <c r="L1427" s="23">
        <f ca="1">NETWORKDAYS(LeaveTracker[[#This Row],[Start Date]],LeaveTracker[[#This Row],[End Date]],lstHolidays)</f>
        <v>1</v>
      </c>
      <c r="M1427" s="27"/>
    </row>
    <row r="1428" spans="1:13" ht="30" hidden="1" customHeight="1" x14ac:dyDescent="0.3">
      <c r="A1428" s="27">
        <v>67</v>
      </c>
      <c r="B1428" s="31">
        <v>43879</v>
      </c>
      <c r="C1428" s="31">
        <v>43786</v>
      </c>
      <c r="D1428" s="20" t="s">
        <v>254</v>
      </c>
      <c r="E1428" s="51" t="str">
        <f>IF(ISBLANK(LeaveTracker[[#This Row],[Employee Name]]),"-----",VLOOKUP(LeaveTracker[[#This Row],[Employee Name]],Employees[[Employee Name]:[Office]],7))</f>
        <v>TCCH/TICC</v>
      </c>
      <c r="F1428" s="51" t="str">
        <f>IF(ISBLANK(LeaveTracker[[#This Row],[Employee Name]]),"-----",VLOOKUP(LeaveTracker[[#This Row],[Employee Name]],Employees[[Employee Name]:[Office]],6))</f>
        <v>REGULAR</v>
      </c>
      <c r="G1428" s="24">
        <v>43826</v>
      </c>
      <c r="H1428" s="24">
        <v>43826</v>
      </c>
      <c r="I1428" s="56" t="s">
        <v>300</v>
      </c>
      <c r="J1428" s="43" t="s">
        <v>307</v>
      </c>
      <c r="K1428" s="51" t="str">
        <f ca="1">LeaveTracker[[#This Row],[Days]]&amp;" "&amp;LeaveTracker[[#This Row],[Type of Leave]]</f>
        <v>1 OTHER</v>
      </c>
      <c r="L1428" s="23">
        <f ca="1">NETWORKDAYS(LeaveTracker[[#This Row],[Start Date]],LeaveTracker[[#This Row],[End Date]],lstHolidays)</f>
        <v>1</v>
      </c>
      <c r="M1428" s="27"/>
    </row>
    <row r="1429" spans="1:13" ht="30" hidden="1" customHeight="1" x14ac:dyDescent="0.3">
      <c r="A1429" s="27">
        <v>68</v>
      </c>
      <c r="B1429" s="31">
        <v>43879</v>
      </c>
      <c r="C1429" s="31">
        <v>43809</v>
      </c>
      <c r="D1429" s="20" t="s">
        <v>248</v>
      </c>
      <c r="E1429" s="51" t="str">
        <f>IF(ISBLANK(LeaveTracker[[#This Row],[Employee Name]]),"-----",VLOOKUP(LeaveTracker[[#This Row],[Employee Name]],Employees[[Employee Name]:[Office]],7))</f>
        <v>TCCH/TICC</v>
      </c>
      <c r="F1429" s="51" t="str">
        <f>IF(ISBLANK(LeaveTracker[[#This Row],[Employee Name]]),"-----",VLOOKUP(LeaveTracker[[#This Row],[Employee Name]],Employees[[Employee Name]:[Office]],6))</f>
        <v>REGULAR</v>
      </c>
      <c r="G1429" s="24">
        <v>43817</v>
      </c>
      <c r="H1429" s="24">
        <v>43817</v>
      </c>
      <c r="I1429" s="56" t="s">
        <v>300</v>
      </c>
      <c r="J1429" s="43" t="s">
        <v>158</v>
      </c>
      <c r="K1429" s="51" t="str">
        <f ca="1">LeaveTracker[[#This Row],[Days]]&amp;" "&amp;LeaveTracker[[#This Row],[Type of Leave]]</f>
        <v>1 OTHER</v>
      </c>
      <c r="L1429" s="23">
        <f ca="1">NETWORKDAYS(LeaveTracker[[#This Row],[Start Date]],LeaveTracker[[#This Row],[End Date]],lstHolidays)</f>
        <v>1</v>
      </c>
      <c r="M1429" s="27"/>
    </row>
    <row r="1430" spans="1:13" ht="30" hidden="1" customHeight="1" x14ac:dyDescent="0.3">
      <c r="A1430" s="27">
        <v>69</v>
      </c>
      <c r="B1430" s="31">
        <v>43879</v>
      </c>
      <c r="C1430" s="31">
        <v>43820</v>
      </c>
      <c r="D1430" s="20" t="s">
        <v>248</v>
      </c>
      <c r="E1430" s="51" t="str">
        <f>IF(ISBLANK(LeaveTracker[[#This Row],[Employee Name]]),"-----",VLOOKUP(LeaveTracker[[#This Row],[Employee Name]],Employees[[Employee Name]:[Office]],7))</f>
        <v>TCCH/TICC</v>
      </c>
      <c r="F1430" s="51" t="str">
        <f>IF(ISBLANK(LeaveTracker[[#This Row],[Employee Name]]),"-----",VLOOKUP(LeaveTracker[[#This Row],[Employee Name]],Employees[[Employee Name]:[Office]],6))</f>
        <v>REGULAR</v>
      </c>
      <c r="G1430" s="24">
        <v>43797</v>
      </c>
      <c r="H1430" s="24">
        <v>43797</v>
      </c>
      <c r="I1430" s="56" t="s">
        <v>81</v>
      </c>
      <c r="K1430" s="51" t="str">
        <f ca="1">LeaveTracker[[#This Row],[Days]]&amp;" "&amp;LeaveTracker[[#This Row],[Type of Leave]]</f>
        <v>1 SL</v>
      </c>
      <c r="L1430" s="23">
        <f ca="1">NETWORKDAYS(LeaveTracker[[#This Row],[Start Date]],LeaveTracker[[#This Row],[End Date]],lstHolidays)</f>
        <v>1</v>
      </c>
      <c r="M1430" s="27"/>
    </row>
    <row r="1431" spans="1:13" ht="30" hidden="1" customHeight="1" x14ac:dyDescent="0.3">
      <c r="A1431" s="27">
        <v>70</v>
      </c>
      <c r="B1431" s="31">
        <v>43879</v>
      </c>
      <c r="C1431" s="31">
        <v>43803</v>
      </c>
      <c r="D1431" s="20" t="s">
        <v>254</v>
      </c>
      <c r="E1431" s="51" t="str">
        <f>IF(ISBLANK(LeaveTracker[[#This Row],[Employee Name]]),"-----",VLOOKUP(LeaveTracker[[#This Row],[Employee Name]],Employees[[Employee Name]:[Office]],7))</f>
        <v>TCCH/TICC</v>
      </c>
      <c r="F1431" s="51" t="str">
        <f>IF(ISBLANK(LeaveTracker[[#This Row],[Employee Name]]),"-----",VLOOKUP(LeaveTracker[[#This Row],[Employee Name]],Employees[[Employee Name]:[Office]],6))</f>
        <v>REGULAR</v>
      </c>
      <c r="G1431" s="24">
        <v>43819</v>
      </c>
      <c r="H1431" s="24">
        <v>43819</v>
      </c>
      <c r="I1431" s="56" t="s">
        <v>300</v>
      </c>
      <c r="J1431" s="43" t="s">
        <v>759</v>
      </c>
      <c r="K1431" s="51" t="str">
        <f ca="1">LeaveTracker[[#This Row],[Days]]&amp;" "&amp;LeaveTracker[[#This Row],[Type of Leave]]</f>
        <v>1 OTHER</v>
      </c>
      <c r="L1431" s="23">
        <f ca="1">NETWORKDAYS(LeaveTracker[[#This Row],[Start Date]],LeaveTracker[[#This Row],[End Date]],lstHolidays)</f>
        <v>1</v>
      </c>
      <c r="M1431" s="27"/>
    </row>
    <row r="1432" spans="1:13" ht="30" hidden="1" customHeight="1" x14ac:dyDescent="0.3">
      <c r="A1432" s="27">
        <v>71</v>
      </c>
      <c r="B1432" s="31">
        <v>43879</v>
      </c>
      <c r="C1432" s="31">
        <v>43787</v>
      </c>
      <c r="D1432" s="20" t="s">
        <v>248</v>
      </c>
      <c r="E1432" s="51" t="str">
        <f>IF(ISBLANK(LeaveTracker[[#This Row],[Employee Name]]),"-----",VLOOKUP(LeaveTracker[[#This Row],[Employee Name]],Employees[[Employee Name]:[Office]],7))</f>
        <v>TCCH/TICC</v>
      </c>
      <c r="F1432" s="51" t="str">
        <f>IF(ISBLANK(LeaveTracker[[#This Row],[Employee Name]]),"-----",VLOOKUP(LeaveTracker[[#This Row],[Employee Name]],Employees[[Employee Name]:[Office]],6))</f>
        <v>REGULAR</v>
      </c>
      <c r="G1432" s="24">
        <v>43780</v>
      </c>
      <c r="H1432" s="24">
        <v>43780</v>
      </c>
      <c r="I1432" s="56" t="s">
        <v>81</v>
      </c>
      <c r="K1432" s="51" t="str">
        <f ca="1">LeaveTracker[[#This Row],[Days]]&amp;" "&amp;LeaveTracker[[#This Row],[Type of Leave]]</f>
        <v>1 SL</v>
      </c>
      <c r="L1432" s="23">
        <f ca="1">NETWORKDAYS(LeaveTracker[[#This Row],[Start Date]],LeaveTracker[[#This Row],[End Date]],lstHolidays)</f>
        <v>1</v>
      </c>
      <c r="M1432" s="27"/>
    </row>
    <row r="1433" spans="1:13" ht="30" hidden="1" customHeight="1" x14ac:dyDescent="0.3">
      <c r="A1433" s="27">
        <v>72</v>
      </c>
      <c r="B1433" s="31">
        <v>43879</v>
      </c>
      <c r="C1433" s="31">
        <v>43803</v>
      </c>
      <c r="D1433" s="20" t="s">
        <v>254</v>
      </c>
      <c r="E1433" s="51" t="str">
        <f>IF(ISBLANK(LeaveTracker[[#This Row],[Employee Name]]),"-----",VLOOKUP(LeaveTracker[[#This Row],[Employee Name]],Employees[[Employee Name]:[Office]],7))</f>
        <v>TCCH/TICC</v>
      </c>
      <c r="F1433" s="51" t="str">
        <f>IF(ISBLANK(LeaveTracker[[#This Row],[Employee Name]]),"-----",VLOOKUP(LeaveTracker[[#This Row],[Employee Name]],Employees[[Employee Name]:[Office]],6))</f>
        <v>REGULAR</v>
      </c>
      <c r="G1433" s="24">
        <v>43801</v>
      </c>
      <c r="H1433" s="24">
        <v>43802</v>
      </c>
      <c r="I1433" s="56" t="s">
        <v>81</v>
      </c>
      <c r="K1433" s="51" t="str">
        <f ca="1">LeaveTracker[[#This Row],[Days]]&amp;" "&amp;LeaveTracker[[#This Row],[Type of Leave]]</f>
        <v>2 SL</v>
      </c>
      <c r="L1433" s="23">
        <f ca="1">NETWORKDAYS(LeaveTracker[[#This Row],[Start Date]],LeaveTracker[[#This Row],[End Date]],lstHolidays)</f>
        <v>2</v>
      </c>
      <c r="M1433" s="27"/>
    </row>
    <row r="1434" spans="1:13" ht="30" hidden="1" customHeight="1" x14ac:dyDescent="0.3">
      <c r="A1434" s="27">
        <v>73</v>
      </c>
      <c r="B1434" s="31">
        <v>43879</v>
      </c>
      <c r="C1434" s="31">
        <v>43797</v>
      </c>
      <c r="D1434" s="20" t="s">
        <v>1076</v>
      </c>
      <c r="E1434" s="51" t="str">
        <f>IF(ISBLANK(LeaveTracker[[#This Row],[Employee Name]]),"-----",VLOOKUP(LeaveTracker[[#This Row],[Employee Name]],Employees[[Employee Name]:[Office]],7))</f>
        <v>CSWDO</v>
      </c>
      <c r="F1434" s="51" t="str">
        <f>IF(ISBLANK(LeaveTracker[[#This Row],[Employee Name]]),"-----",VLOOKUP(LeaveTracker[[#This Row],[Employee Name]],Employees[[Employee Name]:[Office]],6))</f>
        <v>REGULAR</v>
      </c>
      <c r="G1434" s="24">
        <v>43795</v>
      </c>
      <c r="H1434" s="24">
        <v>43795</v>
      </c>
      <c r="I1434" s="56" t="s">
        <v>81</v>
      </c>
      <c r="K1434" s="51" t="str">
        <f ca="1">LeaveTracker[[#This Row],[Days]]&amp;" "&amp;LeaveTracker[[#This Row],[Type of Leave]]</f>
        <v>1 SL</v>
      </c>
      <c r="L1434" s="23">
        <f ca="1">NETWORKDAYS(LeaveTracker[[#This Row],[Start Date]],LeaveTracker[[#This Row],[End Date]],lstHolidays)</f>
        <v>1</v>
      </c>
      <c r="M1434" s="27"/>
    </row>
    <row r="1435" spans="1:13" ht="30" hidden="1" customHeight="1" x14ac:dyDescent="0.3">
      <c r="A1435" s="27">
        <v>74</v>
      </c>
      <c r="B1435" s="31">
        <v>43879</v>
      </c>
      <c r="C1435" s="31">
        <v>43787</v>
      </c>
      <c r="D1435" s="19" t="s">
        <v>230</v>
      </c>
      <c r="E1435" s="51" t="str">
        <f>IF(ISBLANK(LeaveTracker[[#This Row],[Employee Name]]),"-----",VLOOKUP(LeaveTracker[[#This Row],[Employee Name]],Employees[[Employee Name]:[Office]],7))</f>
        <v>CSWDO</v>
      </c>
      <c r="F1435" s="51" t="str">
        <f>IF(ISBLANK(LeaveTracker[[#This Row],[Employee Name]]),"-----",VLOOKUP(LeaveTracker[[#This Row],[Employee Name]],Employees[[Employee Name]:[Office]],6))</f>
        <v>REGULAR</v>
      </c>
      <c r="G1435" s="24">
        <v>43780</v>
      </c>
      <c r="H1435" s="24">
        <v>43784</v>
      </c>
      <c r="I1435" s="56" t="s">
        <v>300</v>
      </c>
      <c r="J1435" s="43" t="s">
        <v>301</v>
      </c>
      <c r="K1435" s="51" t="str">
        <f ca="1">LeaveTracker[[#This Row],[Days]]&amp;" "&amp;LeaveTracker[[#This Row],[Type of Leave]]</f>
        <v>5 OTHER</v>
      </c>
      <c r="L1435" s="23">
        <f ca="1">NETWORKDAYS(LeaveTracker[[#This Row],[Start Date]],LeaveTracker[[#This Row],[End Date]],lstHolidays)</f>
        <v>5</v>
      </c>
      <c r="M1435" s="27"/>
    </row>
    <row r="1436" spans="1:13" ht="30" hidden="1" customHeight="1" x14ac:dyDescent="0.3">
      <c r="A1436" s="27">
        <v>75</v>
      </c>
      <c r="B1436" s="31">
        <v>43879</v>
      </c>
      <c r="C1436" s="31">
        <v>43811</v>
      </c>
      <c r="D1436" s="19" t="s">
        <v>230</v>
      </c>
      <c r="E1436" s="51" t="str">
        <f>IF(ISBLANK(LeaveTracker[[#This Row],[Employee Name]]),"-----",VLOOKUP(LeaveTracker[[#This Row],[Employee Name]],Employees[[Employee Name]:[Office]],7))</f>
        <v>CSWDO</v>
      </c>
      <c r="F1436" s="51" t="str">
        <f>IF(ISBLANK(LeaveTracker[[#This Row],[Employee Name]]),"-----",VLOOKUP(LeaveTracker[[#This Row],[Employee Name]],Employees[[Employee Name]:[Office]],6))</f>
        <v>REGULAR</v>
      </c>
      <c r="G1436" s="24">
        <v>43787</v>
      </c>
      <c r="H1436" s="24">
        <v>43787</v>
      </c>
      <c r="I1436" s="56" t="s">
        <v>300</v>
      </c>
      <c r="J1436" s="43" t="s">
        <v>105</v>
      </c>
      <c r="K1436" s="51" t="str">
        <f ca="1">LeaveTracker[[#This Row],[Days]]&amp;" "&amp;LeaveTracker[[#This Row],[Type of Leave]]</f>
        <v>1 OTHER</v>
      </c>
      <c r="L1436" s="23">
        <f ca="1">NETWORKDAYS(LeaveTracker[[#This Row],[Start Date]],LeaveTracker[[#This Row],[End Date]],lstHolidays)</f>
        <v>1</v>
      </c>
      <c r="M1436" s="27"/>
    </row>
    <row r="1437" spans="1:13" ht="30" hidden="1" customHeight="1" x14ac:dyDescent="0.3">
      <c r="A1437" s="27">
        <v>76</v>
      </c>
      <c r="B1437" s="31">
        <v>43879</v>
      </c>
      <c r="C1437" s="31">
        <v>43836</v>
      </c>
      <c r="D1437" s="19" t="s">
        <v>761</v>
      </c>
      <c r="E1437" s="51" t="str">
        <f>IF(ISBLANK(LeaveTracker[[#This Row],[Employee Name]]),"-----",VLOOKUP(LeaveTracker[[#This Row],[Employee Name]],Employees[[Employee Name]:[Office]],7))</f>
        <v>ASSESSORS OFFICE</v>
      </c>
      <c r="F1437" s="51" t="str">
        <f>IF(ISBLANK(LeaveTracker[[#This Row],[Employee Name]]),"-----",VLOOKUP(LeaveTracker[[#This Row],[Employee Name]],Employees[[Employee Name]:[Office]],6))</f>
        <v>REGULAR</v>
      </c>
      <c r="G1437" s="24">
        <v>43843</v>
      </c>
      <c r="H1437" s="21">
        <v>43843</v>
      </c>
      <c r="I1437" s="56" t="s">
        <v>300</v>
      </c>
      <c r="J1437" s="43" t="s">
        <v>105</v>
      </c>
      <c r="K1437" s="51" t="str">
        <f ca="1">LeaveTracker[[#This Row],[Days]]&amp;" "&amp;LeaveTracker[[#This Row],[Type of Leave]]</f>
        <v>1 OTHER</v>
      </c>
      <c r="L1437" s="23">
        <f ca="1">NETWORKDAYS(LeaveTracker[[#This Row],[Start Date]],LeaveTracker[[#This Row],[End Date]],lstHolidays)</f>
        <v>1</v>
      </c>
      <c r="M1437" s="27"/>
    </row>
    <row r="1438" spans="1:13" ht="30" hidden="1" customHeight="1" x14ac:dyDescent="0.3">
      <c r="A1438" s="27">
        <v>77</v>
      </c>
      <c r="B1438" s="31">
        <v>43879</v>
      </c>
      <c r="C1438" s="31">
        <v>43836</v>
      </c>
      <c r="D1438" s="19" t="s">
        <v>467</v>
      </c>
      <c r="E1438" s="51" t="str">
        <f>IF(ISBLANK(LeaveTracker[[#This Row],[Employee Name]]),"-----",VLOOKUP(LeaveTracker[[#This Row],[Employee Name]],Employees[[Employee Name]:[Office]],7))</f>
        <v>ASSESSORS OFFICE</v>
      </c>
      <c r="F1438" s="51" t="str">
        <f>IF(ISBLANK(LeaveTracker[[#This Row],[Employee Name]]),"-----",VLOOKUP(LeaveTracker[[#This Row],[Employee Name]],Employees[[Employee Name]:[Office]],6))</f>
        <v>REGULAR</v>
      </c>
      <c r="G1438" s="24">
        <v>43832</v>
      </c>
      <c r="H1438" s="24">
        <v>43833</v>
      </c>
      <c r="I1438" s="56" t="s">
        <v>300</v>
      </c>
      <c r="J1438" s="43" t="s">
        <v>647</v>
      </c>
      <c r="K1438" s="51" t="str">
        <f ca="1">LeaveTracker[[#This Row],[Days]]&amp;" "&amp;LeaveTracker[[#This Row],[Type of Leave]]</f>
        <v>2 OTHER</v>
      </c>
      <c r="L1438" s="23">
        <f ca="1">NETWORKDAYS(LeaveTracker[[#This Row],[Start Date]],LeaveTracker[[#This Row],[End Date]],lstHolidays)</f>
        <v>2</v>
      </c>
      <c r="M1438" s="27"/>
    </row>
    <row r="1439" spans="1:13" ht="30" hidden="1" customHeight="1" x14ac:dyDescent="0.3">
      <c r="A1439" s="27">
        <v>78</v>
      </c>
      <c r="B1439" s="31">
        <v>43879</v>
      </c>
      <c r="C1439" s="31">
        <v>43822</v>
      </c>
      <c r="D1439" s="19" t="s">
        <v>306</v>
      </c>
      <c r="E1439" s="51" t="str">
        <f>IF(ISBLANK(LeaveTracker[[#This Row],[Employee Name]]),"-----",VLOOKUP(LeaveTracker[[#This Row],[Employee Name]],Employees[[Employee Name]:[Office]],7))</f>
        <v>TOPS (ADMIN CSU)</v>
      </c>
      <c r="F1439" s="51" t="str">
        <f>IF(ISBLANK(LeaveTracker[[#This Row],[Employee Name]]),"-----",VLOOKUP(LeaveTracker[[#This Row],[Employee Name]],Employees[[Employee Name]:[Office]],6))</f>
        <v>REGULAR</v>
      </c>
      <c r="G1439" s="24">
        <v>43825</v>
      </c>
      <c r="H1439" s="24">
        <v>43826</v>
      </c>
      <c r="I1439" s="56" t="s">
        <v>300</v>
      </c>
      <c r="J1439" s="43" t="s">
        <v>301</v>
      </c>
      <c r="K1439" s="51" t="str">
        <f ca="1">LeaveTracker[[#This Row],[Days]]&amp;" "&amp;LeaveTracker[[#This Row],[Type of Leave]]</f>
        <v>2 OTHER</v>
      </c>
      <c r="L1439" s="23">
        <f ca="1">NETWORKDAYS(LeaveTracker[[#This Row],[Start Date]],LeaveTracker[[#This Row],[End Date]],lstHolidays)</f>
        <v>2</v>
      </c>
      <c r="M1439" s="27"/>
    </row>
    <row r="1440" spans="1:13" ht="30" hidden="1" customHeight="1" x14ac:dyDescent="0.3">
      <c r="A1440" s="27">
        <v>78</v>
      </c>
      <c r="B1440" s="31">
        <v>43879</v>
      </c>
      <c r="C1440" s="31">
        <v>43822</v>
      </c>
      <c r="D1440" s="19" t="s">
        <v>306</v>
      </c>
      <c r="E1440" s="51" t="str">
        <f>IF(ISBLANK(LeaveTracker[[#This Row],[Employee Name]]),"-----",VLOOKUP(LeaveTracker[[#This Row],[Employee Name]],Employees[[Employee Name]:[Office]],7))</f>
        <v>TOPS (ADMIN CSU)</v>
      </c>
      <c r="F1440" s="51" t="str">
        <f>IF(ISBLANK(LeaveTracker[[#This Row],[Employee Name]]),"-----",VLOOKUP(LeaveTracker[[#This Row],[Employee Name]],Employees[[Employee Name]:[Office]],6))</f>
        <v>REGULAR</v>
      </c>
      <c r="G1440" s="24">
        <v>43832</v>
      </c>
      <c r="H1440" s="24">
        <v>43833</v>
      </c>
      <c r="I1440" s="56" t="s">
        <v>300</v>
      </c>
      <c r="J1440" s="43" t="s">
        <v>301</v>
      </c>
      <c r="K1440" s="51" t="str">
        <f ca="1">LeaveTracker[[#This Row],[Days]]&amp;" "&amp;LeaveTracker[[#This Row],[Type of Leave]]</f>
        <v>2 OTHER</v>
      </c>
      <c r="L1440" s="23">
        <f ca="1">NETWORKDAYS(LeaveTracker[[#This Row],[Start Date]],LeaveTracker[[#This Row],[End Date]],lstHolidays)</f>
        <v>2</v>
      </c>
      <c r="M1440" s="27"/>
    </row>
    <row r="1441" spans="1:13" ht="30" hidden="1" customHeight="1" x14ac:dyDescent="0.3">
      <c r="A1441" s="27">
        <v>78</v>
      </c>
      <c r="B1441" s="31">
        <v>43879</v>
      </c>
      <c r="C1441" s="31">
        <v>43822</v>
      </c>
      <c r="D1441" s="19" t="s">
        <v>306</v>
      </c>
      <c r="E1441" s="51" t="str">
        <f>IF(ISBLANK(LeaveTracker[[#This Row],[Employee Name]]),"-----",VLOOKUP(LeaveTracker[[#This Row],[Employee Name]],Employees[[Employee Name]:[Office]],7))</f>
        <v>TOPS (ADMIN CSU)</v>
      </c>
      <c r="F1441" s="51" t="str">
        <f>IF(ISBLANK(LeaveTracker[[#This Row],[Employee Name]]),"-----",VLOOKUP(LeaveTracker[[#This Row],[Employee Name]],Employees[[Employee Name]:[Office]],6))</f>
        <v>REGULAR</v>
      </c>
      <c r="G1441" s="24">
        <v>43836</v>
      </c>
      <c r="H1441" s="24">
        <v>43836</v>
      </c>
      <c r="I1441" s="56" t="s">
        <v>300</v>
      </c>
      <c r="J1441" s="43" t="s">
        <v>301</v>
      </c>
      <c r="K1441" s="51" t="str">
        <f ca="1">LeaveTracker[[#This Row],[Days]]&amp;" "&amp;LeaveTracker[[#This Row],[Type of Leave]]</f>
        <v>1 OTHER</v>
      </c>
      <c r="L1441" s="23">
        <f ca="1">NETWORKDAYS(LeaveTracker[[#This Row],[Start Date]],LeaveTracker[[#This Row],[End Date]],lstHolidays)</f>
        <v>1</v>
      </c>
      <c r="M1441" s="27"/>
    </row>
    <row r="1442" spans="1:13" ht="30" hidden="1" customHeight="1" x14ac:dyDescent="0.3">
      <c r="A1442" s="27">
        <v>79</v>
      </c>
      <c r="B1442" s="31">
        <v>43879</v>
      </c>
      <c r="C1442" s="31">
        <v>43815</v>
      </c>
      <c r="D1442" s="19" t="s">
        <v>683</v>
      </c>
      <c r="E1442" s="51" t="str">
        <f>IF(ISBLANK(LeaveTracker[[#This Row],[Employee Name]]),"-----",VLOOKUP(LeaveTracker[[#This Row],[Employee Name]],Employees[[Employee Name]:[Office]],7))</f>
        <v>PICNIC GROVE</v>
      </c>
      <c r="F1442" s="51" t="str">
        <f>IF(ISBLANK(LeaveTracker[[#This Row],[Employee Name]]),"-----",VLOOKUP(LeaveTracker[[#This Row],[Employee Name]],Employees[[Employee Name]:[Office]],6))</f>
        <v>REGULAR</v>
      </c>
      <c r="G1442" s="24">
        <v>43821</v>
      </c>
      <c r="H1442" s="24">
        <v>43822</v>
      </c>
      <c r="I1442" s="56" t="s">
        <v>300</v>
      </c>
      <c r="J1442" s="43" t="s">
        <v>105</v>
      </c>
      <c r="K1442" s="51" t="str">
        <f ca="1">LeaveTracker[[#This Row],[Days]]&amp;" "&amp;LeaveTracker[[#This Row],[Type of Leave]]</f>
        <v>1 OTHER</v>
      </c>
      <c r="L1442" s="23">
        <f ca="1">NETWORKDAYS(LeaveTracker[[#This Row],[Start Date]],LeaveTracker[[#This Row],[End Date]],lstHolidays)</f>
        <v>1</v>
      </c>
      <c r="M1442" s="27"/>
    </row>
    <row r="1443" spans="1:13" ht="30" hidden="1" customHeight="1" x14ac:dyDescent="0.3">
      <c r="A1443" s="27">
        <v>79</v>
      </c>
      <c r="B1443" s="31">
        <v>43879</v>
      </c>
      <c r="C1443" s="31">
        <v>43815</v>
      </c>
      <c r="D1443" s="19" t="s">
        <v>683</v>
      </c>
      <c r="E1443" s="51" t="str">
        <f>IF(ISBLANK(LeaveTracker[[#This Row],[Employee Name]]),"-----",VLOOKUP(LeaveTracker[[#This Row],[Employee Name]],Employees[[Employee Name]:[Office]],7))</f>
        <v>PICNIC GROVE</v>
      </c>
      <c r="F1443" s="51" t="str">
        <f>IF(ISBLANK(LeaveTracker[[#This Row],[Employee Name]]),"-----",VLOOKUP(LeaveTracker[[#This Row],[Employee Name]],Employees[[Employee Name]:[Office]],6))</f>
        <v>REGULAR</v>
      </c>
      <c r="G1443" s="24">
        <v>43825</v>
      </c>
      <c r="H1443" s="24">
        <v>43825</v>
      </c>
      <c r="I1443" s="56" t="s">
        <v>300</v>
      </c>
      <c r="J1443" s="43" t="s">
        <v>105</v>
      </c>
      <c r="K1443" s="51" t="str">
        <f ca="1">LeaveTracker[[#This Row],[Days]]&amp;" "&amp;LeaveTracker[[#This Row],[Type of Leave]]</f>
        <v>1 OTHER</v>
      </c>
      <c r="L1443" s="23">
        <f ca="1">NETWORKDAYS(LeaveTracker[[#This Row],[Start Date]],LeaveTracker[[#This Row],[End Date]],lstHolidays)</f>
        <v>1</v>
      </c>
      <c r="M1443" s="27"/>
    </row>
    <row r="1444" spans="1:13" ht="30" hidden="1" customHeight="1" x14ac:dyDescent="0.3">
      <c r="A1444" s="27">
        <v>80</v>
      </c>
      <c r="B1444" s="31">
        <v>43879</v>
      </c>
      <c r="C1444" s="31">
        <v>43817</v>
      </c>
      <c r="D1444" s="19" t="s">
        <v>426</v>
      </c>
      <c r="E1444" s="51" t="str">
        <f>IF(ISBLANK(LeaveTracker[[#This Row],[Employee Name]]),"-----",VLOOKUP(LeaveTracker[[#This Row],[Employee Name]],Employees[[Employee Name]:[Office]],7))</f>
        <v>PICNIC GROVE</v>
      </c>
      <c r="F1444" s="51" t="str">
        <f>IF(ISBLANK(LeaveTracker[[#This Row],[Employee Name]]),"-----",VLOOKUP(LeaveTracker[[#This Row],[Employee Name]],Employees[[Employee Name]:[Office]],6))</f>
        <v>REGULAR</v>
      </c>
      <c r="G1444" s="24">
        <v>43780</v>
      </c>
      <c r="H1444" s="24">
        <v>43784</v>
      </c>
      <c r="I1444" s="56" t="s">
        <v>81</v>
      </c>
      <c r="K1444" s="51" t="str">
        <f ca="1">LeaveTracker[[#This Row],[Days]]&amp;" "&amp;LeaveTracker[[#This Row],[Type of Leave]]</f>
        <v>5 SL</v>
      </c>
      <c r="L1444" s="23">
        <f ca="1">NETWORKDAYS(LeaveTracker[[#This Row],[Start Date]],LeaveTracker[[#This Row],[End Date]],lstHolidays)</f>
        <v>5</v>
      </c>
      <c r="M1444" s="27"/>
    </row>
    <row r="1445" spans="1:13" ht="30" hidden="1" customHeight="1" x14ac:dyDescent="0.3">
      <c r="A1445" s="27">
        <v>80</v>
      </c>
      <c r="B1445" s="31">
        <v>43879</v>
      </c>
      <c r="C1445" s="31">
        <v>43817</v>
      </c>
      <c r="D1445" s="19" t="s">
        <v>426</v>
      </c>
      <c r="E1445" s="51" t="str">
        <f>IF(ISBLANK(LeaveTracker[[#This Row],[Employee Name]]),"-----",VLOOKUP(LeaveTracker[[#This Row],[Employee Name]],Employees[[Employee Name]:[Office]],7))</f>
        <v>PICNIC GROVE</v>
      </c>
      <c r="F1445" s="51" t="str">
        <f>IF(ISBLANK(LeaveTracker[[#This Row],[Employee Name]]),"-----",VLOOKUP(LeaveTracker[[#This Row],[Employee Name]],Employees[[Employee Name]:[Office]],6))</f>
        <v>REGULAR</v>
      </c>
      <c r="G1445" s="24">
        <v>43787</v>
      </c>
      <c r="H1445" s="24">
        <v>43791</v>
      </c>
      <c r="I1445" s="56" t="s">
        <v>81</v>
      </c>
      <c r="K1445" s="51" t="str">
        <f ca="1">LeaveTracker[[#This Row],[Days]]&amp;" "&amp;LeaveTracker[[#This Row],[Type of Leave]]</f>
        <v>5 SL</v>
      </c>
      <c r="L1445" s="23">
        <f ca="1">NETWORKDAYS(LeaveTracker[[#This Row],[Start Date]],LeaveTracker[[#This Row],[End Date]],lstHolidays)</f>
        <v>5</v>
      </c>
      <c r="M1445" s="27"/>
    </row>
    <row r="1446" spans="1:13" ht="30" hidden="1" customHeight="1" x14ac:dyDescent="0.3">
      <c r="A1446" s="27">
        <v>80</v>
      </c>
      <c r="B1446" s="31">
        <v>43879</v>
      </c>
      <c r="C1446" s="31">
        <v>43817</v>
      </c>
      <c r="D1446" s="19" t="s">
        <v>426</v>
      </c>
      <c r="E1446" s="51" t="str">
        <f>IF(ISBLANK(LeaveTracker[[#This Row],[Employee Name]]),"-----",VLOOKUP(LeaveTracker[[#This Row],[Employee Name]],Employees[[Employee Name]:[Office]],7))</f>
        <v>PICNIC GROVE</v>
      </c>
      <c r="F1446" s="51" t="str">
        <f>IF(ISBLANK(LeaveTracker[[#This Row],[Employee Name]]),"-----",VLOOKUP(LeaveTracker[[#This Row],[Employee Name]],Employees[[Employee Name]:[Office]],6))</f>
        <v>REGULAR</v>
      </c>
      <c r="G1446" s="24">
        <v>43794</v>
      </c>
      <c r="H1446" s="24">
        <v>43798</v>
      </c>
      <c r="I1446" s="56" t="s">
        <v>81</v>
      </c>
      <c r="K1446" s="51" t="str">
        <f ca="1">LeaveTracker[[#This Row],[Days]]&amp;" "&amp;LeaveTracker[[#This Row],[Type of Leave]]</f>
        <v>5 SL</v>
      </c>
      <c r="L1446" s="23">
        <f ca="1">NETWORKDAYS(LeaveTracker[[#This Row],[Start Date]],LeaveTracker[[#This Row],[End Date]],lstHolidays)</f>
        <v>5</v>
      </c>
      <c r="M1446" s="27"/>
    </row>
    <row r="1447" spans="1:13" ht="30" hidden="1" customHeight="1" x14ac:dyDescent="0.3">
      <c r="A1447" s="27">
        <v>80</v>
      </c>
      <c r="B1447" s="31">
        <v>43879</v>
      </c>
      <c r="C1447" s="31">
        <v>43817</v>
      </c>
      <c r="D1447" s="19" t="s">
        <v>426</v>
      </c>
      <c r="E1447" s="51" t="str">
        <f>IF(ISBLANK(LeaveTracker[[#This Row],[Employee Name]]),"-----",VLOOKUP(LeaveTracker[[#This Row],[Employee Name]],Employees[[Employee Name]:[Office]],7))</f>
        <v>PICNIC GROVE</v>
      </c>
      <c r="F1447" s="51" t="str">
        <f>IF(ISBLANK(LeaveTracker[[#This Row],[Employee Name]]),"-----",VLOOKUP(LeaveTracker[[#This Row],[Employee Name]],Employees[[Employee Name]:[Office]],6))</f>
        <v>REGULAR</v>
      </c>
      <c r="G1447" s="24">
        <v>43800</v>
      </c>
      <c r="H1447" s="24">
        <v>43805</v>
      </c>
      <c r="I1447" s="56" t="s">
        <v>81</v>
      </c>
      <c r="K1447" s="51" t="str">
        <f ca="1">LeaveTracker[[#This Row],[Days]]&amp;" "&amp;LeaveTracker[[#This Row],[Type of Leave]]</f>
        <v>5 SL</v>
      </c>
      <c r="L1447" s="23">
        <f ca="1">NETWORKDAYS(LeaveTracker[[#This Row],[Start Date]],LeaveTracker[[#This Row],[End Date]],lstHolidays)</f>
        <v>5</v>
      </c>
      <c r="M1447" s="27"/>
    </row>
    <row r="1448" spans="1:13" ht="30" hidden="1" customHeight="1" x14ac:dyDescent="0.3">
      <c r="A1448" s="27">
        <v>80</v>
      </c>
      <c r="B1448" s="31">
        <v>43879</v>
      </c>
      <c r="C1448" s="31">
        <v>43817</v>
      </c>
      <c r="D1448" s="19" t="s">
        <v>426</v>
      </c>
      <c r="E1448" s="51" t="str">
        <f>IF(ISBLANK(LeaveTracker[[#This Row],[Employee Name]]),"-----",VLOOKUP(LeaveTracker[[#This Row],[Employee Name]],Employees[[Employee Name]:[Office]],7))</f>
        <v>PICNIC GROVE</v>
      </c>
      <c r="F1448" s="51" t="str">
        <f>IF(ISBLANK(LeaveTracker[[#This Row],[Employee Name]]),"-----",VLOOKUP(LeaveTracker[[#This Row],[Employee Name]],Employees[[Employee Name]:[Office]],6))</f>
        <v>REGULAR</v>
      </c>
      <c r="G1448" s="24">
        <v>43808</v>
      </c>
      <c r="H1448" s="24">
        <v>43812</v>
      </c>
      <c r="I1448" s="56" t="s">
        <v>81</v>
      </c>
      <c r="K1448" s="51" t="str">
        <f ca="1">LeaveTracker[[#This Row],[Days]]&amp;" "&amp;LeaveTracker[[#This Row],[Type of Leave]]</f>
        <v>5 SL</v>
      </c>
      <c r="L1448" s="23">
        <f ca="1">NETWORKDAYS(LeaveTracker[[#This Row],[Start Date]],LeaveTracker[[#This Row],[End Date]],lstHolidays)</f>
        <v>5</v>
      </c>
      <c r="M1448" s="27"/>
    </row>
    <row r="1449" spans="1:13" ht="30" hidden="1" customHeight="1" x14ac:dyDescent="0.3">
      <c r="A1449" s="27">
        <v>80</v>
      </c>
      <c r="B1449" s="31">
        <v>43879</v>
      </c>
      <c r="C1449" s="31">
        <v>43817</v>
      </c>
      <c r="D1449" s="19" t="s">
        <v>426</v>
      </c>
      <c r="E1449" s="51" t="str">
        <f>IF(ISBLANK(LeaveTracker[[#This Row],[Employee Name]]),"-----",VLOOKUP(LeaveTracker[[#This Row],[Employee Name]],Employees[[Employee Name]:[Office]],7))</f>
        <v>PICNIC GROVE</v>
      </c>
      <c r="F1449" s="51" t="str">
        <f>IF(ISBLANK(LeaveTracker[[#This Row],[Employee Name]]),"-----",VLOOKUP(LeaveTracker[[#This Row],[Employee Name]],Employees[[Employee Name]:[Office]],6))</f>
        <v>REGULAR</v>
      </c>
      <c r="G1449" s="24">
        <v>43815</v>
      </c>
      <c r="H1449" s="24">
        <v>43819</v>
      </c>
      <c r="I1449" s="56" t="s">
        <v>81</v>
      </c>
      <c r="K1449" s="51" t="str">
        <f ca="1">LeaveTracker[[#This Row],[Days]]&amp;" "&amp;LeaveTracker[[#This Row],[Type of Leave]]</f>
        <v>5 SL</v>
      </c>
      <c r="L1449" s="23">
        <f ca="1">NETWORKDAYS(LeaveTracker[[#This Row],[Start Date]],LeaveTracker[[#This Row],[End Date]],lstHolidays)</f>
        <v>5</v>
      </c>
      <c r="M1449" s="27"/>
    </row>
    <row r="1450" spans="1:13" ht="30" hidden="1" customHeight="1" x14ac:dyDescent="0.3">
      <c r="A1450" s="27">
        <v>80</v>
      </c>
      <c r="B1450" s="31">
        <v>43879</v>
      </c>
      <c r="C1450" s="31">
        <v>43817</v>
      </c>
      <c r="D1450" s="19" t="s">
        <v>426</v>
      </c>
      <c r="E1450" s="51" t="str">
        <f>IF(ISBLANK(LeaveTracker[[#This Row],[Employee Name]]),"-----",VLOOKUP(LeaveTracker[[#This Row],[Employee Name]],Employees[[Employee Name]:[Office]],7))</f>
        <v>PICNIC GROVE</v>
      </c>
      <c r="F1450" s="51" t="str">
        <f>IF(ISBLANK(LeaveTracker[[#This Row],[Employee Name]]),"-----",VLOOKUP(LeaveTracker[[#This Row],[Employee Name]],Employees[[Employee Name]:[Office]],6))</f>
        <v>REGULAR</v>
      </c>
      <c r="G1450" s="24">
        <v>43822</v>
      </c>
      <c r="H1450" s="24">
        <v>43822</v>
      </c>
      <c r="I1450" s="56" t="s">
        <v>81</v>
      </c>
      <c r="K1450" s="51" t="str">
        <f ca="1">LeaveTracker[[#This Row],[Days]]&amp;" "&amp;LeaveTracker[[#This Row],[Type of Leave]]</f>
        <v>1 SL</v>
      </c>
      <c r="L1450" s="23">
        <f ca="1">NETWORKDAYS(LeaveTracker[[#This Row],[Start Date]],LeaveTracker[[#This Row],[End Date]],lstHolidays)</f>
        <v>1</v>
      </c>
      <c r="M1450" s="27"/>
    </row>
    <row r="1451" spans="1:13" ht="30" hidden="1" customHeight="1" x14ac:dyDescent="0.3">
      <c r="A1451" s="27">
        <v>80</v>
      </c>
      <c r="B1451" s="31">
        <v>43879</v>
      </c>
      <c r="C1451" s="31">
        <v>43817</v>
      </c>
      <c r="D1451" s="19" t="s">
        <v>426</v>
      </c>
      <c r="E1451" s="51" t="str">
        <f>IF(ISBLANK(LeaveTracker[[#This Row],[Employee Name]]),"-----",VLOOKUP(LeaveTracker[[#This Row],[Employee Name]],Employees[[Employee Name]:[Office]],7))</f>
        <v>PICNIC GROVE</v>
      </c>
      <c r="F1451" s="51" t="str">
        <f>IF(ISBLANK(LeaveTracker[[#This Row],[Employee Name]]),"-----",VLOOKUP(LeaveTracker[[#This Row],[Employee Name]],Employees[[Employee Name]:[Office]],6))</f>
        <v>REGULAR</v>
      </c>
      <c r="G1451" s="24">
        <v>43825</v>
      </c>
      <c r="H1451" s="24">
        <v>43826</v>
      </c>
      <c r="I1451" s="56" t="s">
        <v>81</v>
      </c>
      <c r="K1451" s="51" t="str">
        <f ca="1">LeaveTracker[[#This Row],[Days]]&amp;" "&amp;LeaveTracker[[#This Row],[Type of Leave]]</f>
        <v>2 SL</v>
      </c>
      <c r="L1451" s="23">
        <f ca="1">NETWORKDAYS(LeaveTracker[[#This Row],[Start Date]],LeaveTracker[[#This Row],[End Date]],lstHolidays)</f>
        <v>2</v>
      </c>
      <c r="M1451" s="27"/>
    </row>
    <row r="1452" spans="1:13" ht="30" hidden="1" customHeight="1" x14ac:dyDescent="0.3">
      <c r="A1452" s="27">
        <v>81</v>
      </c>
      <c r="B1452" s="31">
        <v>43879</v>
      </c>
      <c r="C1452" s="31">
        <v>43817</v>
      </c>
      <c r="D1452" s="19" t="s">
        <v>350</v>
      </c>
      <c r="E1452" s="51" t="str">
        <f>IF(ISBLANK(LeaveTracker[[#This Row],[Employee Name]]),"-----",VLOOKUP(LeaveTracker[[#This Row],[Employee Name]],Employees[[Employee Name]:[Office]],7))</f>
        <v>PICNIC GROVE</v>
      </c>
      <c r="F1452" s="51" t="str">
        <f>IF(ISBLANK(LeaveTracker[[#This Row],[Employee Name]]),"-----",VLOOKUP(LeaveTracker[[#This Row],[Employee Name]],Employees[[Employee Name]:[Office]],6))</f>
        <v>REGULAR</v>
      </c>
      <c r="G1452" s="24">
        <v>43810</v>
      </c>
      <c r="H1452" s="24">
        <v>43810</v>
      </c>
      <c r="I1452" s="56" t="s">
        <v>81</v>
      </c>
      <c r="K1452" s="51" t="str">
        <f ca="1">LeaveTracker[[#This Row],[Days]]&amp;" "&amp;LeaveTracker[[#This Row],[Type of Leave]]</f>
        <v>1 SL</v>
      </c>
      <c r="L1452" s="23">
        <f ca="1">NETWORKDAYS(LeaveTracker[[#This Row],[Start Date]],LeaveTracker[[#This Row],[End Date]],lstHolidays)</f>
        <v>1</v>
      </c>
      <c r="M1452" s="27"/>
    </row>
    <row r="1453" spans="1:13" ht="30" hidden="1" customHeight="1" x14ac:dyDescent="0.3">
      <c r="A1453" s="27">
        <v>81</v>
      </c>
      <c r="B1453" s="31">
        <v>43879</v>
      </c>
      <c r="C1453" s="31">
        <v>43817</v>
      </c>
      <c r="D1453" s="19" t="s">
        <v>350</v>
      </c>
      <c r="E1453" s="51" t="str">
        <f>IF(ISBLANK(LeaveTracker[[#This Row],[Employee Name]]),"-----",VLOOKUP(LeaveTracker[[#This Row],[Employee Name]],Employees[[Employee Name]:[Office]],7))</f>
        <v>PICNIC GROVE</v>
      </c>
      <c r="F1453" s="51" t="str">
        <f>IF(ISBLANK(LeaveTracker[[#This Row],[Employee Name]]),"-----",VLOOKUP(LeaveTracker[[#This Row],[Employee Name]],Employees[[Employee Name]:[Office]],6))</f>
        <v>REGULAR</v>
      </c>
      <c r="G1453" s="24">
        <v>43815</v>
      </c>
      <c r="H1453" s="24">
        <v>43816</v>
      </c>
      <c r="I1453" s="56" t="s">
        <v>81</v>
      </c>
      <c r="K1453" s="51" t="str">
        <f ca="1">LeaveTracker[[#This Row],[Days]]&amp;" "&amp;LeaveTracker[[#This Row],[Type of Leave]]</f>
        <v>2 SL</v>
      </c>
      <c r="L1453" s="23">
        <f ca="1">NETWORKDAYS(LeaveTracker[[#This Row],[Start Date]],LeaveTracker[[#This Row],[End Date]],lstHolidays)</f>
        <v>2</v>
      </c>
      <c r="M1453" s="27"/>
    </row>
    <row r="1454" spans="1:13" ht="30" hidden="1" customHeight="1" x14ac:dyDescent="0.3">
      <c r="A1454" s="27">
        <v>82</v>
      </c>
      <c r="B1454" s="31">
        <v>43879</v>
      </c>
      <c r="C1454" s="31">
        <v>43812</v>
      </c>
      <c r="D1454" s="19" t="s">
        <v>507</v>
      </c>
      <c r="E1454" s="51" t="str">
        <f>IF(ISBLANK(LeaveTracker[[#This Row],[Employee Name]]),"-----",VLOOKUP(LeaveTracker[[#This Row],[Employee Name]],Employees[[Employee Name]:[Office]],7))</f>
        <v>THRDC</v>
      </c>
      <c r="F1454" s="51" t="str">
        <f>IF(ISBLANK(LeaveTracker[[#This Row],[Employee Name]]),"-----",VLOOKUP(LeaveTracker[[#This Row],[Employee Name]],Employees[[Employee Name]:[Office]],6))</f>
        <v>REGULAR</v>
      </c>
      <c r="G1454" s="24">
        <v>43822</v>
      </c>
      <c r="H1454" s="24">
        <v>43822</v>
      </c>
      <c r="I1454" s="56" t="s">
        <v>300</v>
      </c>
      <c r="J1454" s="43" t="s">
        <v>307</v>
      </c>
      <c r="K1454" s="51" t="str">
        <f ca="1">LeaveTracker[[#This Row],[Days]]&amp;" "&amp;LeaveTracker[[#This Row],[Type of Leave]]</f>
        <v>1 OTHER</v>
      </c>
      <c r="L1454" s="23">
        <f ca="1">NETWORKDAYS(LeaveTracker[[#This Row],[Start Date]],LeaveTracker[[#This Row],[End Date]],lstHolidays)</f>
        <v>1</v>
      </c>
      <c r="M1454" s="27"/>
    </row>
    <row r="1455" spans="1:13" ht="30" hidden="1" customHeight="1" x14ac:dyDescent="0.3">
      <c r="A1455" s="27">
        <v>82</v>
      </c>
      <c r="B1455" s="31">
        <v>43879</v>
      </c>
      <c r="C1455" s="31">
        <v>43812</v>
      </c>
      <c r="D1455" s="19" t="s">
        <v>507</v>
      </c>
      <c r="E1455" s="51" t="str">
        <f>IF(ISBLANK(LeaveTracker[[#This Row],[Employee Name]]),"-----",VLOOKUP(LeaveTracker[[#This Row],[Employee Name]],Employees[[Employee Name]:[Office]],7))</f>
        <v>THRDC</v>
      </c>
      <c r="F1455" s="51" t="str">
        <f>IF(ISBLANK(LeaveTracker[[#This Row],[Employee Name]]),"-----",VLOOKUP(LeaveTracker[[#This Row],[Employee Name]],Employees[[Employee Name]:[Office]],6))</f>
        <v>REGULAR</v>
      </c>
      <c r="G1455" s="24">
        <v>43826</v>
      </c>
      <c r="H1455" s="24">
        <v>43826</v>
      </c>
      <c r="I1455" s="56" t="s">
        <v>300</v>
      </c>
      <c r="J1455" s="43" t="s">
        <v>307</v>
      </c>
      <c r="K1455" s="51" t="str">
        <f ca="1">LeaveTracker[[#This Row],[Days]]&amp;" "&amp;LeaveTracker[[#This Row],[Type of Leave]]</f>
        <v>1 OTHER</v>
      </c>
      <c r="L1455" s="23">
        <f ca="1">NETWORKDAYS(LeaveTracker[[#This Row],[Start Date]],LeaveTracker[[#This Row],[End Date]],lstHolidays)</f>
        <v>1</v>
      </c>
      <c r="M1455" s="27"/>
    </row>
    <row r="1456" spans="1:13" ht="30" hidden="1" customHeight="1" x14ac:dyDescent="0.3">
      <c r="A1456" s="27">
        <v>83</v>
      </c>
      <c r="B1456" s="31">
        <v>43879</v>
      </c>
      <c r="C1456" s="31">
        <v>43812</v>
      </c>
      <c r="D1456" s="20" t="s">
        <v>779</v>
      </c>
      <c r="E1456" s="51" t="str">
        <f>IF(ISBLANK(LeaveTracker[[#This Row],[Employee Name]]),"-----",VLOOKUP(LeaveTracker[[#This Row],[Employee Name]],Employees[[Employee Name]:[Office]],7))</f>
        <v>CHO</v>
      </c>
      <c r="F1456" s="51" t="str">
        <f>IF(ISBLANK(LeaveTracker[[#This Row],[Employee Name]]),"-----",VLOOKUP(LeaveTracker[[#This Row],[Employee Name]],Employees[[Employee Name]:[Office]],6))</f>
        <v>REGULAR</v>
      </c>
      <c r="G1456" s="24">
        <v>43819</v>
      </c>
      <c r="H1456" s="24">
        <v>43819</v>
      </c>
      <c r="I1456" s="56" t="s">
        <v>82</v>
      </c>
      <c r="K1456" s="51" t="str">
        <f ca="1">LeaveTracker[[#This Row],[Days]]&amp;" "&amp;LeaveTracker[[#This Row],[Type of Leave]]</f>
        <v>1 VL</v>
      </c>
      <c r="L1456" s="23">
        <f ca="1">NETWORKDAYS(LeaveTracker[[#This Row],[Start Date]],LeaveTracker[[#This Row],[End Date]],lstHolidays)</f>
        <v>1</v>
      </c>
      <c r="M1456" s="27"/>
    </row>
    <row r="1457" spans="1:13" ht="30" hidden="1" customHeight="1" x14ac:dyDescent="0.3">
      <c r="A1457" s="27">
        <v>83</v>
      </c>
      <c r="B1457" s="31">
        <v>43879</v>
      </c>
      <c r="C1457" s="31">
        <v>43812</v>
      </c>
      <c r="D1457" s="20" t="s">
        <v>779</v>
      </c>
      <c r="E1457" s="51" t="str">
        <f>IF(ISBLANK(LeaveTracker[[#This Row],[Employee Name]]),"-----",VLOOKUP(LeaveTracker[[#This Row],[Employee Name]],Employees[[Employee Name]:[Office]],7))</f>
        <v>CHO</v>
      </c>
      <c r="F1457" s="51" t="str">
        <f>IF(ISBLANK(LeaveTracker[[#This Row],[Employee Name]]),"-----",VLOOKUP(LeaveTracker[[#This Row],[Employee Name]],Employees[[Employee Name]:[Office]],6))</f>
        <v>REGULAR</v>
      </c>
      <c r="G1457" s="24">
        <v>43826</v>
      </c>
      <c r="H1457" s="24">
        <v>43826</v>
      </c>
      <c r="I1457" s="56" t="s">
        <v>82</v>
      </c>
      <c r="K1457" s="51" t="str">
        <f ca="1">LeaveTracker[[#This Row],[Days]]&amp;" "&amp;LeaveTracker[[#This Row],[Type of Leave]]</f>
        <v>1 VL</v>
      </c>
      <c r="L1457" s="23">
        <f ca="1">NETWORKDAYS(LeaveTracker[[#This Row],[Start Date]],LeaveTracker[[#This Row],[End Date]],lstHolidays)</f>
        <v>1</v>
      </c>
      <c r="M1457" s="27"/>
    </row>
    <row r="1458" spans="1:13" ht="30" hidden="1" customHeight="1" x14ac:dyDescent="0.3">
      <c r="A1458" s="27">
        <v>84</v>
      </c>
      <c r="B1458" s="31">
        <v>43879</v>
      </c>
      <c r="C1458" s="31">
        <v>43801</v>
      </c>
      <c r="D1458" s="19" t="s">
        <v>418</v>
      </c>
      <c r="E1458" s="51" t="str">
        <f>IF(ISBLANK(LeaveTracker[[#This Row],[Employee Name]]),"-----",VLOOKUP(LeaveTracker[[#This Row],[Employee Name]],Employees[[Employee Name]:[Office]],7))</f>
        <v>CTO</v>
      </c>
      <c r="F1458" s="51" t="str">
        <f>IF(ISBLANK(LeaveTracker[[#This Row],[Employee Name]]),"-----",VLOOKUP(LeaveTracker[[#This Row],[Employee Name]],Employees[[Employee Name]:[Office]],6))</f>
        <v>REGULAR</v>
      </c>
      <c r="G1458" s="24">
        <v>43808</v>
      </c>
      <c r="H1458" s="24">
        <v>43808</v>
      </c>
      <c r="I1458" s="56" t="s">
        <v>300</v>
      </c>
      <c r="J1458" s="43" t="s">
        <v>158</v>
      </c>
      <c r="K1458" s="51" t="str">
        <f ca="1">LeaveTracker[[#This Row],[Days]]&amp;" "&amp;LeaveTracker[[#This Row],[Type of Leave]]</f>
        <v>1 OTHER</v>
      </c>
      <c r="L1458" s="23">
        <f ca="1">NETWORKDAYS(LeaveTracker[[#This Row],[Start Date]],LeaveTracker[[#This Row],[End Date]],lstHolidays)</f>
        <v>1</v>
      </c>
      <c r="M1458" s="27"/>
    </row>
    <row r="1459" spans="1:13" ht="30" hidden="1" customHeight="1" x14ac:dyDescent="0.3">
      <c r="A1459" s="27">
        <v>85</v>
      </c>
      <c r="B1459" s="31">
        <v>43879</v>
      </c>
      <c r="C1459" s="31">
        <v>43801</v>
      </c>
      <c r="D1459" s="19" t="s">
        <v>418</v>
      </c>
      <c r="E1459" s="51" t="str">
        <f>IF(ISBLANK(LeaveTracker[[#This Row],[Employee Name]]),"-----",VLOOKUP(LeaveTracker[[#This Row],[Employee Name]],Employees[[Employee Name]:[Office]],7))</f>
        <v>CTO</v>
      </c>
      <c r="F1459" s="51" t="str">
        <f>IF(ISBLANK(LeaveTracker[[#This Row],[Employee Name]]),"-----",VLOOKUP(LeaveTracker[[#This Row],[Employee Name]],Employees[[Employee Name]:[Office]],6))</f>
        <v>REGULAR</v>
      </c>
      <c r="G1459" s="24">
        <v>43805</v>
      </c>
      <c r="H1459" s="24">
        <v>43805</v>
      </c>
      <c r="I1459" s="56" t="s">
        <v>82</v>
      </c>
      <c r="K1459" s="51" t="str">
        <f ca="1">LeaveTracker[[#This Row],[Days]]&amp;" "&amp;LeaveTracker[[#This Row],[Type of Leave]]</f>
        <v>1 VL</v>
      </c>
      <c r="L1459" s="23">
        <f ca="1">NETWORKDAYS(LeaveTracker[[#This Row],[Start Date]],LeaveTracker[[#This Row],[End Date]],lstHolidays)</f>
        <v>1</v>
      </c>
      <c r="M1459" s="27"/>
    </row>
    <row r="1460" spans="1:13" ht="30" hidden="1" customHeight="1" x14ac:dyDescent="0.3">
      <c r="A1460" s="27">
        <v>86</v>
      </c>
      <c r="B1460" s="31">
        <v>43879</v>
      </c>
      <c r="C1460" s="31">
        <v>43804</v>
      </c>
      <c r="D1460" s="19" t="s">
        <v>763</v>
      </c>
      <c r="E1460" s="51" t="str">
        <f>IF(ISBLANK(LeaveTracker[[#This Row],[Employee Name]]),"-----",VLOOKUP(LeaveTracker[[#This Row],[Employee Name]],Employees[[Employee Name]:[Office]],7))</f>
        <v>CTO</v>
      </c>
      <c r="F1460" s="51" t="str">
        <f>IF(ISBLANK(LeaveTracker[[#This Row],[Employee Name]]),"-----",VLOOKUP(LeaveTracker[[#This Row],[Employee Name]],Employees[[Employee Name]:[Office]],6))</f>
        <v>REGULAR</v>
      </c>
      <c r="G1460" s="24">
        <v>43811</v>
      </c>
      <c r="H1460" s="24">
        <v>43811</v>
      </c>
      <c r="I1460" s="56" t="s">
        <v>300</v>
      </c>
      <c r="J1460" s="43" t="s">
        <v>158</v>
      </c>
      <c r="K1460" s="51" t="str">
        <f ca="1">LeaveTracker[[#This Row],[Days]]&amp;" "&amp;LeaveTracker[[#This Row],[Type of Leave]]</f>
        <v>1 OTHER</v>
      </c>
      <c r="L1460" s="23">
        <f ca="1">NETWORKDAYS(LeaveTracker[[#This Row],[Start Date]],LeaveTracker[[#This Row],[End Date]],lstHolidays)</f>
        <v>1</v>
      </c>
      <c r="M1460" s="27"/>
    </row>
    <row r="1461" spans="1:13" ht="30" hidden="1" customHeight="1" x14ac:dyDescent="0.3">
      <c r="A1461" s="27">
        <v>87</v>
      </c>
      <c r="B1461" s="31">
        <v>43879</v>
      </c>
      <c r="C1461" s="31">
        <v>43805</v>
      </c>
      <c r="D1461" s="19" t="s">
        <v>763</v>
      </c>
      <c r="E1461" s="51" t="str">
        <f>IF(ISBLANK(LeaveTracker[[#This Row],[Employee Name]]),"-----",VLOOKUP(LeaveTracker[[#This Row],[Employee Name]],Employees[[Employee Name]:[Office]],7))</f>
        <v>CTO</v>
      </c>
      <c r="F1461" s="51" t="str">
        <f>IF(ISBLANK(LeaveTracker[[#This Row],[Employee Name]]),"-----",VLOOKUP(LeaveTracker[[#This Row],[Employee Name]],Employees[[Employee Name]:[Office]],6))</f>
        <v>REGULAR</v>
      </c>
      <c r="G1461" s="24">
        <v>43825</v>
      </c>
      <c r="H1461" s="24">
        <v>43826</v>
      </c>
      <c r="I1461" s="56" t="s">
        <v>82</v>
      </c>
      <c r="K1461" s="51" t="str">
        <f ca="1">LeaveTracker[[#This Row],[Days]]&amp;" "&amp;LeaveTracker[[#This Row],[Type of Leave]]</f>
        <v>2 VL</v>
      </c>
      <c r="L1461" s="23">
        <f ca="1">NETWORKDAYS(LeaveTracker[[#This Row],[Start Date]],LeaveTracker[[#This Row],[End Date]],lstHolidays)</f>
        <v>2</v>
      </c>
      <c r="M1461" s="27"/>
    </row>
    <row r="1462" spans="1:13" ht="30" hidden="1" customHeight="1" x14ac:dyDescent="0.3">
      <c r="A1462" s="27">
        <v>88</v>
      </c>
      <c r="B1462" s="31">
        <v>43879</v>
      </c>
      <c r="C1462" s="31">
        <v>43803</v>
      </c>
      <c r="D1462" s="19" t="s">
        <v>1025</v>
      </c>
      <c r="E1462" s="51" t="str">
        <f>IF(ISBLANK(LeaveTracker[[#This Row],[Employee Name]]),"-----",VLOOKUP(LeaveTracker[[#This Row],[Employee Name]],Employees[[Employee Name]:[Office]],7))</f>
        <v>CTO</v>
      </c>
      <c r="F1462" s="51" t="str">
        <f>IF(ISBLANK(LeaveTracker[[#This Row],[Employee Name]]),"-----",VLOOKUP(LeaveTracker[[#This Row],[Employee Name]],Employees[[Employee Name]:[Office]],6))</f>
        <v>REGULAR</v>
      </c>
      <c r="G1462" s="24">
        <v>43805</v>
      </c>
      <c r="H1462" s="24">
        <v>43805</v>
      </c>
      <c r="I1462" s="56" t="s">
        <v>300</v>
      </c>
      <c r="J1462" s="43" t="s">
        <v>105</v>
      </c>
      <c r="K1462" s="51" t="str">
        <f ca="1">LeaveTracker[[#This Row],[Days]]&amp;" "&amp;LeaveTracker[[#This Row],[Type of Leave]]</f>
        <v>1 OTHER</v>
      </c>
      <c r="L1462" s="23">
        <f ca="1">NETWORKDAYS(LeaveTracker[[#This Row],[Start Date]],LeaveTracker[[#This Row],[End Date]],lstHolidays)</f>
        <v>1</v>
      </c>
      <c r="M1462" s="27"/>
    </row>
    <row r="1463" spans="1:13" ht="30" hidden="1" customHeight="1" x14ac:dyDescent="0.3">
      <c r="A1463" s="27">
        <v>89</v>
      </c>
      <c r="B1463" s="31">
        <v>43879</v>
      </c>
      <c r="C1463" s="31">
        <v>43803</v>
      </c>
      <c r="D1463" s="19" t="s">
        <v>766</v>
      </c>
      <c r="E1463" s="51" t="str">
        <f>IF(ISBLANK(LeaveTracker[[#This Row],[Employee Name]]),"-----",VLOOKUP(LeaveTracker[[#This Row],[Employee Name]],Employees[[Employee Name]:[Office]],7))</f>
        <v>CTO</v>
      </c>
      <c r="F1463" s="51" t="str">
        <f>IF(ISBLANK(LeaveTracker[[#This Row],[Employee Name]]),"-----",VLOOKUP(LeaveTracker[[#This Row],[Employee Name]],Employees[[Employee Name]:[Office]],6))</f>
        <v>REGULAR</v>
      </c>
      <c r="G1463" s="24">
        <v>43810</v>
      </c>
      <c r="H1463" s="24">
        <v>43812</v>
      </c>
      <c r="I1463" s="56" t="s">
        <v>300</v>
      </c>
      <c r="J1463" s="43" t="s">
        <v>307</v>
      </c>
      <c r="K1463" s="51" t="str">
        <f ca="1">LeaveTracker[[#This Row],[Days]]&amp;" "&amp;LeaveTracker[[#This Row],[Type of Leave]]</f>
        <v>3 OTHER</v>
      </c>
      <c r="L1463" s="23">
        <f ca="1">NETWORKDAYS(LeaveTracker[[#This Row],[Start Date]],LeaveTracker[[#This Row],[End Date]],lstHolidays)</f>
        <v>3</v>
      </c>
      <c r="M1463" s="27"/>
    </row>
    <row r="1464" spans="1:13" ht="30" hidden="1" customHeight="1" x14ac:dyDescent="0.3">
      <c r="A1464" s="27">
        <v>90</v>
      </c>
      <c r="B1464" s="31">
        <v>43879</v>
      </c>
      <c r="C1464" s="31">
        <v>43816</v>
      </c>
      <c r="D1464" s="19" t="s">
        <v>399</v>
      </c>
      <c r="E1464" s="51" t="str">
        <f>IF(ISBLANK(LeaveTracker[[#This Row],[Employee Name]]),"-----",VLOOKUP(LeaveTracker[[#This Row],[Employee Name]],Employees[[Employee Name]:[Office]],7))</f>
        <v>CTO</v>
      </c>
      <c r="F1464" s="51" t="str">
        <f>IF(ISBLANK(LeaveTracker[[#This Row],[Employee Name]]),"-----",VLOOKUP(LeaveTracker[[#This Row],[Employee Name]],Employees[[Employee Name]:[Office]],6))</f>
        <v>REGULAR</v>
      </c>
      <c r="G1464" s="24">
        <v>43815</v>
      </c>
      <c r="H1464" s="24">
        <v>43815</v>
      </c>
      <c r="I1464" s="56" t="s">
        <v>81</v>
      </c>
      <c r="K1464" s="51" t="str">
        <f ca="1">LeaveTracker[[#This Row],[Days]]&amp;" "&amp;LeaveTracker[[#This Row],[Type of Leave]]</f>
        <v>1 SL</v>
      </c>
      <c r="L1464" s="23">
        <f ca="1">NETWORKDAYS(LeaveTracker[[#This Row],[Start Date]],LeaveTracker[[#This Row],[End Date]],lstHolidays)</f>
        <v>1</v>
      </c>
      <c r="M1464" s="27"/>
    </row>
    <row r="1465" spans="1:13" ht="30" hidden="1" customHeight="1" x14ac:dyDescent="0.3">
      <c r="A1465" s="27">
        <v>91</v>
      </c>
      <c r="B1465" s="31">
        <v>43879</v>
      </c>
      <c r="C1465" s="31">
        <v>43834</v>
      </c>
      <c r="D1465" s="19" t="s">
        <v>405</v>
      </c>
      <c r="E1465" s="51" t="str">
        <f>IF(ISBLANK(LeaveTracker[[#This Row],[Employee Name]]),"-----",VLOOKUP(LeaveTracker[[#This Row],[Employee Name]],Employees[[Employee Name]:[Office]],7))</f>
        <v>CTO</v>
      </c>
      <c r="F1465" s="51" t="str">
        <f>IF(ISBLANK(LeaveTracker[[#This Row],[Employee Name]]),"-----",VLOOKUP(LeaveTracker[[#This Row],[Employee Name]],Employees[[Employee Name]:[Office]],6))</f>
        <v>REGULAR</v>
      </c>
      <c r="G1465" s="21">
        <v>43841</v>
      </c>
      <c r="H1465" s="24">
        <v>43841</v>
      </c>
      <c r="I1465" s="56" t="s">
        <v>300</v>
      </c>
      <c r="J1465" s="43" t="s">
        <v>158</v>
      </c>
      <c r="K1465" s="51" t="str">
        <f>LeaveTracker[[#This Row],[Days]]&amp;" "&amp;LeaveTracker[[#This Row],[Type of Leave]]</f>
        <v>1 OTHER</v>
      </c>
      <c r="L1465" s="23">
        <v>1</v>
      </c>
      <c r="M1465" s="27"/>
    </row>
    <row r="1466" spans="1:13" ht="30" hidden="1" customHeight="1" x14ac:dyDescent="0.3">
      <c r="A1466" s="27">
        <v>92</v>
      </c>
      <c r="B1466" s="31">
        <v>43879</v>
      </c>
      <c r="C1466" s="31">
        <v>43810</v>
      </c>
      <c r="D1466" s="19" t="s">
        <v>405</v>
      </c>
      <c r="E1466" s="51" t="str">
        <f>IF(ISBLANK(LeaveTracker[[#This Row],[Employee Name]]),"-----",VLOOKUP(LeaveTracker[[#This Row],[Employee Name]],Employees[[Employee Name]:[Office]],7))</f>
        <v>CTO</v>
      </c>
      <c r="F1466" s="51" t="str">
        <f>IF(ISBLANK(LeaveTracker[[#This Row],[Employee Name]]),"-----",VLOOKUP(LeaveTracker[[#This Row],[Employee Name]],Employees[[Employee Name]:[Office]],6))</f>
        <v>REGULAR</v>
      </c>
      <c r="G1466" s="24">
        <v>43806</v>
      </c>
      <c r="H1466" s="21">
        <v>43806</v>
      </c>
      <c r="I1466" s="56" t="s">
        <v>300</v>
      </c>
      <c r="J1466" s="43" t="s">
        <v>767</v>
      </c>
      <c r="K1466" s="51" t="str">
        <f>LeaveTracker[[#This Row],[Days]]&amp;" "&amp;LeaveTracker[[#This Row],[Type of Leave]]</f>
        <v>1 OTHER</v>
      </c>
      <c r="L1466" s="23">
        <v>1</v>
      </c>
      <c r="M1466" s="27"/>
    </row>
    <row r="1467" spans="1:13" ht="30" hidden="1" customHeight="1" x14ac:dyDescent="0.3">
      <c r="A1467" s="27">
        <v>93</v>
      </c>
      <c r="B1467" s="31">
        <v>43879</v>
      </c>
      <c r="C1467" s="31">
        <v>43839</v>
      </c>
      <c r="D1467" s="19" t="s">
        <v>771</v>
      </c>
      <c r="E1467" s="51" t="str">
        <f>IF(ISBLANK(LeaveTracker[[#This Row],[Employee Name]]),"-----",VLOOKUP(LeaveTracker[[#This Row],[Employee Name]],Employees[[Employee Name]:[Office]],7))</f>
        <v>CTO</v>
      </c>
      <c r="F1467" s="51" t="str">
        <f>IF(ISBLANK(LeaveTracker[[#This Row],[Employee Name]]),"-----",VLOOKUP(LeaveTracker[[#This Row],[Employee Name]],Employees[[Employee Name]:[Office]],6))</f>
        <v>REGULAR</v>
      </c>
      <c r="G1467" s="24">
        <v>43838</v>
      </c>
      <c r="H1467" s="24">
        <v>43838</v>
      </c>
      <c r="I1467" s="56" t="s">
        <v>81</v>
      </c>
      <c r="K1467" s="51" t="str">
        <f ca="1">LeaveTracker[[#This Row],[Days]]&amp;" "&amp;LeaveTracker[[#This Row],[Type of Leave]]</f>
        <v>1 SL</v>
      </c>
      <c r="L1467" s="23">
        <f ca="1">NETWORKDAYS(LeaveTracker[[#This Row],[Start Date]],LeaveTracker[[#This Row],[End Date]],lstHolidays)</f>
        <v>1</v>
      </c>
      <c r="M1467" s="27"/>
    </row>
    <row r="1468" spans="1:13" ht="30" hidden="1" customHeight="1" x14ac:dyDescent="0.3">
      <c r="A1468" s="27">
        <v>94</v>
      </c>
      <c r="B1468" s="31">
        <v>43879</v>
      </c>
      <c r="C1468" s="31">
        <v>43775</v>
      </c>
      <c r="D1468" s="19" t="s">
        <v>771</v>
      </c>
      <c r="E1468" s="51" t="str">
        <f>IF(ISBLANK(LeaveTracker[[#This Row],[Employee Name]]),"-----",VLOOKUP(LeaveTracker[[#This Row],[Employee Name]],Employees[[Employee Name]:[Office]],7))</f>
        <v>CTO</v>
      </c>
      <c r="F1468" s="51" t="str">
        <f>IF(ISBLANK(LeaveTracker[[#This Row],[Employee Name]]),"-----",VLOOKUP(LeaveTracker[[#This Row],[Employee Name]],Employees[[Employee Name]:[Office]],6))</f>
        <v>REGULAR</v>
      </c>
      <c r="G1468" s="24">
        <v>43763</v>
      </c>
      <c r="H1468" s="24">
        <v>43763</v>
      </c>
      <c r="I1468" s="56" t="s">
        <v>81</v>
      </c>
      <c r="K1468" s="51" t="str">
        <f ca="1">LeaveTracker[[#This Row],[Days]]&amp;" "&amp;LeaveTracker[[#This Row],[Type of Leave]]</f>
        <v>1 SL</v>
      </c>
      <c r="L1468" s="23">
        <f ca="1">NETWORKDAYS(LeaveTracker[[#This Row],[Start Date]],LeaveTracker[[#This Row],[End Date]],lstHolidays)</f>
        <v>1</v>
      </c>
      <c r="M1468" s="27"/>
    </row>
    <row r="1469" spans="1:13" ht="30" hidden="1" customHeight="1" x14ac:dyDescent="0.3">
      <c r="A1469" s="27">
        <v>94</v>
      </c>
      <c r="B1469" s="31">
        <v>43879</v>
      </c>
      <c r="C1469" s="31">
        <v>43775</v>
      </c>
      <c r="D1469" s="19" t="s">
        <v>771</v>
      </c>
      <c r="E1469" s="51" t="str">
        <f>IF(ISBLANK(LeaveTracker[[#This Row],[Employee Name]]),"-----",VLOOKUP(LeaveTracker[[#This Row],[Employee Name]],Employees[[Employee Name]:[Office]],7))</f>
        <v>CTO</v>
      </c>
      <c r="F1469" s="51" t="str">
        <f>IF(ISBLANK(LeaveTracker[[#This Row],[Employee Name]]),"-----",VLOOKUP(LeaveTracker[[#This Row],[Employee Name]],Employees[[Employee Name]:[Office]],6))</f>
        <v>REGULAR</v>
      </c>
      <c r="G1469" s="24">
        <v>43766</v>
      </c>
      <c r="H1469" s="24">
        <v>43766</v>
      </c>
      <c r="I1469" s="56" t="s">
        <v>81</v>
      </c>
      <c r="K1469" s="51" t="str">
        <f ca="1">LeaveTracker[[#This Row],[Days]]&amp;" "&amp;LeaveTracker[[#This Row],[Type of Leave]]</f>
        <v>1 SL</v>
      </c>
      <c r="L1469" s="23">
        <f ca="1">NETWORKDAYS(LeaveTracker[[#This Row],[Start Date]],LeaveTracker[[#This Row],[End Date]],lstHolidays)</f>
        <v>1</v>
      </c>
      <c r="M1469" s="27"/>
    </row>
    <row r="1470" spans="1:13" ht="30" hidden="1" customHeight="1" x14ac:dyDescent="0.3">
      <c r="A1470" s="27">
        <v>95</v>
      </c>
      <c r="B1470" s="31">
        <v>43879</v>
      </c>
      <c r="C1470" s="31">
        <v>43775</v>
      </c>
      <c r="D1470" s="19" t="s">
        <v>771</v>
      </c>
      <c r="E1470" s="51" t="str">
        <f>IF(ISBLANK(LeaveTracker[[#This Row],[Employee Name]]),"-----",VLOOKUP(LeaveTracker[[#This Row],[Employee Name]],Employees[[Employee Name]:[Office]],7))</f>
        <v>CTO</v>
      </c>
      <c r="F1470" s="51" t="str">
        <f>IF(ISBLANK(LeaveTracker[[#This Row],[Employee Name]]),"-----",VLOOKUP(LeaveTracker[[#This Row],[Employee Name]],Employees[[Employee Name]:[Office]],6))</f>
        <v>REGULAR</v>
      </c>
      <c r="G1470" s="24">
        <v>43773</v>
      </c>
      <c r="H1470" s="24">
        <v>43773</v>
      </c>
      <c r="I1470" s="56" t="s">
        <v>81</v>
      </c>
      <c r="K1470" s="51" t="str">
        <f ca="1">LeaveTracker[[#This Row],[Days]]&amp;" "&amp;LeaveTracker[[#This Row],[Type of Leave]]</f>
        <v>1 SL</v>
      </c>
      <c r="L1470" s="23">
        <f ca="1">NETWORKDAYS(LeaveTracker[[#This Row],[Start Date]],LeaveTracker[[#This Row],[End Date]],lstHolidays)</f>
        <v>1</v>
      </c>
      <c r="M1470" s="27"/>
    </row>
    <row r="1471" spans="1:13" ht="30" hidden="1" customHeight="1" x14ac:dyDescent="0.3">
      <c r="A1471" s="27">
        <v>96</v>
      </c>
      <c r="B1471" s="31">
        <v>43879</v>
      </c>
      <c r="C1471" s="31">
        <v>43811</v>
      </c>
      <c r="D1471" s="19" t="s">
        <v>773</v>
      </c>
      <c r="E1471" s="51" t="str">
        <f>IF(ISBLANK(LeaveTracker[[#This Row],[Employee Name]]),"-----",VLOOKUP(LeaveTracker[[#This Row],[Employee Name]],Employees[[Employee Name]:[Office]],7))</f>
        <v>CTO</v>
      </c>
      <c r="F1471" s="51" t="str">
        <f>IF(ISBLANK(LeaveTracker[[#This Row],[Employee Name]]),"-----",VLOOKUP(LeaveTracker[[#This Row],[Employee Name]],Employees[[Employee Name]:[Office]],6))</f>
        <v>REGULAR</v>
      </c>
      <c r="G1471" s="24">
        <v>43819</v>
      </c>
      <c r="H1471" s="24">
        <v>43819</v>
      </c>
      <c r="I1471" s="56" t="s">
        <v>300</v>
      </c>
      <c r="J1471" s="43" t="s">
        <v>307</v>
      </c>
      <c r="K1471" s="51" t="str">
        <f ca="1">LeaveTracker[[#This Row],[Days]]&amp;" "&amp;LeaveTracker[[#This Row],[Type of Leave]]</f>
        <v>1 OTHER</v>
      </c>
      <c r="L1471" s="23">
        <f ca="1">NETWORKDAYS(LeaveTracker[[#This Row],[Start Date]],LeaveTracker[[#This Row],[End Date]],lstHolidays)</f>
        <v>1</v>
      </c>
      <c r="M1471" s="27"/>
    </row>
    <row r="1472" spans="1:13" ht="30" hidden="1" customHeight="1" x14ac:dyDescent="0.3">
      <c r="A1472" s="27">
        <v>97</v>
      </c>
      <c r="B1472" s="31">
        <v>43879</v>
      </c>
      <c r="C1472" s="31">
        <v>43832</v>
      </c>
      <c r="D1472" s="19" t="s">
        <v>330</v>
      </c>
      <c r="E1472" s="51" t="str">
        <f>IF(ISBLANK(LeaveTracker[[#This Row],[Employee Name]]),"-----",VLOOKUP(LeaveTracker[[#This Row],[Employee Name]],Employees[[Employee Name]:[Office]],7))</f>
        <v>LEGAL</v>
      </c>
      <c r="F1472" s="51" t="str">
        <f>IF(ISBLANK(LeaveTracker[[#This Row],[Employee Name]]),"-----",VLOOKUP(LeaveTracker[[#This Row],[Employee Name]],Employees[[Employee Name]:[Office]],6))</f>
        <v>REGULAR</v>
      </c>
      <c r="G1472" s="24">
        <v>43825</v>
      </c>
      <c r="H1472" s="24">
        <v>43826</v>
      </c>
      <c r="I1472" s="56" t="s">
        <v>81</v>
      </c>
      <c r="K1472" s="51" t="str">
        <f ca="1">LeaveTracker[[#This Row],[Days]]&amp;" "&amp;LeaveTracker[[#This Row],[Type of Leave]]</f>
        <v>2 SL</v>
      </c>
      <c r="L1472" s="23">
        <f ca="1">NETWORKDAYS(LeaveTracker[[#This Row],[Start Date]],LeaveTracker[[#This Row],[End Date]],lstHolidays)</f>
        <v>2</v>
      </c>
      <c r="M1472" s="27"/>
    </row>
    <row r="1473" spans="1:13" ht="30" hidden="1" customHeight="1" x14ac:dyDescent="0.3">
      <c r="A1473" s="27">
        <v>98</v>
      </c>
      <c r="B1473" s="31">
        <v>43879</v>
      </c>
      <c r="C1473" s="31">
        <v>43818</v>
      </c>
      <c r="D1473" s="19" t="s">
        <v>714</v>
      </c>
      <c r="E1473" s="51" t="str">
        <f>IF(ISBLANK(LeaveTracker[[#This Row],[Employee Name]]),"-----",VLOOKUP(LeaveTracker[[#This Row],[Employee Name]],Employees[[Employee Name]:[Office]],7))</f>
        <v>CBO</v>
      </c>
      <c r="F1473" s="51" t="str">
        <f>IF(ISBLANK(LeaveTracker[[#This Row],[Employee Name]]),"-----",VLOOKUP(LeaveTracker[[#This Row],[Employee Name]],Employees[[Employee Name]:[Office]],6))</f>
        <v>REGULAR</v>
      </c>
      <c r="G1473" s="24">
        <v>43817</v>
      </c>
      <c r="H1473" s="24">
        <v>43817</v>
      </c>
      <c r="I1473" s="56" t="s">
        <v>81</v>
      </c>
      <c r="K1473" s="51" t="str">
        <f ca="1">LeaveTracker[[#This Row],[Days]]&amp;" "&amp;LeaveTracker[[#This Row],[Type of Leave]]</f>
        <v>1 SL</v>
      </c>
      <c r="L1473" s="23">
        <f ca="1">NETWORKDAYS(LeaveTracker[[#This Row],[Start Date]],LeaveTracker[[#This Row],[End Date]],lstHolidays)</f>
        <v>1</v>
      </c>
      <c r="M1473" s="27"/>
    </row>
    <row r="1474" spans="1:13" ht="30" hidden="1" customHeight="1" x14ac:dyDescent="0.3">
      <c r="A1474" s="27">
        <v>99</v>
      </c>
      <c r="B1474" s="31">
        <v>43879</v>
      </c>
      <c r="C1474" s="31">
        <v>43819</v>
      </c>
      <c r="D1474" s="19" t="s">
        <v>785</v>
      </c>
      <c r="E1474" s="51" t="str">
        <f>IF(ISBLANK(LeaveTracker[[#This Row],[Employee Name]]),"-----",VLOOKUP(LeaveTracker[[#This Row],[Employee Name]],Employees[[Employee Name]:[Office]],7))</f>
        <v>DA</v>
      </c>
      <c r="F1474" s="51" t="str">
        <f>IF(ISBLANK(LeaveTracker[[#This Row],[Employee Name]]),"-----",VLOOKUP(LeaveTracker[[#This Row],[Employee Name]],Employees[[Employee Name]:[Office]],6))</f>
        <v>REGULAR</v>
      </c>
      <c r="G1474" s="24">
        <v>43826</v>
      </c>
      <c r="H1474" s="24">
        <v>43826</v>
      </c>
      <c r="I1474" s="56" t="s">
        <v>82</v>
      </c>
      <c r="K1474" s="51" t="str">
        <f ca="1">LeaveTracker[[#This Row],[Days]]&amp;" "&amp;LeaveTracker[[#This Row],[Type of Leave]]</f>
        <v>1 VL</v>
      </c>
      <c r="L1474" s="23">
        <f ca="1">NETWORKDAYS(LeaveTracker[[#This Row],[Start Date]],LeaveTracker[[#This Row],[End Date]],lstHolidays)</f>
        <v>1</v>
      </c>
      <c r="M1474" s="27"/>
    </row>
    <row r="1475" spans="1:13" ht="30" hidden="1" customHeight="1" x14ac:dyDescent="0.3">
      <c r="A1475" s="27">
        <v>100</v>
      </c>
      <c r="B1475" s="31">
        <v>43879</v>
      </c>
      <c r="C1475" s="31">
        <v>43833</v>
      </c>
      <c r="D1475" s="19" t="s">
        <v>476</v>
      </c>
      <c r="E1475" s="51" t="str">
        <f>IF(ISBLANK(LeaveTracker[[#This Row],[Employee Name]]),"-----",VLOOKUP(LeaveTracker[[#This Row],[Employee Name]],Employees[[Employee Name]:[Office]],7))</f>
        <v>PIO</v>
      </c>
      <c r="F1475" s="51" t="str">
        <f>IF(ISBLANK(LeaveTracker[[#This Row],[Employee Name]]),"-----",VLOOKUP(LeaveTracker[[#This Row],[Employee Name]],Employees[[Employee Name]:[Office]],6))</f>
        <v>REGULAR</v>
      </c>
      <c r="G1475" s="24">
        <v>43826</v>
      </c>
      <c r="H1475" s="24">
        <v>43826</v>
      </c>
      <c r="I1475" s="56" t="s">
        <v>81</v>
      </c>
      <c r="K1475" s="51" t="str">
        <f ca="1">LeaveTracker[[#This Row],[Days]]&amp;" "&amp;LeaveTracker[[#This Row],[Type of Leave]]</f>
        <v>1 SL</v>
      </c>
      <c r="L1475" s="23">
        <f ca="1">NETWORKDAYS(LeaveTracker[[#This Row],[Start Date]],LeaveTracker[[#This Row],[End Date]],lstHolidays)</f>
        <v>1</v>
      </c>
      <c r="M1475" s="27"/>
    </row>
    <row r="1476" spans="1:13" ht="30" hidden="1" customHeight="1" x14ac:dyDescent="0.3">
      <c r="A1476" s="27">
        <v>100</v>
      </c>
      <c r="B1476" s="31">
        <v>43879</v>
      </c>
      <c r="C1476" s="31">
        <v>43833</v>
      </c>
      <c r="D1476" s="19" t="s">
        <v>476</v>
      </c>
      <c r="E1476" s="51" t="str">
        <f>IF(ISBLANK(LeaveTracker[[#This Row],[Employee Name]]),"-----",VLOOKUP(LeaveTracker[[#This Row],[Employee Name]],Employees[[Employee Name]:[Office]],7))</f>
        <v>PIO</v>
      </c>
      <c r="F1476" s="51" t="str">
        <f>IF(ISBLANK(LeaveTracker[[#This Row],[Employee Name]]),"-----",VLOOKUP(LeaveTracker[[#This Row],[Employee Name]],Employees[[Employee Name]:[Office]],6))</f>
        <v>REGULAR</v>
      </c>
      <c r="G1476" s="24">
        <v>43832</v>
      </c>
      <c r="H1476" s="24">
        <v>43832</v>
      </c>
      <c r="I1476" s="56" t="s">
        <v>81</v>
      </c>
      <c r="K1476" s="51" t="str">
        <f ca="1">LeaveTracker[[#This Row],[Days]]&amp;" "&amp;LeaveTracker[[#This Row],[Type of Leave]]</f>
        <v>1 SL</v>
      </c>
      <c r="L1476" s="23">
        <f ca="1">NETWORKDAYS(LeaveTracker[[#This Row],[Start Date]],LeaveTracker[[#This Row],[End Date]],lstHolidays)</f>
        <v>1</v>
      </c>
      <c r="M1476" s="27"/>
    </row>
    <row r="1477" spans="1:13" ht="30" hidden="1" customHeight="1" x14ac:dyDescent="0.3">
      <c r="A1477" s="27">
        <v>101</v>
      </c>
      <c r="B1477" s="31">
        <v>43879</v>
      </c>
      <c r="C1477" s="31">
        <v>43822</v>
      </c>
      <c r="D1477" s="19" t="s">
        <v>476</v>
      </c>
      <c r="E1477" s="51" t="str">
        <f>IF(ISBLANK(LeaveTracker[[#This Row],[Employee Name]]),"-----",VLOOKUP(LeaveTracker[[#This Row],[Employee Name]],Employees[[Employee Name]:[Office]],7))</f>
        <v>PIO</v>
      </c>
      <c r="F1477" s="51" t="str">
        <f>IF(ISBLANK(LeaveTracker[[#This Row],[Employee Name]]),"-----",VLOOKUP(LeaveTracker[[#This Row],[Employee Name]],Employees[[Employee Name]:[Office]],6))</f>
        <v>REGULAR</v>
      </c>
      <c r="G1477" s="24">
        <v>43825</v>
      </c>
      <c r="H1477" s="24">
        <v>43825</v>
      </c>
      <c r="I1477" s="56" t="s">
        <v>300</v>
      </c>
      <c r="J1477" s="43" t="s">
        <v>158</v>
      </c>
      <c r="K1477" s="51" t="str">
        <f ca="1">LeaveTracker[[#This Row],[Days]]&amp;" "&amp;LeaveTracker[[#This Row],[Type of Leave]]</f>
        <v>1 OTHER</v>
      </c>
      <c r="L1477" s="23">
        <f ca="1">NETWORKDAYS(LeaveTracker[[#This Row],[Start Date]],LeaveTracker[[#This Row],[End Date]],lstHolidays)</f>
        <v>1</v>
      </c>
      <c r="M1477" s="27"/>
    </row>
    <row r="1478" spans="1:13" ht="30" hidden="1" customHeight="1" x14ac:dyDescent="0.3">
      <c r="A1478" s="27">
        <v>102</v>
      </c>
      <c r="B1478" s="31">
        <v>43879</v>
      </c>
      <c r="C1478" s="31">
        <v>43826</v>
      </c>
      <c r="D1478" s="19" t="s">
        <v>525</v>
      </c>
      <c r="E1478" s="51" t="str">
        <f>IF(ISBLANK(LeaveTracker[[#This Row],[Employee Name]]),"-----",VLOOKUP(LeaveTracker[[#This Row],[Employee Name]],Employees[[Employee Name]:[Office]],7))</f>
        <v>PIO</v>
      </c>
      <c r="F1478" s="51" t="str">
        <f>IF(ISBLANK(LeaveTracker[[#This Row],[Employee Name]]),"-----",VLOOKUP(LeaveTracker[[#This Row],[Employee Name]],Employees[[Employee Name]:[Office]],6))</f>
        <v>REGULAR</v>
      </c>
      <c r="G1478" s="24">
        <v>43825</v>
      </c>
      <c r="H1478" s="24">
        <v>43826</v>
      </c>
      <c r="I1478" s="56" t="s">
        <v>81</v>
      </c>
      <c r="K1478" s="51" t="str">
        <f ca="1">LeaveTracker[[#This Row],[Days]]&amp;" "&amp;LeaveTracker[[#This Row],[Type of Leave]]</f>
        <v>2 SL</v>
      </c>
      <c r="L1478" s="23">
        <f ca="1">NETWORKDAYS(LeaveTracker[[#This Row],[Start Date]],LeaveTracker[[#This Row],[End Date]],lstHolidays)</f>
        <v>2</v>
      </c>
      <c r="M1478" s="27"/>
    </row>
    <row r="1479" spans="1:13" ht="30" hidden="1" customHeight="1" x14ac:dyDescent="0.3">
      <c r="A1479" s="27">
        <v>103</v>
      </c>
      <c r="B1479" s="31">
        <v>43879</v>
      </c>
      <c r="C1479" s="31">
        <v>43833</v>
      </c>
      <c r="D1479" s="19" t="s">
        <v>533</v>
      </c>
      <c r="E1479" s="51" t="str">
        <f>IF(ISBLANK(LeaveTracker[[#This Row],[Employee Name]]),"-----",VLOOKUP(LeaveTracker[[#This Row],[Employee Name]],Employees[[Employee Name]:[Office]],7))</f>
        <v>GSO</v>
      </c>
      <c r="F1479" s="51" t="str">
        <f>IF(ISBLANK(LeaveTracker[[#This Row],[Employee Name]]),"-----",VLOOKUP(LeaveTracker[[#This Row],[Employee Name]],Employees[[Employee Name]:[Office]],6))</f>
        <v>REGULAR</v>
      </c>
      <c r="G1479" s="24">
        <v>43847</v>
      </c>
      <c r="H1479" s="24">
        <v>43847</v>
      </c>
      <c r="I1479" s="56" t="s">
        <v>82</v>
      </c>
      <c r="K1479" s="51" t="str">
        <f ca="1">LeaveTracker[[#This Row],[Days]]&amp;" "&amp;LeaveTracker[[#This Row],[Type of Leave]]</f>
        <v>1 VL</v>
      </c>
      <c r="L1479" s="23">
        <f ca="1">NETWORKDAYS(LeaveTracker[[#This Row],[Start Date]],LeaveTracker[[#This Row],[End Date]],lstHolidays)</f>
        <v>1</v>
      </c>
      <c r="M1479" s="27"/>
    </row>
    <row r="1480" spans="1:13" ht="30" hidden="1" customHeight="1" x14ac:dyDescent="0.3">
      <c r="A1480" s="27">
        <v>103</v>
      </c>
      <c r="B1480" s="31">
        <v>43879</v>
      </c>
      <c r="C1480" s="31">
        <v>43834</v>
      </c>
      <c r="D1480" s="19" t="s">
        <v>533</v>
      </c>
      <c r="E1480" s="51" t="str">
        <f>IF(ISBLANK(LeaveTracker[[#This Row],[Employee Name]]),"-----",VLOOKUP(LeaveTracker[[#This Row],[Employee Name]],Employees[[Employee Name]:[Office]],7))</f>
        <v>GSO</v>
      </c>
      <c r="F1480" s="51" t="str">
        <f>IF(ISBLANK(LeaveTracker[[#This Row],[Employee Name]]),"-----",VLOOKUP(LeaveTracker[[#This Row],[Employee Name]],Employees[[Employee Name]:[Office]],6))</f>
        <v>REGULAR</v>
      </c>
      <c r="G1480" s="24">
        <v>43864</v>
      </c>
      <c r="H1480" s="24">
        <v>43864</v>
      </c>
      <c r="I1480" s="56" t="s">
        <v>82</v>
      </c>
      <c r="K1480" s="51" t="str">
        <f ca="1">LeaveTracker[[#This Row],[Days]]&amp;" "&amp;LeaveTracker[[#This Row],[Type of Leave]]</f>
        <v>1 VL</v>
      </c>
      <c r="L1480" s="23">
        <f ca="1">NETWORKDAYS(LeaveTracker[[#This Row],[Start Date]],LeaveTracker[[#This Row],[End Date]],lstHolidays)</f>
        <v>1</v>
      </c>
      <c r="M1480" s="27"/>
    </row>
    <row r="1481" spans="1:13" ht="30" hidden="1" customHeight="1" x14ac:dyDescent="0.3">
      <c r="A1481" s="27">
        <v>104</v>
      </c>
      <c r="B1481" s="31">
        <v>43879</v>
      </c>
      <c r="C1481" s="31">
        <v>43860</v>
      </c>
      <c r="D1481" s="19" t="s">
        <v>533</v>
      </c>
      <c r="E1481" s="51" t="str">
        <f>IF(ISBLANK(LeaveTracker[[#This Row],[Employee Name]]),"-----",VLOOKUP(LeaveTracker[[#This Row],[Employee Name]],Employees[[Employee Name]:[Office]],7))</f>
        <v>GSO</v>
      </c>
      <c r="F1481" s="51" t="str">
        <f>IF(ISBLANK(LeaveTracker[[#This Row],[Employee Name]]),"-----",VLOOKUP(LeaveTracker[[#This Row],[Employee Name]],Employees[[Employee Name]:[Office]],6))</f>
        <v>REGULAR</v>
      </c>
      <c r="G1481" s="24">
        <v>43850</v>
      </c>
      <c r="H1481" s="24">
        <v>43854</v>
      </c>
      <c r="I1481" s="56" t="s">
        <v>300</v>
      </c>
      <c r="J1481" s="43" t="s">
        <v>767</v>
      </c>
      <c r="K1481" s="51" t="str">
        <f ca="1">LeaveTracker[[#This Row],[Days]]&amp;" "&amp;LeaveTracker[[#This Row],[Type of Leave]]</f>
        <v>5 OTHER</v>
      </c>
      <c r="L1481" s="23">
        <f ca="1">NETWORKDAYS(LeaveTracker[[#This Row],[Start Date]],LeaveTracker[[#This Row],[End Date]],lstHolidays)</f>
        <v>5</v>
      </c>
      <c r="M1481" s="27"/>
    </row>
    <row r="1482" spans="1:13" ht="30" hidden="1" customHeight="1" x14ac:dyDescent="0.3">
      <c r="A1482" s="27">
        <v>105</v>
      </c>
      <c r="B1482" s="31">
        <v>43879</v>
      </c>
      <c r="C1482" s="31">
        <v>43837</v>
      </c>
      <c r="D1482" s="20" t="s">
        <v>533</v>
      </c>
      <c r="E1482" s="51" t="str">
        <f>IF(ISBLANK(LeaveTracker[[#This Row],[Employee Name]]),"-----",VLOOKUP(LeaveTracker[[#This Row],[Employee Name]],Employees[[Employee Name]:[Office]],7))</f>
        <v>GSO</v>
      </c>
      <c r="F1482" s="51" t="str">
        <f>IF(ISBLANK(LeaveTracker[[#This Row],[Employee Name]]),"-----",VLOOKUP(LeaveTracker[[#This Row],[Employee Name]],Employees[[Employee Name]:[Office]],6))</f>
        <v>REGULAR</v>
      </c>
      <c r="G1482" s="24">
        <v>43836</v>
      </c>
      <c r="H1482" s="24">
        <v>43836</v>
      </c>
      <c r="I1482" s="56" t="s">
        <v>300</v>
      </c>
      <c r="J1482" s="43" t="s">
        <v>105</v>
      </c>
      <c r="K1482" s="51" t="str">
        <f ca="1">LeaveTracker[[#This Row],[Days]]&amp;" "&amp;LeaveTracker[[#This Row],[Type of Leave]]</f>
        <v>1 OTHER</v>
      </c>
      <c r="L1482" s="23">
        <f ca="1">NETWORKDAYS(LeaveTracker[[#This Row],[Start Date]],LeaveTracker[[#This Row],[End Date]],lstHolidays)</f>
        <v>1</v>
      </c>
      <c r="M1482" s="27"/>
    </row>
    <row r="1483" spans="1:13" ht="30" hidden="1" customHeight="1" x14ac:dyDescent="0.3">
      <c r="A1483" s="27">
        <v>106</v>
      </c>
      <c r="B1483" s="31">
        <v>43879</v>
      </c>
      <c r="C1483" s="31">
        <v>43815</v>
      </c>
      <c r="D1483" s="20" t="s">
        <v>533</v>
      </c>
      <c r="E1483" s="51" t="str">
        <f>IF(ISBLANK(LeaveTracker[[#This Row],[Employee Name]]),"-----",VLOOKUP(LeaveTracker[[#This Row],[Employee Name]],Employees[[Employee Name]:[Office]],7))</f>
        <v>GSO</v>
      </c>
      <c r="F1483" s="51" t="str">
        <f>IF(ISBLANK(LeaveTracker[[#This Row],[Employee Name]]),"-----",VLOOKUP(LeaveTracker[[#This Row],[Employee Name]],Employees[[Employee Name]:[Office]],6))</f>
        <v>REGULAR</v>
      </c>
      <c r="G1483" s="24">
        <v>43822</v>
      </c>
      <c r="H1483" s="24">
        <v>43822</v>
      </c>
      <c r="I1483" s="56" t="s">
        <v>82</v>
      </c>
      <c r="K1483" s="51" t="str">
        <f ca="1">LeaveTracker[[#This Row],[Days]]&amp;" "&amp;LeaveTracker[[#This Row],[Type of Leave]]</f>
        <v>1 VL</v>
      </c>
      <c r="L1483" s="23">
        <f ca="1">NETWORKDAYS(LeaveTracker[[#This Row],[Start Date]],LeaveTracker[[#This Row],[End Date]],lstHolidays)</f>
        <v>1</v>
      </c>
      <c r="M1483" s="27"/>
    </row>
    <row r="1484" spans="1:13" ht="30" hidden="1" customHeight="1" x14ac:dyDescent="0.3">
      <c r="A1484" s="27">
        <v>106</v>
      </c>
      <c r="B1484" s="31">
        <v>43879</v>
      </c>
      <c r="C1484" s="31">
        <v>43815</v>
      </c>
      <c r="D1484" s="20" t="s">
        <v>533</v>
      </c>
      <c r="E1484" s="51" t="str">
        <f>IF(ISBLANK(LeaveTracker[[#This Row],[Employee Name]]),"-----",VLOOKUP(LeaveTracker[[#This Row],[Employee Name]],Employees[[Employee Name]:[Office]],7))</f>
        <v>GSO</v>
      </c>
      <c r="F1484" s="51" t="str">
        <f>IF(ISBLANK(LeaveTracker[[#This Row],[Employee Name]]),"-----",VLOOKUP(LeaveTracker[[#This Row],[Employee Name]],Employees[[Employee Name]:[Office]],6))</f>
        <v>REGULAR</v>
      </c>
      <c r="G1484" s="24">
        <v>43825</v>
      </c>
      <c r="H1484" s="24">
        <v>43826</v>
      </c>
      <c r="I1484" s="56" t="s">
        <v>82</v>
      </c>
      <c r="K1484" s="51" t="str">
        <f ca="1">LeaveTracker[[#This Row],[Days]]&amp;" "&amp;LeaveTracker[[#This Row],[Type of Leave]]</f>
        <v>2 VL</v>
      </c>
      <c r="L1484" s="23">
        <f ca="1">NETWORKDAYS(LeaveTracker[[#This Row],[Start Date]],LeaveTracker[[#This Row],[End Date]],lstHolidays)</f>
        <v>2</v>
      </c>
      <c r="M1484" s="27"/>
    </row>
    <row r="1485" spans="1:13" ht="30" hidden="1" customHeight="1" x14ac:dyDescent="0.3">
      <c r="A1485" s="27">
        <v>107</v>
      </c>
      <c r="B1485" s="31">
        <v>43879</v>
      </c>
      <c r="C1485" s="31">
        <v>43815</v>
      </c>
      <c r="D1485" s="20" t="s">
        <v>533</v>
      </c>
      <c r="E1485" s="51" t="str">
        <f>IF(ISBLANK(LeaveTracker[[#This Row],[Employee Name]]),"-----",VLOOKUP(LeaveTracker[[#This Row],[Employee Name]],Employees[[Employee Name]:[Office]],7))</f>
        <v>GSO</v>
      </c>
      <c r="F1485" s="51" t="str">
        <f>IF(ISBLANK(LeaveTracker[[#This Row],[Employee Name]]),"-----",VLOOKUP(LeaveTracker[[#This Row],[Employee Name]],Employees[[Employee Name]:[Office]],6))</f>
        <v>REGULAR</v>
      </c>
      <c r="G1485" s="24">
        <v>43808</v>
      </c>
      <c r="H1485" s="24">
        <v>43810</v>
      </c>
      <c r="I1485" s="56" t="s">
        <v>82</v>
      </c>
      <c r="K1485" s="51" t="str">
        <f ca="1">LeaveTracker[[#This Row],[Days]]&amp;" "&amp;LeaveTracker[[#This Row],[Type of Leave]]</f>
        <v>3 VL</v>
      </c>
      <c r="L1485" s="23">
        <f ca="1">NETWORKDAYS(LeaveTracker[[#This Row],[Start Date]],LeaveTracker[[#This Row],[End Date]],lstHolidays)</f>
        <v>3</v>
      </c>
      <c r="M1485" s="27"/>
    </row>
    <row r="1486" spans="1:13" ht="30" hidden="1" customHeight="1" x14ac:dyDescent="0.3">
      <c r="A1486" s="27">
        <v>108</v>
      </c>
      <c r="B1486" s="31">
        <v>43879</v>
      </c>
      <c r="C1486" s="31">
        <v>43815</v>
      </c>
      <c r="D1486" s="20" t="s">
        <v>533</v>
      </c>
      <c r="E1486" s="51" t="str">
        <f>IF(ISBLANK(LeaveTracker[[#This Row],[Employee Name]]),"-----",VLOOKUP(LeaveTracker[[#This Row],[Employee Name]],Employees[[Employee Name]:[Office]],7))</f>
        <v>GSO</v>
      </c>
      <c r="F1486" s="51" t="str">
        <f>IF(ISBLANK(LeaveTracker[[#This Row],[Employee Name]]),"-----",VLOOKUP(LeaveTracker[[#This Row],[Employee Name]],Employees[[Employee Name]:[Office]],6))</f>
        <v>REGULAR</v>
      </c>
      <c r="G1486" s="24">
        <v>43798</v>
      </c>
      <c r="H1486" s="24">
        <v>43798</v>
      </c>
      <c r="I1486" s="56" t="s">
        <v>81</v>
      </c>
      <c r="K1486" s="51" t="str">
        <f ca="1">LeaveTracker[[#This Row],[Days]]&amp;" "&amp;LeaveTracker[[#This Row],[Type of Leave]]</f>
        <v>1 SL</v>
      </c>
      <c r="L1486" s="23">
        <f ca="1">NETWORKDAYS(LeaveTracker[[#This Row],[Start Date]],LeaveTracker[[#This Row],[End Date]],lstHolidays)</f>
        <v>1</v>
      </c>
      <c r="M1486" s="27"/>
    </row>
    <row r="1487" spans="1:13" ht="30" hidden="1" customHeight="1" x14ac:dyDescent="0.3">
      <c r="A1487" s="27">
        <v>108</v>
      </c>
      <c r="B1487" s="31">
        <v>43879</v>
      </c>
      <c r="C1487" s="31">
        <v>43815</v>
      </c>
      <c r="D1487" s="20" t="s">
        <v>533</v>
      </c>
      <c r="E1487" s="51" t="str">
        <f>IF(ISBLANK(LeaveTracker[[#This Row],[Employee Name]]),"-----",VLOOKUP(LeaveTracker[[#This Row],[Employee Name]],Employees[[Employee Name]:[Office]],7))</f>
        <v>GSO</v>
      </c>
      <c r="F1487" s="51" t="str">
        <f>IF(ISBLANK(LeaveTracker[[#This Row],[Employee Name]]),"-----",VLOOKUP(LeaveTracker[[#This Row],[Employee Name]],Employees[[Employee Name]:[Office]],6))</f>
        <v>REGULAR</v>
      </c>
      <c r="G1487" s="24">
        <v>43801</v>
      </c>
      <c r="H1487" s="24">
        <v>43801</v>
      </c>
      <c r="I1487" s="56" t="s">
        <v>81</v>
      </c>
      <c r="K1487" s="51" t="str">
        <f ca="1">LeaveTracker[[#This Row],[Days]]&amp;" "&amp;LeaveTracker[[#This Row],[Type of Leave]]</f>
        <v>1 SL</v>
      </c>
      <c r="L1487" s="23">
        <f ca="1">NETWORKDAYS(LeaveTracker[[#This Row],[Start Date]],LeaveTracker[[#This Row],[End Date]],lstHolidays)</f>
        <v>1</v>
      </c>
      <c r="M1487" s="27"/>
    </row>
    <row r="1488" spans="1:13" ht="30" hidden="1" customHeight="1" x14ac:dyDescent="0.3">
      <c r="A1488" s="27">
        <v>108</v>
      </c>
      <c r="B1488" s="31">
        <v>43879</v>
      </c>
      <c r="C1488" s="31">
        <v>43815</v>
      </c>
      <c r="D1488" s="20" t="s">
        <v>533</v>
      </c>
      <c r="E1488" s="51" t="str">
        <f>IF(ISBLANK(LeaveTracker[[#This Row],[Employee Name]]),"-----",VLOOKUP(LeaveTracker[[#This Row],[Employee Name]],Employees[[Employee Name]:[Office]],7))</f>
        <v>GSO</v>
      </c>
      <c r="F1488" s="51" t="str">
        <f>IF(ISBLANK(LeaveTracker[[#This Row],[Employee Name]]),"-----",VLOOKUP(LeaveTracker[[#This Row],[Employee Name]],Employees[[Employee Name]:[Office]],6))</f>
        <v>REGULAR</v>
      </c>
      <c r="G1488" s="24">
        <v>43803</v>
      </c>
      <c r="H1488" s="24">
        <v>43803</v>
      </c>
      <c r="I1488" s="56" t="s">
        <v>81</v>
      </c>
      <c r="K1488" s="51" t="str">
        <f ca="1">LeaveTracker[[#This Row],[Days]]&amp;" "&amp;LeaveTracker[[#This Row],[Type of Leave]]</f>
        <v>1 SL</v>
      </c>
      <c r="L1488" s="23">
        <f ca="1">NETWORKDAYS(LeaveTracker[[#This Row],[Start Date]],LeaveTracker[[#This Row],[End Date]],lstHolidays)</f>
        <v>1</v>
      </c>
      <c r="M1488" s="27"/>
    </row>
    <row r="1489" spans="1:13" ht="30" hidden="1" customHeight="1" x14ac:dyDescent="0.3">
      <c r="A1489" s="27">
        <v>109</v>
      </c>
      <c r="B1489" s="31">
        <v>43879</v>
      </c>
      <c r="C1489" s="31">
        <v>43795</v>
      </c>
      <c r="D1489" s="20" t="s">
        <v>533</v>
      </c>
      <c r="E1489" s="51" t="str">
        <f>IF(ISBLANK(LeaveTracker[[#This Row],[Employee Name]]),"-----",VLOOKUP(LeaveTracker[[#This Row],[Employee Name]],Employees[[Employee Name]:[Office]],7))</f>
        <v>GSO</v>
      </c>
      <c r="F1489" s="51" t="str">
        <f>IF(ISBLANK(LeaveTracker[[#This Row],[Employee Name]]),"-----",VLOOKUP(LeaveTracker[[#This Row],[Employee Name]],Employees[[Employee Name]:[Office]],6))</f>
        <v>REGULAR</v>
      </c>
      <c r="G1489" s="24">
        <v>43794</v>
      </c>
      <c r="H1489" s="24">
        <v>43794</v>
      </c>
      <c r="I1489" s="56" t="s">
        <v>81</v>
      </c>
      <c r="K1489" s="51" t="str">
        <f ca="1">LeaveTracker[[#This Row],[Days]]&amp;" "&amp;LeaveTracker[[#This Row],[Type of Leave]]</f>
        <v>1 SL</v>
      </c>
      <c r="L1489" s="23">
        <f ca="1">NETWORKDAYS(LeaveTracker[[#This Row],[Start Date]],LeaveTracker[[#This Row],[End Date]],lstHolidays)</f>
        <v>1</v>
      </c>
      <c r="M1489" s="27"/>
    </row>
    <row r="1490" spans="1:13" ht="30" hidden="1" customHeight="1" x14ac:dyDescent="0.3">
      <c r="A1490" s="27">
        <v>110</v>
      </c>
      <c r="B1490" s="31">
        <v>43879</v>
      </c>
      <c r="C1490" s="31">
        <v>43795</v>
      </c>
      <c r="D1490" s="20" t="s">
        <v>533</v>
      </c>
      <c r="E1490" s="51" t="str">
        <f>IF(ISBLANK(LeaveTracker[[#This Row],[Employee Name]]),"-----",VLOOKUP(LeaveTracker[[#This Row],[Employee Name]],Employees[[Employee Name]:[Office]],7))</f>
        <v>GSO</v>
      </c>
      <c r="F1490" s="51" t="str">
        <f>IF(ISBLANK(LeaveTracker[[#This Row],[Employee Name]]),"-----",VLOOKUP(LeaveTracker[[#This Row],[Employee Name]],Employees[[Employee Name]:[Office]],6))</f>
        <v>REGULAR</v>
      </c>
      <c r="G1490" s="24">
        <v>43787</v>
      </c>
      <c r="H1490" s="24">
        <v>43787</v>
      </c>
      <c r="I1490" s="56" t="s">
        <v>81</v>
      </c>
      <c r="K1490" s="51" t="str">
        <f ca="1">LeaveTracker[[#This Row],[Days]]&amp;" "&amp;LeaveTracker[[#This Row],[Type of Leave]]</f>
        <v>1 SL</v>
      </c>
      <c r="L1490" s="23">
        <f ca="1">NETWORKDAYS(LeaveTracker[[#This Row],[Start Date]],LeaveTracker[[#This Row],[End Date]],lstHolidays)</f>
        <v>1</v>
      </c>
      <c r="M1490" s="27"/>
    </row>
    <row r="1491" spans="1:13" ht="30" hidden="1" customHeight="1" x14ac:dyDescent="0.3">
      <c r="A1491" s="27">
        <v>111</v>
      </c>
      <c r="B1491" s="31">
        <v>43879</v>
      </c>
      <c r="C1491" s="31">
        <v>43776</v>
      </c>
      <c r="D1491" s="20" t="s">
        <v>533</v>
      </c>
      <c r="E1491" s="51" t="str">
        <f>IF(ISBLANK(LeaveTracker[[#This Row],[Employee Name]]),"-----",VLOOKUP(LeaveTracker[[#This Row],[Employee Name]],Employees[[Employee Name]:[Office]],7))</f>
        <v>GSO</v>
      </c>
      <c r="F1491" s="51" t="str">
        <f>IF(ISBLANK(LeaveTracker[[#This Row],[Employee Name]]),"-----",VLOOKUP(LeaveTracker[[#This Row],[Employee Name]],Employees[[Employee Name]:[Office]],6))</f>
        <v>REGULAR</v>
      </c>
      <c r="G1491" s="24">
        <v>43775</v>
      </c>
      <c r="H1491" s="24">
        <v>43775</v>
      </c>
      <c r="I1491" s="56" t="s">
        <v>81</v>
      </c>
      <c r="K1491" s="51" t="str">
        <f ca="1">LeaveTracker[[#This Row],[Days]]&amp;" "&amp;LeaveTracker[[#This Row],[Type of Leave]]</f>
        <v>1 SL</v>
      </c>
      <c r="L1491" s="23">
        <f ca="1">NETWORKDAYS(LeaveTracker[[#This Row],[Start Date]],LeaveTracker[[#This Row],[End Date]],lstHolidays)</f>
        <v>1</v>
      </c>
      <c r="M1491" s="27"/>
    </row>
    <row r="1492" spans="1:13" ht="30" hidden="1" customHeight="1" x14ac:dyDescent="0.3">
      <c r="A1492" s="27">
        <v>112</v>
      </c>
      <c r="B1492" s="31">
        <v>43879</v>
      </c>
      <c r="C1492" s="31">
        <v>43803</v>
      </c>
      <c r="D1492" s="19" t="s">
        <v>504</v>
      </c>
      <c r="E1492" s="51" t="str">
        <f>IF(ISBLANK(LeaveTracker[[#This Row],[Employee Name]]),"-----",VLOOKUP(LeaveTracker[[#This Row],[Employee Name]],Employees[[Employee Name]:[Office]],7))</f>
        <v>COOPERATIVE OFFICE</v>
      </c>
      <c r="F1492" s="51" t="str">
        <f>IF(ISBLANK(LeaveTracker[[#This Row],[Employee Name]]),"-----",VLOOKUP(LeaveTracker[[#This Row],[Employee Name]],Employees[[Employee Name]:[Office]],6))</f>
        <v>REGULAR</v>
      </c>
      <c r="G1492" s="24">
        <v>43819</v>
      </c>
      <c r="H1492" s="24">
        <v>43819</v>
      </c>
      <c r="I1492" s="56" t="s">
        <v>82</v>
      </c>
      <c r="K1492" s="51" t="str">
        <f ca="1">LeaveTracker[[#This Row],[Days]]&amp;" "&amp;LeaveTracker[[#This Row],[Type of Leave]]</f>
        <v>1 VL</v>
      </c>
      <c r="L1492" s="23">
        <f ca="1">NETWORKDAYS(LeaveTracker[[#This Row],[Start Date]],LeaveTracker[[#This Row],[End Date]],lstHolidays)</f>
        <v>1</v>
      </c>
      <c r="M1492" s="27"/>
    </row>
    <row r="1493" spans="1:13" ht="30" hidden="1" customHeight="1" x14ac:dyDescent="0.3">
      <c r="A1493" s="27">
        <v>112</v>
      </c>
      <c r="B1493" s="31">
        <v>43879</v>
      </c>
      <c r="C1493" s="31">
        <v>43803</v>
      </c>
      <c r="D1493" s="20" t="s">
        <v>504</v>
      </c>
      <c r="E1493" s="51" t="str">
        <f>IF(ISBLANK(LeaveTracker[[#This Row],[Employee Name]]),"-----",VLOOKUP(LeaveTracker[[#This Row],[Employee Name]],Employees[[Employee Name]:[Office]],7))</f>
        <v>COOPERATIVE OFFICE</v>
      </c>
      <c r="F1493" s="51" t="str">
        <f>IF(ISBLANK(LeaveTracker[[#This Row],[Employee Name]]),"-----",VLOOKUP(LeaveTracker[[#This Row],[Employee Name]],Employees[[Employee Name]:[Office]],6))</f>
        <v>REGULAR</v>
      </c>
      <c r="G1493" s="24">
        <v>43822</v>
      </c>
      <c r="H1493" s="24">
        <v>43822</v>
      </c>
      <c r="I1493" s="56" t="s">
        <v>82</v>
      </c>
      <c r="K1493" s="51" t="str">
        <f ca="1">LeaveTracker[[#This Row],[Days]]&amp;" "&amp;LeaveTracker[[#This Row],[Type of Leave]]</f>
        <v>1 VL</v>
      </c>
      <c r="L1493" s="23">
        <f ca="1">NETWORKDAYS(LeaveTracker[[#This Row],[Start Date]],LeaveTracker[[#This Row],[End Date]],lstHolidays)</f>
        <v>1</v>
      </c>
      <c r="M1493" s="27"/>
    </row>
    <row r="1494" spans="1:13" ht="30" hidden="1" customHeight="1" x14ac:dyDescent="0.3">
      <c r="A1494" s="27">
        <v>113</v>
      </c>
      <c r="B1494" s="31">
        <v>43879</v>
      </c>
      <c r="C1494" s="31">
        <v>43840</v>
      </c>
      <c r="D1494" s="19" t="s">
        <v>494</v>
      </c>
      <c r="E1494" s="51" t="str">
        <f>IF(ISBLANK(LeaveTracker[[#This Row],[Employee Name]]),"-----",VLOOKUP(LeaveTracker[[#This Row],[Employee Name]],Employees[[Employee Name]:[Office]],7))</f>
        <v>COOPERATIVE OFFICE</v>
      </c>
      <c r="F1494" s="51" t="str">
        <f>IF(ISBLANK(LeaveTracker[[#This Row],[Employee Name]]),"-----",VLOOKUP(LeaveTracker[[#This Row],[Employee Name]],Employees[[Employee Name]:[Office]],6))</f>
        <v>REGULAR</v>
      </c>
      <c r="G1494" s="24">
        <v>43839</v>
      </c>
      <c r="H1494" s="24">
        <v>43839</v>
      </c>
      <c r="I1494" s="56" t="s">
        <v>81</v>
      </c>
      <c r="K1494" s="51" t="str">
        <f ca="1">LeaveTracker[[#This Row],[Days]]&amp;" "&amp;LeaveTracker[[#This Row],[Type of Leave]]</f>
        <v>1 SL</v>
      </c>
      <c r="L1494" s="23">
        <f ca="1">NETWORKDAYS(LeaveTracker[[#This Row],[Start Date]],LeaveTracker[[#This Row],[End Date]],lstHolidays)</f>
        <v>1</v>
      </c>
      <c r="M1494" s="27"/>
    </row>
    <row r="1495" spans="1:13" ht="30" hidden="1" customHeight="1" x14ac:dyDescent="0.3">
      <c r="A1495" s="27">
        <v>114</v>
      </c>
      <c r="B1495" s="31">
        <v>43879</v>
      </c>
      <c r="C1495" s="31">
        <v>43804</v>
      </c>
      <c r="D1495" s="19" t="s">
        <v>494</v>
      </c>
      <c r="E1495" s="51" t="str">
        <f>IF(ISBLANK(LeaveTracker[[#This Row],[Employee Name]]),"-----",VLOOKUP(LeaveTracker[[#This Row],[Employee Name]],Employees[[Employee Name]:[Office]],7))</f>
        <v>COOPERATIVE OFFICE</v>
      </c>
      <c r="F1495" s="51" t="str">
        <f>IF(ISBLANK(LeaveTracker[[#This Row],[Employee Name]]),"-----",VLOOKUP(LeaveTracker[[#This Row],[Employee Name]],Employees[[Employee Name]:[Office]],6))</f>
        <v>REGULAR</v>
      </c>
      <c r="G1495" s="24">
        <v>43811</v>
      </c>
      <c r="H1495" s="24">
        <v>43812</v>
      </c>
      <c r="I1495" s="56" t="s">
        <v>300</v>
      </c>
      <c r="J1495" s="43" t="s">
        <v>730</v>
      </c>
      <c r="K1495" s="51" t="str">
        <f ca="1">LeaveTracker[[#This Row],[Days]]&amp;" "&amp;LeaveTracker[[#This Row],[Type of Leave]]</f>
        <v>2 OTHER</v>
      </c>
      <c r="L1495" s="23">
        <f ca="1">NETWORKDAYS(LeaveTracker[[#This Row],[Start Date]],LeaveTracker[[#This Row],[End Date]],lstHolidays)</f>
        <v>2</v>
      </c>
      <c r="M1495" s="27"/>
    </row>
    <row r="1496" spans="1:13" ht="30" hidden="1" customHeight="1" x14ac:dyDescent="0.3">
      <c r="A1496" s="27">
        <v>115</v>
      </c>
      <c r="B1496" s="31">
        <v>43879</v>
      </c>
      <c r="C1496" s="31">
        <v>43804</v>
      </c>
      <c r="D1496" s="20" t="s">
        <v>494</v>
      </c>
      <c r="E1496" s="51" t="str">
        <f>IF(ISBLANK(LeaveTracker[[#This Row],[Employee Name]]),"-----",VLOOKUP(LeaveTracker[[#This Row],[Employee Name]],Employees[[Employee Name]:[Office]],7))</f>
        <v>COOPERATIVE OFFICE</v>
      </c>
      <c r="F1496" s="51" t="str">
        <f>IF(ISBLANK(LeaveTracker[[#This Row],[Employee Name]]),"-----",VLOOKUP(LeaveTracker[[#This Row],[Employee Name]],Employees[[Employee Name]:[Office]],6))</f>
        <v>REGULAR</v>
      </c>
      <c r="G1496" s="24">
        <v>43803</v>
      </c>
      <c r="H1496" s="24">
        <v>43803</v>
      </c>
      <c r="I1496" s="56" t="s">
        <v>81</v>
      </c>
      <c r="K1496" s="51" t="str">
        <f ca="1">LeaveTracker[[#This Row],[Days]]&amp;" "&amp;LeaveTracker[[#This Row],[Type of Leave]]</f>
        <v>1 SL</v>
      </c>
      <c r="L1496" s="23">
        <f ca="1">NETWORKDAYS(LeaveTracker[[#This Row],[Start Date]],LeaveTracker[[#This Row],[End Date]],lstHolidays)</f>
        <v>1</v>
      </c>
      <c r="M1496" s="27"/>
    </row>
    <row r="1497" spans="1:13" ht="30" hidden="1" customHeight="1" x14ac:dyDescent="0.3">
      <c r="A1497" s="27">
        <v>116</v>
      </c>
      <c r="B1497" s="31">
        <v>43879</v>
      </c>
      <c r="C1497" s="31">
        <v>43803</v>
      </c>
      <c r="D1497" s="19" t="s">
        <v>500</v>
      </c>
      <c r="E1497" s="51" t="str">
        <f>IF(ISBLANK(LeaveTracker[[#This Row],[Employee Name]]),"-----",VLOOKUP(LeaveTracker[[#This Row],[Employee Name]],Employees[[Employee Name]:[Office]],7))</f>
        <v>COOPERATIVE OFFICE</v>
      </c>
      <c r="F1497" s="51" t="str">
        <f>IF(ISBLANK(LeaveTracker[[#This Row],[Employee Name]]),"-----",VLOOKUP(LeaveTracker[[#This Row],[Employee Name]],Employees[[Employee Name]:[Office]],6))</f>
        <v>REGULAR</v>
      </c>
      <c r="G1497" s="24">
        <v>43810</v>
      </c>
      <c r="H1497" s="24">
        <v>43812</v>
      </c>
      <c r="I1497" s="56" t="s">
        <v>82</v>
      </c>
      <c r="K1497" s="51" t="str">
        <f ca="1">LeaveTracker[[#This Row],[Days]]&amp;" "&amp;LeaveTracker[[#This Row],[Type of Leave]]</f>
        <v>3 VL</v>
      </c>
      <c r="L1497" s="23">
        <f ca="1">NETWORKDAYS(LeaveTracker[[#This Row],[Start Date]],LeaveTracker[[#This Row],[End Date]],lstHolidays)</f>
        <v>3</v>
      </c>
      <c r="M1497" s="27"/>
    </row>
    <row r="1498" spans="1:13" ht="30" hidden="1" customHeight="1" x14ac:dyDescent="0.3">
      <c r="A1498" s="27">
        <v>117</v>
      </c>
      <c r="B1498" s="31">
        <v>43879</v>
      </c>
      <c r="C1498" s="31">
        <v>43803</v>
      </c>
      <c r="D1498" s="20" t="s">
        <v>500</v>
      </c>
      <c r="E1498" s="51" t="str">
        <f>IF(ISBLANK(LeaveTracker[[#This Row],[Employee Name]]),"-----",VLOOKUP(LeaveTracker[[#This Row],[Employee Name]],Employees[[Employee Name]:[Office]],7))</f>
        <v>COOPERATIVE OFFICE</v>
      </c>
      <c r="F1498" s="51" t="str">
        <f>IF(ISBLANK(LeaveTracker[[#This Row],[Employee Name]]),"-----",VLOOKUP(LeaveTracker[[#This Row],[Employee Name]],Employees[[Employee Name]:[Office]],6))</f>
        <v>REGULAR</v>
      </c>
      <c r="G1498" s="24">
        <v>43826</v>
      </c>
      <c r="H1498" s="24">
        <v>43826</v>
      </c>
      <c r="I1498" s="56" t="s">
        <v>300</v>
      </c>
      <c r="J1498" s="43" t="s">
        <v>730</v>
      </c>
      <c r="K1498" s="51" t="str">
        <f ca="1">LeaveTracker[[#This Row],[Days]]&amp;" "&amp;LeaveTracker[[#This Row],[Type of Leave]]</f>
        <v>1 OTHER</v>
      </c>
      <c r="L1498" s="23">
        <f ca="1">NETWORKDAYS(LeaveTracker[[#This Row],[Start Date]],LeaveTracker[[#This Row],[End Date]],lstHolidays)</f>
        <v>1</v>
      </c>
      <c r="M1498" s="27"/>
    </row>
    <row r="1499" spans="1:13" ht="30" hidden="1" customHeight="1" x14ac:dyDescent="0.3">
      <c r="A1499" s="27">
        <v>118</v>
      </c>
      <c r="B1499" s="31">
        <v>43879</v>
      </c>
      <c r="C1499" s="31">
        <v>43837</v>
      </c>
      <c r="D1499" s="19" t="s">
        <v>507</v>
      </c>
      <c r="E1499" s="51" t="str">
        <f>IF(ISBLANK(LeaveTracker[[#This Row],[Employee Name]]),"-----",VLOOKUP(LeaveTracker[[#This Row],[Employee Name]],Employees[[Employee Name]:[Office]],7))</f>
        <v>THRDC</v>
      </c>
      <c r="F1499" s="51" t="str">
        <f>IF(ISBLANK(LeaveTracker[[#This Row],[Employee Name]]),"-----",VLOOKUP(LeaveTracker[[#This Row],[Employee Name]],Employees[[Employee Name]:[Office]],6))</f>
        <v>REGULAR</v>
      </c>
      <c r="G1499" s="24">
        <v>43838</v>
      </c>
      <c r="H1499" s="24">
        <v>43839</v>
      </c>
      <c r="I1499" s="56" t="s">
        <v>300</v>
      </c>
      <c r="J1499" s="43" t="s">
        <v>105</v>
      </c>
      <c r="K1499" s="51" t="str">
        <f ca="1">LeaveTracker[[#This Row],[Days]]&amp;" "&amp;LeaveTracker[[#This Row],[Type of Leave]]</f>
        <v>2 OTHER</v>
      </c>
      <c r="L1499" s="23">
        <f ca="1">NETWORKDAYS(LeaveTracker[[#This Row],[Start Date]],LeaveTracker[[#This Row],[End Date]],lstHolidays)</f>
        <v>2</v>
      </c>
      <c r="M1499" s="27"/>
    </row>
    <row r="1500" spans="1:13" ht="30" hidden="1" customHeight="1" x14ac:dyDescent="0.3">
      <c r="A1500" s="27">
        <v>119</v>
      </c>
      <c r="B1500" s="31">
        <v>43879</v>
      </c>
      <c r="C1500" s="31">
        <v>43801</v>
      </c>
      <c r="D1500" s="19" t="s">
        <v>491</v>
      </c>
      <c r="E1500" s="51" t="str">
        <f>IF(ISBLANK(LeaveTracker[[#This Row],[Employee Name]]),"-----",VLOOKUP(LeaveTracker[[#This Row],[Employee Name]],Employees[[Employee Name]:[Office]],7))</f>
        <v>MAHOGANY MARKET</v>
      </c>
      <c r="F1500" s="51" t="str">
        <f>IF(ISBLANK(LeaveTracker[[#This Row],[Employee Name]]),"-----",VLOOKUP(LeaveTracker[[#This Row],[Employee Name]],Employees[[Employee Name]:[Office]],6))</f>
        <v>REGULAR</v>
      </c>
      <c r="G1500" s="24">
        <v>43798</v>
      </c>
      <c r="H1500" s="24">
        <v>43798</v>
      </c>
      <c r="I1500" s="56" t="s">
        <v>81</v>
      </c>
      <c r="K1500" s="51" t="str">
        <f ca="1">LeaveTracker[[#This Row],[Days]]&amp;" "&amp;LeaveTracker[[#This Row],[Type of Leave]]</f>
        <v>1 SL</v>
      </c>
      <c r="L1500" s="23">
        <f ca="1">NETWORKDAYS(LeaveTracker[[#This Row],[Start Date]],LeaveTracker[[#This Row],[End Date]],lstHolidays)</f>
        <v>1</v>
      </c>
      <c r="M1500" s="27"/>
    </row>
    <row r="1501" spans="1:13" ht="30" hidden="1" customHeight="1" x14ac:dyDescent="0.3">
      <c r="A1501" s="27">
        <v>120</v>
      </c>
      <c r="B1501" s="31">
        <v>43879</v>
      </c>
      <c r="C1501" s="31">
        <v>43798</v>
      </c>
      <c r="D1501" s="19" t="s">
        <v>497</v>
      </c>
      <c r="E1501" s="51" t="str">
        <f>IF(ISBLANK(LeaveTracker[[#This Row],[Employee Name]]),"-----",VLOOKUP(LeaveTracker[[#This Row],[Employee Name]],Employees[[Employee Name]:[Office]],7))</f>
        <v>COOPERATIVE OFFICE</v>
      </c>
      <c r="F1501" s="51" t="str">
        <f>IF(ISBLANK(LeaveTracker[[#This Row],[Employee Name]]),"-----",VLOOKUP(LeaveTracker[[#This Row],[Employee Name]],Employees[[Employee Name]:[Office]],6))</f>
        <v>REGULAR</v>
      </c>
      <c r="G1501" s="24">
        <v>43815</v>
      </c>
      <c r="H1501" s="24">
        <v>43818</v>
      </c>
      <c r="I1501" s="56" t="s">
        <v>81</v>
      </c>
      <c r="K1501" s="51" t="str">
        <f ca="1">LeaveTracker[[#This Row],[Days]]&amp;" "&amp;LeaveTracker[[#This Row],[Type of Leave]]</f>
        <v>4 SL</v>
      </c>
      <c r="L1501" s="23">
        <f ca="1">NETWORKDAYS(LeaveTracker[[#This Row],[Start Date]],LeaveTracker[[#This Row],[End Date]],lstHolidays)</f>
        <v>4</v>
      </c>
      <c r="M1501" s="27"/>
    </row>
    <row r="1502" spans="1:13" ht="30" hidden="1" customHeight="1" x14ac:dyDescent="0.3">
      <c r="A1502" s="27">
        <v>120</v>
      </c>
      <c r="B1502" s="31">
        <v>43879</v>
      </c>
      <c r="C1502" s="31">
        <v>43798</v>
      </c>
      <c r="D1502" s="20" t="s">
        <v>497</v>
      </c>
      <c r="E1502" s="51" t="str">
        <f>IF(ISBLANK(LeaveTracker[[#This Row],[Employee Name]]),"-----",VLOOKUP(LeaveTracker[[#This Row],[Employee Name]],Employees[[Employee Name]:[Office]],7))</f>
        <v>COOPERATIVE OFFICE</v>
      </c>
      <c r="F1502" s="51" t="str">
        <f>IF(ISBLANK(LeaveTracker[[#This Row],[Employee Name]]),"-----",VLOOKUP(LeaveTracker[[#This Row],[Employee Name]],Employees[[Employee Name]:[Office]],6))</f>
        <v>REGULAR</v>
      </c>
      <c r="G1502" s="24">
        <v>43822</v>
      </c>
      <c r="H1502" s="24">
        <v>43822</v>
      </c>
      <c r="I1502" s="56" t="s">
        <v>81</v>
      </c>
      <c r="K1502" s="51" t="str">
        <f ca="1">LeaveTracker[[#This Row],[Days]]&amp;" "&amp;LeaveTracker[[#This Row],[Type of Leave]]</f>
        <v>1 SL</v>
      </c>
      <c r="L1502" s="23">
        <f ca="1">NETWORKDAYS(LeaveTracker[[#This Row],[Start Date]],LeaveTracker[[#This Row],[End Date]],lstHolidays)</f>
        <v>1</v>
      </c>
      <c r="M1502" s="27"/>
    </row>
    <row r="1503" spans="1:13" ht="30" hidden="1" customHeight="1" x14ac:dyDescent="0.3">
      <c r="A1503" s="27">
        <v>120</v>
      </c>
      <c r="B1503" s="31">
        <v>43879</v>
      </c>
      <c r="C1503" s="31">
        <v>43798</v>
      </c>
      <c r="D1503" s="20" t="s">
        <v>497</v>
      </c>
      <c r="E1503" s="51" t="str">
        <f>IF(ISBLANK(LeaveTracker[[#This Row],[Employee Name]]),"-----",VLOOKUP(LeaveTracker[[#This Row],[Employee Name]],Employees[[Employee Name]:[Office]],7))</f>
        <v>COOPERATIVE OFFICE</v>
      </c>
      <c r="F1503" s="51" t="str">
        <f>IF(ISBLANK(LeaveTracker[[#This Row],[Employee Name]]),"-----",VLOOKUP(LeaveTracker[[#This Row],[Employee Name]],Employees[[Employee Name]:[Office]],6))</f>
        <v>REGULAR</v>
      </c>
      <c r="G1503" s="24">
        <v>43825</v>
      </c>
      <c r="H1503" s="24">
        <v>43825</v>
      </c>
      <c r="I1503" s="56" t="s">
        <v>81</v>
      </c>
      <c r="K1503" s="51" t="str">
        <f ca="1">LeaveTracker[[#This Row],[Days]]&amp;" "&amp;LeaveTracker[[#This Row],[Type of Leave]]</f>
        <v>1 SL</v>
      </c>
      <c r="L1503" s="23">
        <f ca="1">NETWORKDAYS(LeaveTracker[[#This Row],[Start Date]],LeaveTracker[[#This Row],[End Date]],lstHolidays)</f>
        <v>1</v>
      </c>
      <c r="M1503" s="27"/>
    </row>
    <row r="1504" spans="1:13" ht="30" hidden="1" customHeight="1" x14ac:dyDescent="0.3">
      <c r="A1504" s="27">
        <v>121</v>
      </c>
      <c r="B1504" s="31">
        <v>43879</v>
      </c>
      <c r="C1504" s="31">
        <v>43798</v>
      </c>
      <c r="D1504" s="20" t="s">
        <v>497</v>
      </c>
      <c r="E1504" s="51" t="str">
        <f>IF(ISBLANK(LeaveTracker[[#This Row],[Employee Name]]),"-----",VLOOKUP(LeaveTracker[[#This Row],[Employee Name]],Employees[[Employee Name]:[Office]],7))</f>
        <v>COOPERATIVE OFFICE</v>
      </c>
      <c r="F1504" s="51" t="str">
        <f>IF(ISBLANK(LeaveTracker[[#This Row],[Employee Name]]),"-----",VLOOKUP(LeaveTracker[[#This Row],[Employee Name]],Employees[[Employee Name]:[Office]],6))</f>
        <v>REGULAR</v>
      </c>
      <c r="G1504" s="24">
        <v>43801</v>
      </c>
      <c r="H1504" s="24">
        <v>43804</v>
      </c>
      <c r="I1504" s="56" t="s">
        <v>81</v>
      </c>
      <c r="K1504" s="51" t="str">
        <f ca="1">LeaveTracker[[#This Row],[Days]]&amp;" "&amp;LeaveTracker[[#This Row],[Type of Leave]]</f>
        <v>4 SL</v>
      </c>
      <c r="L1504" s="23">
        <f ca="1">NETWORKDAYS(LeaveTracker[[#This Row],[Start Date]],LeaveTracker[[#This Row],[End Date]],lstHolidays)</f>
        <v>4</v>
      </c>
      <c r="M1504" s="27"/>
    </row>
    <row r="1505" spans="1:13" ht="30" hidden="1" customHeight="1" x14ac:dyDescent="0.3">
      <c r="A1505" s="27">
        <v>121</v>
      </c>
      <c r="B1505" s="31">
        <v>43879</v>
      </c>
      <c r="C1505" s="31">
        <v>43799</v>
      </c>
      <c r="D1505" s="20" t="s">
        <v>497</v>
      </c>
      <c r="E1505" s="51" t="str">
        <f>IF(ISBLANK(LeaveTracker[[#This Row],[Employee Name]]),"-----",VLOOKUP(LeaveTracker[[#This Row],[Employee Name]],Employees[[Employee Name]:[Office]],7))</f>
        <v>COOPERATIVE OFFICE</v>
      </c>
      <c r="F1505" s="51" t="str">
        <f>IF(ISBLANK(LeaveTracker[[#This Row],[Employee Name]]),"-----",VLOOKUP(LeaveTracker[[#This Row],[Employee Name]],Employees[[Employee Name]:[Office]],6))</f>
        <v>REGULAR</v>
      </c>
      <c r="G1505" s="24">
        <v>43808</v>
      </c>
      <c r="H1505" s="24">
        <v>43811</v>
      </c>
      <c r="I1505" s="56" t="s">
        <v>81</v>
      </c>
      <c r="K1505" s="51" t="str">
        <f ca="1">LeaveTracker[[#This Row],[Days]]&amp;" "&amp;LeaveTracker[[#This Row],[Type of Leave]]</f>
        <v>4 SL</v>
      </c>
      <c r="L1505" s="23">
        <f ca="1">NETWORKDAYS(LeaveTracker[[#This Row],[Start Date]],LeaveTracker[[#This Row],[End Date]],lstHolidays)</f>
        <v>4</v>
      </c>
      <c r="M1505" s="27"/>
    </row>
    <row r="1506" spans="1:13" ht="30" hidden="1" customHeight="1" x14ac:dyDescent="0.3">
      <c r="A1506" s="27">
        <v>122</v>
      </c>
      <c r="B1506" s="31">
        <v>43879</v>
      </c>
      <c r="C1506" s="24">
        <v>43819</v>
      </c>
      <c r="D1506" s="19" t="s">
        <v>335</v>
      </c>
      <c r="E1506" s="51" t="str">
        <f>IF(ISBLANK(LeaveTracker[[#This Row],[Employee Name]]),"-----",VLOOKUP(LeaveTracker[[#This Row],[Employee Name]],Employees[[Employee Name]:[Office]],7))</f>
        <v>INTERNAL</v>
      </c>
      <c r="F1506" s="51" t="str">
        <f>IF(ISBLANK(LeaveTracker[[#This Row],[Employee Name]]),"-----",VLOOKUP(LeaveTracker[[#This Row],[Employee Name]],Employees[[Employee Name]:[Office]],6))</f>
        <v>REGULAR</v>
      </c>
      <c r="G1506" s="24">
        <v>43819</v>
      </c>
      <c r="H1506" s="24">
        <v>43819</v>
      </c>
      <c r="I1506" s="56" t="s">
        <v>300</v>
      </c>
      <c r="J1506" s="43" t="s">
        <v>694</v>
      </c>
      <c r="K1506" s="51" t="str">
        <f ca="1">LeaveTracker[[#This Row],[Days]]&amp;" "&amp;LeaveTracker[[#This Row],[Type of Leave]]</f>
        <v>1 OTHER</v>
      </c>
      <c r="L1506" s="23">
        <f ca="1">NETWORKDAYS(LeaveTracker[[#This Row],[Start Date]],LeaveTracker[[#This Row],[End Date]],lstHolidays)</f>
        <v>1</v>
      </c>
      <c r="M1506" s="27"/>
    </row>
    <row r="1507" spans="1:13" ht="30" hidden="1" customHeight="1" x14ac:dyDescent="0.3">
      <c r="A1507" s="27">
        <v>123</v>
      </c>
      <c r="B1507" s="31">
        <v>43879</v>
      </c>
      <c r="C1507" s="31">
        <v>43836</v>
      </c>
      <c r="D1507" s="19" t="s">
        <v>784</v>
      </c>
      <c r="E1507" s="51" t="str">
        <f>IF(ISBLANK(LeaveTracker[[#This Row],[Employee Name]]),"-----",VLOOKUP(LeaveTracker[[#This Row],[Employee Name]],Employees[[Employee Name]:[Office]],7))</f>
        <v>SP</v>
      </c>
      <c r="F1507" s="51" t="str">
        <f>IF(ISBLANK(LeaveTracker[[#This Row],[Employee Name]]),"-----",VLOOKUP(LeaveTracker[[#This Row],[Employee Name]],Employees[[Employee Name]:[Office]],6))</f>
        <v>REGULAR</v>
      </c>
      <c r="G1507" s="21">
        <v>43833</v>
      </c>
      <c r="H1507" s="24">
        <v>43833</v>
      </c>
      <c r="I1507" s="56" t="s">
        <v>300</v>
      </c>
      <c r="J1507" s="43" t="s">
        <v>647</v>
      </c>
      <c r="K1507" s="51" t="str">
        <f ca="1">LeaveTracker[[#This Row],[Days]]&amp;" "&amp;LeaveTracker[[#This Row],[Type of Leave]]</f>
        <v>1 OTHER</v>
      </c>
      <c r="L1507" s="23">
        <f ca="1">NETWORKDAYS(LeaveTracker[[#This Row],[Start Date]],LeaveTracker[[#This Row],[End Date]],lstHolidays)</f>
        <v>1</v>
      </c>
      <c r="M1507" s="27"/>
    </row>
    <row r="1508" spans="1:13" ht="30" hidden="1" customHeight="1" x14ac:dyDescent="0.3">
      <c r="A1508" s="27">
        <v>124</v>
      </c>
      <c r="B1508" s="31">
        <v>43879</v>
      </c>
      <c r="C1508" s="31">
        <v>43811</v>
      </c>
      <c r="D1508" s="19" t="s">
        <v>480</v>
      </c>
      <c r="E1508" s="51" t="str">
        <f>IF(ISBLANK(LeaveTracker[[#This Row],[Employee Name]]),"-----",VLOOKUP(LeaveTracker[[#This Row],[Employee Name]],Employees[[Employee Name]:[Office]],7))</f>
        <v>ADMIN OFFICE</v>
      </c>
      <c r="F1508" s="51" t="str">
        <f>IF(ISBLANK(LeaveTracker[[#This Row],[Employee Name]]),"-----",VLOOKUP(LeaveTracker[[#This Row],[Employee Name]],Employees[[Employee Name]:[Office]],6))</f>
        <v>REGULAR</v>
      </c>
      <c r="G1508" s="24">
        <v>43804</v>
      </c>
      <c r="H1508" s="24">
        <v>43805</v>
      </c>
      <c r="I1508" s="56" t="s">
        <v>81</v>
      </c>
      <c r="K1508" s="51" t="str">
        <f ca="1">LeaveTracker[[#This Row],[Days]]&amp;" "&amp;LeaveTracker[[#This Row],[Type of Leave]]</f>
        <v>2 SL</v>
      </c>
      <c r="L1508" s="23">
        <f ca="1">NETWORKDAYS(LeaveTracker[[#This Row],[Start Date]],LeaveTracker[[#This Row],[End Date]],lstHolidays)</f>
        <v>2</v>
      </c>
      <c r="M1508" s="27"/>
    </row>
    <row r="1509" spans="1:13" ht="30" hidden="1" customHeight="1" x14ac:dyDescent="0.3">
      <c r="A1509" s="27">
        <v>125</v>
      </c>
      <c r="B1509" s="31">
        <v>43879</v>
      </c>
      <c r="C1509" s="31">
        <v>43810</v>
      </c>
      <c r="D1509" s="19" t="s">
        <v>267</v>
      </c>
      <c r="E1509" s="51" t="str">
        <f>IF(ISBLANK(LeaveTracker[[#This Row],[Employee Name]]),"-----",VLOOKUP(LeaveTracker[[#This Row],[Employee Name]],Employees[[Employee Name]:[Office]],7))</f>
        <v>MO</v>
      </c>
      <c r="F1509" s="51" t="str">
        <f>IF(ISBLANK(LeaveTracker[[#This Row],[Employee Name]]),"-----",VLOOKUP(LeaveTracker[[#This Row],[Employee Name]],Employees[[Employee Name]:[Office]],6))</f>
        <v>REGULAR</v>
      </c>
      <c r="G1509" s="24">
        <v>43822</v>
      </c>
      <c r="H1509" s="24">
        <v>43822</v>
      </c>
      <c r="I1509" s="56" t="s">
        <v>300</v>
      </c>
      <c r="J1509" s="43" t="s">
        <v>647</v>
      </c>
      <c r="K1509" s="51" t="str">
        <f ca="1">LeaveTracker[[#This Row],[Days]]&amp;" "&amp;LeaveTracker[[#This Row],[Type of Leave]]</f>
        <v>1 OTHER</v>
      </c>
      <c r="L1509" s="23">
        <f ca="1">NETWORKDAYS(LeaveTracker[[#This Row],[Start Date]],LeaveTracker[[#This Row],[End Date]],lstHolidays)</f>
        <v>1</v>
      </c>
      <c r="M1509" s="27"/>
    </row>
    <row r="1510" spans="1:13" ht="30" hidden="1" customHeight="1" x14ac:dyDescent="0.3">
      <c r="A1510" s="27">
        <v>126</v>
      </c>
      <c r="B1510" s="31">
        <v>43879</v>
      </c>
      <c r="C1510" s="31">
        <v>43836</v>
      </c>
      <c r="D1510" s="19" t="s">
        <v>116</v>
      </c>
      <c r="E1510" s="51" t="str">
        <f>IF(ISBLANK(LeaveTracker[[#This Row],[Employee Name]]),"-----",VLOOKUP(LeaveTracker[[#This Row],[Employee Name]],Employees[[Employee Name]:[Office]],7))</f>
        <v>CHARACTER OFFICE</v>
      </c>
      <c r="F1510" s="51" t="str">
        <f>IF(ISBLANK(LeaveTracker[[#This Row],[Employee Name]]),"-----",VLOOKUP(LeaveTracker[[#This Row],[Employee Name]],Employees[[Employee Name]:[Office]],6))</f>
        <v>REGULAR</v>
      </c>
      <c r="G1510" s="24">
        <v>43826</v>
      </c>
      <c r="H1510" s="24">
        <v>43826</v>
      </c>
      <c r="I1510" s="56" t="s">
        <v>81</v>
      </c>
      <c r="K1510" s="51" t="str">
        <f ca="1">LeaveTracker[[#This Row],[Days]]&amp;" "&amp;LeaveTracker[[#This Row],[Type of Leave]]</f>
        <v>1 SL</v>
      </c>
      <c r="L1510" s="23">
        <f ca="1">NETWORKDAYS(LeaveTracker[[#This Row],[Start Date]],LeaveTracker[[#This Row],[End Date]],lstHolidays)</f>
        <v>1</v>
      </c>
      <c r="M1510" s="27"/>
    </row>
    <row r="1511" spans="1:13" ht="30" hidden="1" customHeight="1" x14ac:dyDescent="0.3">
      <c r="A1511" s="27">
        <v>126</v>
      </c>
      <c r="B1511" s="31">
        <v>43879</v>
      </c>
      <c r="C1511" s="31">
        <v>43836</v>
      </c>
      <c r="D1511" s="19" t="s">
        <v>116</v>
      </c>
      <c r="E1511" s="51" t="str">
        <f>IF(ISBLANK(LeaveTracker[[#This Row],[Employee Name]]),"-----",VLOOKUP(LeaveTracker[[#This Row],[Employee Name]],Employees[[Employee Name]:[Office]],7))</f>
        <v>CHARACTER OFFICE</v>
      </c>
      <c r="F1511" s="51" t="str">
        <f>IF(ISBLANK(LeaveTracker[[#This Row],[Employee Name]]),"-----",VLOOKUP(LeaveTracker[[#This Row],[Employee Name]],Employees[[Employee Name]:[Office]],6))</f>
        <v>REGULAR</v>
      </c>
      <c r="G1511" s="24">
        <v>43833</v>
      </c>
      <c r="H1511" s="24">
        <v>43833</v>
      </c>
      <c r="I1511" s="56" t="s">
        <v>81</v>
      </c>
      <c r="K1511" s="51" t="str">
        <f ca="1">LeaveTracker[[#This Row],[Days]]&amp;" "&amp;LeaveTracker[[#This Row],[Type of Leave]]</f>
        <v>1 SL</v>
      </c>
      <c r="L1511" s="23">
        <f ca="1">NETWORKDAYS(LeaveTracker[[#This Row],[Start Date]],LeaveTracker[[#This Row],[End Date]],lstHolidays)</f>
        <v>1</v>
      </c>
      <c r="M1511" s="27"/>
    </row>
    <row r="1512" spans="1:13" ht="30" hidden="1" customHeight="1" x14ac:dyDescent="0.3">
      <c r="A1512" s="27">
        <v>127</v>
      </c>
      <c r="B1512" s="31">
        <v>43879</v>
      </c>
      <c r="C1512" s="24">
        <v>43818</v>
      </c>
      <c r="D1512" s="19" t="s">
        <v>341</v>
      </c>
      <c r="E1512" s="51" t="str">
        <f>IF(ISBLANK(LeaveTracker[[#This Row],[Employee Name]]),"-----",VLOOKUP(LeaveTracker[[#This Row],[Employee Name]],Employees[[Employee Name]:[Office]],7))</f>
        <v>COMELEC</v>
      </c>
      <c r="F1512" s="51" t="str">
        <f>IF(ISBLANK(LeaveTracker[[#This Row],[Employee Name]]),"-----",VLOOKUP(LeaveTracker[[#This Row],[Employee Name]],Employees[[Employee Name]:[Office]],6))</f>
        <v>REGULAR</v>
      </c>
      <c r="G1512" s="24">
        <v>43818</v>
      </c>
      <c r="H1512" s="24">
        <v>43819</v>
      </c>
      <c r="I1512" s="56" t="s">
        <v>300</v>
      </c>
      <c r="J1512" s="43" t="s">
        <v>307</v>
      </c>
      <c r="K1512" s="51" t="str">
        <f ca="1">LeaveTracker[[#This Row],[Days]]&amp;" "&amp;LeaveTracker[[#This Row],[Type of Leave]]</f>
        <v>2 OTHER</v>
      </c>
      <c r="L1512" s="23">
        <f ca="1">NETWORKDAYS(LeaveTracker[[#This Row],[Start Date]],LeaveTracker[[#This Row],[End Date]],lstHolidays)</f>
        <v>2</v>
      </c>
      <c r="M1512" s="27"/>
    </row>
    <row r="1513" spans="1:13" ht="30" hidden="1" customHeight="1" x14ac:dyDescent="0.3">
      <c r="A1513" s="27">
        <v>127</v>
      </c>
      <c r="B1513" s="31">
        <v>43879</v>
      </c>
      <c r="C1513" s="24">
        <v>43822</v>
      </c>
      <c r="D1513" s="19" t="s">
        <v>341</v>
      </c>
      <c r="E1513" s="51" t="str">
        <f>IF(ISBLANK(LeaveTracker[[#This Row],[Employee Name]]),"-----",VLOOKUP(LeaveTracker[[#This Row],[Employee Name]],Employees[[Employee Name]:[Office]],7))</f>
        <v>COMELEC</v>
      </c>
      <c r="F1513" s="51" t="str">
        <f>IF(ISBLANK(LeaveTracker[[#This Row],[Employee Name]]),"-----",VLOOKUP(LeaveTracker[[#This Row],[Employee Name]],Employees[[Employee Name]:[Office]],6))</f>
        <v>REGULAR</v>
      </c>
      <c r="G1513" s="24">
        <v>43822</v>
      </c>
      <c r="H1513" s="24">
        <v>43822</v>
      </c>
      <c r="I1513" s="56" t="s">
        <v>300</v>
      </c>
      <c r="J1513" s="43" t="s">
        <v>307</v>
      </c>
      <c r="K1513" s="51" t="str">
        <f ca="1">LeaveTracker[[#This Row],[Days]]&amp;" "&amp;LeaveTracker[[#This Row],[Type of Leave]]</f>
        <v>1 OTHER</v>
      </c>
      <c r="L1513" s="23">
        <f ca="1">NETWORKDAYS(LeaveTracker[[#This Row],[Start Date]],LeaveTracker[[#This Row],[End Date]],lstHolidays)</f>
        <v>1</v>
      </c>
      <c r="M1513" s="27"/>
    </row>
    <row r="1514" spans="1:13" ht="30" hidden="1" customHeight="1" x14ac:dyDescent="0.3">
      <c r="A1514" s="27">
        <v>127</v>
      </c>
      <c r="B1514" s="31">
        <v>43879</v>
      </c>
      <c r="C1514" s="24">
        <v>43825</v>
      </c>
      <c r="D1514" s="19" t="s">
        <v>341</v>
      </c>
      <c r="E1514" s="51" t="str">
        <f>IF(ISBLANK(LeaveTracker[[#This Row],[Employee Name]]),"-----",VLOOKUP(LeaveTracker[[#This Row],[Employee Name]],Employees[[Employee Name]:[Office]],7))</f>
        <v>COMELEC</v>
      </c>
      <c r="F1514" s="51" t="str">
        <f>IF(ISBLANK(LeaveTracker[[#This Row],[Employee Name]]),"-----",VLOOKUP(LeaveTracker[[#This Row],[Employee Name]],Employees[[Employee Name]:[Office]],6))</f>
        <v>REGULAR</v>
      </c>
      <c r="G1514" s="24">
        <v>43825</v>
      </c>
      <c r="H1514" s="24">
        <v>43826</v>
      </c>
      <c r="I1514" s="56" t="s">
        <v>300</v>
      </c>
      <c r="J1514" s="43" t="s">
        <v>307</v>
      </c>
      <c r="K1514" s="51" t="str">
        <f ca="1">LeaveTracker[[#This Row],[Days]]&amp;" "&amp;LeaveTracker[[#This Row],[Type of Leave]]</f>
        <v>2 OTHER</v>
      </c>
      <c r="L1514" s="23">
        <f ca="1">NETWORKDAYS(LeaveTracker[[#This Row],[Start Date]],LeaveTracker[[#This Row],[End Date]],lstHolidays)</f>
        <v>2</v>
      </c>
      <c r="M1514" s="27"/>
    </row>
    <row r="1515" spans="1:13" ht="30" hidden="1" customHeight="1" x14ac:dyDescent="0.3">
      <c r="A1515" s="27">
        <v>128</v>
      </c>
      <c r="B1515" s="31">
        <v>43879</v>
      </c>
      <c r="C1515" s="31">
        <v>43812</v>
      </c>
      <c r="D1515" s="19" t="s">
        <v>179</v>
      </c>
      <c r="E1515" s="51" t="str">
        <f>IF(ISBLANK(LeaveTracker[[#This Row],[Employee Name]]),"-----",VLOOKUP(LeaveTracker[[#This Row],[Employee Name]],Employees[[Employee Name]:[Office]],7))</f>
        <v>DOE</v>
      </c>
      <c r="F1515" s="51" t="str">
        <f>IF(ISBLANK(LeaveTracker[[#This Row],[Employee Name]]),"-----",VLOOKUP(LeaveTracker[[#This Row],[Employee Name]],Employees[[Employee Name]:[Office]],6))</f>
        <v>REGULAR</v>
      </c>
      <c r="G1515" s="24">
        <v>43817</v>
      </c>
      <c r="H1515" s="24">
        <v>43819</v>
      </c>
      <c r="I1515" s="56" t="s">
        <v>82</v>
      </c>
      <c r="K1515" s="51" t="str">
        <f ca="1">LeaveTracker[[#This Row],[Days]]&amp;" "&amp;LeaveTracker[[#This Row],[Type of Leave]]</f>
        <v>3 VL</v>
      </c>
      <c r="L1515" s="23">
        <f ca="1">NETWORKDAYS(LeaveTracker[[#This Row],[Start Date]],LeaveTracker[[#This Row],[End Date]],lstHolidays)</f>
        <v>3</v>
      </c>
      <c r="M1515" s="27"/>
    </row>
    <row r="1516" spans="1:13" ht="30" hidden="1" customHeight="1" x14ac:dyDescent="0.3">
      <c r="A1516" s="27">
        <v>128</v>
      </c>
      <c r="B1516" s="31">
        <v>43879</v>
      </c>
      <c r="C1516" s="31">
        <v>43812</v>
      </c>
      <c r="D1516" s="20" t="s">
        <v>179</v>
      </c>
      <c r="E1516" s="51" t="str">
        <f>IF(ISBLANK(LeaveTracker[[#This Row],[Employee Name]]),"-----",VLOOKUP(LeaveTracker[[#This Row],[Employee Name]],Employees[[Employee Name]:[Office]],7))</f>
        <v>DOE</v>
      </c>
      <c r="F1516" s="51" t="str">
        <f>IF(ISBLANK(LeaveTracker[[#This Row],[Employee Name]]),"-----",VLOOKUP(LeaveTracker[[#This Row],[Employee Name]],Employees[[Employee Name]:[Office]],6))</f>
        <v>REGULAR</v>
      </c>
      <c r="G1516" s="24">
        <v>43815</v>
      </c>
      <c r="H1516" s="24">
        <v>43816</v>
      </c>
      <c r="I1516" s="56" t="s">
        <v>82</v>
      </c>
      <c r="K1516" s="51" t="str">
        <f ca="1">LeaveTracker[[#This Row],[Days]]&amp;" "&amp;LeaveTracker[[#This Row],[Type of Leave]]</f>
        <v>2 VL</v>
      </c>
      <c r="L1516" s="23">
        <f ca="1">NETWORKDAYS(LeaveTracker[[#This Row],[Start Date]],LeaveTracker[[#This Row],[End Date]],lstHolidays)</f>
        <v>2</v>
      </c>
      <c r="M1516" s="27"/>
    </row>
    <row r="1517" spans="1:13" ht="30" hidden="1" customHeight="1" x14ac:dyDescent="0.3">
      <c r="A1517" s="27">
        <v>129</v>
      </c>
      <c r="B1517" s="31">
        <v>43879</v>
      </c>
      <c r="C1517" s="31">
        <v>43812</v>
      </c>
      <c r="D1517" s="19" t="s">
        <v>793</v>
      </c>
      <c r="E1517" s="51" t="str">
        <f>IF(ISBLANK(LeaveTracker[[#This Row],[Employee Name]]),"-----",VLOOKUP(LeaveTracker[[#This Row],[Employee Name]],Employees[[Employee Name]:[Office]],7))</f>
        <v>DEPED</v>
      </c>
      <c r="F1517" s="51" t="str">
        <f>IF(ISBLANK(LeaveTracker[[#This Row],[Employee Name]]),"-----",VLOOKUP(LeaveTracker[[#This Row],[Employee Name]],Employees[[Employee Name]:[Office]],6))</f>
        <v>REGULAR</v>
      </c>
      <c r="G1517" s="24">
        <v>43817</v>
      </c>
      <c r="H1517" s="24">
        <v>43819</v>
      </c>
      <c r="I1517" s="56" t="s">
        <v>300</v>
      </c>
      <c r="J1517" s="43" t="s">
        <v>307</v>
      </c>
      <c r="K1517" s="51" t="str">
        <f ca="1">LeaveTracker[[#This Row],[Days]]&amp;" "&amp;LeaveTracker[[#This Row],[Type of Leave]]</f>
        <v>3 OTHER</v>
      </c>
      <c r="L1517" s="23">
        <f ca="1">NETWORKDAYS(LeaveTracker[[#This Row],[Start Date]],LeaveTracker[[#This Row],[End Date]],lstHolidays)</f>
        <v>3</v>
      </c>
      <c r="M1517" s="27"/>
    </row>
    <row r="1518" spans="1:13" ht="30" hidden="1" customHeight="1" x14ac:dyDescent="0.3">
      <c r="A1518" s="27">
        <v>129</v>
      </c>
      <c r="B1518" s="31">
        <v>43879</v>
      </c>
      <c r="C1518" s="31">
        <v>43812</v>
      </c>
      <c r="D1518" s="19" t="s">
        <v>793</v>
      </c>
      <c r="E1518" s="51" t="str">
        <f>IF(ISBLANK(LeaveTracker[[#This Row],[Employee Name]]),"-----",VLOOKUP(LeaveTracker[[#This Row],[Employee Name]],Employees[[Employee Name]:[Office]],7))</f>
        <v>DEPED</v>
      </c>
      <c r="F1518" s="51" t="str">
        <f>IF(ISBLANK(LeaveTracker[[#This Row],[Employee Name]]),"-----",VLOOKUP(LeaveTracker[[#This Row],[Employee Name]],Employees[[Employee Name]:[Office]],6))</f>
        <v>REGULAR</v>
      </c>
      <c r="G1518" s="24">
        <v>43825</v>
      </c>
      <c r="H1518" s="24">
        <v>43826</v>
      </c>
      <c r="I1518" s="56" t="s">
        <v>300</v>
      </c>
      <c r="J1518" s="43" t="s">
        <v>307</v>
      </c>
      <c r="K1518" s="51" t="str">
        <f ca="1">LeaveTracker[[#This Row],[Days]]&amp;" "&amp;LeaveTracker[[#This Row],[Type of Leave]]</f>
        <v>2 OTHER</v>
      </c>
      <c r="L1518" s="23">
        <f ca="1">NETWORKDAYS(LeaveTracker[[#This Row],[Start Date]],LeaveTracker[[#This Row],[End Date]],lstHolidays)</f>
        <v>2</v>
      </c>
      <c r="M1518" s="27"/>
    </row>
    <row r="1519" spans="1:13" ht="30" hidden="1" customHeight="1" x14ac:dyDescent="0.3">
      <c r="A1519" s="27">
        <v>130</v>
      </c>
      <c r="B1519" s="31">
        <v>43879</v>
      </c>
      <c r="C1519" s="31">
        <v>43816</v>
      </c>
      <c r="D1519" s="19" t="s">
        <v>761</v>
      </c>
      <c r="E1519" s="51" t="str">
        <f>IF(ISBLANK(LeaveTracker[[#This Row],[Employee Name]]),"-----",VLOOKUP(LeaveTracker[[#This Row],[Employee Name]],Employees[[Employee Name]:[Office]],7))</f>
        <v>ASSESSORS OFFICE</v>
      </c>
      <c r="F1519" s="51" t="str">
        <f>IF(ISBLANK(LeaveTracker[[#This Row],[Employee Name]]),"-----",VLOOKUP(LeaveTracker[[#This Row],[Employee Name]],Employees[[Employee Name]:[Office]],6))</f>
        <v>REGULAR</v>
      </c>
      <c r="G1519" s="24">
        <v>43826</v>
      </c>
      <c r="H1519" s="24">
        <v>43826</v>
      </c>
      <c r="I1519" s="56" t="s">
        <v>300</v>
      </c>
      <c r="J1519" s="43" t="s">
        <v>105</v>
      </c>
      <c r="K1519" s="51" t="str">
        <f ca="1">LeaveTracker[[#This Row],[Days]]&amp;" "&amp;LeaveTracker[[#This Row],[Type of Leave]]</f>
        <v>1 OTHER</v>
      </c>
      <c r="L1519" s="23">
        <f ca="1">NETWORKDAYS(LeaveTracker[[#This Row],[Start Date]],LeaveTracker[[#This Row],[End Date]],lstHolidays)</f>
        <v>1</v>
      </c>
      <c r="M1519" s="27"/>
    </row>
    <row r="1520" spans="1:13" ht="30" hidden="1" customHeight="1" x14ac:dyDescent="0.3">
      <c r="A1520" s="27">
        <v>131</v>
      </c>
      <c r="B1520" s="31">
        <v>43879</v>
      </c>
      <c r="C1520" s="31">
        <v>43818</v>
      </c>
      <c r="D1520" s="19" t="s">
        <v>660</v>
      </c>
      <c r="E1520" s="51" t="str">
        <f>IF(ISBLANK(LeaveTracker[[#This Row],[Employee Name]]),"-----",VLOOKUP(LeaveTracker[[#This Row],[Employee Name]],Employees[[Employee Name]:[Office]],7))</f>
        <v>ASSESSORS OFFICE</v>
      </c>
      <c r="F1520" s="51" t="str">
        <f>IF(ISBLANK(LeaveTracker[[#This Row],[Employee Name]]),"-----",VLOOKUP(LeaveTracker[[#This Row],[Employee Name]],Employees[[Employee Name]:[Office]],6))</f>
        <v>REGULAR</v>
      </c>
      <c r="G1520" s="24">
        <v>43816</v>
      </c>
      <c r="H1520" s="24">
        <v>43816</v>
      </c>
      <c r="I1520" s="56" t="s">
        <v>81</v>
      </c>
      <c r="K1520" s="51" t="str">
        <f ca="1">LeaveTracker[[#This Row],[Days]]&amp;" "&amp;LeaveTracker[[#This Row],[Type of Leave]]</f>
        <v>1 SL</v>
      </c>
      <c r="L1520" s="23">
        <f ca="1">NETWORKDAYS(LeaveTracker[[#This Row],[Start Date]],LeaveTracker[[#This Row],[End Date]],lstHolidays)</f>
        <v>1</v>
      </c>
      <c r="M1520" s="27"/>
    </row>
    <row r="1521" spans="1:13" ht="30" hidden="1" customHeight="1" x14ac:dyDescent="0.3">
      <c r="A1521" s="27">
        <v>132</v>
      </c>
      <c r="B1521" s="31">
        <v>43879</v>
      </c>
      <c r="C1521" s="31">
        <v>43822</v>
      </c>
      <c r="D1521" s="19" t="s">
        <v>467</v>
      </c>
      <c r="E1521" s="51" t="str">
        <f>IF(ISBLANK(LeaveTracker[[#This Row],[Employee Name]]),"-----",VLOOKUP(LeaveTracker[[#This Row],[Employee Name]],Employees[[Employee Name]:[Office]],7))</f>
        <v>ASSESSORS OFFICE</v>
      </c>
      <c r="F1521" s="51" t="str">
        <f>IF(ISBLANK(LeaveTracker[[#This Row],[Employee Name]]),"-----",VLOOKUP(LeaveTracker[[#This Row],[Employee Name]],Employees[[Employee Name]:[Office]],6))</f>
        <v>REGULAR</v>
      </c>
      <c r="G1521" s="24">
        <v>43817</v>
      </c>
      <c r="H1521" s="24">
        <v>43819</v>
      </c>
      <c r="I1521" s="56" t="s">
        <v>300</v>
      </c>
      <c r="K1521" s="51" t="str">
        <f ca="1">LeaveTracker[[#This Row],[Days]]&amp;" "&amp;LeaveTracker[[#This Row],[Type of Leave]]</f>
        <v>3 OTHER</v>
      </c>
      <c r="L1521" s="23">
        <f ca="1">NETWORKDAYS(LeaveTracker[[#This Row],[Start Date]],LeaveTracker[[#This Row],[End Date]],lstHolidays)</f>
        <v>3</v>
      </c>
      <c r="M1521" s="27"/>
    </row>
    <row r="1522" spans="1:13" ht="30" hidden="1" customHeight="1" x14ac:dyDescent="0.3">
      <c r="A1522" s="27">
        <v>133</v>
      </c>
      <c r="B1522" s="31">
        <v>43879</v>
      </c>
      <c r="C1522" s="31">
        <v>43812</v>
      </c>
      <c r="D1522" s="20" t="s">
        <v>467</v>
      </c>
      <c r="E1522" s="51" t="str">
        <f>IF(ISBLANK(LeaveTracker[[#This Row],[Employee Name]]),"-----",VLOOKUP(LeaveTracker[[#This Row],[Employee Name]],Employees[[Employee Name]:[Office]],7))</f>
        <v>ASSESSORS OFFICE</v>
      </c>
      <c r="F1522" s="51" t="str">
        <f>IF(ISBLANK(LeaveTracker[[#This Row],[Employee Name]]),"-----",VLOOKUP(LeaveTracker[[#This Row],[Employee Name]],Employees[[Employee Name]:[Office]],6))</f>
        <v>REGULAR</v>
      </c>
      <c r="G1522" s="24">
        <v>43809</v>
      </c>
      <c r="H1522" s="24">
        <v>43811</v>
      </c>
      <c r="I1522" s="56" t="s">
        <v>81</v>
      </c>
      <c r="K1522" s="51" t="str">
        <f ca="1">LeaveTracker[[#This Row],[Days]]&amp;" "&amp;LeaveTracker[[#This Row],[Type of Leave]]</f>
        <v>3 SL</v>
      </c>
      <c r="L1522" s="23">
        <f ca="1">NETWORKDAYS(LeaveTracker[[#This Row],[Start Date]],LeaveTracker[[#This Row],[End Date]],lstHolidays)</f>
        <v>3</v>
      </c>
      <c r="M1522" s="27"/>
    </row>
    <row r="1523" spans="1:13" ht="30" hidden="1" customHeight="1" x14ac:dyDescent="0.3">
      <c r="A1523" s="27">
        <v>134</v>
      </c>
      <c r="B1523" s="31">
        <v>43879</v>
      </c>
      <c r="C1523" s="31">
        <v>43794</v>
      </c>
      <c r="D1523" s="19" t="s">
        <v>795</v>
      </c>
      <c r="E1523" s="51" t="str">
        <f>IF(ISBLANK(LeaveTracker[[#This Row],[Employee Name]]),"-----",VLOOKUP(LeaveTracker[[#This Row],[Employee Name]],Employees[[Employee Name]:[Office]],7))</f>
        <v>CENRO</v>
      </c>
      <c r="F1523" s="51" t="str">
        <f>IF(ISBLANK(LeaveTracker[[#This Row],[Employee Name]]),"-----",VLOOKUP(LeaveTracker[[#This Row],[Employee Name]],Employees[[Employee Name]:[Office]],6))</f>
        <v>REGULAR</v>
      </c>
      <c r="G1523" s="24">
        <v>43792</v>
      </c>
      <c r="H1523" s="24">
        <v>43793</v>
      </c>
      <c r="I1523" s="56" t="s">
        <v>81</v>
      </c>
      <c r="K1523" s="51" t="str">
        <f ca="1">LeaveTracker[[#This Row],[Days]]&amp;" "&amp;LeaveTracker[[#This Row],[Type of Leave]]</f>
        <v>0 SL</v>
      </c>
      <c r="L1523" s="23">
        <f ca="1">NETWORKDAYS(LeaveTracker[[#This Row],[Start Date]],LeaveTracker[[#This Row],[End Date]],lstHolidays)</f>
        <v>0</v>
      </c>
      <c r="M1523" s="27"/>
    </row>
    <row r="1524" spans="1:13" ht="30" hidden="1" customHeight="1" x14ac:dyDescent="0.3">
      <c r="A1524" s="27">
        <v>135</v>
      </c>
      <c r="B1524" s="31">
        <v>43879</v>
      </c>
      <c r="C1524" s="31">
        <v>43783</v>
      </c>
      <c r="D1524" s="19" t="s">
        <v>797</v>
      </c>
      <c r="E1524" s="51" t="str">
        <f>IF(ISBLANK(LeaveTracker[[#This Row],[Employee Name]]),"-----",VLOOKUP(LeaveTracker[[#This Row],[Employee Name]],Employees[[Employee Name]:[Office]],7))</f>
        <v>CENRO</v>
      </c>
      <c r="F1524" s="51" t="str">
        <f>IF(ISBLANK(LeaveTracker[[#This Row],[Employee Name]]),"-----",VLOOKUP(LeaveTracker[[#This Row],[Employee Name]],Employees[[Employee Name]:[Office]],6))</f>
        <v>REGULAR</v>
      </c>
      <c r="G1524" s="24">
        <v>43780</v>
      </c>
      <c r="H1524" s="24">
        <v>43782</v>
      </c>
      <c r="I1524" s="56" t="s">
        <v>81</v>
      </c>
      <c r="K1524" s="51" t="str">
        <f ca="1">LeaveTracker[[#This Row],[Days]]&amp;" "&amp;LeaveTracker[[#This Row],[Type of Leave]]</f>
        <v>3 SL</v>
      </c>
      <c r="L1524" s="23">
        <f ca="1">NETWORKDAYS(LeaveTracker[[#This Row],[Start Date]],LeaveTracker[[#This Row],[End Date]],lstHolidays)</f>
        <v>3</v>
      </c>
      <c r="M1524" s="27"/>
    </row>
    <row r="1525" spans="1:13" ht="30" hidden="1" customHeight="1" x14ac:dyDescent="0.3">
      <c r="A1525" s="27">
        <v>136</v>
      </c>
      <c r="B1525" s="31">
        <v>43879</v>
      </c>
      <c r="C1525" s="31">
        <v>43786</v>
      </c>
      <c r="D1525" s="19" t="s">
        <v>292</v>
      </c>
      <c r="E1525" s="51" t="str">
        <f>IF(ISBLANK(LeaveTracker[[#This Row],[Employee Name]]),"-----",VLOOKUP(LeaveTracker[[#This Row],[Employee Name]],Employees[[Employee Name]:[Office]],7))</f>
        <v>CENRO</v>
      </c>
      <c r="F1525" s="51" t="str">
        <f>IF(ISBLANK(LeaveTracker[[#This Row],[Employee Name]]),"-----",VLOOKUP(LeaveTracker[[#This Row],[Employee Name]],Employees[[Employee Name]:[Office]],6))</f>
        <v>REGULAR</v>
      </c>
      <c r="G1525" s="24">
        <v>43775</v>
      </c>
      <c r="H1525" s="24">
        <v>43775</v>
      </c>
      <c r="I1525" s="56" t="s">
        <v>81</v>
      </c>
      <c r="K1525" s="51" t="str">
        <f ca="1">LeaveTracker[[#This Row],[Days]]&amp;" "&amp;LeaveTracker[[#This Row],[Type of Leave]]</f>
        <v>1 SL</v>
      </c>
      <c r="L1525" s="23">
        <f ca="1">NETWORKDAYS(LeaveTracker[[#This Row],[Start Date]],LeaveTracker[[#This Row],[End Date]],lstHolidays)</f>
        <v>1</v>
      </c>
      <c r="M1525" s="27"/>
    </row>
    <row r="1526" spans="1:13" ht="30" hidden="1" customHeight="1" x14ac:dyDescent="0.3">
      <c r="A1526" s="27">
        <v>136</v>
      </c>
      <c r="B1526" s="31">
        <v>43879</v>
      </c>
      <c r="C1526" s="31">
        <v>43786</v>
      </c>
      <c r="D1526" s="19" t="s">
        <v>292</v>
      </c>
      <c r="E1526" s="51" t="str">
        <f>IF(ISBLANK(LeaveTracker[[#This Row],[Employee Name]]),"-----",VLOOKUP(LeaveTracker[[#This Row],[Employee Name]],Employees[[Employee Name]:[Office]],7))</f>
        <v>CENRO</v>
      </c>
      <c r="F1526" s="51" t="str">
        <f>IF(ISBLANK(LeaveTracker[[#This Row],[Employee Name]]),"-----",VLOOKUP(LeaveTracker[[#This Row],[Employee Name]],Employees[[Employee Name]:[Office]],6))</f>
        <v>REGULAR</v>
      </c>
      <c r="G1526" s="24">
        <v>43778</v>
      </c>
      <c r="H1526" s="24">
        <v>43782</v>
      </c>
      <c r="I1526" s="56" t="s">
        <v>81</v>
      </c>
      <c r="K1526" s="51" t="str">
        <f ca="1">LeaveTracker[[#This Row],[Days]]&amp;" "&amp;LeaveTracker[[#This Row],[Type of Leave]]</f>
        <v>3 SL</v>
      </c>
      <c r="L1526" s="23">
        <f ca="1">NETWORKDAYS(LeaveTracker[[#This Row],[Start Date]],LeaveTracker[[#This Row],[End Date]],lstHolidays)</f>
        <v>3</v>
      </c>
      <c r="M1526" s="27"/>
    </row>
    <row r="1527" spans="1:13" ht="30" hidden="1" customHeight="1" x14ac:dyDescent="0.3">
      <c r="A1527" s="27">
        <v>136</v>
      </c>
      <c r="B1527" s="31">
        <v>43879</v>
      </c>
      <c r="C1527" s="31">
        <v>43786</v>
      </c>
      <c r="D1527" s="19" t="s">
        <v>292</v>
      </c>
      <c r="E1527" s="51" t="str">
        <f>IF(ISBLANK(LeaveTracker[[#This Row],[Employee Name]]),"-----",VLOOKUP(LeaveTracker[[#This Row],[Employee Name]],Employees[[Employee Name]:[Office]],7))</f>
        <v>CENRO</v>
      </c>
      <c r="F1527" s="51" t="str">
        <f>IF(ISBLANK(LeaveTracker[[#This Row],[Employee Name]]),"-----",VLOOKUP(LeaveTracker[[#This Row],[Employee Name]],Employees[[Employee Name]:[Office]],6))</f>
        <v>REGULAR</v>
      </c>
      <c r="G1527" s="24">
        <v>43785</v>
      </c>
      <c r="H1527" s="24">
        <v>43785</v>
      </c>
      <c r="I1527" s="56" t="s">
        <v>81</v>
      </c>
      <c r="K1527" s="51" t="str">
        <f ca="1">LeaveTracker[[#This Row],[Days]]&amp;" "&amp;LeaveTracker[[#This Row],[Type of Leave]]</f>
        <v>0 SL</v>
      </c>
      <c r="L1527" s="23">
        <f ca="1">NETWORKDAYS(LeaveTracker[[#This Row],[Start Date]],LeaveTracker[[#This Row],[End Date]],lstHolidays)</f>
        <v>0</v>
      </c>
      <c r="M1527" s="27"/>
    </row>
    <row r="1528" spans="1:13" ht="30" hidden="1" customHeight="1" x14ac:dyDescent="0.3">
      <c r="A1528" s="27">
        <v>137</v>
      </c>
      <c r="B1528" s="31">
        <v>43879</v>
      </c>
      <c r="C1528" s="31">
        <v>43801</v>
      </c>
      <c r="D1528" s="20" t="s">
        <v>292</v>
      </c>
      <c r="E1528" s="51" t="str">
        <f>IF(ISBLANK(LeaveTracker[[#This Row],[Employee Name]]),"-----",VLOOKUP(LeaveTracker[[#This Row],[Employee Name]],Employees[[Employee Name]:[Office]],7))</f>
        <v>CENRO</v>
      </c>
      <c r="F1528" s="51" t="str">
        <f>IF(ISBLANK(LeaveTracker[[#This Row],[Employee Name]]),"-----",VLOOKUP(LeaveTracker[[#This Row],[Employee Name]],Employees[[Employee Name]:[Office]],6))</f>
        <v>REGULAR</v>
      </c>
      <c r="G1528" s="24">
        <v>43794</v>
      </c>
      <c r="H1528" s="24">
        <v>43798</v>
      </c>
      <c r="I1528" s="56" t="s">
        <v>81</v>
      </c>
      <c r="K1528" s="51" t="str">
        <f ca="1">LeaveTracker[[#This Row],[Days]]&amp;" "&amp;LeaveTracker[[#This Row],[Type of Leave]]</f>
        <v>5 SL</v>
      </c>
      <c r="L1528" s="23">
        <f ca="1">NETWORKDAYS(LeaveTracker[[#This Row],[Start Date]],LeaveTracker[[#This Row],[End Date]],lstHolidays)</f>
        <v>5</v>
      </c>
      <c r="M1528" s="27"/>
    </row>
    <row r="1529" spans="1:13" ht="30" hidden="1" customHeight="1" x14ac:dyDescent="0.3">
      <c r="A1529" s="27">
        <v>138</v>
      </c>
      <c r="B1529" s="31">
        <v>43879</v>
      </c>
      <c r="C1529" s="31">
        <v>43805</v>
      </c>
      <c r="D1529" s="19" t="s">
        <v>798</v>
      </c>
      <c r="E1529" s="51" t="str">
        <f>IF(ISBLANK(LeaveTracker[[#This Row],[Employee Name]]),"-----",VLOOKUP(LeaveTracker[[#This Row],[Employee Name]],Employees[[Employee Name]:[Office]],7))</f>
        <v>CEO</v>
      </c>
      <c r="F1529" s="51" t="str">
        <f>IF(ISBLANK(LeaveTracker[[#This Row],[Employee Name]]),"-----",VLOOKUP(LeaveTracker[[#This Row],[Employee Name]],Employees[[Employee Name]:[Office]],6))</f>
        <v>REGULAR</v>
      </c>
      <c r="G1529" s="24">
        <v>43815</v>
      </c>
      <c r="H1529" s="24">
        <v>43819</v>
      </c>
      <c r="I1529" s="56" t="s">
        <v>82</v>
      </c>
      <c r="K1529" s="51" t="str">
        <f ca="1">LeaveTracker[[#This Row],[Days]]&amp;" "&amp;LeaveTracker[[#This Row],[Type of Leave]]</f>
        <v>5 VL</v>
      </c>
      <c r="L1529" s="23">
        <f ca="1">NETWORKDAYS(LeaveTracker[[#This Row],[Start Date]],LeaveTracker[[#This Row],[End Date]],lstHolidays)</f>
        <v>5</v>
      </c>
      <c r="M1529" s="27"/>
    </row>
    <row r="1530" spans="1:13" ht="30" hidden="1" customHeight="1" x14ac:dyDescent="0.3">
      <c r="A1530" s="27">
        <v>139</v>
      </c>
      <c r="B1530" s="31">
        <v>43879</v>
      </c>
      <c r="C1530" s="31">
        <v>43787</v>
      </c>
      <c r="D1530" s="20" t="s">
        <v>798</v>
      </c>
      <c r="E1530" s="51" t="str">
        <f>IF(ISBLANK(LeaveTracker[[#This Row],[Employee Name]]),"-----",VLOOKUP(LeaveTracker[[#This Row],[Employee Name]],Employees[[Employee Name]:[Office]],7))</f>
        <v>CEO</v>
      </c>
      <c r="F1530" s="51" t="str">
        <f>IF(ISBLANK(LeaveTracker[[#This Row],[Employee Name]]),"-----",VLOOKUP(LeaveTracker[[#This Row],[Employee Name]],Employees[[Employee Name]:[Office]],6))</f>
        <v>REGULAR</v>
      </c>
      <c r="G1530" s="24">
        <v>43783</v>
      </c>
      <c r="H1530" s="24">
        <v>43784</v>
      </c>
      <c r="I1530" s="56" t="s">
        <v>81</v>
      </c>
      <c r="K1530" s="51" t="str">
        <f ca="1">LeaveTracker[[#This Row],[Days]]&amp;" "&amp;LeaveTracker[[#This Row],[Type of Leave]]</f>
        <v>2 SL</v>
      </c>
      <c r="L1530" s="23">
        <f ca="1">NETWORKDAYS(LeaveTracker[[#This Row],[Start Date]],LeaveTracker[[#This Row],[End Date]],lstHolidays)</f>
        <v>2</v>
      </c>
      <c r="M1530" s="27"/>
    </row>
    <row r="1531" spans="1:13" ht="30" hidden="1" customHeight="1" x14ac:dyDescent="0.3">
      <c r="A1531" s="27">
        <v>140</v>
      </c>
      <c r="B1531" s="31">
        <v>43879</v>
      </c>
      <c r="C1531" s="31">
        <v>43819</v>
      </c>
      <c r="D1531" s="19" t="s">
        <v>230</v>
      </c>
      <c r="E1531" s="51" t="str">
        <f>IF(ISBLANK(LeaveTracker[[#This Row],[Employee Name]]),"-----",VLOOKUP(LeaveTracker[[#This Row],[Employee Name]],Employees[[Employee Name]:[Office]],7))</f>
        <v>CSWDO</v>
      </c>
      <c r="F1531" s="51" t="str">
        <f>IF(ISBLANK(LeaveTracker[[#This Row],[Employee Name]]),"-----",VLOOKUP(LeaveTracker[[#This Row],[Employee Name]],Employees[[Employee Name]:[Office]],6))</f>
        <v>REGULAR</v>
      </c>
      <c r="G1531" s="24">
        <v>43815</v>
      </c>
      <c r="H1531" s="24">
        <v>43816</v>
      </c>
      <c r="I1531" s="56" t="s">
        <v>81</v>
      </c>
      <c r="K1531" s="51" t="str">
        <f ca="1">LeaveTracker[[#This Row],[Days]]&amp;" "&amp;LeaveTracker[[#This Row],[Type of Leave]]</f>
        <v>2 SL</v>
      </c>
      <c r="L1531" s="23">
        <f ca="1">NETWORKDAYS(LeaveTracker[[#This Row],[Start Date]],LeaveTracker[[#This Row],[End Date]],lstHolidays)</f>
        <v>2</v>
      </c>
      <c r="M1531" s="27"/>
    </row>
    <row r="1532" spans="1:13" ht="30" hidden="1" customHeight="1" x14ac:dyDescent="0.3">
      <c r="A1532" s="27">
        <v>140</v>
      </c>
      <c r="B1532" s="31">
        <v>43879</v>
      </c>
      <c r="C1532" s="31">
        <v>43819</v>
      </c>
      <c r="D1532" s="19" t="s">
        <v>230</v>
      </c>
      <c r="E1532" s="51" t="str">
        <f>IF(ISBLANK(LeaveTracker[[#This Row],[Employee Name]]),"-----",VLOOKUP(LeaveTracker[[#This Row],[Employee Name]],Employees[[Employee Name]:[Office]],7))</f>
        <v>CSWDO</v>
      </c>
      <c r="F1532" s="51" t="str">
        <f>IF(ISBLANK(LeaveTracker[[#This Row],[Employee Name]]),"-----",VLOOKUP(LeaveTracker[[#This Row],[Employee Name]],Employees[[Employee Name]:[Office]],6))</f>
        <v>REGULAR</v>
      </c>
      <c r="G1532" s="24">
        <v>43818</v>
      </c>
      <c r="H1532" s="24">
        <v>43818</v>
      </c>
      <c r="I1532" s="56" t="s">
        <v>81</v>
      </c>
      <c r="K1532" s="51" t="str">
        <f ca="1">LeaveTracker[[#This Row],[Days]]&amp;" "&amp;LeaveTracker[[#This Row],[Type of Leave]]</f>
        <v>1 SL</v>
      </c>
      <c r="L1532" s="23">
        <f ca="1">NETWORKDAYS(LeaveTracker[[#This Row],[Start Date]],LeaveTracker[[#This Row],[End Date]],lstHolidays)</f>
        <v>1</v>
      </c>
      <c r="M1532" s="27"/>
    </row>
    <row r="1533" spans="1:13" ht="30" hidden="1" customHeight="1" x14ac:dyDescent="0.3">
      <c r="A1533" s="27">
        <v>141</v>
      </c>
      <c r="B1533" s="31">
        <v>43879</v>
      </c>
      <c r="C1533" s="31">
        <v>43833</v>
      </c>
      <c r="D1533" s="19" t="s">
        <v>802</v>
      </c>
      <c r="E1533" s="51" t="str">
        <f>IF(ISBLANK(LeaveTracker[[#This Row],[Employee Name]]),"-----",VLOOKUP(LeaveTracker[[#This Row],[Employee Name]],Employees[[Employee Name]:[Office]],7))</f>
        <v>ONT</v>
      </c>
      <c r="F1533" s="51" t="str">
        <f>IF(ISBLANK(LeaveTracker[[#This Row],[Employee Name]]),"-----",VLOOKUP(LeaveTracker[[#This Row],[Employee Name]],Employees[[Employee Name]:[Office]],6))</f>
        <v>REGULAR</v>
      </c>
      <c r="G1533" s="24">
        <v>43832</v>
      </c>
      <c r="H1533" s="24">
        <v>43832</v>
      </c>
      <c r="I1533" s="56" t="s">
        <v>81</v>
      </c>
      <c r="K1533" s="51" t="str">
        <f ca="1">LeaveTracker[[#This Row],[Days]]&amp;" "&amp;LeaveTracker[[#This Row],[Type of Leave]]</f>
        <v>1 SL</v>
      </c>
      <c r="L1533" s="23">
        <f ca="1">NETWORKDAYS(LeaveTracker[[#This Row],[Start Date]],LeaveTracker[[#This Row],[End Date]],lstHolidays)</f>
        <v>1</v>
      </c>
      <c r="M1533" s="27"/>
    </row>
    <row r="1534" spans="1:13" ht="30" hidden="1" customHeight="1" x14ac:dyDescent="0.3">
      <c r="A1534" s="27">
        <v>142</v>
      </c>
      <c r="B1534" s="31">
        <v>43879</v>
      </c>
      <c r="C1534" s="31">
        <v>43801</v>
      </c>
      <c r="D1534" s="20" t="s">
        <v>802</v>
      </c>
      <c r="E1534" s="51" t="str">
        <f>IF(ISBLANK(LeaveTracker[[#This Row],[Employee Name]]),"-----",VLOOKUP(LeaveTracker[[#This Row],[Employee Name]],Employees[[Employee Name]:[Office]],7))</f>
        <v>ONT</v>
      </c>
      <c r="F1534" s="51" t="str">
        <f>IF(ISBLANK(LeaveTracker[[#This Row],[Employee Name]]),"-----",VLOOKUP(LeaveTracker[[#This Row],[Employee Name]],Employees[[Employee Name]:[Office]],6))</f>
        <v>REGULAR</v>
      </c>
      <c r="G1534" s="24">
        <v>43830</v>
      </c>
      <c r="H1534" s="24">
        <v>43830</v>
      </c>
      <c r="I1534" s="56" t="s">
        <v>82</v>
      </c>
      <c r="K1534" s="51" t="str">
        <f ca="1">LeaveTracker[[#This Row],[Days]]&amp;" "&amp;LeaveTracker[[#This Row],[Type of Leave]]</f>
        <v>1 VL</v>
      </c>
      <c r="L1534" s="23">
        <f ca="1">NETWORKDAYS(LeaveTracker[[#This Row],[Start Date]],LeaveTracker[[#This Row],[End Date]],lstHolidays)</f>
        <v>1</v>
      </c>
      <c r="M1534" s="27"/>
    </row>
    <row r="1535" spans="1:13" ht="30" hidden="1" customHeight="1" x14ac:dyDescent="0.3">
      <c r="A1535" s="27">
        <v>143</v>
      </c>
      <c r="B1535" s="31">
        <v>43879</v>
      </c>
      <c r="C1535" s="31">
        <v>43811</v>
      </c>
      <c r="D1535" s="19" t="s">
        <v>189</v>
      </c>
      <c r="E1535" s="51" t="str">
        <f>IF(ISBLANK(LeaveTracker[[#This Row],[Employee Name]]),"-----",VLOOKUP(LeaveTracker[[#This Row],[Employee Name]],Employees[[Employee Name]:[Office]],7))</f>
        <v>CENRO</v>
      </c>
      <c r="F1535" s="51" t="str">
        <f>IF(ISBLANK(LeaveTracker[[#This Row],[Employee Name]]),"-----",VLOOKUP(LeaveTracker[[#This Row],[Employee Name]],Employees[[Employee Name]:[Office]],6))</f>
        <v>CASUAL</v>
      </c>
      <c r="G1535" s="24">
        <v>43826</v>
      </c>
      <c r="H1535" s="24">
        <v>43826</v>
      </c>
      <c r="I1535" s="56" t="s">
        <v>300</v>
      </c>
      <c r="J1535" s="43" t="s">
        <v>759</v>
      </c>
      <c r="K1535" s="51" t="str">
        <f ca="1">LeaveTracker[[#This Row],[Days]]&amp;" "&amp;LeaveTracker[[#This Row],[Type of Leave]]</f>
        <v>1 OTHER</v>
      </c>
      <c r="L1535" s="23">
        <f ca="1">NETWORKDAYS(LeaveTracker[[#This Row],[Start Date]],LeaveTracker[[#This Row],[End Date]],lstHolidays)</f>
        <v>1</v>
      </c>
      <c r="M1535" s="27"/>
    </row>
    <row r="1536" spans="1:13" ht="30" hidden="1" customHeight="1" x14ac:dyDescent="0.3">
      <c r="A1536" s="27">
        <v>144</v>
      </c>
      <c r="B1536" s="31">
        <v>43879</v>
      </c>
      <c r="C1536" s="31">
        <v>43822</v>
      </c>
      <c r="D1536" s="20" t="s">
        <v>189</v>
      </c>
      <c r="E1536" s="51" t="str">
        <f>IF(ISBLANK(LeaveTracker[[#This Row],[Employee Name]]),"-----",VLOOKUP(LeaveTracker[[#This Row],[Employee Name]],Employees[[Employee Name]:[Office]],7))</f>
        <v>CENRO</v>
      </c>
      <c r="F1536" s="51" t="str">
        <f>IF(ISBLANK(LeaveTracker[[#This Row],[Employee Name]]),"-----",VLOOKUP(LeaveTracker[[#This Row],[Employee Name]],Employees[[Employee Name]:[Office]],6))</f>
        <v>CASUAL</v>
      </c>
      <c r="G1536" s="24">
        <v>43819</v>
      </c>
      <c r="H1536" s="24">
        <v>43819</v>
      </c>
      <c r="I1536" s="56" t="s">
        <v>81</v>
      </c>
      <c r="K1536" s="51" t="str">
        <f ca="1">LeaveTracker[[#This Row],[Days]]&amp;" "&amp;LeaveTracker[[#This Row],[Type of Leave]]</f>
        <v>1 SL</v>
      </c>
      <c r="L1536" s="23">
        <f ca="1">NETWORKDAYS(LeaveTracker[[#This Row],[Start Date]],LeaveTracker[[#This Row],[End Date]],lstHolidays)</f>
        <v>1</v>
      </c>
      <c r="M1536" s="27"/>
    </row>
    <row r="1537" spans="1:13" ht="30" hidden="1" customHeight="1" x14ac:dyDescent="0.3">
      <c r="A1537" s="27">
        <v>145</v>
      </c>
      <c r="B1537" s="31">
        <v>43879</v>
      </c>
      <c r="C1537" s="31">
        <v>43811</v>
      </c>
      <c r="D1537" s="20" t="s">
        <v>189</v>
      </c>
      <c r="E1537" s="51" t="str">
        <f>IF(ISBLANK(LeaveTracker[[#This Row],[Employee Name]]),"-----",VLOOKUP(LeaveTracker[[#This Row],[Employee Name]],Employees[[Employee Name]:[Office]],7))</f>
        <v>CENRO</v>
      </c>
      <c r="F1537" s="51" t="str">
        <f>IF(ISBLANK(LeaveTracker[[#This Row],[Employee Name]]),"-----",VLOOKUP(LeaveTracker[[#This Row],[Employee Name]],Employees[[Employee Name]:[Office]],6))</f>
        <v>CASUAL</v>
      </c>
      <c r="G1537" s="24">
        <v>43810</v>
      </c>
      <c r="H1537" s="24">
        <v>43810</v>
      </c>
      <c r="I1537" s="56" t="s">
        <v>81</v>
      </c>
      <c r="K1537" s="51" t="str">
        <f ca="1">LeaveTracker[[#This Row],[Days]]&amp;" "&amp;LeaveTracker[[#This Row],[Type of Leave]]</f>
        <v>1 SL</v>
      </c>
      <c r="L1537" s="23">
        <f ca="1">NETWORKDAYS(LeaveTracker[[#This Row],[Start Date]],LeaveTracker[[#This Row],[End Date]],lstHolidays)</f>
        <v>1</v>
      </c>
      <c r="M1537" s="27"/>
    </row>
    <row r="1538" spans="1:13" ht="30" hidden="1" customHeight="1" x14ac:dyDescent="0.3">
      <c r="A1538" s="27">
        <v>146</v>
      </c>
      <c r="B1538" s="31">
        <v>43879</v>
      </c>
      <c r="C1538" s="31">
        <v>43808</v>
      </c>
      <c r="D1538" s="19" t="s">
        <v>383</v>
      </c>
      <c r="E1538" s="51" t="str">
        <f>IF(ISBLANK(LeaveTracker[[#This Row],[Employee Name]]),"-----",VLOOKUP(LeaveTracker[[#This Row],[Employee Name]],Employees[[Employee Name]:[Office]],7))</f>
        <v>CCT</v>
      </c>
      <c r="F1538" s="51" t="str">
        <f>IF(ISBLANK(LeaveTracker[[#This Row],[Employee Name]]),"-----",VLOOKUP(LeaveTracker[[#This Row],[Employee Name]],Employees[[Employee Name]:[Office]],6))</f>
        <v>REGULAR</v>
      </c>
      <c r="G1538" s="24">
        <v>43805</v>
      </c>
      <c r="H1538" s="24">
        <v>43805</v>
      </c>
      <c r="I1538" s="56" t="s">
        <v>81</v>
      </c>
      <c r="K1538" s="51" t="str">
        <f ca="1">LeaveTracker[[#This Row],[Days]]&amp;" "&amp;LeaveTracker[[#This Row],[Type of Leave]]</f>
        <v>1 SL</v>
      </c>
      <c r="L1538" s="23">
        <f ca="1">NETWORKDAYS(LeaveTracker[[#This Row],[Start Date]],LeaveTracker[[#This Row],[End Date]],lstHolidays)</f>
        <v>1</v>
      </c>
      <c r="M1538" s="27"/>
    </row>
    <row r="1539" spans="1:13" ht="30" hidden="1" customHeight="1" x14ac:dyDescent="0.3">
      <c r="A1539" s="27">
        <v>147</v>
      </c>
      <c r="B1539" s="31">
        <v>43879</v>
      </c>
      <c r="C1539" s="31">
        <v>43795</v>
      </c>
      <c r="D1539" s="20" t="s">
        <v>383</v>
      </c>
      <c r="E1539" s="51" t="str">
        <f>IF(ISBLANK(LeaveTracker[[#This Row],[Employee Name]]),"-----",VLOOKUP(LeaveTracker[[#This Row],[Employee Name]],Employees[[Employee Name]:[Office]],7))</f>
        <v>CCT</v>
      </c>
      <c r="F1539" s="51" t="str">
        <f>IF(ISBLANK(LeaveTracker[[#This Row],[Employee Name]]),"-----",VLOOKUP(LeaveTracker[[#This Row],[Employee Name]],Employees[[Employee Name]:[Office]],6))</f>
        <v>REGULAR</v>
      </c>
      <c r="G1539" s="24">
        <v>43794</v>
      </c>
      <c r="H1539" s="24">
        <v>43794</v>
      </c>
      <c r="I1539" s="56" t="s">
        <v>81</v>
      </c>
      <c r="K1539" s="51" t="str">
        <f ca="1">LeaveTracker[[#This Row],[Days]]&amp;" "&amp;LeaveTracker[[#This Row],[Type of Leave]]</f>
        <v>1 SL</v>
      </c>
      <c r="L1539" s="23">
        <f ca="1">NETWORKDAYS(LeaveTracker[[#This Row],[Start Date]],LeaveTracker[[#This Row],[End Date]],lstHolidays)</f>
        <v>1</v>
      </c>
      <c r="M1539" s="27"/>
    </row>
    <row r="1540" spans="1:13" ht="30" hidden="1" customHeight="1" x14ac:dyDescent="0.3">
      <c r="A1540" s="27">
        <v>148</v>
      </c>
      <c r="B1540" s="31">
        <v>43879</v>
      </c>
      <c r="C1540" s="31">
        <v>43808</v>
      </c>
      <c r="D1540" s="19" t="s">
        <v>577</v>
      </c>
      <c r="E1540" s="51" t="str">
        <f>IF(ISBLANK(LeaveTracker[[#This Row],[Employee Name]]),"-----",VLOOKUP(LeaveTracker[[#This Row],[Employee Name]],Employees[[Employee Name]:[Office]],7))</f>
        <v>CCT</v>
      </c>
      <c r="F1540" s="51" t="str">
        <f>IF(ISBLANK(LeaveTracker[[#This Row],[Employee Name]]),"-----",VLOOKUP(LeaveTracker[[#This Row],[Employee Name]],Employees[[Employee Name]:[Office]],6))</f>
        <v>REGULAR</v>
      </c>
      <c r="G1540" s="24">
        <v>43817</v>
      </c>
      <c r="H1540" s="24">
        <v>43818</v>
      </c>
      <c r="I1540" s="56" t="s">
        <v>300</v>
      </c>
      <c r="J1540" s="43" t="s">
        <v>307</v>
      </c>
      <c r="K1540" s="51" t="str">
        <f ca="1">LeaveTracker[[#This Row],[Days]]&amp;" "&amp;LeaveTracker[[#This Row],[Type of Leave]]</f>
        <v>2 OTHER</v>
      </c>
      <c r="L1540" s="23">
        <f ca="1">NETWORKDAYS(LeaveTracker[[#This Row],[Start Date]],LeaveTracker[[#This Row],[End Date]],lstHolidays)</f>
        <v>2</v>
      </c>
      <c r="M1540" s="27"/>
    </row>
    <row r="1541" spans="1:13" ht="30" hidden="1" customHeight="1" x14ac:dyDescent="0.3">
      <c r="A1541" s="27">
        <v>148</v>
      </c>
      <c r="B1541" s="31">
        <v>43879</v>
      </c>
      <c r="C1541" s="31">
        <v>43808</v>
      </c>
      <c r="D1541" s="19" t="s">
        <v>577</v>
      </c>
      <c r="E1541" s="51" t="str">
        <f>IF(ISBLANK(LeaveTracker[[#This Row],[Employee Name]]),"-----",VLOOKUP(LeaveTracker[[#This Row],[Employee Name]],Employees[[Employee Name]:[Office]],7))</f>
        <v>CCT</v>
      </c>
      <c r="F1541" s="51" t="str">
        <f>IF(ISBLANK(LeaveTracker[[#This Row],[Employee Name]]),"-----",VLOOKUP(LeaveTracker[[#This Row],[Employee Name]],Employees[[Employee Name]:[Office]],6))</f>
        <v>REGULAR</v>
      </c>
      <c r="G1541" s="24">
        <v>43825</v>
      </c>
      <c r="H1541" s="24">
        <v>43826</v>
      </c>
      <c r="I1541" s="56" t="s">
        <v>300</v>
      </c>
      <c r="J1541" s="43" t="s">
        <v>307</v>
      </c>
      <c r="K1541" s="51" t="str">
        <f ca="1">LeaveTracker[[#This Row],[Days]]&amp;" "&amp;LeaveTracker[[#This Row],[Type of Leave]]</f>
        <v>2 OTHER</v>
      </c>
      <c r="L1541" s="23">
        <f ca="1">NETWORKDAYS(LeaveTracker[[#This Row],[Start Date]],LeaveTracker[[#This Row],[End Date]],lstHolidays)</f>
        <v>2</v>
      </c>
      <c r="M1541" s="27"/>
    </row>
    <row r="1542" spans="1:13" ht="30" hidden="1" customHeight="1" x14ac:dyDescent="0.3">
      <c r="A1542" s="27">
        <v>149</v>
      </c>
      <c r="B1542" s="31">
        <v>43879</v>
      </c>
      <c r="C1542" s="31">
        <v>43808</v>
      </c>
      <c r="D1542" s="19" t="s">
        <v>577</v>
      </c>
      <c r="E1542" s="51" t="str">
        <f>IF(ISBLANK(LeaveTracker[[#This Row],[Employee Name]]),"-----",VLOOKUP(LeaveTracker[[#This Row],[Employee Name]],Employees[[Employee Name]:[Office]],7))</f>
        <v>CCT</v>
      </c>
      <c r="F1542" s="51" t="str">
        <f>IF(ISBLANK(LeaveTracker[[#This Row],[Employee Name]]),"-----",VLOOKUP(LeaveTracker[[#This Row],[Employee Name]],Employees[[Employee Name]:[Office]],6))</f>
        <v>REGULAR</v>
      </c>
      <c r="G1542" s="24">
        <v>43816</v>
      </c>
      <c r="H1542" s="24">
        <v>43816</v>
      </c>
      <c r="I1542" s="56" t="s">
        <v>300</v>
      </c>
      <c r="J1542" s="43" t="s">
        <v>105</v>
      </c>
      <c r="K1542" s="51" t="str">
        <f ca="1">LeaveTracker[[#This Row],[Days]]&amp;" "&amp;LeaveTracker[[#This Row],[Type of Leave]]</f>
        <v>1 OTHER</v>
      </c>
      <c r="L1542" s="23">
        <f ca="1">NETWORKDAYS(LeaveTracker[[#This Row],[Start Date]],LeaveTracker[[#This Row],[End Date]],lstHolidays)</f>
        <v>1</v>
      </c>
      <c r="M1542" s="27"/>
    </row>
    <row r="1543" spans="1:13" ht="30" hidden="1" customHeight="1" x14ac:dyDescent="0.3">
      <c r="A1543" s="27">
        <v>150</v>
      </c>
      <c r="B1543" s="31">
        <v>43879</v>
      </c>
      <c r="C1543" s="31">
        <v>43811</v>
      </c>
      <c r="D1543" s="19" t="s">
        <v>577</v>
      </c>
      <c r="E1543" s="51" t="str">
        <f>IF(ISBLANK(LeaveTracker[[#This Row],[Employee Name]]),"-----",VLOOKUP(LeaveTracker[[#This Row],[Employee Name]],Employees[[Employee Name]:[Office]],7))</f>
        <v>CCT</v>
      </c>
      <c r="F1543" s="51" t="str">
        <f>IF(ISBLANK(LeaveTracker[[#This Row],[Employee Name]]),"-----",VLOOKUP(LeaveTracker[[#This Row],[Employee Name]],Employees[[Employee Name]:[Office]],6))</f>
        <v>REGULAR</v>
      </c>
      <c r="G1543" s="24">
        <v>43810</v>
      </c>
      <c r="H1543" s="24">
        <v>43810</v>
      </c>
      <c r="I1543" s="56" t="s">
        <v>81</v>
      </c>
      <c r="K1543" s="51" t="str">
        <f ca="1">LeaveTracker[[#This Row],[Days]]&amp;" "&amp;LeaveTracker[[#This Row],[Type of Leave]]</f>
        <v>1 SL</v>
      </c>
      <c r="L1543" s="23">
        <f ca="1">NETWORKDAYS(LeaveTracker[[#This Row],[Start Date]],LeaveTracker[[#This Row],[End Date]],lstHolidays)</f>
        <v>1</v>
      </c>
      <c r="M1543" s="27"/>
    </row>
    <row r="1544" spans="1:13" ht="30" hidden="1" customHeight="1" x14ac:dyDescent="0.3">
      <c r="A1544" s="27">
        <v>152</v>
      </c>
      <c r="B1544" s="31">
        <v>43879</v>
      </c>
      <c r="C1544" s="31">
        <v>43804</v>
      </c>
      <c r="D1544" s="19" t="s">
        <v>577</v>
      </c>
      <c r="E1544" s="51" t="str">
        <f>IF(ISBLANK(LeaveTracker[[#This Row],[Employee Name]]),"-----",VLOOKUP(LeaveTracker[[#This Row],[Employee Name]],Employees[[Employee Name]:[Office]],7))</f>
        <v>CCT</v>
      </c>
      <c r="F1544" s="51" t="str">
        <f>IF(ISBLANK(LeaveTracker[[#This Row],[Employee Name]]),"-----",VLOOKUP(LeaveTracker[[#This Row],[Employee Name]],Employees[[Employee Name]:[Office]],6))</f>
        <v>REGULAR</v>
      </c>
      <c r="G1544" s="24">
        <v>43803</v>
      </c>
      <c r="H1544" s="24">
        <v>43803</v>
      </c>
      <c r="I1544" s="56" t="s">
        <v>81</v>
      </c>
      <c r="K1544" s="51" t="str">
        <f ca="1">LeaveTracker[[#This Row],[Days]]&amp;" "&amp;LeaveTracker[[#This Row],[Type of Leave]]</f>
        <v>1 SL</v>
      </c>
      <c r="L1544" s="23">
        <f ca="1">NETWORKDAYS(LeaveTracker[[#This Row],[Start Date]],LeaveTracker[[#This Row],[End Date]],lstHolidays)</f>
        <v>1</v>
      </c>
      <c r="M1544" s="27"/>
    </row>
    <row r="1545" spans="1:13" ht="30" hidden="1" customHeight="1" x14ac:dyDescent="0.3">
      <c r="A1545" s="27">
        <v>153</v>
      </c>
      <c r="B1545" s="31">
        <v>43879</v>
      </c>
      <c r="C1545" s="31">
        <v>43803</v>
      </c>
      <c r="D1545" s="19" t="s">
        <v>378</v>
      </c>
      <c r="E1545" s="51" t="str">
        <f>IF(ISBLANK(LeaveTracker[[#This Row],[Employee Name]]),"-----",VLOOKUP(LeaveTracker[[#This Row],[Employee Name]],Employees[[Employee Name]:[Office]],7))</f>
        <v>CCT</v>
      </c>
      <c r="F1545" s="51" t="str">
        <f>IF(ISBLANK(LeaveTracker[[#This Row],[Employee Name]]),"-----",VLOOKUP(LeaveTracker[[#This Row],[Employee Name]],Employees[[Employee Name]:[Office]],6))</f>
        <v>REGULAR</v>
      </c>
      <c r="G1545" s="24">
        <v>43800</v>
      </c>
      <c r="H1545" s="24">
        <v>43800</v>
      </c>
      <c r="I1545" s="56" t="s">
        <v>81</v>
      </c>
      <c r="K1545" s="51" t="str">
        <f ca="1">LeaveTracker[[#This Row],[Days]]&amp;" "&amp;LeaveTracker[[#This Row],[Type of Leave]]</f>
        <v>0 SL</v>
      </c>
      <c r="L1545" s="23">
        <f ca="1">NETWORKDAYS(LeaveTracker[[#This Row],[Start Date]],LeaveTracker[[#This Row],[End Date]],lstHolidays)</f>
        <v>0</v>
      </c>
      <c r="M1545" s="27"/>
    </row>
    <row r="1546" spans="1:13" ht="30" hidden="1" customHeight="1" x14ac:dyDescent="0.3">
      <c r="A1546" s="27">
        <v>154</v>
      </c>
      <c r="B1546" s="31">
        <v>43879</v>
      </c>
      <c r="C1546" s="31">
        <v>43803</v>
      </c>
      <c r="D1546" s="20" t="s">
        <v>378</v>
      </c>
      <c r="E1546" s="51" t="str">
        <f>IF(ISBLANK(LeaveTracker[[#This Row],[Employee Name]]),"-----",VLOOKUP(LeaveTracker[[#This Row],[Employee Name]],Employees[[Employee Name]:[Office]],7))</f>
        <v>CCT</v>
      </c>
      <c r="F1546" s="51" t="str">
        <f>IF(ISBLANK(LeaveTracker[[#This Row],[Employee Name]]),"-----",VLOOKUP(LeaveTracker[[#This Row],[Employee Name]],Employees[[Employee Name]:[Office]],6))</f>
        <v>REGULAR</v>
      </c>
      <c r="G1546" s="24">
        <v>43797</v>
      </c>
      <c r="H1546" s="24">
        <v>43798</v>
      </c>
      <c r="I1546" s="56" t="s">
        <v>81</v>
      </c>
      <c r="K1546" s="51" t="str">
        <f ca="1">LeaveTracker[[#This Row],[Days]]&amp;" "&amp;LeaveTracker[[#This Row],[Type of Leave]]</f>
        <v>2 SL</v>
      </c>
      <c r="L1546" s="23">
        <f ca="1">NETWORKDAYS(LeaveTracker[[#This Row],[Start Date]],LeaveTracker[[#This Row],[End Date]],lstHolidays)</f>
        <v>2</v>
      </c>
      <c r="M1546" s="27"/>
    </row>
    <row r="1547" spans="1:13" ht="30" hidden="1" customHeight="1" x14ac:dyDescent="0.3">
      <c r="A1547" s="27">
        <v>155</v>
      </c>
      <c r="B1547" s="31">
        <v>43879</v>
      </c>
      <c r="C1547" s="31">
        <v>43808</v>
      </c>
      <c r="D1547" s="19" t="s">
        <v>581</v>
      </c>
      <c r="E1547" s="51" t="str">
        <f>IF(ISBLANK(LeaveTracker[[#This Row],[Employee Name]]),"-----",VLOOKUP(LeaveTracker[[#This Row],[Employee Name]],Employees[[Employee Name]:[Office]],7))</f>
        <v>CCT</v>
      </c>
      <c r="F1547" s="51" t="str">
        <f>IF(ISBLANK(LeaveTracker[[#This Row],[Employee Name]]),"-----",VLOOKUP(LeaveTracker[[#This Row],[Employee Name]],Employees[[Employee Name]:[Office]],6))</f>
        <v>REGULAR</v>
      </c>
      <c r="G1547" s="24">
        <v>43815</v>
      </c>
      <c r="H1547" s="24">
        <v>43817</v>
      </c>
      <c r="I1547" s="56" t="s">
        <v>300</v>
      </c>
      <c r="J1547" s="43" t="s">
        <v>307</v>
      </c>
      <c r="K1547" s="51" t="str">
        <f ca="1">LeaveTracker[[#This Row],[Days]]&amp;" "&amp;LeaveTracker[[#This Row],[Type of Leave]]</f>
        <v>3 OTHER</v>
      </c>
      <c r="L1547" s="23">
        <f ca="1">NETWORKDAYS(LeaveTracker[[#This Row],[Start Date]],LeaveTracker[[#This Row],[End Date]],lstHolidays)</f>
        <v>3</v>
      </c>
      <c r="M1547" s="27"/>
    </row>
    <row r="1548" spans="1:13" ht="30" hidden="1" customHeight="1" x14ac:dyDescent="0.3">
      <c r="A1548" s="27">
        <v>155</v>
      </c>
      <c r="B1548" s="31">
        <v>43879</v>
      </c>
      <c r="C1548" s="31">
        <v>43808</v>
      </c>
      <c r="D1548" s="20" t="s">
        <v>581</v>
      </c>
      <c r="E1548" s="51" t="str">
        <f>IF(ISBLANK(LeaveTracker[[#This Row],[Employee Name]]),"-----",VLOOKUP(LeaveTracker[[#This Row],[Employee Name]],Employees[[Employee Name]:[Office]],7))</f>
        <v>CCT</v>
      </c>
      <c r="F1548" s="51" t="str">
        <f>IF(ISBLANK(LeaveTracker[[#This Row],[Employee Name]]),"-----",VLOOKUP(LeaveTracker[[#This Row],[Employee Name]],Employees[[Employee Name]:[Office]],6))</f>
        <v>REGULAR</v>
      </c>
      <c r="G1548" s="24">
        <v>43825</v>
      </c>
      <c r="H1548" s="24">
        <v>43826</v>
      </c>
      <c r="I1548" s="56" t="s">
        <v>300</v>
      </c>
      <c r="J1548" s="43" t="s">
        <v>307</v>
      </c>
      <c r="K1548" s="51" t="str">
        <f ca="1">LeaveTracker[[#This Row],[Days]]&amp;" "&amp;LeaveTracker[[#This Row],[Type of Leave]]</f>
        <v>2 OTHER</v>
      </c>
      <c r="L1548" s="23">
        <f ca="1">NETWORKDAYS(LeaveTracker[[#This Row],[Start Date]],LeaveTracker[[#This Row],[End Date]],lstHolidays)</f>
        <v>2</v>
      </c>
      <c r="M1548" s="27"/>
    </row>
    <row r="1549" spans="1:13" ht="30" hidden="1" customHeight="1" x14ac:dyDescent="0.3">
      <c r="A1549" s="27">
        <v>156</v>
      </c>
      <c r="B1549" s="31">
        <v>43879</v>
      </c>
      <c r="C1549" s="31">
        <v>43815</v>
      </c>
      <c r="D1549" s="20" t="s">
        <v>581</v>
      </c>
      <c r="E1549" s="51" t="str">
        <f>IF(ISBLANK(LeaveTracker[[#This Row],[Employee Name]]),"-----",VLOOKUP(LeaveTracker[[#This Row],[Employee Name]],Employees[[Employee Name]:[Office]],7))</f>
        <v>CCT</v>
      </c>
      <c r="F1549" s="51" t="str">
        <f>IF(ISBLANK(LeaveTracker[[#This Row],[Employee Name]]),"-----",VLOOKUP(LeaveTracker[[#This Row],[Employee Name]],Employees[[Employee Name]:[Office]],6))</f>
        <v>REGULAR</v>
      </c>
      <c r="G1549" s="24">
        <v>43808</v>
      </c>
      <c r="H1549" s="24">
        <v>43808</v>
      </c>
      <c r="I1549" s="56" t="s">
        <v>81</v>
      </c>
      <c r="K1549" s="51" t="str">
        <f ca="1">LeaveTracker[[#This Row],[Days]]&amp;" "&amp;LeaveTracker[[#This Row],[Type of Leave]]</f>
        <v>1 SL</v>
      </c>
      <c r="L1549" s="23">
        <f ca="1">NETWORKDAYS(LeaveTracker[[#This Row],[Start Date]],LeaveTracker[[#This Row],[End Date]],lstHolidays)</f>
        <v>1</v>
      </c>
      <c r="M1549" s="27"/>
    </row>
    <row r="1550" spans="1:13" ht="30" hidden="1" customHeight="1" x14ac:dyDescent="0.3">
      <c r="A1550" s="27">
        <v>156</v>
      </c>
      <c r="B1550" s="31">
        <v>43879</v>
      </c>
      <c r="C1550" s="31">
        <v>43815</v>
      </c>
      <c r="D1550" s="20" t="s">
        <v>581</v>
      </c>
      <c r="E1550" s="51" t="str">
        <f>IF(ISBLANK(LeaveTracker[[#This Row],[Employee Name]]),"-----",VLOOKUP(LeaveTracker[[#This Row],[Employee Name]],Employees[[Employee Name]:[Office]],7))</f>
        <v>CCT</v>
      </c>
      <c r="F1550" s="51" t="str">
        <f>IF(ISBLANK(LeaveTracker[[#This Row],[Employee Name]]),"-----",VLOOKUP(LeaveTracker[[#This Row],[Employee Name]],Employees[[Employee Name]:[Office]],6))</f>
        <v>REGULAR</v>
      </c>
      <c r="G1550" s="24">
        <v>43812</v>
      </c>
      <c r="H1550" s="24">
        <v>43812</v>
      </c>
      <c r="I1550" s="56" t="s">
        <v>81</v>
      </c>
      <c r="K1550" s="51" t="str">
        <f ca="1">LeaveTracker[[#This Row],[Days]]&amp;" "&amp;LeaveTracker[[#This Row],[Type of Leave]]</f>
        <v>1 SL</v>
      </c>
      <c r="L1550" s="23">
        <f ca="1">NETWORKDAYS(LeaveTracker[[#This Row],[Start Date]],LeaveTracker[[#This Row],[End Date]],lstHolidays)</f>
        <v>1</v>
      </c>
      <c r="M1550" s="27"/>
    </row>
    <row r="1551" spans="1:13" ht="30" hidden="1" customHeight="1" x14ac:dyDescent="0.3">
      <c r="A1551" s="27">
        <v>157</v>
      </c>
      <c r="B1551" s="31">
        <v>43879</v>
      </c>
      <c r="C1551" s="31">
        <v>43804</v>
      </c>
      <c r="D1551" s="20" t="s">
        <v>581</v>
      </c>
      <c r="E1551" s="51" t="str">
        <f>IF(ISBLANK(LeaveTracker[[#This Row],[Employee Name]]),"-----",VLOOKUP(LeaveTracker[[#This Row],[Employee Name]],Employees[[Employee Name]:[Office]],7))</f>
        <v>CCT</v>
      </c>
      <c r="F1551" s="51" t="str">
        <f>IF(ISBLANK(LeaveTracker[[#This Row],[Employee Name]]),"-----",VLOOKUP(LeaveTracker[[#This Row],[Employee Name]],Employees[[Employee Name]:[Office]],6))</f>
        <v>REGULAR</v>
      </c>
      <c r="G1551" s="24">
        <v>43803</v>
      </c>
      <c r="H1551" s="24">
        <v>43803</v>
      </c>
      <c r="I1551" s="56" t="s">
        <v>81</v>
      </c>
      <c r="K1551" s="51" t="str">
        <f ca="1">LeaveTracker[[#This Row],[Days]]&amp;" "&amp;LeaveTracker[[#This Row],[Type of Leave]]</f>
        <v>1 SL</v>
      </c>
      <c r="L1551" s="23">
        <f ca="1">NETWORKDAYS(LeaveTracker[[#This Row],[Start Date]],LeaveTracker[[#This Row],[End Date]],lstHolidays)</f>
        <v>1</v>
      </c>
      <c r="M1551" s="27"/>
    </row>
    <row r="1552" spans="1:13" ht="30" hidden="1" customHeight="1" x14ac:dyDescent="0.3">
      <c r="A1552" s="27">
        <v>158</v>
      </c>
      <c r="B1552" s="31">
        <v>43879</v>
      </c>
      <c r="C1552" s="31">
        <v>43804</v>
      </c>
      <c r="D1552" s="19" t="s">
        <v>586</v>
      </c>
      <c r="E1552" s="51" t="str">
        <f>IF(ISBLANK(LeaveTracker[[#This Row],[Employee Name]]),"-----",VLOOKUP(LeaveTracker[[#This Row],[Employee Name]],Employees[[Employee Name]:[Office]],7))</f>
        <v>CCT</v>
      </c>
      <c r="F1552" s="51" t="str">
        <f>IF(ISBLANK(LeaveTracker[[#This Row],[Employee Name]]),"-----",VLOOKUP(LeaveTracker[[#This Row],[Employee Name]],Employees[[Employee Name]:[Office]],6))</f>
        <v>REGULAR</v>
      </c>
      <c r="G1552" s="24">
        <v>43810</v>
      </c>
      <c r="H1552" s="24">
        <v>43811</v>
      </c>
      <c r="I1552" s="56" t="s">
        <v>300</v>
      </c>
      <c r="J1552" s="43" t="s">
        <v>307</v>
      </c>
      <c r="K1552" s="51" t="str">
        <f ca="1">LeaveTracker[[#This Row],[Days]]&amp;" "&amp;LeaveTracker[[#This Row],[Type of Leave]]</f>
        <v>2 OTHER</v>
      </c>
      <c r="L1552" s="23">
        <f ca="1">NETWORKDAYS(LeaveTracker[[#This Row],[Start Date]],LeaveTracker[[#This Row],[End Date]],lstHolidays)</f>
        <v>2</v>
      </c>
      <c r="M1552" s="27"/>
    </row>
    <row r="1553" spans="1:13" ht="30" hidden="1" customHeight="1" x14ac:dyDescent="0.3">
      <c r="A1553" s="27">
        <v>158</v>
      </c>
      <c r="B1553" s="31">
        <v>43879</v>
      </c>
      <c r="C1553" s="31">
        <v>43804</v>
      </c>
      <c r="D1553" s="19" t="s">
        <v>586</v>
      </c>
      <c r="E1553" s="51" t="str">
        <f>IF(ISBLANK(LeaveTracker[[#This Row],[Employee Name]]),"-----",VLOOKUP(LeaveTracker[[#This Row],[Employee Name]],Employees[[Employee Name]:[Office]],7))</f>
        <v>CCT</v>
      </c>
      <c r="F1553" s="51" t="str">
        <f>IF(ISBLANK(LeaveTracker[[#This Row],[Employee Name]]),"-----",VLOOKUP(LeaveTracker[[#This Row],[Employee Name]],Employees[[Employee Name]:[Office]],6))</f>
        <v>REGULAR</v>
      </c>
      <c r="G1553" s="24">
        <v>43825</v>
      </c>
      <c r="H1553" s="24">
        <v>43826</v>
      </c>
      <c r="I1553" s="56" t="s">
        <v>300</v>
      </c>
      <c r="J1553" s="43" t="s">
        <v>307</v>
      </c>
      <c r="K1553" s="51" t="str">
        <f ca="1">LeaveTracker[[#This Row],[Days]]&amp;" "&amp;LeaveTracker[[#This Row],[Type of Leave]]</f>
        <v>2 OTHER</v>
      </c>
      <c r="L1553" s="23">
        <f ca="1">NETWORKDAYS(LeaveTracker[[#This Row],[Start Date]],LeaveTracker[[#This Row],[End Date]],lstHolidays)</f>
        <v>2</v>
      </c>
      <c r="M1553" s="27"/>
    </row>
    <row r="1554" spans="1:13" ht="30" hidden="1" customHeight="1" x14ac:dyDescent="0.3">
      <c r="A1554" s="27">
        <v>159</v>
      </c>
      <c r="B1554" s="31">
        <v>43879</v>
      </c>
      <c r="C1554" s="24">
        <v>43817</v>
      </c>
      <c r="D1554" s="19" t="s">
        <v>575</v>
      </c>
      <c r="E1554" s="51" t="str">
        <f>IF(ISBLANK(LeaveTracker[[#This Row],[Employee Name]]),"-----",VLOOKUP(LeaveTracker[[#This Row],[Employee Name]],Employees[[Employee Name]:[Office]],7))</f>
        <v>CCT</v>
      </c>
      <c r="F1554" s="51" t="str">
        <f>IF(ISBLANK(LeaveTracker[[#This Row],[Employee Name]]),"-----",VLOOKUP(LeaveTracker[[#This Row],[Employee Name]],Employees[[Employee Name]:[Office]],6))</f>
        <v>REGULAR</v>
      </c>
      <c r="G1554" s="24">
        <v>43817</v>
      </c>
      <c r="H1554" s="24">
        <v>43819</v>
      </c>
      <c r="I1554" s="56" t="s">
        <v>300</v>
      </c>
      <c r="J1554" s="43" t="s">
        <v>307</v>
      </c>
      <c r="K1554" s="51" t="str">
        <f ca="1">LeaveTracker[[#This Row],[Days]]&amp;" "&amp;LeaveTracker[[#This Row],[Type of Leave]]</f>
        <v>3 OTHER</v>
      </c>
      <c r="L1554" s="23">
        <f ca="1">NETWORKDAYS(LeaveTracker[[#This Row],[Start Date]],LeaveTracker[[#This Row],[End Date]],lstHolidays)</f>
        <v>3</v>
      </c>
      <c r="M1554" s="27"/>
    </row>
    <row r="1555" spans="1:13" ht="30" hidden="1" customHeight="1" x14ac:dyDescent="0.3">
      <c r="A1555" s="27">
        <v>159</v>
      </c>
      <c r="B1555" s="31">
        <v>43879</v>
      </c>
      <c r="C1555" s="24">
        <v>43825</v>
      </c>
      <c r="D1555" s="19" t="s">
        <v>575</v>
      </c>
      <c r="E1555" s="51" t="str">
        <f>IF(ISBLANK(LeaveTracker[[#This Row],[Employee Name]]),"-----",VLOOKUP(LeaveTracker[[#This Row],[Employee Name]],Employees[[Employee Name]:[Office]],7))</f>
        <v>CCT</v>
      </c>
      <c r="F1555" s="51" t="str">
        <f>IF(ISBLANK(LeaveTracker[[#This Row],[Employee Name]]),"-----",VLOOKUP(LeaveTracker[[#This Row],[Employee Name]],Employees[[Employee Name]:[Office]],6))</f>
        <v>REGULAR</v>
      </c>
      <c r="G1555" s="24">
        <v>43825</v>
      </c>
      <c r="H1555" s="24">
        <v>43826</v>
      </c>
      <c r="I1555" s="56" t="s">
        <v>300</v>
      </c>
      <c r="J1555" s="43" t="s">
        <v>307</v>
      </c>
      <c r="K1555" s="51" t="str">
        <f ca="1">LeaveTracker[[#This Row],[Days]]&amp;" "&amp;LeaveTracker[[#This Row],[Type of Leave]]</f>
        <v>2 OTHER</v>
      </c>
      <c r="L1555" s="23">
        <f ca="1">NETWORKDAYS(LeaveTracker[[#This Row],[Start Date]],LeaveTracker[[#This Row],[End Date]],lstHolidays)</f>
        <v>2</v>
      </c>
      <c r="M1555" s="27"/>
    </row>
    <row r="1556" spans="1:13" ht="30" hidden="1" customHeight="1" x14ac:dyDescent="0.3">
      <c r="A1556" s="27">
        <v>160</v>
      </c>
      <c r="B1556" s="31">
        <v>43879</v>
      </c>
      <c r="C1556" s="31">
        <v>43789</v>
      </c>
      <c r="D1556" s="19" t="s">
        <v>633</v>
      </c>
      <c r="E1556" s="51" t="str">
        <f>IF(ISBLANK(LeaveTracker[[#This Row],[Employee Name]]),"-----",VLOOKUP(LeaveTracker[[#This Row],[Employee Name]],Employees[[Employee Name]:[Office]],7))</f>
        <v>CCT</v>
      </c>
      <c r="F1556" s="51" t="str">
        <f>IF(ISBLANK(LeaveTracker[[#This Row],[Employee Name]]),"-----",VLOOKUP(LeaveTracker[[#This Row],[Employee Name]],Employees[[Employee Name]:[Office]],6))</f>
        <v>REGULAR</v>
      </c>
      <c r="G1556" s="24">
        <v>43825</v>
      </c>
      <c r="H1556" s="24">
        <v>43826</v>
      </c>
      <c r="I1556" s="56" t="s">
        <v>82</v>
      </c>
      <c r="K1556" s="51" t="str">
        <f ca="1">LeaveTracker[[#This Row],[Days]]&amp;" "&amp;LeaveTracker[[#This Row],[Type of Leave]]</f>
        <v>2 VL</v>
      </c>
      <c r="L1556" s="23">
        <f ca="1">NETWORKDAYS(LeaveTracker[[#This Row],[Start Date]],LeaveTracker[[#This Row],[End Date]],lstHolidays)</f>
        <v>2</v>
      </c>
      <c r="M1556" s="27"/>
    </row>
    <row r="1557" spans="1:13" ht="30" hidden="1" customHeight="1" x14ac:dyDescent="0.3">
      <c r="A1557" s="27">
        <v>161</v>
      </c>
      <c r="B1557" s="31">
        <v>43879</v>
      </c>
      <c r="C1557" s="31">
        <v>43805</v>
      </c>
      <c r="D1557" s="19" t="s">
        <v>633</v>
      </c>
      <c r="E1557" s="51" t="str">
        <f>IF(ISBLANK(LeaveTracker[[#This Row],[Employee Name]]),"-----",VLOOKUP(LeaveTracker[[#This Row],[Employee Name]],Employees[[Employee Name]:[Office]],7))</f>
        <v>CCT</v>
      </c>
      <c r="F1557" s="51" t="str">
        <f>IF(ISBLANK(LeaveTracker[[#This Row],[Employee Name]]),"-----",VLOOKUP(LeaveTracker[[#This Row],[Employee Name]],Employees[[Employee Name]:[Office]],6))</f>
        <v>REGULAR</v>
      </c>
      <c r="G1557" s="24">
        <v>43811</v>
      </c>
      <c r="H1557" s="24">
        <v>43811</v>
      </c>
      <c r="I1557" s="56" t="s">
        <v>300</v>
      </c>
      <c r="J1557" s="43" t="s">
        <v>276</v>
      </c>
      <c r="K1557" s="51" t="str">
        <f ca="1">LeaveTracker[[#This Row],[Days]]&amp;" "&amp;LeaveTracker[[#This Row],[Type of Leave]]</f>
        <v>1 OTHER</v>
      </c>
      <c r="L1557" s="23">
        <f ca="1">NETWORKDAYS(LeaveTracker[[#This Row],[Start Date]],LeaveTracker[[#This Row],[End Date]],lstHolidays)</f>
        <v>1</v>
      </c>
      <c r="M1557" s="27"/>
    </row>
    <row r="1558" spans="1:13" ht="30" hidden="1" customHeight="1" x14ac:dyDescent="0.3">
      <c r="A1558" s="27">
        <v>162</v>
      </c>
      <c r="B1558" s="31">
        <v>43879</v>
      </c>
      <c r="C1558" s="31">
        <v>43833</v>
      </c>
      <c r="D1558" s="19" t="s">
        <v>589</v>
      </c>
      <c r="E1558" s="51" t="str">
        <f>IF(ISBLANK(LeaveTracker[[#This Row],[Employee Name]]),"-----",VLOOKUP(LeaveTracker[[#This Row],[Employee Name]],Employees[[Employee Name]:[Office]],7))</f>
        <v>CCT</v>
      </c>
      <c r="F1558" s="51" t="str">
        <f>IF(ISBLANK(LeaveTracker[[#This Row],[Employee Name]]),"-----",VLOOKUP(LeaveTracker[[#This Row],[Employee Name]],Employees[[Employee Name]:[Office]],6))</f>
        <v>REGULAR</v>
      </c>
      <c r="G1558" s="24">
        <v>43825</v>
      </c>
      <c r="H1558" s="24">
        <v>43827</v>
      </c>
      <c r="I1558" s="56" t="s">
        <v>81</v>
      </c>
      <c r="K1558" s="51" t="str">
        <f ca="1">LeaveTracker[[#This Row],[Days]]&amp;" "&amp;LeaveTracker[[#This Row],[Type of Leave]]</f>
        <v>2 SL</v>
      </c>
      <c r="L1558" s="23">
        <f ca="1">NETWORKDAYS(LeaveTracker[[#This Row],[Start Date]],LeaveTracker[[#This Row],[End Date]],lstHolidays)</f>
        <v>2</v>
      </c>
      <c r="M1558" s="27"/>
    </row>
    <row r="1559" spans="1:13" ht="30" hidden="1" customHeight="1" x14ac:dyDescent="0.3">
      <c r="A1559" s="27">
        <v>163</v>
      </c>
      <c r="B1559" s="31">
        <v>43879</v>
      </c>
      <c r="C1559" s="31">
        <v>43790</v>
      </c>
      <c r="D1559" s="20" t="s">
        <v>589</v>
      </c>
      <c r="E1559" s="51" t="str">
        <f>IF(ISBLANK(LeaveTracker[[#This Row],[Employee Name]]),"-----",VLOOKUP(LeaveTracker[[#This Row],[Employee Name]],Employees[[Employee Name]:[Office]],7))</f>
        <v>CCT</v>
      </c>
      <c r="F1559" s="51" t="str">
        <f>IF(ISBLANK(LeaveTracker[[#This Row],[Employee Name]]),"-----",VLOOKUP(LeaveTracker[[#This Row],[Employee Name]],Employees[[Employee Name]:[Office]],6))</f>
        <v>REGULAR</v>
      </c>
      <c r="G1559" s="24">
        <v>43797</v>
      </c>
      <c r="H1559" s="24">
        <v>43798</v>
      </c>
      <c r="I1559" s="56" t="s">
        <v>300</v>
      </c>
      <c r="J1559" s="43" t="s">
        <v>301</v>
      </c>
      <c r="K1559" s="51" t="str">
        <f ca="1">LeaveTracker[[#This Row],[Days]]&amp;" "&amp;LeaveTracker[[#This Row],[Type of Leave]]</f>
        <v>2 OTHER</v>
      </c>
      <c r="L1559" s="23">
        <f ca="1">NETWORKDAYS(LeaveTracker[[#This Row],[Start Date]],LeaveTracker[[#This Row],[End Date]],lstHolidays)</f>
        <v>2</v>
      </c>
      <c r="M1559" s="27"/>
    </row>
    <row r="1560" spans="1:13" ht="30" hidden="1" customHeight="1" x14ac:dyDescent="0.3">
      <c r="A1560" s="27">
        <v>163</v>
      </c>
      <c r="B1560" s="31">
        <v>43879</v>
      </c>
      <c r="C1560" s="31">
        <v>43790</v>
      </c>
      <c r="D1560" s="20" t="s">
        <v>589</v>
      </c>
      <c r="E1560" s="51" t="str">
        <f>IF(ISBLANK(LeaveTracker[[#This Row],[Employee Name]]),"-----",VLOOKUP(LeaveTracker[[#This Row],[Employee Name]],Employees[[Employee Name]:[Office]],7))</f>
        <v>CCT</v>
      </c>
      <c r="F1560" s="51" t="str">
        <f>IF(ISBLANK(LeaveTracker[[#This Row],[Employee Name]]),"-----",VLOOKUP(LeaveTracker[[#This Row],[Employee Name]],Employees[[Employee Name]:[Office]],6))</f>
        <v>REGULAR</v>
      </c>
      <c r="G1560" s="24">
        <v>43801</v>
      </c>
      <c r="H1560" s="24">
        <v>43802</v>
      </c>
      <c r="I1560" s="56" t="s">
        <v>300</v>
      </c>
      <c r="J1560" s="43" t="s">
        <v>301</v>
      </c>
      <c r="K1560" s="51" t="str">
        <f ca="1">LeaveTracker[[#This Row],[Days]]&amp;" "&amp;LeaveTracker[[#This Row],[Type of Leave]]</f>
        <v>2 OTHER</v>
      </c>
      <c r="L1560" s="23">
        <f ca="1">NETWORKDAYS(LeaveTracker[[#This Row],[Start Date]],LeaveTracker[[#This Row],[End Date]],lstHolidays)</f>
        <v>2</v>
      </c>
      <c r="M1560" s="27"/>
    </row>
    <row r="1561" spans="1:13" ht="30" hidden="1" customHeight="1" x14ac:dyDescent="0.3">
      <c r="A1561" s="27">
        <v>163</v>
      </c>
      <c r="B1561" s="31">
        <v>43879</v>
      </c>
      <c r="C1561" s="31">
        <v>43790</v>
      </c>
      <c r="D1561" s="20" t="s">
        <v>589</v>
      </c>
      <c r="E1561" s="51" t="str">
        <f>IF(ISBLANK(LeaveTracker[[#This Row],[Employee Name]]),"-----",VLOOKUP(LeaveTracker[[#This Row],[Employee Name]],Employees[[Employee Name]:[Office]],7))</f>
        <v>CCT</v>
      </c>
      <c r="F1561" s="51" t="str">
        <f>IF(ISBLANK(LeaveTracker[[#This Row],[Employee Name]]),"-----",VLOOKUP(LeaveTracker[[#This Row],[Employee Name]],Employees[[Employee Name]:[Office]],6))</f>
        <v>REGULAR</v>
      </c>
      <c r="G1561" s="24">
        <v>43804</v>
      </c>
      <c r="H1561" s="24">
        <v>43806</v>
      </c>
      <c r="I1561" s="56" t="s">
        <v>82</v>
      </c>
      <c r="K1561" s="51" t="str">
        <f ca="1">LeaveTracker[[#This Row],[Days]]&amp;" "&amp;LeaveTracker[[#This Row],[Type of Leave]]</f>
        <v>2 VL</v>
      </c>
      <c r="L1561" s="23">
        <f ca="1">NETWORKDAYS(LeaveTracker[[#This Row],[Start Date]],LeaveTracker[[#This Row],[End Date]],lstHolidays)</f>
        <v>2</v>
      </c>
      <c r="M1561" s="27"/>
    </row>
    <row r="1562" spans="1:13" ht="30" hidden="1" customHeight="1" x14ac:dyDescent="0.3">
      <c r="A1562" s="27">
        <v>164</v>
      </c>
      <c r="B1562" s="31">
        <v>43879</v>
      </c>
      <c r="C1562" s="31">
        <v>43804</v>
      </c>
      <c r="D1562" s="20" t="s">
        <v>589</v>
      </c>
      <c r="E1562" s="51" t="str">
        <f>IF(ISBLANK(LeaveTracker[[#This Row],[Employee Name]]),"-----",VLOOKUP(LeaveTracker[[#This Row],[Employee Name]],Employees[[Employee Name]:[Office]],7))</f>
        <v>CCT</v>
      </c>
      <c r="F1562" s="51" t="str">
        <f>IF(ISBLANK(LeaveTracker[[#This Row],[Employee Name]]),"-----",VLOOKUP(LeaveTracker[[#This Row],[Employee Name]],Employees[[Employee Name]:[Office]],6))</f>
        <v>REGULAR</v>
      </c>
      <c r="G1562" s="24">
        <v>43791</v>
      </c>
      <c r="H1562" s="24">
        <v>43792</v>
      </c>
      <c r="I1562" s="56" t="s">
        <v>82</v>
      </c>
      <c r="K1562" s="51" t="str">
        <f ca="1">LeaveTracker[[#This Row],[Days]]&amp;" "&amp;LeaveTracker[[#This Row],[Type of Leave]]</f>
        <v>1 VL</v>
      </c>
      <c r="L1562" s="23">
        <f ca="1">NETWORKDAYS(LeaveTracker[[#This Row],[Start Date]],LeaveTracker[[#This Row],[End Date]],lstHolidays)</f>
        <v>1</v>
      </c>
      <c r="M1562" s="27"/>
    </row>
    <row r="1563" spans="1:13" ht="30" hidden="1" customHeight="1" x14ac:dyDescent="0.3">
      <c r="A1563" s="27">
        <v>164</v>
      </c>
      <c r="B1563" s="31">
        <v>43879</v>
      </c>
      <c r="C1563" s="31">
        <v>43804</v>
      </c>
      <c r="D1563" s="20" t="s">
        <v>589</v>
      </c>
      <c r="E1563" s="51" t="str">
        <f>IF(ISBLANK(LeaveTracker[[#This Row],[Employee Name]]),"-----",VLOOKUP(LeaveTracker[[#This Row],[Employee Name]],Employees[[Employee Name]:[Office]],7))</f>
        <v>CCT</v>
      </c>
      <c r="F1563" s="51" t="str">
        <f>IF(ISBLANK(LeaveTracker[[#This Row],[Employee Name]]),"-----",VLOOKUP(LeaveTracker[[#This Row],[Employee Name]],Employees[[Employee Name]:[Office]],6))</f>
        <v>REGULAR</v>
      </c>
      <c r="G1563" s="24">
        <v>43794</v>
      </c>
      <c r="H1563" s="24">
        <v>43795</v>
      </c>
      <c r="I1563" s="56" t="s">
        <v>82</v>
      </c>
      <c r="K1563" s="51" t="str">
        <f ca="1">LeaveTracker[[#This Row],[Days]]&amp;" "&amp;LeaveTracker[[#This Row],[Type of Leave]]</f>
        <v>2 VL</v>
      </c>
      <c r="L1563" s="23">
        <f ca="1">NETWORKDAYS(LeaveTracker[[#This Row],[Start Date]],LeaveTracker[[#This Row],[End Date]],lstHolidays)</f>
        <v>2</v>
      </c>
      <c r="M1563" s="27"/>
    </row>
    <row r="1564" spans="1:13" ht="30" hidden="1" customHeight="1" x14ac:dyDescent="0.3">
      <c r="A1564" s="27">
        <v>164</v>
      </c>
      <c r="B1564" s="31">
        <v>43879</v>
      </c>
      <c r="C1564" s="31">
        <v>43804</v>
      </c>
      <c r="D1564" s="20" t="s">
        <v>589</v>
      </c>
      <c r="E1564" s="51" t="str">
        <f>IF(ISBLANK(LeaveTracker[[#This Row],[Employee Name]]),"-----",VLOOKUP(LeaveTracker[[#This Row],[Employee Name]],Employees[[Employee Name]:[Office]],7))</f>
        <v>CCT</v>
      </c>
      <c r="F1564" s="51" t="str">
        <f>IF(ISBLANK(LeaveTracker[[#This Row],[Employee Name]]),"-----",VLOOKUP(LeaveTracker[[#This Row],[Employee Name]],Employees[[Employee Name]:[Office]],6))</f>
        <v>REGULAR</v>
      </c>
      <c r="G1564" s="24">
        <v>43797</v>
      </c>
      <c r="H1564" s="24">
        <v>43798</v>
      </c>
      <c r="I1564" s="56" t="s">
        <v>82</v>
      </c>
      <c r="K1564" s="51" t="str">
        <f ca="1">LeaveTracker[[#This Row],[Days]]&amp;" "&amp;LeaveTracker[[#This Row],[Type of Leave]]</f>
        <v>2 VL</v>
      </c>
      <c r="L1564" s="23">
        <f ca="1">NETWORKDAYS(LeaveTracker[[#This Row],[Start Date]],LeaveTracker[[#This Row],[End Date]],lstHolidays)</f>
        <v>2</v>
      </c>
      <c r="M1564" s="27"/>
    </row>
    <row r="1565" spans="1:13" ht="30" hidden="1" customHeight="1" x14ac:dyDescent="0.3">
      <c r="A1565" s="27">
        <v>165</v>
      </c>
      <c r="B1565" s="31">
        <v>43879</v>
      </c>
      <c r="C1565" s="31">
        <v>43815</v>
      </c>
      <c r="D1565" s="19" t="s">
        <v>809</v>
      </c>
      <c r="E1565" s="51" t="str">
        <f>IF(ISBLANK(LeaveTracker[[#This Row],[Employee Name]]),"-----",VLOOKUP(LeaveTracker[[#This Row],[Employee Name]],Employees[[Employee Name]:[Office]],7))</f>
        <v>CCT</v>
      </c>
      <c r="F1565" s="51" t="str">
        <f>IF(ISBLANK(LeaveTracker[[#This Row],[Employee Name]]),"-----",VLOOKUP(LeaveTracker[[#This Row],[Employee Name]],Employees[[Employee Name]:[Office]],6))</f>
        <v>REGULAR</v>
      </c>
      <c r="G1565" s="24">
        <v>43822</v>
      </c>
      <c r="H1565" s="24">
        <v>43822</v>
      </c>
      <c r="I1565" s="57" t="s">
        <v>300</v>
      </c>
      <c r="J1565" s="43" t="s">
        <v>307</v>
      </c>
      <c r="K1565" s="51" t="str">
        <f ca="1">LeaveTracker[[#This Row],[Days]]&amp;" "&amp;LeaveTracker[[#This Row],[Type of Leave]]</f>
        <v>1 OTHER</v>
      </c>
      <c r="L1565" s="23">
        <f ca="1">NETWORKDAYS(LeaveTracker[[#This Row],[Start Date]],LeaveTracker[[#This Row],[End Date]],lstHolidays)</f>
        <v>1</v>
      </c>
      <c r="M1565" s="27"/>
    </row>
    <row r="1566" spans="1:13" ht="30" hidden="1" customHeight="1" x14ac:dyDescent="0.3">
      <c r="A1566" s="27">
        <v>165</v>
      </c>
      <c r="B1566" s="31">
        <v>43879</v>
      </c>
      <c r="C1566" s="31">
        <v>43815</v>
      </c>
      <c r="D1566" s="19" t="s">
        <v>809</v>
      </c>
      <c r="E1566" s="51" t="str">
        <f>IF(ISBLANK(LeaveTracker[[#This Row],[Employee Name]]),"-----",VLOOKUP(LeaveTracker[[#This Row],[Employee Name]],Employees[[Employee Name]:[Office]],7))</f>
        <v>CCT</v>
      </c>
      <c r="F1566" s="51" t="str">
        <f>IF(ISBLANK(LeaveTracker[[#This Row],[Employee Name]]),"-----",VLOOKUP(LeaveTracker[[#This Row],[Employee Name]],Employees[[Employee Name]:[Office]],6))</f>
        <v>REGULAR</v>
      </c>
      <c r="G1566" s="24">
        <v>43825</v>
      </c>
      <c r="H1566" s="24">
        <v>43825</v>
      </c>
      <c r="I1566" s="56" t="s">
        <v>300</v>
      </c>
      <c r="J1566" s="43" t="s">
        <v>307</v>
      </c>
      <c r="K1566" s="51" t="str">
        <f ca="1">LeaveTracker[[#This Row],[Days]]&amp;" "&amp;LeaveTracker[[#This Row],[Type of Leave]]</f>
        <v>1 OTHER</v>
      </c>
      <c r="L1566" s="23">
        <f ca="1">NETWORKDAYS(LeaveTracker[[#This Row],[Start Date]],LeaveTracker[[#This Row],[End Date]],lstHolidays)</f>
        <v>1</v>
      </c>
      <c r="M1566" s="27"/>
    </row>
    <row r="1567" spans="1:13" ht="30" hidden="1" customHeight="1" x14ac:dyDescent="0.3">
      <c r="A1567" s="27">
        <v>166</v>
      </c>
      <c r="B1567" s="31">
        <v>43879</v>
      </c>
      <c r="C1567" s="31">
        <v>43812</v>
      </c>
      <c r="D1567" s="19" t="s">
        <v>370</v>
      </c>
      <c r="E1567" s="51" t="str">
        <f>IF(ISBLANK(LeaveTracker[[#This Row],[Employee Name]]),"-----",VLOOKUP(LeaveTracker[[#This Row],[Employee Name]],Employees[[Employee Name]:[Office]],7))</f>
        <v>CCT</v>
      </c>
      <c r="F1567" s="51" t="str">
        <f>IF(ISBLANK(LeaveTracker[[#This Row],[Employee Name]]),"-----",VLOOKUP(LeaveTracker[[#This Row],[Employee Name]],Employees[[Employee Name]:[Office]],6))</f>
        <v>REGULAR</v>
      </c>
      <c r="G1567" s="24">
        <v>43811</v>
      </c>
      <c r="H1567" s="24">
        <v>43811</v>
      </c>
      <c r="I1567" s="56" t="s">
        <v>81</v>
      </c>
      <c r="K1567" s="51" t="str">
        <f ca="1">LeaveTracker[[#This Row],[Days]]&amp;" "&amp;LeaveTracker[[#This Row],[Type of Leave]]</f>
        <v>1 SL</v>
      </c>
      <c r="L1567" s="23">
        <f ca="1">NETWORKDAYS(LeaveTracker[[#This Row],[Start Date]],LeaveTracker[[#This Row],[End Date]],lstHolidays)</f>
        <v>1</v>
      </c>
      <c r="M1567" s="27"/>
    </row>
    <row r="1568" spans="1:13" ht="30" hidden="1" customHeight="1" x14ac:dyDescent="0.3">
      <c r="A1568" s="27">
        <v>167</v>
      </c>
      <c r="B1568" s="31">
        <v>43879</v>
      </c>
      <c r="C1568" s="31">
        <v>43801</v>
      </c>
      <c r="D1568" s="19" t="s">
        <v>370</v>
      </c>
      <c r="E1568" s="51" t="str">
        <f>IF(ISBLANK(LeaveTracker[[#This Row],[Employee Name]]),"-----",VLOOKUP(LeaveTracker[[#This Row],[Employee Name]],Employees[[Employee Name]:[Office]],7))</f>
        <v>CCT</v>
      </c>
      <c r="F1568" s="51" t="str">
        <f>IF(ISBLANK(LeaveTracker[[#This Row],[Employee Name]]),"-----",VLOOKUP(LeaveTracker[[#This Row],[Employee Name]],Employees[[Employee Name]:[Office]],6))</f>
        <v>REGULAR</v>
      </c>
      <c r="G1568" s="24">
        <v>43798</v>
      </c>
      <c r="H1568" s="24">
        <v>43798</v>
      </c>
      <c r="I1568" s="56" t="s">
        <v>81</v>
      </c>
      <c r="K1568" s="51" t="str">
        <f ca="1">LeaveTracker[[#This Row],[Days]]&amp;" "&amp;LeaveTracker[[#This Row],[Type of Leave]]</f>
        <v>1 SL</v>
      </c>
      <c r="L1568" s="23">
        <f ca="1">NETWORKDAYS(LeaveTracker[[#This Row],[Start Date]],LeaveTracker[[#This Row],[End Date]],lstHolidays)</f>
        <v>1</v>
      </c>
      <c r="M1568" s="27"/>
    </row>
    <row r="1569" spans="1:13" ht="30" hidden="1" customHeight="1" x14ac:dyDescent="0.3">
      <c r="A1569" s="27">
        <v>168</v>
      </c>
      <c r="B1569" s="31">
        <v>43879</v>
      </c>
      <c r="C1569" s="31">
        <v>43833</v>
      </c>
      <c r="D1569" s="19" t="s">
        <v>167</v>
      </c>
      <c r="E1569" s="51" t="str">
        <f>IF(ISBLANK(LeaveTracker[[#This Row],[Employee Name]]),"-----",VLOOKUP(LeaveTracker[[#This Row],[Employee Name]],Employees[[Employee Name]:[Office]],7))</f>
        <v>CHO</v>
      </c>
      <c r="F1569" s="51" t="str">
        <f>IF(ISBLANK(LeaveTracker[[#This Row],[Employee Name]]),"-----",VLOOKUP(LeaveTracker[[#This Row],[Employee Name]],Employees[[Employee Name]:[Office]],6))</f>
        <v>REGULAR</v>
      </c>
      <c r="G1569" s="24">
        <v>43853</v>
      </c>
      <c r="H1569" s="24">
        <v>43854</v>
      </c>
      <c r="I1569" s="56" t="s">
        <v>82</v>
      </c>
      <c r="K1569" s="51" t="str">
        <f ca="1">LeaveTracker[[#This Row],[Days]]&amp;" "&amp;LeaveTracker[[#This Row],[Type of Leave]]</f>
        <v>2 VL</v>
      </c>
      <c r="L1569" s="23">
        <f ca="1">NETWORKDAYS(LeaveTracker[[#This Row],[Start Date]],LeaveTracker[[#This Row],[End Date]],lstHolidays)</f>
        <v>2</v>
      </c>
      <c r="M1569" s="27"/>
    </row>
    <row r="1570" spans="1:13" ht="30" hidden="1" customHeight="1" x14ac:dyDescent="0.3">
      <c r="A1570" s="27">
        <v>168</v>
      </c>
      <c r="B1570" s="31">
        <v>43879</v>
      </c>
      <c r="C1570" s="31">
        <v>43833</v>
      </c>
      <c r="D1570" s="19" t="s">
        <v>167</v>
      </c>
      <c r="E1570" s="51" t="str">
        <f>IF(ISBLANK(LeaveTracker[[#This Row],[Employee Name]]),"-----",VLOOKUP(LeaveTracker[[#This Row],[Employee Name]],Employees[[Employee Name]:[Office]],7))</f>
        <v>CHO</v>
      </c>
      <c r="F1570" s="51" t="str">
        <f>IF(ISBLANK(LeaveTracker[[#This Row],[Employee Name]]),"-----",VLOOKUP(LeaveTracker[[#This Row],[Employee Name]],Employees[[Employee Name]:[Office]],6))</f>
        <v>REGULAR</v>
      </c>
      <c r="G1570" s="24">
        <v>43858</v>
      </c>
      <c r="H1570" s="24">
        <v>43858</v>
      </c>
      <c r="I1570" s="56" t="s">
        <v>82</v>
      </c>
      <c r="K1570" s="51" t="str">
        <f ca="1">LeaveTracker[[#This Row],[Days]]&amp;" "&amp;LeaveTracker[[#This Row],[Type of Leave]]</f>
        <v>1 VL</v>
      </c>
      <c r="L1570" s="23">
        <f ca="1">NETWORKDAYS(LeaveTracker[[#This Row],[Start Date]],LeaveTracker[[#This Row],[End Date]],lstHolidays)</f>
        <v>1</v>
      </c>
      <c r="M1570" s="27"/>
    </row>
    <row r="1571" spans="1:13" ht="30" hidden="1" customHeight="1" x14ac:dyDescent="0.3">
      <c r="A1571" s="27">
        <v>169</v>
      </c>
      <c r="B1571" s="31">
        <v>43879</v>
      </c>
      <c r="C1571" s="31">
        <v>43833</v>
      </c>
      <c r="D1571" s="19" t="s">
        <v>167</v>
      </c>
      <c r="E1571" s="51" t="str">
        <f>IF(ISBLANK(LeaveTracker[[#This Row],[Employee Name]]),"-----",VLOOKUP(LeaveTracker[[#This Row],[Employee Name]],Employees[[Employee Name]:[Office]],7))</f>
        <v>CHO</v>
      </c>
      <c r="F1571" s="51" t="str">
        <f>IF(ISBLANK(LeaveTracker[[#This Row],[Employee Name]]),"-----",VLOOKUP(LeaveTracker[[#This Row],[Employee Name]],Employees[[Employee Name]:[Office]],6))</f>
        <v>REGULAR</v>
      </c>
      <c r="G1571" s="24">
        <v>43850</v>
      </c>
      <c r="H1571" s="24">
        <v>43851</v>
      </c>
      <c r="I1571" s="56" t="s">
        <v>82</v>
      </c>
      <c r="K1571" s="51" t="str">
        <f ca="1">LeaveTracker[[#This Row],[Days]]&amp;" "&amp;LeaveTracker[[#This Row],[Type of Leave]]</f>
        <v>2 VL</v>
      </c>
      <c r="L1571" s="23">
        <f ca="1">NETWORKDAYS(LeaveTracker[[#This Row],[Start Date]],LeaveTracker[[#This Row],[End Date]],lstHolidays)</f>
        <v>2</v>
      </c>
      <c r="M1571" s="27"/>
    </row>
    <row r="1572" spans="1:13" ht="30" hidden="1" customHeight="1" x14ac:dyDescent="0.3">
      <c r="A1572" s="27">
        <v>170</v>
      </c>
      <c r="B1572" s="31">
        <v>43879</v>
      </c>
      <c r="C1572" s="31">
        <v>43802</v>
      </c>
      <c r="D1572" s="19" t="s">
        <v>813</v>
      </c>
      <c r="E1572" s="51" t="str">
        <f>IF(ISBLANK(LeaveTracker[[#This Row],[Employee Name]]),"-----",VLOOKUP(LeaveTracker[[#This Row],[Employee Name]],Employees[[Employee Name]:[Office]],7))</f>
        <v>CHO</v>
      </c>
      <c r="F1572" s="51" t="str">
        <f>IF(ISBLANK(LeaveTracker[[#This Row],[Employee Name]]),"-----",VLOOKUP(LeaveTracker[[#This Row],[Employee Name]],Employees[[Employee Name]:[Office]],6))</f>
        <v>REGULAR</v>
      </c>
      <c r="G1572" s="24">
        <v>43798</v>
      </c>
      <c r="H1572" s="24">
        <v>43798</v>
      </c>
      <c r="I1572" s="56" t="s">
        <v>81</v>
      </c>
      <c r="K1572" s="51" t="str">
        <f ca="1">LeaveTracker[[#This Row],[Days]]&amp;" "&amp;LeaveTracker[[#This Row],[Type of Leave]]</f>
        <v>1 SL</v>
      </c>
      <c r="L1572" s="23">
        <f ca="1">NETWORKDAYS(LeaveTracker[[#This Row],[Start Date]],LeaveTracker[[#This Row],[End Date]],lstHolidays)</f>
        <v>1</v>
      </c>
      <c r="M1572" s="27"/>
    </row>
    <row r="1573" spans="1:13" ht="30" hidden="1" customHeight="1" x14ac:dyDescent="0.3">
      <c r="A1573" s="27">
        <v>171</v>
      </c>
      <c r="B1573" s="31">
        <v>43879</v>
      </c>
      <c r="C1573" s="31">
        <v>43801</v>
      </c>
      <c r="D1573" s="19" t="s">
        <v>163</v>
      </c>
      <c r="E1573" s="51" t="str">
        <f>IF(ISBLANK(LeaveTracker[[#This Row],[Employee Name]]),"-----",VLOOKUP(LeaveTracker[[#This Row],[Employee Name]],Employees[[Employee Name]:[Office]],7))</f>
        <v>CHO</v>
      </c>
      <c r="F1573" s="51" t="str">
        <f>IF(ISBLANK(LeaveTracker[[#This Row],[Employee Name]]),"-----",VLOOKUP(LeaveTracker[[#This Row],[Employee Name]],Employees[[Employee Name]:[Office]],6))</f>
        <v>REGULAR</v>
      </c>
      <c r="G1573" s="24">
        <v>43810</v>
      </c>
      <c r="H1573" s="24">
        <v>43810</v>
      </c>
      <c r="I1573" s="56" t="s">
        <v>82</v>
      </c>
      <c r="K1573" s="51" t="str">
        <f ca="1">LeaveTracker[[#This Row],[Days]]&amp;" "&amp;LeaveTracker[[#This Row],[Type of Leave]]</f>
        <v>1 VL</v>
      </c>
      <c r="L1573" s="23">
        <f ca="1">NETWORKDAYS(LeaveTracker[[#This Row],[Start Date]],LeaveTracker[[#This Row],[End Date]],lstHolidays)</f>
        <v>1</v>
      </c>
      <c r="M1573" s="27"/>
    </row>
    <row r="1574" spans="1:13" ht="30" hidden="1" customHeight="1" x14ac:dyDescent="0.3">
      <c r="A1574" s="27">
        <v>171</v>
      </c>
      <c r="B1574" s="31">
        <v>43879</v>
      </c>
      <c r="C1574" s="31">
        <v>43801</v>
      </c>
      <c r="D1574" s="19" t="s">
        <v>163</v>
      </c>
      <c r="E1574" s="51" t="str">
        <f>IF(ISBLANK(LeaveTracker[[#This Row],[Employee Name]]),"-----",VLOOKUP(LeaveTracker[[#This Row],[Employee Name]],Employees[[Employee Name]:[Office]],7))</f>
        <v>CHO</v>
      </c>
      <c r="F1574" s="51" t="str">
        <f>IF(ISBLANK(LeaveTracker[[#This Row],[Employee Name]]),"-----",VLOOKUP(LeaveTracker[[#This Row],[Employee Name]],Employees[[Employee Name]:[Office]],6))</f>
        <v>REGULAR</v>
      </c>
      <c r="G1574" s="24">
        <v>43812</v>
      </c>
      <c r="H1574" s="24">
        <v>43812</v>
      </c>
      <c r="I1574" s="56" t="s">
        <v>82</v>
      </c>
      <c r="K1574" s="51" t="str">
        <f ca="1">LeaveTracker[[#This Row],[Days]]&amp;" "&amp;LeaveTracker[[#This Row],[Type of Leave]]</f>
        <v>1 VL</v>
      </c>
      <c r="L1574" s="23">
        <f ca="1">NETWORKDAYS(LeaveTracker[[#This Row],[Start Date]],LeaveTracker[[#This Row],[End Date]],lstHolidays)</f>
        <v>1</v>
      </c>
      <c r="M1574" s="27"/>
    </row>
    <row r="1575" spans="1:13" ht="30" hidden="1" customHeight="1" x14ac:dyDescent="0.3">
      <c r="A1575" s="27">
        <v>172</v>
      </c>
      <c r="B1575" s="31">
        <v>43879</v>
      </c>
      <c r="C1575" s="31">
        <v>43794</v>
      </c>
      <c r="D1575" s="19" t="s">
        <v>136</v>
      </c>
      <c r="E1575" s="51" t="str">
        <f>IF(ISBLANK(LeaveTracker[[#This Row],[Employee Name]]),"-----",VLOOKUP(LeaveTracker[[#This Row],[Employee Name]],Employees[[Employee Name]:[Office]],7))</f>
        <v>CHO</v>
      </c>
      <c r="F1575" s="51" t="str">
        <f>IF(ISBLANK(LeaveTracker[[#This Row],[Employee Name]]),"-----",VLOOKUP(LeaveTracker[[#This Row],[Employee Name]],Employees[[Employee Name]:[Office]],6))</f>
        <v>REGULAR</v>
      </c>
      <c r="G1575" s="24">
        <v>43794</v>
      </c>
      <c r="H1575" s="24">
        <v>43794</v>
      </c>
      <c r="I1575" s="56" t="s">
        <v>82</v>
      </c>
      <c r="K1575" s="51" t="str">
        <f ca="1">LeaveTracker[[#This Row],[Days]]&amp;" "&amp;LeaveTracker[[#This Row],[Type of Leave]]</f>
        <v>1 VL</v>
      </c>
      <c r="L1575" s="23">
        <f ca="1">NETWORKDAYS(LeaveTracker[[#This Row],[Start Date]],LeaveTracker[[#This Row],[End Date]],lstHolidays)</f>
        <v>1</v>
      </c>
      <c r="M1575" s="27"/>
    </row>
    <row r="1576" spans="1:13" ht="30" hidden="1" customHeight="1" x14ac:dyDescent="0.3">
      <c r="A1576" s="27">
        <v>173</v>
      </c>
      <c r="B1576" s="31">
        <v>43879</v>
      </c>
      <c r="C1576" s="31">
        <v>43791</v>
      </c>
      <c r="D1576" s="19" t="s">
        <v>818</v>
      </c>
      <c r="E1576" s="51" t="str">
        <f>IF(ISBLANK(LeaveTracker[[#This Row],[Employee Name]]),"-----",VLOOKUP(LeaveTracker[[#This Row],[Employee Name]],Employees[[Employee Name]:[Office]],7))</f>
        <v>CHO</v>
      </c>
      <c r="F1576" s="51" t="str">
        <f>IF(ISBLANK(LeaveTracker[[#This Row],[Employee Name]]),"-----",VLOOKUP(LeaveTracker[[#This Row],[Employee Name]],Employees[[Employee Name]:[Office]],6))</f>
        <v>REGULAR</v>
      </c>
      <c r="G1576" s="24">
        <v>43803</v>
      </c>
      <c r="H1576" s="24">
        <v>43803</v>
      </c>
      <c r="I1576" s="56" t="s">
        <v>82</v>
      </c>
      <c r="K1576" s="51" t="str">
        <f ca="1">LeaveTracker[[#This Row],[Days]]&amp;" "&amp;LeaveTracker[[#This Row],[Type of Leave]]</f>
        <v>1 VL</v>
      </c>
      <c r="L1576" s="23">
        <f ca="1">NETWORKDAYS(LeaveTracker[[#This Row],[Start Date]],LeaveTracker[[#This Row],[End Date]],lstHolidays)</f>
        <v>1</v>
      </c>
      <c r="M1576" s="27"/>
    </row>
    <row r="1577" spans="1:13" ht="30" hidden="1" customHeight="1" x14ac:dyDescent="0.3">
      <c r="A1577" s="27">
        <v>174</v>
      </c>
      <c r="B1577" s="31">
        <v>43879</v>
      </c>
      <c r="C1577" s="31">
        <v>43832</v>
      </c>
      <c r="D1577" s="19" t="s">
        <v>691</v>
      </c>
      <c r="E1577" s="51" t="str">
        <f>IF(ISBLANK(LeaveTracker[[#This Row],[Employee Name]]),"-----",VLOOKUP(LeaveTracker[[#This Row],[Employee Name]],Employees[[Employee Name]:[Office]],7))</f>
        <v>CHO</v>
      </c>
      <c r="F1577" s="51" t="str">
        <f>IF(ISBLANK(LeaveTracker[[#This Row],[Employee Name]]),"-----",VLOOKUP(LeaveTracker[[#This Row],[Employee Name]],Employees[[Employee Name]:[Office]],6))</f>
        <v>REGULAR</v>
      </c>
      <c r="G1577" s="24">
        <v>43825</v>
      </c>
      <c r="H1577" s="24">
        <v>43825</v>
      </c>
      <c r="I1577" s="56" t="s">
        <v>81</v>
      </c>
      <c r="K1577" s="51" t="str">
        <f ca="1">LeaveTracker[[#This Row],[Days]]&amp;" "&amp;LeaveTracker[[#This Row],[Type of Leave]]</f>
        <v>1 SL</v>
      </c>
      <c r="L1577" s="23">
        <f ca="1">NETWORKDAYS(LeaveTracker[[#This Row],[Start Date]],LeaveTracker[[#This Row],[End Date]],lstHolidays)</f>
        <v>1</v>
      </c>
      <c r="M1577" s="27"/>
    </row>
    <row r="1578" spans="1:13" ht="30" hidden="1" customHeight="1" x14ac:dyDescent="0.3">
      <c r="A1578" s="27">
        <v>175</v>
      </c>
      <c r="B1578" s="31">
        <v>43879</v>
      </c>
      <c r="C1578" s="31">
        <v>43791</v>
      </c>
      <c r="D1578" s="19" t="s">
        <v>691</v>
      </c>
      <c r="E1578" s="51" t="str">
        <f>IF(ISBLANK(LeaveTracker[[#This Row],[Employee Name]]),"-----",VLOOKUP(LeaveTracker[[#This Row],[Employee Name]],Employees[[Employee Name]:[Office]],7))</f>
        <v>CHO</v>
      </c>
      <c r="F1578" s="51" t="str">
        <f>IF(ISBLANK(LeaveTracker[[#This Row],[Employee Name]]),"-----",VLOOKUP(LeaveTracker[[#This Row],[Employee Name]],Employees[[Employee Name]:[Office]],6))</f>
        <v>REGULAR</v>
      </c>
      <c r="G1578" s="24">
        <v>43826</v>
      </c>
      <c r="H1578" s="24">
        <v>43826</v>
      </c>
      <c r="I1578" s="56" t="s">
        <v>300</v>
      </c>
      <c r="J1578" s="43" t="s">
        <v>105</v>
      </c>
      <c r="K1578" s="51" t="str">
        <f ca="1">LeaveTracker[[#This Row],[Days]]&amp;" "&amp;LeaveTracker[[#This Row],[Type of Leave]]</f>
        <v>1 OTHER</v>
      </c>
      <c r="L1578" s="23">
        <f ca="1">NETWORKDAYS(LeaveTracker[[#This Row],[Start Date]],LeaveTracker[[#This Row],[End Date]],lstHolidays)</f>
        <v>1</v>
      </c>
      <c r="M1578" s="27"/>
    </row>
    <row r="1579" spans="1:13" ht="30" hidden="1" customHeight="1" x14ac:dyDescent="0.3">
      <c r="A1579" s="27">
        <v>176</v>
      </c>
      <c r="B1579" s="31">
        <v>43879</v>
      </c>
      <c r="C1579" s="31">
        <v>43811</v>
      </c>
      <c r="D1579" s="19" t="s">
        <v>823</v>
      </c>
      <c r="E1579" s="51" t="str">
        <f>IF(ISBLANK(LeaveTracker[[#This Row],[Employee Name]]),"-----",VLOOKUP(LeaveTracker[[#This Row],[Employee Name]],Employees[[Employee Name]:[Office]],7))</f>
        <v>CHO</v>
      </c>
      <c r="F1579" s="51" t="str">
        <f>IF(ISBLANK(LeaveTracker[[#This Row],[Employee Name]]),"-----",VLOOKUP(LeaveTracker[[#This Row],[Employee Name]],Employees[[Employee Name]:[Office]],6))</f>
        <v>REGULAR</v>
      </c>
      <c r="G1579" s="24">
        <v>43819</v>
      </c>
      <c r="H1579" s="24">
        <v>43819</v>
      </c>
      <c r="I1579" s="56" t="s">
        <v>82</v>
      </c>
      <c r="K1579" s="51" t="str">
        <f ca="1">LeaveTracker[[#This Row],[Days]]&amp;" "&amp;LeaveTracker[[#This Row],[Type of Leave]]</f>
        <v>1 VL</v>
      </c>
      <c r="L1579" s="23">
        <f ca="1">NETWORKDAYS(LeaveTracker[[#This Row],[Start Date]],LeaveTracker[[#This Row],[End Date]],lstHolidays)</f>
        <v>1</v>
      </c>
      <c r="M1579" s="27"/>
    </row>
    <row r="1580" spans="1:13" ht="30" hidden="1" customHeight="1" x14ac:dyDescent="0.3">
      <c r="A1580" s="27">
        <v>176</v>
      </c>
      <c r="B1580" s="31">
        <v>43879</v>
      </c>
      <c r="C1580" s="31">
        <v>43811</v>
      </c>
      <c r="D1580" s="19" t="s">
        <v>823</v>
      </c>
      <c r="E1580" s="51" t="str">
        <f>IF(ISBLANK(LeaveTracker[[#This Row],[Employee Name]]),"-----",VLOOKUP(LeaveTracker[[#This Row],[Employee Name]],Employees[[Employee Name]:[Office]],7))</f>
        <v>CHO</v>
      </c>
      <c r="F1580" s="51" t="str">
        <f>IF(ISBLANK(LeaveTracker[[#This Row],[Employee Name]]),"-----",VLOOKUP(LeaveTracker[[#This Row],[Employee Name]],Employees[[Employee Name]:[Office]],6))</f>
        <v>REGULAR</v>
      </c>
      <c r="G1580" s="24">
        <v>43825</v>
      </c>
      <c r="H1580" s="24">
        <v>43825</v>
      </c>
      <c r="I1580" s="56" t="s">
        <v>82</v>
      </c>
      <c r="K1580" s="51" t="str">
        <f ca="1">LeaveTracker[[#This Row],[Days]]&amp;" "&amp;LeaveTracker[[#This Row],[Type of Leave]]</f>
        <v>1 VL</v>
      </c>
      <c r="L1580" s="23">
        <f ca="1">NETWORKDAYS(LeaveTracker[[#This Row],[Start Date]],LeaveTracker[[#This Row],[End Date]],lstHolidays)</f>
        <v>1</v>
      </c>
      <c r="M1580" s="27"/>
    </row>
    <row r="1581" spans="1:13" ht="30" hidden="1" customHeight="1" x14ac:dyDescent="0.3">
      <c r="A1581" s="27">
        <v>177</v>
      </c>
      <c r="B1581" s="31">
        <v>43879</v>
      </c>
      <c r="C1581" s="31">
        <v>43815</v>
      </c>
      <c r="D1581" s="19" t="s">
        <v>823</v>
      </c>
      <c r="E1581" s="51" t="str">
        <f>IF(ISBLANK(LeaveTracker[[#This Row],[Employee Name]]),"-----",VLOOKUP(LeaveTracker[[#This Row],[Employee Name]],Employees[[Employee Name]:[Office]],7))</f>
        <v>CHO</v>
      </c>
      <c r="F1581" s="51" t="str">
        <f>IF(ISBLANK(LeaveTracker[[#This Row],[Employee Name]]),"-----",VLOOKUP(LeaveTracker[[#This Row],[Employee Name]],Employees[[Employee Name]:[Office]],6))</f>
        <v>REGULAR</v>
      </c>
      <c r="G1581" s="24">
        <v>43811</v>
      </c>
      <c r="H1581" s="24">
        <v>43811</v>
      </c>
      <c r="I1581" s="56" t="s">
        <v>81</v>
      </c>
      <c r="K1581" s="51" t="str">
        <f ca="1">LeaveTracker[[#This Row],[Days]]&amp;" "&amp;LeaveTracker[[#This Row],[Type of Leave]]</f>
        <v>1 SL</v>
      </c>
      <c r="L1581" s="23">
        <f ca="1">NETWORKDAYS(LeaveTracker[[#This Row],[Start Date]],LeaveTracker[[#This Row],[End Date]],lstHolidays)</f>
        <v>1</v>
      </c>
      <c r="M1581" s="27"/>
    </row>
    <row r="1582" spans="1:13" ht="30" hidden="1" customHeight="1" x14ac:dyDescent="0.3">
      <c r="A1582" s="27">
        <v>178</v>
      </c>
      <c r="B1582" s="31">
        <v>43879</v>
      </c>
      <c r="C1582" s="31">
        <v>43798</v>
      </c>
      <c r="D1582" s="19" t="s">
        <v>823</v>
      </c>
      <c r="E1582" s="51" t="str">
        <f>IF(ISBLANK(LeaveTracker[[#This Row],[Employee Name]]),"-----",VLOOKUP(LeaveTracker[[#This Row],[Employee Name]],Employees[[Employee Name]:[Office]],7))</f>
        <v>CHO</v>
      </c>
      <c r="F1582" s="51" t="str">
        <f>IF(ISBLANK(LeaveTracker[[#This Row],[Employee Name]]),"-----",VLOOKUP(LeaveTracker[[#This Row],[Employee Name]],Employees[[Employee Name]:[Office]],6))</f>
        <v>REGULAR</v>
      </c>
      <c r="G1582" s="24">
        <v>43805</v>
      </c>
      <c r="H1582" s="24">
        <v>43805</v>
      </c>
      <c r="I1582" s="56" t="s">
        <v>82</v>
      </c>
      <c r="K1582" s="51" t="str">
        <f ca="1">LeaveTracker[[#This Row],[Days]]&amp;" "&amp;LeaveTracker[[#This Row],[Type of Leave]]</f>
        <v>1 VL</v>
      </c>
      <c r="L1582" s="23">
        <f ca="1">NETWORKDAYS(LeaveTracker[[#This Row],[Start Date]],LeaveTracker[[#This Row],[End Date]],lstHolidays)</f>
        <v>1</v>
      </c>
      <c r="M1582" s="27"/>
    </row>
    <row r="1583" spans="1:13" ht="30" hidden="1" customHeight="1" x14ac:dyDescent="0.3">
      <c r="A1583" s="27">
        <v>179</v>
      </c>
      <c r="B1583" s="31">
        <v>43879</v>
      </c>
      <c r="C1583" s="31">
        <v>43809</v>
      </c>
      <c r="D1583" s="19" t="s">
        <v>823</v>
      </c>
      <c r="E1583" s="51" t="str">
        <f>IF(ISBLANK(LeaveTracker[[#This Row],[Employee Name]]),"-----",VLOOKUP(LeaveTracker[[#This Row],[Employee Name]],Employees[[Employee Name]:[Office]],7))</f>
        <v>CHO</v>
      </c>
      <c r="F1583" s="51" t="str">
        <f>IF(ISBLANK(LeaveTracker[[#This Row],[Employee Name]]),"-----",VLOOKUP(LeaveTracker[[#This Row],[Employee Name]],Employees[[Employee Name]:[Office]],6))</f>
        <v>REGULAR</v>
      </c>
      <c r="G1583" s="24">
        <v>43804</v>
      </c>
      <c r="H1583" s="24">
        <v>43804</v>
      </c>
      <c r="I1583" s="56" t="s">
        <v>81</v>
      </c>
      <c r="K1583" s="51" t="str">
        <f ca="1">LeaveTracker[[#This Row],[Days]]&amp;" "&amp;LeaveTracker[[#This Row],[Type of Leave]]</f>
        <v>1 SL</v>
      </c>
      <c r="L1583" s="23">
        <f ca="1">NETWORKDAYS(LeaveTracker[[#This Row],[Start Date]],LeaveTracker[[#This Row],[End Date]],lstHolidays)</f>
        <v>1</v>
      </c>
      <c r="M1583" s="27"/>
    </row>
    <row r="1584" spans="1:13" ht="30" hidden="1" customHeight="1" x14ac:dyDescent="0.3">
      <c r="A1584" s="27">
        <v>180</v>
      </c>
      <c r="B1584" s="31">
        <v>43879</v>
      </c>
      <c r="C1584" s="31">
        <v>43808</v>
      </c>
      <c r="D1584" s="19" t="s">
        <v>826</v>
      </c>
      <c r="E1584" s="51" t="str">
        <f>IF(ISBLANK(LeaveTracker[[#This Row],[Employee Name]]),"-----",VLOOKUP(LeaveTracker[[#This Row],[Employee Name]],Employees[[Employee Name]:[Office]],7))</f>
        <v>CHO</v>
      </c>
      <c r="F1584" s="51" t="str">
        <f>IF(ISBLANK(LeaveTracker[[#This Row],[Employee Name]]),"-----",VLOOKUP(LeaveTracker[[#This Row],[Employee Name]],Employees[[Employee Name]:[Office]],6))</f>
        <v>REGULAR</v>
      </c>
      <c r="G1584" s="24">
        <v>43818</v>
      </c>
      <c r="H1584" s="24">
        <v>43818</v>
      </c>
      <c r="I1584" s="56" t="s">
        <v>82</v>
      </c>
      <c r="K1584" s="51" t="str">
        <f ca="1">LeaveTracker[[#This Row],[Days]]&amp;" "&amp;LeaveTracker[[#This Row],[Type of Leave]]</f>
        <v>1 VL</v>
      </c>
      <c r="L1584" s="23">
        <f ca="1">NETWORKDAYS(LeaveTracker[[#This Row],[Start Date]],LeaveTracker[[#This Row],[End Date]],lstHolidays)</f>
        <v>1</v>
      </c>
      <c r="M1584" s="27"/>
    </row>
    <row r="1585" spans="1:13" ht="30" hidden="1" customHeight="1" x14ac:dyDescent="0.3">
      <c r="A1585" s="27">
        <v>180</v>
      </c>
      <c r="B1585" s="31">
        <v>43879</v>
      </c>
      <c r="C1585" s="31">
        <v>43808</v>
      </c>
      <c r="D1585" s="19" t="s">
        <v>826</v>
      </c>
      <c r="E1585" s="51" t="str">
        <f>IF(ISBLANK(LeaveTracker[[#This Row],[Employee Name]]),"-----",VLOOKUP(LeaveTracker[[#This Row],[Employee Name]],Employees[[Employee Name]:[Office]],7))</f>
        <v>CHO</v>
      </c>
      <c r="F1585" s="51" t="str">
        <f>IF(ISBLANK(LeaveTracker[[#This Row],[Employee Name]]),"-----",VLOOKUP(LeaveTracker[[#This Row],[Employee Name]],Employees[[Employee Name]:[Office]],6))</f>
        <v>REGULAR</v>
      </c>
      <c r="G1585" s="24">
        <v>43826</v>
      </c>
      <c r="H1585" s="24">
        <v>43826</v>
      </c>
      <c r="I1585" s="56" t="s">
        <v>82</v>
      </c>
      <c r="K1585" s="51" t="str">
        <f ca="1">LeaveTracker[[#This Row],[Days]]&amp;" "&amp;LeaveTracker[[#This Row],[Type of Leave]]</f>
        <v>1 VL</v>
      </c>
      <c r="L1585" s="23">
        <f ca="1">NETWORKDAYS(LeaveTracker[[#This Row],[Start Date]],LeaveTracker[[#This Row],[End Date]],lstHolidays)</f>
        <v>1</v>
      </c>
      <c r="M1585" s="27"/>
    </row>
    <row r="1586" spans="1:13" ht="30" hidden="1" customHeight="1" x14ac:dyDescent="0.3">
      <c r="A1586" s="27">
        <v>181</v>
      </c>
      <c r="B1586" s="31">
        <v>43879</v>
      </c>
      <c r="C1586" s="31">
        <v>43798</v>
      </c>
      <c r="D1586" s="19" t="s">
        <v>830</v>
      </c>
      <c r="E1586" s="51" t="str">
        <f>IF(ISBLANK(LeaveTracker[[#This Row],[Employee Name]]),"-----",VLOOKUP(LeaveTracker[[#This Row],[Employee Name]],Employees[[Employee Name]:[Office]],7))</f>
        <v>CHO</v>
      </c>
      <c r="F1586" s="51" t="str">
        <f>IF(ISBLANK(LeaveTracker[[#This Row],[Employee Name]]),"-----",VLOOKUP(LeaveTracker[[#This Row],[Employee Name]],Employees[[Employee Name]:[Office]],6))</f>
        <v>REGULAR</v>
      </c>
      <c r="G1586" s="24">
        <v>43809</v>
      </c>
      <c r="H1586" s="24">
        <v>43809</v>
      </c>
      <c r="I1586" s="56" t="s">
        <v>82</v>
      </c>
      <c r="K1586" s="51" t="str">
        <f ca="1">LeaveTracker[[#This Row],[Days]]&amp;" "&amp;LeaveTracker[[#This Row],[Type of Leave]]</f>
        <v>1 VL</v>
      </c>
      <c r="L1586" s="23">
        <f ca="1">NETWORKDAYS(LeaveTracker[[#This Row],[Start Date]],LeaveTracker[[#This Row],[End Date]],lstHolidays)</f>
        <v>1</v>
      </c>
      <c r="M1586" s="27"/>
    </row>
    <row r="1587" spans="1:13" ht="30" hidden="1" customHeight="1" x14ac:dyDescent="0.3">
      <c r="A1587" s="27">
        <v>181</v>
      </c>
      <c r="B1587" s="31">
        <v>43879</v>
      </c>
      <c r="C1587" s="31">
        <v>43798</v>
      </c>
      <c r="D1587" s="19" t="s">
        <v>830</v>
      </c>
      <c r="E1587" s="51" t="str">
        <f>IF(ISBLANK(LeaveTracker[[#This Row],[Employee Name]]),"-----",VLOOKUP(LeaveTracker[[#This Row],[Employee Name]],Employees[[Employee Name]:[Office]],7))</f>
        <v>CHO</v>
      </c>
      <c r="F1587" s="51" t="str">
        <f>IF(ISBLANK(LeaveTracker[[#This Row],[Employee Name]]),"-----",VLOOKUP(LeaveTracker[[#This Row],[Employee Name]],Employees[[Employee Name]:[Office]],6))</f>
        <v>REGULAR</v>
      </c>
      <c r="G1587" s="24">
        <v>43808</v>
      </c>
      <c r="H1587" s="24">
        <v>43808</v>
      </c>
      <c r="I1587" s="56" t="s">
        <v>82</v>
      </c>
      <c r="K1587" s="51" t="str">
        <f ca="1">LeaveTracker[[#This Row],[Days]]&amp;" "&amp;LeaveTracker[[#This Row],[Type of Leave]]</f>
        <v>1 VL</v>
      </c>
      <c r="L1587" s="23">
        <f ca="1">NETWORKDAYS(LeaveTracker[[#This Row],[Start Date]],LeaveTracker[[#This Row],[End Date]],lstHolidays)</f>
        <v>1</v>
      </c>
      <c r="M1587" s="27"/>
    </row>
    <row r="1588" spans="1:13" ht="30" hidden="1" customHeight="1" x14ac:dyDescent="0.3">
      <c r="A1588" s="27">
        <v>181</v>
      </c>
      <c r="B1588" s="31">
        <v>43879</v>
      </c>
      <c r="C1588" s="31">
        <v>43798</v>
      </c>
      <c r="D1588" s="19" t="s">
        <v>830</v>
      </c>
      <c r="E1588" s="51" t="str">
        <f>IF(ISBLANK(LeaveTracker[[#This Row],[Employee Name]]),"-----",VLOOKUP(LeaveTracker[[#This Row],[Employee Name]],Employees[[Employee Name]:[Office]],7))</f>
        <v>CHO</v>
      </c>
      <c r="F1588" s="51" t="str">
        <f>IF(ISBLANK(LeaveTracker[[#This Row],[Employee Name]]),"-----",VLOOKUP(LeaveTracker[[#This Row],[Employee Name]],Employees[[Employee Name]:[Office]],6))</f>
        <v>REGULAR</v>
      </c>
      <c r="G1588" s="24">
        <v>43825</v>
      </c>
      <c r="H1588" s="24">
        <v>43825</v>
      </c>
      <c r="I1588" s="56" t="s">
        <v>82</v>
      </c>
      <c r="K1588" s="51" t="str">
        <f ca="1">LeaveTracker[[#This Row],[Days]]&amp;" "&amp;LeaveTracker[[#This Row],[Type of Leave]]</f>
        <v>1 VL</v>
      </c>
      <c r="L1588" s="23">
        <f ca="1">NETWORKDAYS(LeaveTracker[[#This Row],[Start Date]],LeaveTracker[[#This Row],[End Date]],lstHolidays)</f>
        <v>1</v>
      </c>
      <c r="M1588" s="27"/>
    </row>
    <row r="1589" spans="1:13" ht="30" hidden="1" customHeight="1" x14ac:dyDescent="0.3">
      <c r="A1589" s="27">
        <v>182</v>
      </c>
      <c r="B1589" s="31">
        <v>43879</v>
      </c>
      <c r="C1589" s="31">
        <v>43810</v>
      </c>
      <c r="D1589" s="19" t="s">
        <v>830</v>
      </c>
      <c r="E1589" s="51" t="str">
        <f>IF(ISBLANK(LeaveTracker[[#This Row],[Employee Name]]),"-----",VLOOKUP(LeaveTracker[[#This Row],[Employee Name]],Employees[[Employee Name]:[Office]],7))</f>
        <v>CHO</v>
      </c>
      <c r="F1589" s="51" t="str">
        <f>IF(ISBLANK(LeaveTracker[[#This Row],[Employee Name]]),"-----",VLOOKUP(LeaveTracker[[#This Row],[Employee Name]],Employees[[Employee Name]:[Office]],6))</f>
        <v>REGULAR</v>
      </c>
      <c r="G1589" s="24">
        <v>43805</v>
      </c>
      <c r="H1589" s="24">
        <v>43805</v>
      </c>
      <c r="I1589" s="56" t="s">
        <v>81</v>
      </c>
      <c r="K1589" s="51" t="str">
        <f ca="1">LeaveTracker[[#This Row],[Days]]&amp;" "&amp;LeaveTracker[[#This Row],[Type of Leave]]</f>
        <v>1 SL</v>
      </c>
      <c r="L1589" s="23">
        <f ca="1">NETWORKDAYS(LeaveTracker[[#This Row],[Start Date]],LeaveTracker[[#This Row],[End Date]],lstHolidays)</f>
        <v>1</v>
      </c>
      <c r="M1589" s="27"/>
    </row>
    <row r="1590" spans="1:13" ht="30" hidden="1" customHeight="1" x14ac:dyDescent="0.3">
      <c r="A1590" s="27">
        <v>183</v>
      </c>
      <c r="B1590" s="31">
        <v>43879</v>
      </c>
      <c r="C1590" s="31">
        <v>43802</v>
      </c>
      <c r="D1590" s="19" t="s">
        <v>163</v>
      </c>
      <c r="E1590" s="51" t="str">
        <f>IF(ISBLANK(LeaveTracker[[#This Row],[Employee Name]]),"-----",VLOOKUP(LeaveTracker[[#This Row],[Employee Name]],Employees[[Employee Name]:[Office]],7))</f>
        <v>CHO</v>
      </c>
      <c r="F1590" s="51" t="str">
        <f>IF(ISBLANK(LeaveTracker[[#This Row],[Employee Name]]),"-----",VLOOKUP(LeaveTracker[[#This Row],[Employee Name]],Employees[[Employee Name]:[Office]],6))</f>
        <v>REGULAR</v>
      </c>
      <c r="G1590" s="24">
        <v>43796</v>
      </c>
      <c r="H1590" s="24">
        <v>43796</v>
      </c>
      <c r="I1590" s="56" t="s">
        <v>81</v>
      </c>
      <c r="K1590" s="51" t="str">
        <f ca="1">LeaveTracker[[#This Row],[Days]]&amp;" "&amp;LeaveTracker[[#This Row],[Type of Leave]]</f>
        <v>1 SL</v>
      </c>
      <c r="L1590" s="23">
        <f ca="1">NETWORKDAYS(LeaveTracker[[#This Row],[Start Date]],LeaveTracker[[#This Row],[End Date]],lstHolidays)</f>
        <v>1</v>
      </c>
      <c r="M1590" s="27"/>
    </row>
    <row r="1591" spans="1:13" ht="30" hidden="1" customHeight="1" x14ac:dyDescent="0.3">
      <c r="A1591" s="27">
        <v>184</v>
      </c>
      <c r="B1591" s="31">
        <v>43879</v>
      </c>
      <c r="C1591" s="31">
        <v>43803</v>
      </c>
      <c r="D1591" s="19" t="s">
        <v>833</v>
      </c>
      <c r="E1591" s="51" t="str">
        <f>IF(ISBLANK(LeaveTracker[[#This Row],[Employee Name]]),"-----",VLOOKUP(LeaveTracker[[#This Row],[Employee Name]],Employees[[Employee Name]:[Office]],7))</f>
        <v>CHO</v>
      </c>
      <c r="F1591" s="51" t="str">
        <f>IF(ISBLANK(LeaveTracker[[#This Row],[Employee Name]]),"-----",VLOOKUP(LeaveTracker[[#This Row],[Employee Name]],Employees[[Employee Name]:[Office]],6))</f>
        <v>REGULAR</v>
      </c>
      <c r="G1591" s="24">
        <v>43811</v>
      </c>
      <c r="H1591" s="24">
        <v>43811</v>
      </c>
      <c r="I1591" s="56" t="s">
        <v>82</v>
      </c>
      <c r="K1591" s="51" t="str">
        <f ca="1">LeaveTracker[[#This Row],[Days]]&amp;" "&amp;LeaveTracker[[#This Row],[Type of Leave]]</f>
        <v>1 VL</v>
      </c>
      <c r="L1591" s="23">
        <f ca="1">NETWORKDAYS(LeaveTracker[[#This Row],[Start Date]],LeaveTracker[[#This Row],[End Date]],lstHolidays)</f>
        <v>1</v>
      </c>
      <c r="M1591" s="27"/>
    </row>
    <row r="1592" spans="1:13" ht="30" hidden="1" customHeight="1" x14ac:dyDescent="0.3">
      <c r="A1592" s="27">
        <v>185</v>
      </c>
      <c r="B1592" s="31">
        <v>43879</v>
      </c>
      <c r="C1592" s="31">
        <v>43826</v>
      </c>
      <c r="D1592" s="19" t="s">
        <v>689</v>
      </c>
      <c r="E1592" s="51" t="str">
        <f>IF(ISBLANK(LeaveTracker[[#This Row],[Employee Name]]),"-----",VLOOKUP(LeaveTracker[[#This Row],[Employee Name]],Employees[[Employee Name]:[Office]],7))</f>
        <v>CHO</v>
      </c>
      <c r="F1592" s="51" t="str">
        <f>IF(ISBLANK(LeaveTracker[[#This Row],[Employee Name]]),"-----",VLOOKUP(LeaveTracker[[#This Row],[Employee Name]],Employees[[Employee Name]:[Office]],6))</f>
        <v>REGULAR</v>
      </c>
      <c r="G1592" s="24">
        <v>43859</v>
      </c>
      <c r="H1592" s="24">
        <v>43861</v>
      </c>
      <c r="I1592" s="56" t="s">
        <v>300</v>
      </c>
      <c r="J1592" s="43" t="s">
        <v>105</v>
      </c>
      <c r="K1592" s="51" t="str">
        <f ca="1">LeaveTracker[[#This Row],[Days]]&amp;" "&amp;LeaveTracker[[#This Row],[Type of Leave]]</f>
        <v>3 OTHER</v>
      </c>
      <c r="L1592" s="23">
        <f ca="1">NETWORKDAYS(LeaveTracker[[#This Row],[Start Date]],LeaveTracker[[#This Row],[End Date]],lstHolidays)</f>
        <v>3</v>
      </c>
      <c r="M1592" s="27"/>
    </row>
    <row r="1593" spans="1:13" ht="30" hidden="1" customHeight="1" x14ac:dyDescent="0.3">
      <c r="A1593" s="27">
        <v>186</v>
      </c>
      <c r="B1593" s="31">
        <v>43879</v>
      </c>
      <c r="C1593" s="31">
        <v>43819</v>
      </c>
      <c r="D1593" s="19" t="s">
        <v>833</v>
      </c>
      <c r="E1593" s="51" t="str">
        <f>IF(ISBLANK(LeaveTracker[[#This Row],[Employee Name]]),"-----",VLOOKUP(LeaveTracker[[#This Row],[Employee Name]],Employees[[Employee Name]:[Office]],7))</f>
        <v>CHO</v>
      </c>
      <c r="F1593" s="51" t="str">
        <f>IF(ISBLANK(LeaveTracker[[#This Row],[Employee Name]]),"-----",VLOOKUP(LeaveTracker[[#This Row],[Employee Name]],Employees[[Employee Name]:[Office]],6))</f>
        <v>REGULAR</v>
      </c>
      <c r="G1593" s="21">
        <v>43825</v>
      </c>
      <c r="H1593" s="24">
        <v>43826</v>
      </c>
      <c r="I1593" s="56" t="s">
        <v>82</v>
      </c>
      <c r="K1593" s="51" t="str">
        <f ca="1">LeaveTracker[[#This Row],[Days]]&amp;" "&amp;LeaveTracker[[#This Row],[Type of Leave]]</f>
        <v>2 VL</v>
      </c>
      <c r="L1593" s="23">
        <f ca="1">NETWORKDAYS(LeaveTracker[[#This Row],[Start Date]],LeaveTracker[[#This Row],[End Date]],lstHolidays)</f>
        <v>2</v>
      </c>
      <c r="M1593" s="27"/>
    </row>
    <row r="1594" spans="1:13" ht="30" hidden="1" customHeight="1" x14ac:dyDescent="0.3">
      <c r="A1594" s="27">
        <v>187</v>
      </c>
      <c r="B1594" s="31">
        <v>43879</v>
      </c>
      <c r="C1594" s="31">
        <v>43817</v>
      </c>
      <c r="D1594" s="19" t="s">
        <v>833</v>
      </c>
      <c r="E1594" s="51" t="str">
        <f>IF(ISBLANK(LeaveTracker[[#This Row],[Employee Name]]),"-----",VLOOKUP(LeaveTracker[[#This Row],[Employee Name]],Employees[[Employee Name]:[Office]],7))</f>
        <v>CHO</v>
      </c>
      <c r="F1594" s="51" t="str">
        <f>IF(ISBLANK(LeaveTracker[[#This Row],[Employee Name]]),"-----",VLOOKUP(LeaveTracker[[#This Row],[Employee Name]],Employees[[Employee Name]:[Office]],6))</f>
        <v>REGULAR</v>
      </c>
      <c r="G1594" s="24">
        <v>43815</v>
      </c>
      <c r="H1594" s="24">
        <v>43815</v>
      </c>
      <c r="I1594" s="56" t="s">
        <v>81</v>
      </c>
      <c r="K1594" s="51" t="str">
        <f ca="1">LeaveTracker[[#This Row],[Days]]&amp;" "&amp;LeaveTracker[[#This Row],[Type of Leave]]</f>
        <v>1 SL</v>
      </c>
      <c r="L1594" s="23">
        <f ca="1">NETWORKDAYS(LeaveTracker[[#This Row],[Start Date]],LeaveTracker[[#This Row],[End Date]],lstHolidays)</f>
        <v>1</v>
      </c>
      <c r="M1594" s="27"/>
    </row>
    <row r="1595" spans="1:13" ht="30" hidden="1" customHeight="1" x14ac:dyDescent="0.3">
      <c r="A1595" s="27">
        <v>188</v>
      </c>
      <c r="B1595" s="31">
        <v>43879</v>
      </c>
      <c r="C1595" s="31">
        <v>43817</v>
      </c>
      <c r="D1595" s="19" t="s">
        <v>833</v>
      </c>
      <c r="E1595" s="51" t="str">
        <f>IF(ISBLANK(LeaveTracker[[#This Row],[Employee Name]]),"-----",VLOOKUP(LeaveTracker[[#This Row],[Employee Name]],Employees[[Employee Name]:[Office]],7))</f>
        <v>CHO</v>
      </c>
      <c r="F1595" s="51" t="str">
        <f>IF(ISBLANK(LeaveTracker[[#This Row],[Employee Name]]),"-----",VLOOKUP(LeaveTracker[[#This Row],[Employee Name]],Employees[[Employee Name]:[Office]],6))</f>
        <v>REGULAR</v>
      </c>
      <c r="G1595" s="24">
        <v>43805</v>
      </c>
      <c r="H1595" s="24">
        <v>43805</v>
      </c>
      <c r="I1595" s="56" t="s">
        <v>81</v>
      </c>
      <c r="K1595" s="51" t="str">
        <f ca="1">LeaveTracker[[#This Row],[Days]]&amp;" "&amp;LeaveTracker[[#This Row],[Type of Leave]]</f>
        <v>1 SL</v>
      </c>
      <c r="L1595" s="23">
        <f ca="1">NETWORKDAYS(LeaveTracker[[#This Row],[Start Date]],LeaveTracker[[#This Row],[End Date]],lstHolidays)</f>
        <v>1</v>
      </c>
      <c r="M1595" s="27"/>
    </row>
    <row r="1596" spans="1:13" ht="30" hidden="1" customHeight="1" x14ac:dyDescent="0.3">
      <c r="A1596" s="27">
        <v>188</v>
      </c>
      <c r="B1596" s="31">
        <v>43879</v>
      </c>
      <c r="C1596" s="31">
        <v>43817</v>
      </c>
      <c r="D1596" s="19" t="s">
        <v>833</v>
      </c>
      <c r="E1596" s="51" t="str">
        <f>IF(ISBLANK(LeaveTracker[[#This Row],[Employee Name]]),"-----",VLOOKUP(LeaveTracker[[#This Row],[Employee Name]],Employees[[Employee Name]:[Office]],7))</f>
        <v>CHO</v>
      </c>
      <c r="F1596" s="51" t="str">
        <f>IF(ISBLANK(LeaveTracker[[#This Row],[Employee Name]]),"-----",VLOOKUP(LeaveTracker[[#This Row],[Employee Name]],Employees[[Employee Name]:[Office]],6))</f>
        <v>REGULAR</v>
      </c>
      <c r="G1596" s="24">
        <v>43808</v>
      </c>
      <c r="H1596" s="24">
        <v>43808</v>
      </c>
      <c r="I1596" s="56" t="s">
        <v>81</v>
      </c>
      <c r="K1596" s="51" t="str">
        <f ca="1">LeaveTracker[[#This Row],[Days]]&amp;" "&amp;LeaveTracker[[#This Row],[Type of Leave]]</f>
        <v>1 SL</v>
      </c>
      <c r="L1596" s="23">
        <f ca="1">NETWORKDAYS(LeaveTracker[[#This Row],[Start Date]],LeaveTracker[[#This Row],[End Date]],lstHolidays)</f>
        <v>1</v>
      </c>
      <c r="M1596" s="27"/>
    </row>
    <row r="1597" spans="1:13" ht="30" hidden="1" customHeight="1" x14ac:dyDescent="0.3">
      <c r="A1597" s="27">
        <v>189</v>
      </c>
      <c r="B1597" s="31">
        <v>43879</v>
      </c>
      <c r="C1597" s="31">
        <v>43809</v>
      </c>
      <c r="D1597" s="19" t="s">
        <v>689</v>
      </c>
      <c r="E1597" s="51" t="str">
        <f>IF(ISBLANK(LeaveTracker[[#This Row],[Employee Name]]),"-----",VLOOKUP(LeaveTracker[[#This Row],[Employee Name]],Employees[[Employee Name]:[Office]],7))</f>
        <v>CHO</v>
      </c>
      <c r="F1597" s="51" t="str">
        <f>IF(ISBLANK(LeaveTracker[[#This Row],[Employee Name]]),"-----",VLOOKUP(LeaveTracker[[#This Row],[Employee Name]],Employees[[Employee Name]:[Office]],6))</f>
        <v>REGULAR</v>
      </c>
      <c r="G1597" s="24">
        <v>43816</v>
      </c>
      <c r="H1597" s="24">
        <v>43817</v>
      </c>
      <c r="I1597" s="56" t="s">
        <v>300</v>
      </c>
      <c r="J1597" s="43" t="s">
        <v>307</v>
      </c>
      <c r="K1597" s="51" t="str">
        <f ca="1">LeaveTracker[[#This Row],[Days]]&amp;" "&amp;LeaveTracker[[#This Row],[Type of Leave]]</f>
        <v>2 OTHER</v>
      </c>
      <c r="L1597" s="23">
        <f ca="1">NETWORKDAYS(LeaveTracker[[#This Row],[Start Date]],LeaveTracker[[#This Row],[End Date]],lstHolidays)</f>
        <v>2</v>
      </c>
      <c r="M1597" s="27"/>
    </row>
    <row r="1598" spans="1:13" ht="30" hidden="1" customHeight="1" x14ac:dyDescent="0.3">
      <c r="A1598" s="27">
        <v>189</v>
      </c>
      <c r="B1598" s="31">
        <v>43879</v>
      </c>
      <c r="C1598" s="31">
        <v>43809</v>
      </c>
      <c r="D1598" s="19" t="s">
        <v>689</v>
      </c>
      <c r="E1598" s="51" t="str">
        <f>IF(ISBLANK(LeaveTracker[[#This Row],[Employee Name]]),"-----",VLOOKUP(LeaveTracker[[#This Row],[Employee Name]],Employees[[Employee Name]:[Office]],7))</f>
        <v>CHO</v>
      </c>
      <c r="F1598" s="51" t="str">
        <f>IF(ISBLANK(LeaveTracker[[#This Row],[Employee Name]]),"-----",VLOOKUP(LeaveTracker[[#This Row],[Employee Name]],Employees[[Employee Name]:[Office]],6))</f>
        <v>REGULAR</v>
      </c>
      <c r="G1598" s="24">
        <v>43822</v>
      </c>
      <c r="H1598" s="24">
        <v>43822</v>
      </c>
      <c r="I1598" s="56" t="s">
        <v>300</v>
      </c>
      <c r="J1598" s="43" t="s">
        <v>307</v>
      </c>
      <c r="K1598" s="51" t="str">
        <f ca="1">LeaveTracker[[#This Row],[Days]]&amp;" "&amp;LeaveTracker[[#This Row],[Type of Leave]]</f>
        <v>1 OTHER</v>
      </c>
      <c r="L1598" s="23">
        <f ca="1">NETWORKDAYS(LeaveTracker[[#This Row],[Start Date]],LeaveTracker[[#This Row],[End Date]],lstHolidays)</f>
        <v>1</v>
      </c>
      <c r="M1598" s="27"/>
    </row>
    <row r="1599" spans="1:13" ht="30" hidden="1" customHeight="1" x14ac:dyDescent="0.3">
      <c r="A1599" s="27">
        <v>189</v>
      </c>
      <c r="B1599" s="31">
        <v>43879</v>
      </c>
      <c r="C1599" s="31">
        <v>43809</v>
      </c>
      <c r="D1599" s="19" t="s">
        <v>689</v>
      </c>
      <c r="E1599" s="51" t="str">
        <f>IF(ISBLANK(LeaveTracker[[#This Row],[Employee Name]]),"-----",VLOOKUP(LeaveTracker[[#This Row],[Employee Name]],Employees[[Employee Name]:[Office]],7))</f>
        <v>CHO</v>
      </c>
      <c r="F1599" s="51" t="str">
        <f>IF(ISBLANK(LeaveTracker[[#This Row],[Employee Name]]),"-----",VLOOKUP(LeaveTracker[[#This Row],[Employee Name]],Employees[[Employee Name]:[Office]],6))</f>
        <v>REGULAR</v>
      </c>
      <c r="G1599" s="24">
        <v>43826</v>
      </c>
      <c r="H1599" s="24">
        <v>43826</v>
      </c>
      <c r="I1599" s="56" t="s">
        <v>300</v>
      </c>
      <c r="J1599" s="43" t="s">
        <v>307</v>
      </c>
      <c r="K1599" s="51" t="str">
        <f ca="1">LeaveTracker[[#This Row],[Days]]&amp;" "&amp;LeaveTracker[[#This Row],[Type of Leave]]</f>
        <v>1 OTHER</v>
      </c>
      <c r="L1599" s="23">
        <f ca="1">NETWORKDAYS(LeaveTracker[[#This Row],[Start Date]],LeaveTracker[[#This Row],[End Date]],lstHolidays)</f>
        <v>1</v>
      </c>
      <c r="M1599" s="27"/>
    </row>
    <row r="1600" spans="1:13" ht="30" hidden="1" customHeight="1" x14ac:dyDescent="0.3">
      <c r="A1600" s="27">
        <v>190</v>
      </c>
      <c r="B1600" s="31">
        <v>43879</v>
      </c>
      <c r="C1600" s="31">
        <v>43811</v>
      </c>
      <c r="D1600" s="19" t="s">
        <v>414</v>
      </c>
      <c r="E1600" s="51" t="str">
        <f>IF(ISBLANK(LeaveTracker[[#This Row],[Employee Name]]),"-----",VLOOKUP(LeaveTracker[[#This Row],[Employee Name]],Employees[[Employee Name]:[Office]],7))</f>
        <v>CTO</v>
      </c>
      <c r="F1600" s="51" t="str">
        <f>IF(ISBLANK(LeaveTracker[[#This Row],[Employee Name]]),"-----",VLOOKUP(LeaveTracker[[#This Row],[Employee Name]],Employees[[Employee Name]:[Office]],6))</f>
        <v>REGULAR</v>
      </c>
      <c r="G1600" s="24">
        <v>43804</v>
      </c>
      <c r="H1600" s="24">
        <v>43805</v>
      </c>
      <c r="I1600" s="56" t="s">
        <v>81</v>
      </c>
      <c r="K1600" s="51" t="str">
        <f ca="1">LeaveTracker[[#This Row],[Days]]&amp;" "&amp;LeaveTracker[[#This Row],[Type of Leave]]</f>
        <v>2 SL</v>
      </c>
      <c r="L1600" s="23">
        <f ca="1">NETWORKDAYS(LeaveTracker[[#This Row],[Start Date]],LeaveTracker[[#This Row],[End Date]],lstHolidays)</f>
        <v>2</v>
      </c>
      <c r="M1600" s="27"/>
    </row>
    <row r="1601" spans="1:13" ht="30" hidden="1" customHeight="1" x14ac:dyDescent="0.3">
      <c r="A1601" s="27">
        <v>190</v>
      </c>
      <c r="B1601" s="31">
        <v>43879</v>
      </c>
      <c r="C1601" s="31">
        <v>43811</v>
      </c>
      <c r="D1601" s="19" t="s">
        <v>414</v>
      </c>
      <c r="E1601" s="51" t="str">
        <f>IF(ISBLANK(LeaveTracker[[#This Row],[Employee Name]]),"-----",VLOOKUP(LeaveTracker[[#This Row],[Employee Name]],Employees[[Employee Name]:[Office]],7))</f>
        <v>CTO</v>
      </c>
      <c r="F1601" s="51" t="str">
        <f>IF(ISBLANK(LeaveTracker[[#This Row],[Employee Name]]),"-----",VLOOKUP(LeaveTracker[[#This Row],[Employee Name]],Employees[[Employee Name]:[Office]],6))</f>
        <v>REGULAR</v>
      </c>
      <c r="G1601" s="24">
        <v>43808</v>
      </c>
      <c r="H1601" s="24">
        <v>43808</v>
      </c>
      <c r="I1601" s="56" t="s">
        <v>81</v>
      </c>
      <c r="K1601" s="51" t="str">
        <f ca="1">LeaveTracker[[#This Row],[Days]]&amp;" "&amp;LeaveTracker[[#This Row],[Type of Leave]]</f>
        <v>1 SL</v>
      </c>
      <c r="L1601" s="23">
        <f ca="1">NETWORKDAYS(LeaveTracker[[#This Row],[Start Date]],LeaveTracker[[#This Row],[End Date]],lstHolidays)</f>
        <v>1</v>
      </c>
      <c r="M1601" s="27"/>
    </row>
    <row r="1602" spans="1:13" ht="30" hidden="1" customHeight="1" x14ac:dyDescent="0.3">
      <c r="A1602" s="27">
        <v>191</v>
      </c>
      <c r="B1602" s="31">
        <v>43879</v>
      </c>
      <c r="C1602" s="31">
        <v>43811</v>
      </c>
      <c r="D1602" s="19" t="s">
        <v>837</v>
      </c>
      <c r="E1602" s="51" t="str">
        <f>IF(ISBLANK(LeaveTracker[[#This Row],[Employee Name]]),"-----",VLOOKUP(LeaveTracker[[#This Row],[Employee Name]],Employees[[Employee Name]:[Office]],7))</f>
        <v>CTO</v>
      </c>
      <c r="F1602" s="51" t="str">
        <f>IF(ISBLANK(LeaveTracker[[#This Row],[Employee Name]]),"-----",VLOOKUP(LeaveTracker[[#This Row],[Employee Name]],Employees[[Employee Name]:[Office]],6))</f>
        <v>REGULAR</v>
      </c>
      <c r="G1602" s="24">
        <v>43825</v>
      </c>
      <c r="H1602" s="24">
        <v>43826</v>
      </c>
      <c r="I1602" s="56" t="s">
        <v>82</v>
      </c>
      <c r="K1602" s="51" t="str">
        <f ca="1">LeaveTracker[[#This Row],[Days]]&amp;" "&amp;LeaveTracker[[#This Row],[Type of Leave]]</f>
        <v>2 VL</v>
      </c>
      <c r="L1602" s="23">
        <f ca="1">NETWORKDAYS(LeaveTracker[[#This Row],[Start Date]],LeaveTracker[[#This Row],[End Date]],lstHolidays)</f>
        <v>2</v>
      </c>
      <c r="M1602" s="27"/>
    </row>
    <row r="1603" spans="1:13" ht="30" hidden="1" customHeight="1" x14ac:dyDescent="0.3">
      <c r="A1603" s="27">
        <v>192</v>
      </c>
      <c r="B1603" s="31">
        <v>43879</v>
      </c>
      <c r="C1603" s="31">
        <v>43812</v>
      </c>
      <c r="D1603" s="19" t="s">
        <v>397</v>
      </c>
      <c r="E1603" s="51" t="str">
        <f>IF(ISBLANK(LeaveTracker[[#This Row],[Employee Name]]),"-----",VLOOKUP(LeaveTracker[[#This Row],[Employee Name]],Employees[[Employee Name]:[Office]],7))</f>
        <v>CTO</v>
      </c>
      <c r="F1603" s="51" t="str">
        <f>IF(ISBLANK(LeaveTracker[[#This Row],[Employee Name]]),"-----",VLOOKUP(LeaveTracker[[#This Row],[Employee Name]],Employees[[Employee Name]:[Office]],6))</f>
        <v>REGULAR</v>
      </c>
      <c r="G1603" s="24">
        <v>43826</v>
      </c>
      <c r="H1603" s="24">
        <v>43826</v>
      </c>
      <c r="I1603" s="56" t="s">
        <v>300</v>
      </c>
      <c r="J1603" s="43" t="s">
        <v>105</v>
      </c>
      <c r="K1603" s="51" t="str">
        <f ca="1">LeaveTracker[[#This Row],[Days]]&amp;" "&amp;LeaveTracker[[#This Row],[Type of Leave]]</f>
        <v>1 OTHER</v>
      </c>
      <c r="L1603" s="23">
        <f ca="1">NETWORKDAYS(LeaveTracker[[#This Row],[Start Date]],LeaveTracker[[#This Row],[End Date]],lstHolidays)</f>
        <v>1</v>
      </c>
      <c r="M1603" s="27"/>
    </row>
    <row r="1604" spans="1:13" ht="30" hidden="1" customHeight="1" x14ac:dyDescent="0.3">
      <c r="A1604" s="27">
        <v>193</v>
      </c>
      <c r="B1604" s="31">
        <v>43879</v>
      </c>
      <c r="C1604" s="31">
        <v>43812</v>
      </c>
      <c r="D1604" s="19" t="s">
        <v>397</v>
      </c>
      <c r="E1604" s="51" t="str">
        <f>IF(ISBLANK(LeaveTracker[[#This Row],[Employee Name]]),"-----",VLOOKUP(LeaveTracker[[#This Row],[Employee Name]],Employees[[Employee Name]:[Office]],7))</f>
        <v>CTO</v>
      </c>
      <c r="F1604" s="51" t="str">
        <f>IF(ISBLANK(LeaveTracker[[#This Row],[Employee Name]]),"-----",VLOOKUP(LeaveTracker[[#This Row],[Employee Name]],Employees[[Employee Name]:[Office]],6))</f>
        <v>REGULAR</v>
      </c>
      <c r="G1604" s="24">
        <v>43825</v>
      </c>
      <c r="H1604" s="24">
        <v>43825</v>
      </c>
      <c r="I1604" s="56" t="s">
        <v>82</v>
      </c>
      <c r="K1604" s="51" t="str">
        <f ca="1">LeaveTracker[[#This Row],[Days]]&amp;" "&amp;LeaveTracker[[#This Row],[Type of Leave]]</f>
        <v>1 VL</v>
      </c>
      <c r="L1604" s="23">
        <f ca="1">NETWORKDAYS(LeaveTracker[[#This Row],[Start Date]],LeaveTracker[[#This Row],[End Date]],lstHolidays)</f>
        <v>1</v>
      </c>
      <c r="M1604" s="27"/>
    </row>
    <row r="1605" spans="1:13" ht="30" hidden="1" customHeight="1" x14ac:dyDescent="0.3">
      <c r="A1605" s="27">
        <v>194</v>
      </c>
      <c r="B1605" s="31">
        <v>43879</v>
      </c>
      <c r="C1605" s="31">
        <v>43812</v>
      </c>
      <c r="D1605" s="19" t="s">
        <v>397</v>
      </c>
      <c r="E1605" s="51" t="str">
        <f>IF(ISBLANK(LeaveTracker[[#This Row],[Employee Name]]),"-----",VLOOKUP(LeaveTracker[[#This Row],[Employee Name]],Employees[[Employee Name]:[Office]],7))</f>
        <v>CTO</v>
      </c>
      <c r="F1605" s="51" t="str">
        <f>IF(ISBLANK(LeaveTracker[[#This Row],[Employee Name]]),"-----",VLOOKUP(LeaveTracker[[#This Row],[Employee Name]],Employees[[Employee Name]:[Office]],6))</f>
        <v>REGULAR</v>
      </c>
      <c r="G1605" s="24">
        <v>43808</v>
      </c>
      <c r="H1605" s="24">
        <v>43808</v>
      </c>
      <c r="I1605" s="56" t="s">
        <v>81</v>
      </c>
      <c r="K1605" s="51" t="str">
        <f ca="1">LeaveTracker[[#This Row],[Days]]&amp;" "&amp;LeaveTracker[[#This Row],[Type of Leave]]</f>
        <v>1 SL</v>
      </c>
      <c r="L1605" s="23">
        <f ca="1">NETWORKDAYS(LeaveTracker[[#This Row],[Start Date]],LeaveTracker[[#This Row],[End Date]],lstHolidays)</f>
        <v>1</v>
      </c>
      <c r="M1605" s="27"/>
    </row>
    <row r="1606" spans="1:13" ht="30" hidden="1" customHeight="1" x14ac:dyDescent="0.3">
      <c r="A1606" s="27">
        <v>195</v>
      </c>
      <c r="B1606" s="31">
        <v>43879</v>
      </c>
      <c r="C1606" s="31">
        <v>43817</v>
      </c>
      <c r="D1606" s="19" t="s">
        <v>374</v>
      </c>
      <c r="E1606" s="51" t="str">
        <f>IF(ISBLANK(LeaveTracker[[#This Row],[Employee Name]]),"-----",VLOOKUP(LeaveTracker[[#This Row],[Employee Name]],Employees[[Employee Name]:[Office]],7))</f>
        <v>LIBRARY</v>
      </c>
      <c r="F1606" s="51" t="str">
        <f>IF(ISBLANK(LeaveTracker[[#This Row],[Employee Name]]),"-----",VLOOKUP(LeaveTracker[[#This Row],[Employee Name]],Employees[[Employee Name]:[Office]],6))</f>
        <v>REGULAR</v>
      </c>
      <c r="G1606" s="24">
        <v>43816</v>
      </c>
      <c r="H1606" s="24">
        <v>43816</v>
      </c>
      <c r="I1606" s="56" t="s">
        <v>81</v>
      </c>
      <c r="K1606" s="51" t="str">
        <f ca="1">LeaveTracker[[#This Row],[Days]]&amp;" "&amp;LeaveTracker[[#This Row],[Type of Leave]]</f>
        <v>1 SL</v>
      </c>
      <c r="L1606" s="23">
        <f ca="1">NETWORKDAYS(LeaveTracker[[#This Row],[Start Date]],LeaveTracker[[#This Row],[End Date]],lstHolidays)</f>
        <v>1</v>
      </c>
      <c r="M1606" s="27"/>
    </row>
    <row r="1607" spans="1:13" ht="30" hidden="1" customHeight="1" x14ac:dyDescent="0.3">
      <c r="A1607" s="27">
        <v>196</v>
      </c>
      <c r="B1607" s="31">
        <v>43879</v>
      </c>
      <c r="C1607" s="31">
        <v>43811</v>
      </c>
      <c r="D1607" s="19" t="s">
        <v>627</v>
      </c>
      <c r="E1607" s="51" t="str">
        <f>IF(ISBLANK(LeaveTracker[[#This Row],[Employee Name]]),"-----",VLOOKUP(LeaveTracker[[#This Row],[Employee Name]],Employees[[Employee Name]:[Office]],7))</f>
        <v>CTO</v>
      </c>
      <c r="F1607" s="51" t="str">
        <f>IF(ISBLANK(LeaveTracker[[#This Row],[Employee Name]]),"-----",VLOOKUP(LeaveTracker[[#This Row],[Employee Name]],Employees[[Employee Name]:[Office]],6))</f>
        <v>REGULAR</v>
      </c>
      <c r="G1607" s="24">
        <v>43818</v>
      </c>
      <c r="H1607" s="24">
        <v>43818</v>
      </c>
      <c r="I1607" s="56" t="s">
        <v>82</v>
      </c>
      <c r="K1607" s="51" t="str">
        <f ca="1">LeaveTracker[[#This Row],[Days]]&amp;" "&amp;LeaveTracker[[#This Row],[Type of Leave]]</f>
        <v>1 VL</v>
      </c>
      <c r="L1607" s="23">
        <f ca="1">NETWORKDAYS(LeaveTracker[[#This Row],[Start Date]],LeaveTracker[[#This Row],[End Date]],lstHolidays)</f>
        <v>1</v>
      </c>
      <c r="M1607" s="27"/>
    </row>
    <row r="1608" spans="1:13" ht="30" hidden="1" customHeight="1" x14ac:dyDescent="0.3">
      <c r="A1608" s="27">
        <v>197</v>
      </c>
      <c r="B1608" s="31">
        <v>43879</v>
      </c>
      <c r="C1608" s="31">
        <v>43816</v>
      </c>
      <c r="D1608" s="19" t="s">
        <v>627</v>
      </c>
      <c r="E1608" s="51" t="str">
        <f>IF(ISBLANK(LeaveTracker[[#This Row],[Employee Name]]),"-----",VLOOKUP(LeaveTracker[[#This Row],[Employee Name]],Employees[[Employee Name]:[Office]],7))</f>
        <v>CTO</v>
      </c>
      <c r="F1608" s="51" t="str">
        <f>IF(ISBLANK(LeaveTracker[[#This Row],[Employee Name]]),"-----",VLOOKUP(LeaveTracker[[#This Row],[Employee Name]],Employees[[Employee Name]:[Office]],6))</f>
        <v>REGULAR</v>
      </c>
      <c r="G1608" s="24">
        <v>43815</v>
      </c>
      <c r="H1608" s="24">
        <v>43815</v>
      </c>
      <c r="I1608" s="56" t="s">
        <v>81</v>
      </c>
      <c r="K1608" s="51" t="str">
        <f ca="1">LeaveTracker[[#This Row],[Days]]&amp;" "&amp;LeaveTracker[[#This Row],[Type of Leave]]</f>
        <v>1 SL</v>
      </c>
      <c r="L1608" s="23">
        <f ca="1">NETWORKDAYS(LeaveTracker[[#This Row],[Start Date]],LeaveTracker[[#This Row],[End Date]],lstHolidays)</f>
        <v>1</v>
      </c>
      <c r="M1608" s="27"/>
    </row>
    <row r="1609" spans="1:13" ht="30" hidden="1" customHeight="1" x14ac:dyDescent="0.3">
      <c r="A1609" s="27">
        <v>198</v>
      </c>
      <c r="B1609" s="31">
        <v>43879</v>
      </c>
      <c r="C1609" s="31">
        <v>43776</v>
      </c>
      <c r="D1609" s="19" t="s">
        <v>627</v>
      </c>
      <c r="E1609" s="51" t="str">
        <f>IF(ISBLANK(LeaveTracker[[#This Row],[Employee Name]]),"-----",VLOOKUP(LeaveTracker[[#This Row],[Employee Name]],Employees[[Employee Name]:[Office]],7))</f>
        <v>CTO</v>
      </c>
      <c r="F1609" s="51" t="str">
        <f>IF(ISBLANK(LeaveTracker[[#This Row],[Employee Name]]),"-----",VLOOKUP(LeaveTracker[[#This Row],[Employee Name]],Employees[[Employee Name]:[Office]],6))</f>
        <v>REGULAR</v>
      </c>
      <c r="G1609" s="24">
        <v>43783</v>
      </c>
      <c r="H1609" s="24">
        <v>43783</v>
      </c>
      <c r="I1609" s="56"/>
      <c r="K1609" s="51" t="str">
        <f ca="1">LeaveTracker[[#This Row],[Days]]&amp;" "&amp;LeaveTracker[[#This Row],[Type of Leave]]</f>
        <v xml:space="preserve">1 </v>
      </c>
      <c r="L1609" s="23">
        <f ca="1">NETWORKDAYS(LeaveTracker[[#This Row],[Start Date]],LeaveTracker[[#This Row],[End Date]],lstHolidays)</f>
        <v>1</v>
      </c>
      <c r="M1609" s="27"/>
    </row>
    <row r="1610" spans="1:13" ht="30" hidden="1" customHeight="1" x14ac:dyDescent="0.3">
      <c r="A1610" s="27">
        <v>199</v>
      </c>
      <c r="B1610" s="31">
        <v>43879</v>
      </c>
      <c r="C1610" s="31">
        <v>43804</v>
      </c>
      <c r="D1610" s="19" t="s">
        <v>663</v>
      </c>
      <c r="E1610" s="51" t="str">
        <f>IF(ISBLANK(LeaveTracker[[#This Row],[Employee Name]]),"-----",VLOOKUP(LeaveTracker[[#This Row],[Employee Name]],Employees[[Employee Name]:[Office]],7))</f>
        <v>CTO</v>
      </c>
      <c r="F1610" s="51" t="str">
        <f>IF(ISBLANK(LeaveTracker[[#This Row],[Employee Name]]),"-----",VLOOKUP(LeaveTracker[[#This Row],[Employee Name]],Employees[[Employee Name]:[Office]],6))</f>
        <v>REGULAR</v>
      </c>
      <c r="G1610" s="24">
        <v>43808</v>
      </c>
      <c r="H1610" s="24">
        <v>43808</v>
      </c>
      <c r="I1610" s="57" t="s">
        <v>300</v>
      </c>
      <c r="J1610" s="43" t="s">
        <v>307</v>
      </c>
      <c r="K1610" s="51" t="str">
        <f ca="1">LeaveTracker[[#This Row],[Days]]&amp;" "&amp;LeaveTracker[[#This Row],[Type of Leave]]</f>
        <v>1 OTHER</v>
      </c>
      <c r="L1610" s="23">
        <f ca="1">NETWORKDAYS(LeaveTracker[[#This Row],[Start Date]],LeaveTracker[[#This Row],[End Date]],lstHolidays)</f>
        <v>1</v>
      </c>
      <c r="M1610" s="27"/>
    </row>
    <row r="1611" spans="1:13" ht="30" hidden="1" customHeight="1" x14ac:dyDescent="0.3">
      <c r="A1611" s="27">
        <v>199</v>
      </c>
      <c r="B1611" s="31">
        <v>43879</v>
      </c>
      <c r="C1611" s="31">
        <v>43804</v>
      </c>
      <c r="D1611" s="19" t="s">
        <v>663</v>
      </c>
      <c r="E1611" s="51" t="str">
        <f>IF(ISBLANK(LeaveTracker[[#This Row],[Employee Name]]),"-----",VLOOKUP(LeaveTracker[[#This Row],[Employee Name]],Employees[[Employee Name]:[Office]],7))</f>
        <v>CTO</v>
      </c>
      <c r="F1611" s="51" t="str">
        <f>IF(ISBLANK(LeaveTracker[[#This Row],[Employee Name]]),"-----",VLOOKUP(LeaveTracker[[#This Row],[Employee Name]],Employees[[Employee Name]:[Office]],6))</f>
        <v>REGULAR</v>
      </c>
      <c r="G1611" s="24">
        <v>43822</v>
      </c>
      <c r="H1611" s="24">
        <v>43822</v>
      </c>
      <c r="I1611" s="56" t="s">
        <v>300</v>
      </c>
      <c r="J1611" s="43" t="s">
        <v>307</v>
      </c>
      <c r="K1611" s="51" t="str">
        <f ca="1">LeaveTracker[[#This Row],[Days]]&amp;" "&amp;LeaveTracker[[#This Row],[Type of Leave]]</f>
        <v>1 OTHER</v>
      </c>
      <c r="L1611" s="23">
        <f ca="1">NETWORKDAYS(LeaveTracker[[#This Row],[Start Date]],LeaveTracker[[#This Row],[End Date]],lstHolidays)</f>
        <v>1</v>
      </c>
      <c r="M1611" s="27"/>
    </row>
    <row r="1612" spans="1:13" ht="30" hidden="1" customHeight="1" x14ac:dyDescent="0.3">
      <c r="A1612" s="27">
        <v>199</v>
      </c>
      <c r="B1612" s="31">
        <v>43879</v>
      </c>
      <c r="C1612" s="31">
        <v>43804</v>
      </c>
      <c r="D1612" s="19" t="s">
        <v>663</v>
      </c>
      <c r="E1612" s="51" t="str">
        <f>IF(ISBLANK(LeaveTracker[[#This Row],[Employee Name]]),"-----",VLOOKUP(LeaveTracker[[#This Row],[Employee Name]],Employees[[Employee Name]:[Office]],7))</f>
        <v>CTO</v>
      </c>
      <c r="F1612" s="51" t="str">
        <f>IF(ISBLANK(LeaveTracker[[#This Row],[Employee Name]]),"-----",VLOOKUP(LeaveTracker[[#This Row],[Employee Name]],Employees[[Employee Name]:[Office]],6))</f>
        <v>REGULAR</v>
      </c>
      <c r="G1612" s="24">
        <v>43825</v>
      </c>
      <c r="H1612" s="24">
        <v>43825</v>
      </c>
      <c r="I1612" s="56" t="s">
        <v>300</v>
      </c>
      <c r="J1612" s="43" t="s">
        <v>307</v>
      </c>
      <c r="K1612" s="51" t="str">
        <f ca="1">LeaveTracker[[#This Row],[Days]]&amp;" "&amp;LeaveTracker[[#This Row],[Type of Leave]]</f>
        <v>1 OTHER</v>
      </c>
      <c r="L1612" s="23">
        <f ca="1">NETWORKDAYS(LeaveTracker[[#This Row],[Start Date]],LeaveTracker[[#This Row],[End Date]],lstHolidays)</f>
        <v>1</v>
      </c>
      <c r="M1612" s="27"/>
    </row>
    <row r="1613" spans="1:13" ht="30" hidden="1" customHeight="1" x14ac:dyDescent="0.3">
      <c r="A1613" s="27">
        <v>200</v>
      </c>
      <c r="B1613" s="31">
        <v>43879</v>
      </c>
      <c r="C1613" s="31">
        <v>43780</v>
      </c>
      <c r="D1613" s="19" t="s">
        <v>663</v>
      </c>
      <c r="E1613" s="51" t="str">
        <f>IF(ISBLANK(LeaveTracker[[#This Row],[Employee Name]]),"-----",VLOOKUP(LeaveTracker[[#This Row],[Employee Name]],Employees[[Employee Name]:[Office]],7))</f>
        <v>CTO</v>
      </c>
      <c r="F1613" s="51" t="str">
        <f>IF(ISBLANK(LeaveTracker[[#This Row],[Employee Name]]),"-----",VLOOKUP(LeaveTracker[[#This Row],[Employee Name]],Employees[[Employee Name]:[Office]],6))</f>
        <v>REGULAR</v>
      </c>
      <c r="G1613" s="24">
        <v>43789</v>
      </c>
      <c r="H1613" s="24">
        <v>43789</v>
      </c>
      <c r="I1613" s="56" t="s">
        <v>82</v>
      </c>
      <c r="K1613" s="51" t="str">
        <f ca="1">LeaveTracker[[#This Row],[Days]]&amp;" "&amp;LeaveTracker[[#This Row],[Type of Leave]]</f>
        <v>1 VL</v>
      </c>
      <c r="L1613" s="23">
        <f ca="1">NETWORKDAYS(LeaveTracker[[#This Row],[Start Date]],LeaveTracker[[#This Row],[End Date]],lstHolidays)</f>
        <v>1</v>
      </c>
      <c r="M1613" s="27"/>
    </row>
    <row r="1614" spans="1:13" ht="30" hidden="1" customHeight="1" x14ac:dyDescent="0.3">
      <c r="A1614" s="27">
        <v>201</v>
      </c>
      <c r="B1614" s="31">
        <v>43879</v>
      </c>
      <c r="C1614" s="31">
        <v>43780</v>
      </c>
      <c r="D1614" s="19" t="s">
        <v>425</v>
      </c>
      <c r="E1614" s="51" t="str">
        <f>IF(ISBLANK(LeaveTracker[[#This Row],[Employee Name]]),"-----",VLOOKUP(LeaveTracker[[#This Row],[Employee Name]],Employees[[Employee Name]:[Office]],7))</f>
        <v>CTO</v>
      </c>
      <c r="F1614" s="51" t="str">
        <f>IF(ISBLANK(LeaveTracker[[#This Row],[Employee Name]]),"-----",VLOOKUP(LeaveTracker[[#This Row],[Employee Name]],Employees[[Employee Name]:[Office]],6))</f>
        <v>REGULAR</v>
      </c>
      <c r="G1614" s="24">
        <v>43777</v>
      </c>
      <c r="H1614" s="24">
        <v>43777</v>
      </c>
      <c r="I1614" s="56" t="s">
        <v>81</v>
      </c>
      <c r="K1614" s="51" t="str">
        <f ca="1">LeaveTracker[[#This Row],[Days]]&amp;" "&amp;LeaveTracker[[#This Row],[Type of Leave]]</f>
        <v>1 SL</v>
      </c>
      <c r="L1614" s="23">
        <f ca="1">NETWORKDAYS(LeaveTracker[[#This Row],[Start Date]],LeaveTracker[[#This Row],[End Date]],lstHolidays)</f>
        <v>1</v>
      </c>
      <c r="M1614" s="27"/>
    </row>
    <row r="1615" spans="1:13" ht="30" hidden="1" customHeight="1" x14ac:dyDescent="0.3">
      <c r="A1615" s="27">
        <v>202</v>
      </c>
      <c r="B1615" s="31">
        <v>43893</v>
      </c>
      <c r="C1615" s="31">
        <v>43781</v>
      </c>
      <c r="D1615" s="19" t="s">
        <v>838</v>
      </c>
      <c r="E1615" s="51" t="str">
        <f>IF(ISBLANK(LeaveTracker[[#This Row],[Employee Name]]),"-----",VLOOKUP(LeaveTracker[[#This Row],[Employee Name]],Employees[[Employee Name]:[Office]],7))</f>
        <v>CTO</v>
      </c>
      <c r="F1615" s="51" t="str">
        <f>IF(ISBLANK(LeaveTracker[[#This Row],[Employee Name]]),"-----",VLOOKUP(LeaveTracker[[#This Row],[Employee Name]],Employees[[Employee Name]:[Office]],6))</f>
        <v>REGULAR</v>
      </c>
      <c r="G1615" s="24">
        <v>43805</v>
      </c>
      <c r="H1615" s="24">
        <v>43805</v>
      </c>
      <c r="I1615" s="56" t="s">
        <v>82</v>
      </c>
      <c r="K1615" s="51" t="str">
        <f ca="1">LeaveTracker[[#This Row],[Days]]&amp;" "&amp;LeaveTracker[[#This Row],[Type of Leave]]</f>
        <v>1 VL</v>
      </c>
      <c r="L1615" s="23">
        <f ca="1">NETWORKDAYS(LeaveTracker[[#This Row],[Start Date]],LeaveTracker[[#This Row],[End Date]],lstHolidays)</f>
        <v>1</v>
      </c>
      <c r="M1615" s="27"/>
    </row>
    <row r="1616" spans="1:13" ht="30" hidden="1" customHeight="1" x14ac:dyDescent="0.3">
      <c r="A1616" s="27">
        <v>202</v>
      </c>
      <c r="B1616" s="31">
        <v>43893</v>
      </c>
      <c r="C1616" s="31">
        <v>43781</v>
      </c>
      <c r="D1616" s="19" t="s">
        <v>838</v>
      </c>
      <c r="E1616" s="51" t="str">
        <f>IF(ISBLANK(LeaveTracker[[#This Row],[Employee Name]]),"-----",VLOOKUP(LeaveTracker[[#This Row],[Employee Name]],Employees[[Employee Name]:[Office]],7))</f>
        <v>CTO</v>
      </c>
      <c r="F1616" s="51" t="str">
        <f>IF(ISBLANK(LeaveTracker[[#This Row],[Employee Name]]),"-----",VLOOKUP(LeaveTracker[[#This Row],[Employee Name]],Employees[[Employee Name]:[Office]],6))</f>
        <v>REGULAR</v>
      </c>
      <c r="G1616" s="24">
        <v>43808</v>
      </c>
      <c r="H1616" s="24">
        <v>43808</v>
      </c>
      <c r="I1616" s="56" t="s">
        <v>82</v>
      </c>
      <c r="K1616" s="51" t="str">
        <f ca="1">LeaveTracker[[#This Row],[Days]]&amp;" "&amp;LeaveTracker[[#This Row],[Type of Leave]]</f>
        <v>1 VL</v>
      </c>
      <c r="L1616" s="23">
        <f ca="1">NETWORKDAYS(LeaveTracker[[#This Row],[Start Date]],LeaveTracker[[#This Row],[End Date]],lstHolidays)</f>
        <v>1</v>
      </c>
      <c r="M1616" s="27"/>
    </row>
    <row r="1617" spans="1:13" ht="30" hidden="1" customHeight="1" x14ac:dyDescent="0.3">
      <c r="A1617" s="27">
        <v>203</v>
      </c>
      <c r="B1617" s="31">
        <v>43893</v>
      </c>
      <c r="C1617" s="31">
        <v>43801</v>
      </c>
      <c r="D1617" s="19" t="s">
        <v>414</v>
      </c>
      <c r="E1617" s="51" t="str">
        <f>IF(ISBLANK(LeaveTracker[[#This Row],[Employee Name]]),"-----",VLOOKUP(LeaveTracker[[#This Row],[Employee Name]],Employees[[Employee Name]:[Office]],7))</f>
        <v>CTO</v>
      </c>
      <c r="F1617" s="51" t="str">
        <f>IF(ISBLANK(LeaveTracker[[#This Row],[Employee Name]]),"-----",VLOOKUP(LeaveTracker[[#This Row],[Employee Name]],Employees[[Employee Name]:[Office]],6))</f>
        <v>REGULAR</v>
      </c>
      <c r="G1617" s="24">
        <v>43797</v>
      </c>
      <c r="H1617" s="24">
        <v>43798</v>
      </c>
      <c r="I1617" s="56" t="s">
        <v>81</v>
      </c>
      <c r="K1617" s="51" t="str">
        <f ca="1">LeaveTracker[[#This Row],[Days]]&amp;" "&amp;LeaveTracker[[#This Row],[Type of Leave]]</f>
        <v>2 SL</v>
      </c>
      <c r="L1617" s="23">
        <f ca="1">NETWORKDAYS(LeaveTracker[[#This Row],[Start Date]],LeaveTracker[[#This Row],[End Date]],lstHolidays)</f>
        <v>2</v>
      </c>
      <c r="M1617" s="27"/>
    </row>
    <row r="1618" spans="1:13" ht="30" hidden="1" customHeight="1" x14ac:dyDescent="0.3">
      <c r="A1618" s="27">
        <v>204</v>
      </c>
      <c r="B1618" s="31">
        <v>43893</v>
      </c>
      <c r="C1618" s="31">
        <v>43788</v>
      </c>
      <c r="D1618" s="19" t="s">
        <v>414</v>
      </c>
      <c r="E1618" s="51" t="str">
        <f>IF(ISBLANK(LeaveTracker[[#This Row],[Employee Name]]),"-----",VLOOKUP(LeaveTracker[[#This Row],[Employee Name]],Employees[[Employee Name]:[Office]],7))</f>
        <v>CTO</v>
      </c>
      <c r="F1618" s="51" t="str">
        <f>IF(ISBLANK(LeaveTracker[[#This Row],[Employee Name]]),"-----",VLOOKUP(LeaveTracker[[#This Row],[Employee Name]],Employees[[Employee Name]:[Office]],6))</f>
        <v>REGULAR</v>
      </c>
      <c r="G1618" s="24">
        <v>43787</v>
      </c>
      <c r="H1618" s="24">
        <v>43787</v>
      </c>
      <c r="I1618" s="56" t="s">
        <v>81</v>
      </c>
      <c r="K1618" s="51" t="str">
        <f ca="1">LeaveTracker[[#This Row],[Days]]&amp;" "&amp;LeaveTracker[[#This Row],[Type of Leave]]</f>
        <v>1 SL</v>
      </c>
      <c r="L1618" s="23">
        <f ca="1">NETWORKDAYS(LeaveTracker[[#This Row],[Start Date]],LeaveTracker[[#This Row],[End Date]],lstHolidays)</f>
        <v>1</v>
      </c>
      <c r="M1618" s="27"/>
    </row>
    <row r="1619" spans="1:13" ht="30" hidden="1" customHeight="1" x14ac:dyDescent="0.3">
      <c r="A1619" s="27">
        <v>205</v>
      </c>
      <c r="B1619" s="31">
        <v>43893</v>
      </c>
      <c r="C1619" s="31">
        <v>43788</v>
      </c>
      <c r="D1619" s="19" t="s">
        <v>414</v>
      </c>
      <c r="E1619" s="51" t="str">
        <f>IF(ISBLANK(LeaveTracker[[#This Row],[Employee Name]]),"-----",VLOOKUP(LeaveTracker[[#This Row],[Employee Name]],Employees[[Employee Name]:[Office]],7))</f>
        <v>CTO</v>
      </c>
      <c r="F1619" s="51" t="str">
        <f>IF(ISBLANK(LeaveTracker[[#This Row],[Employee Name]]),"-----",VLOOKUP(LeaveTracker[[#This Row],[Employee Name]],Employees[[Employee Name]:[Office]],6))</f>
        <v>REGULAR</v>
      </c>
      <c r="G1619" s="24">
        <v>43773</v>
      </c>
      <c r="H1619" s="24">
        <v>43773</v>
      </c>
      <c r="I1619" s="56" t="s">
        <v>81</v>
      </c>
      <c r="K1619" s="51" t="str">
        <f ca="1">LeaveTracker[[#This Row],[Days]]&amp;" "&amp;LeaveTracker[[#This Row],[Type of Leave]]</f>
        <v>1 SL</v>
      </c>
      <c r="L1619" s="23">
        <f ca="1">NETWORKDAYS(LeaveTracker[[#This Row],[Start Date]],LeaveTracker[[#This Row],[End Date]],lstHolidays)</f>
        <v>1</v>
      </c>
      <c r="M1619" s="27"/>
    </row>
    <row r="1620" spans="1:13" ht="30" hidden="1" customHeight="1" x14ac:dyDescent="0.3">
      <c r="A1620" s="27">
        <v>205</v>
      </c>
      <c r="B1620" s="31">
        <v>43893</v>
      </c>
      <c r="C1620" s="31">
        <v>43788</v>
      </c>
      <c r="D1620" s="19" t="s">
        <v>414</v>
      </c>
      <c r="E1620" s="51" t="str">
        <f>IF(ISBLANK(LeaveTracker[[#This Row],[Employee Name]]),"-----",VLOOKUP(LeaveTracker[[#This Row],[Employee Name]],Employees[[Employee Name]:[Office]],7))</f>
        <v>CTO</v>
      </c>
      <c r="F1620" s="51" t="str">
        <f>IF(ISBLANK(LeaveTracker[[#This Row],[Employee Name]]),"-----",VLOOKUP(LeaveTracker[[#This Row],[Employee Name]],Employees[[Employee Name]:[Office]],6))</f>
        <v>REGULAR</v>
      </c>
      <c r="G1620" s="24">
        <v>43776</v>
      </c>
      <c r="H1620" s="24">
        <v>43777</v>
      </c>
      <c r="I1620" s="56" t="s">
        <v>81</v>
      </c>
      <c r="K1620" s="51" t="str">
        <f ca="1">LeaveTracker[[#This Row],[Days]]&amp;" "&amp;LeaveTracker[[#This Row],[Type of Leave]]</f>
        <v>2 SL</v>
      </c>
      <c r="L1620" s="23">
        <f ca="1">NETWORKDAYS(LeaveTracker[[#This Row],[Start Date]],LeaveTracker[[#This Row],[End Date]],lstHolidays)</f>
        <v>2</v>
      </c>
      <c r="M1620" s="27"/>
    </row>
    <row r="1621" spans="1:13" ht="30" hidden="1" customHeight="1" x14ac:dyDescent="0.3">
      <c r="A1621" s="27">
        <v>206</v>
      </c>
      <c r="B1621" s="31">
        <v>43893</v>
      </c>
      <c r="C1621" s="31">
        <v>43788</v>
      </c>
      <c r="D1621" s="19" t="s">
        <v>841</v>
      </c>
      <c r="E1621" s="51" t="str">
        <f>IF(ISBLANK(LeaveTracker[[#This Row],[Employee Name]]),"-----",VLOOKUP(LeaveTracker[[#This Row],[Employee Name]],Employees[[Employee Name]:[Office]],7))</f>
        <v>CTO</v>
      </c>
      <c r="F1621" s="51" t="str">
        <f>IF(ISBLANK(LeaveTracker[[#This Row],[Employee Name]]),"-----",VLOOKUP(LeaveTracker[[#This Row],[Employee Name]],Employees[[Employee Name]:[Office]],6))</f>
        <v>REGULAR</v>
      </c>
      <c r="G1621" s="24">
        <v>43811</v>
      </c>
      <c r="H1621" s="24">
        <v>43811</v>
      </c>
      <c r="I1621" s="56" t="s">
        <v>300</v>
      </c>
      <c r="J1621" s="43" t="s">
        <v>105</v>
      </c>
      <c r="K1621" s="51" t="str">
        <f ca="1">LeaveTracker[[#This Row],[Days]]&amp;" "&amp;LeaveTracker[[#This Row],[Type of Leave]]</f>
        <v>1 OTHER</v>
      </c>
      <c r="L1621" s="23">
        <f ca="1">NETWORKDAYS(LeaveTracker[[#This Row],[Start Date]],LeaveTracker[[#This Row],[End Date]],lstHolidays)</f>
        <v>1</v>
      </c>
      <c r="M1621" s="27"/>
    </row>
    <row r="1622" spans="1:13" ht="30" hidden="1" customHeight="1" x14ac:dyDescent="0.3">
      <c r="A1622" s="27">
        <v>207</v>
      </c>
      <c r="B1622" s="31">
        <v>43893</v>
      </c>
      <c r="C1622" s="31">
        <v>43794</v>
      </c>
      <c r="D1622" s="19" t="s">
        <v>841</v>
      </c>
      <c r="E1622" s="51" t="str">
        <f>IF(ISBLANK(LeaveTracker[[#This Row],[Employee Name]]),"-----",VLOOKUP(LeaveTracker[[#This Row],[Employee Name]],Employees[[Employee Name]:[Office]],7))</f>
        <v>CTO</v>
      </c>
      <c r="F1622" s="51" t="str">
        <f>IF(ISBLANK(LeaveTracker[[#This Row],[Employee Name]]),"-----",VLOOKUP(LeaveTracker[[#This Row],[Employee Name]],Employees[[Employee Name]:[Office]],6))</f>
        <v>REGULAR</v>
      </c>
      <c r="G1622" s="24">
        <v>43810</v>
      </c>
      <c r="H1622" s="24">
        <v>43810</v>
      </c>
      <c r="I1622" s="56" t="s">
        <v>82</v>
      </c>
      <c r="K1622" s="51" t="str">
        <f ca="1">LeaveTracker[[#This Row],[Days]]&amp;" "&amp;LeaveTracker[[#This Row],[Type of Leave]]</f>
        <v>1 VL</v>
      </c>
      <c r="L1622" s="23">
        <f ca="1">NETWORKDAYS(LeaveTracker[[#This Row],[Start Date]],LeaveTracker[[#This Row],[End Date]],lstHolidays)</f>
        <v>1</v>
      </c>
      <c r="M1622" s="27"/>
    </row>
    <row r="1623" spans="1:13" ht="30" hidden="1" customHeight="1" x14ac:dyDescent="0.3">
      <c r="A1623" s="27">
        <v>208</v>
      </c>
      <c r="B1623" s="31">
        <v>43893</v>
      </c>
      <c r="C1623" s="31">
        <v>43794</v>
      </c>
      <c r="D1623" s="19" t="s">
        <v>418</v>
      </c>
      <c r="E1623" s="51" t="str">
        <f>IF(ISBLANK(LeaveTracker[[#This Row],[Employee Name]]),"-----",VLOOKUP(LeaveTracker[[#This Row],[Employee Name]],Employees[[Employee Name]:[Office]],7))</f>
        <v>CTO</v>
      </c>
      <c r="F1623" s="51" t="str">
        <f>IF(ISBLANK(LeaveTracker[[#This Row],[Employee Name]]),"-----",VLOOKUP(LeaveTracker[[#This Row],[Employee Name]],Employees[[Employee Name]:[Office]],6))</f>
        <v>REGULAR</v>
      </c>
      <c r="G1623" s="24">
        <v>43798</v>
      </c>
      <c r="H1623" s="24">
        <v>43798</v>
      </c>
      <c r="I1623" s="56" t="s">
        <v>82</v>
      </c>
      <c r="K1623" s="51" t="str">
        <f ca="1">LeaveTracker[[#This Row],[Days]]&amp;" "&amp;LeaveTracker[[#This Row],[Type of Leave]]</f>
        <v>1 VL</v>
      </c>
      <c r="L1623" s="23">
        <f ca="1">NETWORKDAYS(LeaveTracker[[#This Row],[Start Date]],LeaveTracker[[#This Row],[End Date]],lstHolidays)</f>
        <v>1</v>
      </c>
      <c r="M1623" s="27"/>
    </row>
    <row r="1624" spans="1:13" ht="30" hidden="1" customHeight="1" x14ac:dyDescent="0.3">
      <c r="A1624" s="27">
        <v>209</v>
      </c>
      <c r="B1624" s="31">
        <v>43893</v>
      </c>
      <c r="C1624" s="31">
        <v>43815</v>
      </c>
      <c r="D1624" s="19" t="s">
        <v>1025</v>
      </c>
      <c r="E1624" s="51" t="str">
        <f>IF(ISBLANK(LeaveTracker[[#This Row],[Employee Name]]),"-----",VLOOKUP(LeaveTracker[[#This Row],[Employee Name]],Employees[[Employee Name]:[Office]],7))</f>
        <v>CTO</v>
      </c>
      <c r="F1624" s="51" t="str">
        <f>IF(ISBLANK(LeaveTracker[[#This Row],[Employee Name]]),"-----",VLOOKUP(LeaveTracker[[#This Row],[Employee Name]],Employees[[Employee Name]:[Office]],6))</f>
        <v>REGULAR</v>
      </c>
      <c r="G1624" s="24">
        <v>43825</v>
      </c>
      <c r="H1624" s="24">
        <v>43825</v>
      </c>
      <c r="I1624" s="56" t="s">
        <v>300</v>
      </c>
      <c r="J1624" s="43" t="s">
        <v>307</v>
      </c>
      <c r="K1624" s="51" t="str">
        <f ca="1">LeaveTracker[[#This Row],[Days]]&amp;" "&amp;LeaveTracker[[#This Row],[Type of Leave]]</f>
        <v>1 OTHER</v>
      </c>
      <c r="L1624" s="23">
        <f ca="1">NETWORKDAYS(LeaveTracker[[#This Row],[Start Date]],LeaveTracker[[#This Row],[End Date]],lstHolidays)</f>
        <v>1</v>
      </c>
      <c r="M1624" s="27"/>
    </row>
    <row r="1625" spans="1:13" ht="30" hidden="1" customHeight="1" x14ac:dyDescent="0.3">
      <c r="A1625" s="27">
        <v>210</v>
      </c>
      <c r="B1625" s="31">
        <v>43893</v>
      </c>
      <c r="C1625" s="31">
        <v>43811</v>
      </c>
      <c r="D1625" s="19" t="s">
        <v>1025</v>
      </c>
      <c r="E1625" s="51" t="str">
        <f>IF(ISBLANK(LeaveTracker[[#This Row],[Employee Name]]),"-----",VLOOKUP(LeaveTracker[[#This Row],[Employee Name]],Employees[[Employee Name]:[Office]],7))</f>
        <v>CTO</v>
      </c>
      <c r="F1625" s="51" t="str">
        <f>IF(ISBLANK(LeaveTracker[[#This Row],[Employee Name]]),"-----",VLOOKUP(LeaveTracker[[#This Row],[Employee Name]],Employees[[Employee Name]:[Office]],6))</f>
        <v>REGULAR</v>
      </c>
      <c r="G1625" s="24">
        <v>43822</v>
      </c>
      <c r="H1625" s="24">
        <v>43822</v>
      </c>
      <c r="I1625" s="56" t="s">
        <v>300</v>
      </c>
      <c r="J1625" s="43" t="s">
        <v>307</v>
      </c>
      <c r="K1625" s="51" t="str">
        <f ca="1">LeaveTracker[[#This Row],[Days]]&amp;" "&amp;LeaveTracker[[#This Row],[Type of Leave]]</f>
        <v>1 OTHER</v>
      </c>
      <c r="L1625" s="23">
        <f ca="1">NETWORKDAYS(LeaveTracker[[#This Row],[Start Date]],LeaveTracker[[#This Row],[End Date]],lstHolidays)</f>
        <v>1</v>
      </c>
      <c r="M1625" s="27"/>
    </row>
    <row r="1626" spans="1:13" ht="30" hidden="1" customHeight="1" x14ac:dyDescent="0.3">
      <c r="A1626" s="27">
        <v>211</v>
      </c>
      <c r="B1626" s="31">
        <v>43893</v>
      </c>
      <c r="C1626" s="31">
        <v>43789</v>
      </c>
      <c r="D1626" s="19" t="s">
        <v>1025</v>
      </c>
      <c r="E1626" s="51" t="str">
        <f>IF(ISBLANK(LeaveTracker[[#This Row],[Employee Name]]),"-----",VLOOKUP(LeaveTracker[[#This Row],[Employee Name]],Employees[[Employee Name]:[Office]],7))</f>
        <v>CTO</v>
      </c>
      <c r="F1626" s="51" t="str">
        <f>IF(ISBLANK(LeaveTracker[[#This Row],[Employee Name]]),"-----",VLOOKUP(LeaveTracker[[#This Row],[Employee Name]],Employees[[Employee Name]:[Office]],6))</f>
        <v>REGULAR</v>
      </c>
      <c r="G1626" s="24">
        <v>43797</v>
      </c>
      <c r="H1626" s="24">
        <v>43798</v>
      </c>
      <c r="I1626" s="56" t="s">
        <v>300</v>
      </c>
      <c r="J1626" s="43" t="s">
        <v>307</v>
      </c>
      <c r="K1626" s="51" t="str">
        <f ca="1">LeaveTracker[[#This Row],[Days]]&amp;" "&amp;LeaveTracker[[#This Row],[Type of Leave]]</f>
        <v>2 OTHER</v>
      </c>
      <c r="L1626" s="23">
        <f ca="1">NETWORKDAYS(LeaveTracker[[#This Row],[Start Date]],LeaveTracker[[#This Row],[End Date]],lstHolidays)</f>
        <v>2</v>
      </c>
      <c r="M1626" s="27"/>
    </row>
    <row r="1627" spans="1:13" ht="30" hidden="1" customHeight="1" x14ac:dyDescent="0.3">
      <c r="A1627" s="27">
        <v>212</v>
      </c>
      <c r="B1627" s="31">
        <v>43893</v>
      </c>
      <c r="C1627" s="31">
        <v>43774</v>
      </c>
      <c r="D1627" s="19" t="s">
        <v>1025</v>
      </c>
      <c r="E1627" s="51" t="str">
        <f>IF(ISBLANK(LeaveTracker[[#This Row],[Employee Name]]),"-----",VLOOKUP(LeaveTracker[[#This Row],[Employee Name]],Employees[[Employee Name]:[Office]],7))</f>
        <v>CTO</v>
      </c>
      <c r="F1627" s="51" t="str">
        <f>IF(ISBLANK(LeaveTracker[[#This Row],[Employee Name]]),"-----",VLOOKUP(LeaveTracker[[#This Row],[Employee Name]],Employees[[Employee Name]:[Office]],6))</f>
        <v>REGULAR</v>
      </c>
      <c r="G1627" s="24">
        <v>43769</v>
      </c>
      <c r="H1627" s="24">
        <v>43769</v>
      </c>
      <c r="I1627" s="56" t="s">
        <v>81</v>
      </c>
      <c r="K1627" s="51" t="str">
        <f ca="1">LeaveTracker[[#This Row],[Days]]&amp;" "&amp;LeaveTracker[[#This Row],[Type of Leave]]</f>
        <v>1 SL</v>
      </c>
      <c r="L1627" s="23">
        <f ca="1">NETWORKDAYS(LeaveTracker[[#This Row],[Start Date]],LeaveTracker[[#This Row],[End Date]],lstHolidays)</f>
        <v>1</v>
      </c>
      <c r="M1627" s="27"/>
    </row>
    <row r="1628" spans="1:13" ht="30" hidden="1" customHeight="1" x14ac:dyDescent="0.3">
      <c r="A1628" s="27">
        <v>213</v>
      </c>
      <c r="B1628" s="31">
        <v>43893</v>
      </c>
      <c r="C1628" s="31">
        <v>43836</v>
      </c>
      <c r="D1628" s="19" t="s">
        <v>410</v>
      </c>
      <c r="E1628" s="51" t="str">
        <f>IF(ISBLANK(LeaveTracker[[#This Row],[Employee Name]]),"-----",VLOOKUP(LeaveTracker[[#This Row],[Employee Name]],Employees[[Employee Name]:[Office]],7))</f>
        <v>CTO</v>
      </c>
      <c r="F1628" s="51" t="str">
        <f>IF(ISBLANK(LeaveTracker[[#This Row],[Employee Name]]),"-----",VLOOKUP(LeaveTracker[[#This Row],[Employee Name]],Employees[[Employee Name]:[Office]],6))</f>
        <v>REGULAR</v>
      </c>
      <c r="G1628" s="21">
        <v>43832</v>
      </c>
      <c r="H1628" s="24">
        <v>43832</v>
      </c>
      <c r="I1628" s="56" t="s">
        <v>81</v>
      </c>
      <c r="K1628" s="51" t="str">
        <f ca="1">LeaveTracker[[#This Row],[Days]]&amp;" "&amp;LeaveTracker[[#This Row],[Type of Leave]]</f>
        <v>1 SL</v>
      </c>
      <c r="L1628" s="23">
        <f ca="1">NETWORKDAYS(LeaveTracker[[#This Row],[Start Date]],LeaveTracker[[#This Row],[End Date]],lstHolidays)</f>
        <v>1</v>
      </c>
      <c r="M1628" s="27"/>
    </row>
    <row r="1629" spans="1:13" ht="30" hidden="1" customHeight="1" x14ac:dyDescent="0.3">
      <c r="A1629" s="27">
        <v>214</v>
      </c>
      <c r="B1629" s="31">
        <v>43893</v>
      </c>
      <c r="C1629" s="31">
        <v>43783</v>
      </c>
      <c r="D1629" s="19" t="s">
        <v>410</v>
      </c>
      <c r="E1629" s="51" t="str">
        <f>IF(ISBLANK(LeaveTracker[[#This Row],[Employee Name]]),"-----",VLOOKUP(LeaveTracker[[#This Row],[Employee Name]],Employees[[Employee Name]:[Office]],7))</f>
        <v>CTO</v>
      </c>
      <c r="F1629" s="51" t="str">
        <f>IF(ISBLANK(LeaveTracker[[#This Row],[Employee Name]]),"-----",VLOOKUP(LeaveTracker[[#This Row],[Employee Name]],Employees[[Employee Name]:[Office]],6))</f>
        <v>REGULAR</v>
      </c>
      <c r="G1629" s="21">
        <v>43801</v>
      </c>
      <c r="H1629" s="24">
        <v>43802</v>
      </c>
      <c r="I1629" s="56" t="s">
        <v>82</v>
      </c>
      <c r="K1629" s="51" t="str">
        <f ca="1">LeaveTracker[[#This Row],[Days]]&amp;" "&amp;LeaveTracker[[#This Row],[Type of Leave]]</f>
        <v>2 VL</v>
      </c>
      <c r="L1629" s="23">
        <f ca="1">NETWORKDAYS(LeaveTracker[[#This Row],[Start Date]],LeaveTracker[[#This Row],[End Date]],lstHolidays)</f>
        <v>2</v>
      </c>
      <c r="M1629" s="27"/>
    </row>
    <row r="1630" spans="1:13" ht="30" hidden="1" customHeight="1" x14ac:dyDescent="0.3">
      <c r="A1630" s="27">
        <v>214</v>
      </c>
      <c r="B1630" s="31">
        <v>43893</v>
      </c>
      <c r="C1630" s="31">
        <v>43783</v>
      </c>
      <c r="D1630" s="19" t="s">
        <v>410</v>
      </c>
      <c r="E1630" s="51" t="str">
        <f>IF(ISBLANK(LeaveTracker[[#This Row],[Employee Name]]),"-----",VLOOKUP(LeaveTracker[[#This Row],[Employee Name]],Employees[[Employee Name]:[Office]],7))</f>
        <v>CTO</v>
      </c>
      <c r="F1630" s="51" t="str">
        <f>IF(ISBLANK(LeaveTracker[[#This Row],[Employee Name]]),"-----",VLOOKUP(LeaveTracker[[#This Row],[Employee Name]],Employees[[Employee Name]:[Office]],6))</f>
        <v>REGULAR</v>
      </c>
      <c r="G1630" s="21">
        <v>43825</v>
      </c>
      <c r="H1630" s="24">
        <v>43826</v>
      </c>
      <c r="I1630" s="56" t="s">
        <v>82</v>
      </c>
      <c r="K1630" s="51" t="str">
        <f ca="1">LeaveTracker[[#This Row],[Days]]&amp;" "&amp;LeaveTracker[[#This Row],[Type of Leave]]</f>
        <v>2 VL</v>
      </c>
      <c r="L1630" s="23">
        <f ca="1">NETWORKDAYS(LeaveTracker[[#This Row],[Start Date]],LeaveTracker[[#This Row],[End Date]],lstHolidays)</f>
        <v>2</v>
      </c>
      <c r="M1630" s="27"/>
    </row>
    <row r="1631" spans="1:13" ht="30" hidden="1" customHeight="1" x14ac:dyDescent="0.3">
      <c r="A1631" s="27">
        <v>215</v>
      </c>
      <c r="B1631" s="31">
        <v>43893</v>
      </c>
      <c r="C1631" s="31">
        <v>43804</v>
      </c>
      <c r="D1631" s="19" t="s">
        <v>410</v>
      </c>
      <c r="E1631" s="51" t="str">
        <f>IF(ISBLANK(LeaveTracker[[#This Row],[Employee Name]]),"-----",VLOOKUP(LeaveTracker[[#This Row],[Employee Name]],Employees[[Employee Name]:[Office]],7))</f>
        <v>CTO</v>
      </c>
      <c r="F1631" s="51" t="str">
        <f>IF(ISBLANK(LeaveTracker[[#This Row],[Employee Name]]),"-----",VLOOKUP(LeaveTracker[[#This Row],[Employee Name]],Employees[[Employee Name]:[Office]],6))</f>
        <v>REGULAR</v>
      </c>
      <c r="G1631" s="24">
        <v>43803</v>
      </c>
      <c r="H1631" s="24">
        <v>43803</v>
      </c>
      <c r="I1631" s="56" t="s">
        <v>82</v>
      </c>
      <c r="K1631" s="51" t="str">
        <f ca="1">LeaveTracker[[#This Row],[Days]]&amp;" "&amp;LeaveTracker[[#This Row],[Type of Leave]]</f>
        <v>1 VL</v>
      </c>
      <c r="L1631" s="23">
        <f ca="1">NETWORKDAYS(LeaveTracker[[#This Row],[Start Date]],LeaveTracker[[#This Row],[End Date]],lstHolidays)</f>
        <v>1</v>
      </c>
      <c r="M1631" s="27"/>
    </row>
    <row r="1632" spans="1:13" ht="30" hidden="1" customHeight="1" x14ac:dyDescent="0.3">
      <c r="A1632" s="27">
        <v>216</v>
      </c>
      <c r="B1632" s="31">
        <v>43893</v>
      </c>
      <c r="C1632" s="31">
        <v>43801</v>
      </c>
      <c r="D1632" s="19" t="s">
        <v>410</v>
      </c>
      <c r="E1632" s="51" t="str">
        <f>IF(ISBLANK(LeaveTracker[[#This Row],[Employee Name]]),"-----",VLOOKUP(LeaveTracker[[#This Row],[Employee Name]],Employees[[Employee Name]:[Office]],7))</f>
        <v>CTO</v>
      </c>
      <c r="F1632" s="51" t="str">
        <f>IF(ISBLANK(LeaveTracker[[#This Row],[Employee Name]]),"-----",VLOOKUP(LeaveTracker[[#This Row],[Employee Name]],Employees[[Employee Name]:[Office]],6))</f>
        <v>REGULAR</v>
      </c>
      <c r="G1632" s="24">
        <v>43797</v>
      </c>
      <c r="H1632" s="24">
        <v>43798</v>
      </c>
      <c r="I1632" s="56" t="s">
        <v>81</v>
      </c>
      <c r="K1632" s="51" t="str">
        <f ca="1">LeaveTracker[[#This Row],[Days]]&amp;" "&amp;LeaveTracker[[#This Row],[Type of Leave]]</f>
        <v>2 SL</v>
      </c>
      <c r="L1632" s="23">
        <f ca="1">NETWORKDAYS(LeaveTracker[[#This Row],[Start Date]],LeaveTracker[[#This Row],[End Date]],lstHolidays)</f>
        <v>2</v>
      </c>
      <c r="M1632" s="27"/>
    </row>
    <row r="1633" spans="1:13" ht="30" hidden="1" customHeight="1" x14ac:dyDescent="0.3">
      <c r="A1633" s="27">
        <v>217</v>
      </c>
      <c r="B1633" s="31">
        <v>43893</v>
      </c>
      <c r="C1633" s="31">
        <v>43815</v>
      </c>
      <c r="D1633" s="19" t="s">
        <v>473</v>
      </c>
      <c r="E1633" s="51" t="str">
        <f>IF(ISBLANK(LeaveTracker[[#This Row],[Employee Name]]),"-----",VLOOKUP(LeaveTracker[[#This Row],[Employee Name]],Employees[[Employee Name]:[Office]],7))</f>
        <v>ASSESSORS OFFICE</v>
      </c>
      <c r="F1633" s="51" t="str">
        <f>IF(ISBLANK(LeaveTracker[[#This Row],[Employee Name]]),"-----",VLOOKUP(LeaveTracker[[#This Row],[Employee Name]],Employees[[Employee Name]:[Office]],6))</f>
        <v>REGULAR</v>
      </c>
      <c r="G1633" s="24">
        <v>43826</v>
      </c>
      <c r="H1633" s="24">
        <v>43826</v>
      </c>
      <c r="I1633" s="56" t="s">
        <v>82</v>
      </c>
      <c r="K1633" s="51" t="str">
        <f ca="1">LeaveTracker[[#This Row],[Days]]&amp;" "&amp;LeaveTracker[[#This Row],[Type of Leave]]</f>
        <v>1 VL</v>
      </c>
      <c r="L1633" s="23">
        <f ca="1">NETWORKDAYS(LeaveTracker[[#This Row],[Start Date]],LeaveTracker[[#This Row],[End Date]],lstHolidays)</f>
        <v>1</v>
      </c>
      <c r="M1633" s="27"/>
    </row>
    <row r="1634" spans="1:13" ht="30" hidden="1" customHeight="1" x14ac:dyDescent="0.3">
      <c r="A1634" s="27">
        <v>218</v>
      </c>
      <c r="B1634" s="31">
        <v>43893</v>
      </c>
      <c r="C1634" s="31">
        <v>43826</v>
      </c>
      <c r="D1634" s="19" t="s">
        <v>473</v>
      </c>
      <c r="E1634" s="51" t="str">
        <f>IF(ISBLANK(LeaveTracker[[#This Row],[Employee Name]]),"-----",VLOOKUP(LeaveTracker[[#This Row],[Employee Name]],Employees[[Employee Name]:[Office]],7))</f>
        <v>ASSESSORS OFFICE</v>
      </c>
      <c r="F1634" s="51" t="str">
        <f>IF(ISBLANK(LeaveTracker[[#This Row],[Employee Name]]),"-----",VLOOKUP(LeaveTracker[[#This Row],[Employee Name]],Employees[[Employee Name]:[Office]],6))</f>
        <v>REGULAR</v>
      </c>
      <c r="G1634" s="24">
        <v>43822</v>
      </c>
      <c r="H1634" s="24">
        <v>43822</v>
      </c>
      <c r="I1634" s="56" t="s">
        <v>81</v>
      </c>
      <c r="K1634" s="51" t="str">
        <f ca="1">LeaveTracker[[#This Row],[Days]]&amp;" "&amp;LeaveTracker[[#This Row],[Type of Leave]]</f>
        <v>1 SL</v>
      </c>
      <c r="L1634" s="23">
        <f ca="1">NETWORKDAYS(LeaveTracker[[#This Row],[Start Date]],LeaveTracker[[#This Row],[End Date]],lstHolidays)</f>
        <v>1</v>
      </c>
      <c r="M1634" s="27"/>
    </row>
    <row r="1635" spans="1:13" ht="30" hidden="1" customHeight="1" x14ac:dyDescent="0.3">
      <c r="A1635" s="27">
        <v>218</v>
      </c>
      <c r="B1635" s="31">
        <v>43893</v>
      </c>
      <c r="C1635" s="31">
        <v>43826</v>
      </c>
      <c r="D1635" s="19" t="s">
        <v>473</v>
      </c>
      <c r="E1635" s="51" t="str">
        <f>IF(ISBLANK(LeaveTracker[[#This Row],[Employee Name]]),"-----",VLOOKUP(LeaveTracker[[#This Row],[Employee Name]],Employees[[Employee Name]:[Office]],7))</f>
        <v>ASSESSORS OFFICE</v>
      </c>
      <c r="F1635" s="51" t="str">
        <f>IF(ISBLANK(LeaveTracker[[#This Row],[Employee Name]]),"-----",VLOOKUP(LeaveTracker[[#This Row],[Employee Name]],Employees[[Employee Name]:[Office]],6))</f>
        <v>REGULAR</v>
      </c>
      <c r="G1635" s="24">
        <v>43825</v>
      </c>
      <c r="H1635" s="24">
        <v>43825</v>
      </c>
      <c r="I1635" s="56" t="s">
        <v>81</v>
      </c>
      <c r="K1635" s="51" t="str">
        <f ca="1">LeaveTracker[[#This Row],[Days]]&amp;" "&amp;LeaveTracker[[#This Row],[Type of Leave]]</f>
        <v>1 SL</v>
      </c>
      <c r="L1635" s="23">
        <f ca="1">NETWORKDAYS(LeaveTracker[[#This Row],[Start Date]],LeaveTracker[[#This Row],[End Date]],lstHolidays)</f>
        <v>1</v>
      </c>
      <c r="M1635" s="27"/>
    </row>
    <row r="1636" spans="1:13" ht="30" hidden="1" customHeight="1" x14ac:dyDescent="0.3">
      <c r="A1636" s="27">
        <v>219</v>
      </c>
      <c r="B1636" s="31">
        <v>43893</v>
      </c>
      <c r="C1636" s="31">
        <v>43826</v>
      </c>
      <c r="D1636" s="19" t="s">
        <v>635</v>
      </c>
      <c r="E1636" s="51" t="str">
        <f>IF(ISBLANK(LeaveTracker[[#This Row],[Employee Name]]),"-----",VLOOKUP(LeaveTracker[[#This Row],[Employee Name]],Employees[[Employee Name]:[Office]],7))</f>
        <v>LIBRARY</v>
      </c>
      <c r="F1636" s="51" t="str">
        <f>IF(ISBLANK(LeaveTracker[[#This Row],[Employee Name]]),"-----",VLOOKUP(LeaveTracker[[#This Row],[Employee Name]],Employees[[Employee Name]:[Office]],6))</f>
        <v>REGULAR</v>
      </c>
      <c r="G1636" s="24">
        <v>43819</v>
      </c>
      <c r="H1636" s="24">
        <v>43819</v>
      </c>
      <c r="I1636" s="56" t="s">
        <v>81</v>
      </c>
      <c r="K1636" s="51" t="str">
        <f ca="1">LeaveTracker[[#This Row],[Days]]&amp;" "&amp;LeaveTracker[[#This Row],[Type of Leave]]</f>
        <v>1 SL</v>
      </c>
      <c r="L1636" s="23">
        <f ca="1">NETWORKDAYS(LeaveTracker[[#This Row],[Start Date]],LeaveTracker[[#This Row],[End Date]],lstHolidays)</f>
        <v>1</v>
      </c>
      <c r="M1636" s="27"/>
    </row>
    <row r="1637" spans="1:13" ht="30" hidden="1" customHeight="1" x14ac:dyDescent="0.3">
      <c r="A1637" s="27">
        <v>219</v>
      </c>
      <c r="B1637" s="31">
        <v>43893</v>
      </c>
      <c r="C1637" s="31">
        <v>43826</v>
      </c>
      <c r="D1637" s="19" t="s">
        <v>635</v>
      </c>
      <c r="E1637" s="51" t="str">
        <f>IF(ISBLANK(LeaveTracker[[#This Row],[Employee Name]]),"-----",VLOOKUP(LeaveTracker[[#This Row],[Employee Name]],Employees[[Employee Name]:[Office]],7))</f>
        <v>LIBRARY</v>
      </c>
      <c r="F1637" s="51" t="str">
        <f>IF(ISBLANK(LeaveTracker[[#This Row],[Employee Name]]),"-----",VLOOKUP(LeaveTracker[[#This Row],[Employee Name]],Employees[[Employee Name]:[Office]],6))</f>
        <v>REGULAR</v>
      </c>
      <c r="G1637" s="24">
        <v>43825</v>
      </c>
      <c r="H1637" s="24">
        <v>43825</v>
      </c>
      <c r="I1637" s="56" t="s">
        <v>81</v>
      </c>
      <c r="K1637" s="51" t="str">
        <f ca="1">LeaveTracker[[#This Row],[Days]]&amp;" "&amp;LeaveTracker[[#This Row],[Type of Leave]]</f>
        <v>1 SL</v>
      </c>
      <c r="L1637" s="23">
        <f ca="1">NETWORKDAYS(LeaveTracker[[#This Row],[Start Date]],LeaveTracker[[#This Row],[End Date]],lstHolidays)</f>
        <v>1</v>
      </c>
      <c r="M1637" s="27"/>
    </row>
    <row r="1638" spans="1:13" ht="30" hidden="1" customHeight="1" x14ac:dyDescent="0.3">
      <c r="A1638" s="27">
        <v>220</v>
      </c>
      <c r="B1638" s="31">
        <v>43893</v>
      </c>
      <c r="C1638" s="31">
        <v>43810</v>
      </c>
      <c r="D1638" s="19" t="s">
        <v>686</v>
      </c>
      <c r="E1638" s="51" t="str">
        <f>IF(ISBLANK(LeaveTracker[[#This Row],[Employee Name]]),"-----",VLOOKUP(LeaveTracker[[#This Row],[Employee Name]],Employees[[Employee Name]:[Office]],7))</f>
        <v>CEO</v>
      </c>
      <c r="F1638" s="51" t="str">
        <f>IF(ISBLANK(LeaveTracker[[#This Row],[Employee Name]]),"-----",VLOOKUP(LeaveTracker[[#This Row],[Employee Name]],Employees[[Employee Name]:[Office]],6))</f>
        <v>REGULAR</v>
      </c>
      <c r="G1638" s="24">
        <v>43809</v>
      </c>
      <c r="H1638" s="24">
        <v>43809</v>
      </c>
      <c r="I1638" s="56" t="s">
        <v>81</v>
      </c>
      <c r="K1638" s="51" t="str">
        <f ca="1">LeaveTracker[[#This Row],[Days]]&amp;" "&amp;LeaveTracker[[#This Row],[Type of Leave]]</f>
        <v>1 SL</v>
      </c>
      <c r="L1638" s="23">
        <f ca="1">NETWORKDAYS(LeaveTracker[[#This Row],[Start Date]],LeaveTracker[[#This Row],[End Date]],lstHolidays)</f>
        <v>1</v>
      </c>
      <c r="M1638" s="27"/>
    </row>
    <row r="1639" spans="1:13" ht="30" hidden="1" customHeight="1" x14ac:dyDescent="0.3">
      <c r="A1639" s="27">
        <v>221</v>
      </c>
      <c r="B1639" s="31">
        <v>43893</v>
      </c>
      <c r="C1639" s="31">
        <v>43819</v>
      </c>
      <c r="D1639" s="19" t="s">
        <v>326</v>
      </c>
      <c r="E1639" s="51" t="str">
        <f>IF(ISBLANK(LeaveTracker[[#This Row],[Employee Name]]),"-----",VLOOKUP(LeaveTracker[[#This Row],[Employee Name]],Employees[[Employee Name]:[Office]],7))</f>
        <v>CEO</v>
      </c>
      <c r="F1639" s="51" t="str">
        <f>IF(ISBLANK(LeaveTracker[[#This Row],[Employee Name]]),"-----",VLOOKUP(LeaveTracker[[#This Row],[Employee Name]],Employees[[Employee Name]:[Office]],6))</f>
        <v>REGULAR</v>
      </c>
      <c r="G1639" s="24">
        <v>43817</v>
      </c>
      <c r="H1639" s="24">
        <v>43817</v>
      </c>
      <c r="I1639" s="56" t="s">
        <v>81</v>
      </c>
      <c r="K1639" s="51" t="str">
        <f ca="1">LeaveTracker[[#This Row],[Days]]&amp;" "&amp;LeaveTracker[[#This Row],[Type of Leave]]</f>
        <v>1 SL</v>
      </c>
      <c r="L1639" s="23">
        <f ca="1">NETWORKDAYS(LeaveTracker[[#This Row],[Start Date]],LeaveTracker[[#This Row],[End Date]],lstHolidays)</f>
        <v>1</v>
      </c>
      <c r="M1639" s="27"/>
    </row>
    <row r="1640" spans="1:13" ht="30" hidden="1" customHeight="1" x14ac:dyDescent="0.3">
      <c r="A1640" s="27">
        <v>222</v>
      </c>
      <c r="B1640" s="31">
        <v>43893</v>
      </c>
      <c r="C1640" s="31">
        <v>43768</v>
      </c>
      <c r="D1640" s="19" t="s">
        <v>183</v>
      </c>
      <c r="E1640" s="51" t="str">
        <f>IF(ISBLANK(LeaveTracker[[#This Row],[Employee Name]]),"-----",VLOOKUP(LeaveTracker[[#This Row],[Employee Name]],Employees[[Employee Name]:[Office]],7))</f>
        <v>CBO</v>
      </c>
      <c r="F1640" s="51" t="str">
        <f>IF(ISBLANK(LeaveTracker[[#This Row],[Employee Name]]),"-----",VLOOKUP(LeaveTracker[[#This Row],[Employee Name]],Employees[[Employee Name]:[Office]],6))</f>
        <v>REGULAR</v>
      </c>
      <c r="G1640" s="24">
        <v>43773</v>
      </c>
      <c r="H1640" s="24">
        <v>43775</v>
      </c>
      <c r="I1640" s="56" t="s">
        <v>82</v>
      </c>
      <c r="K1640" s="51" t="str">
        <f ca="1">LeaveTracker[[#This Row],[Days]]&amp;" "&amp;LeaveTracker[[#This Row],[Type of Leave]]</f>
        <v>3 VL</v>
      </c>
      <c r="L1640" s="23">
        <f ca="1">NETWORKDAYS(LeaveTracker[[#This Row],[Start Date]],LeaveTracker[[#This Row],[End Date]],lstHolidays)</f>
        <v>3</v>
      </c>
      <c r="M1640" s="27"/>
    </row>
    <row r="1641" spans="1:13" ht="30" hidden="1" customHeight="1" x14ac:dyDescent="0.3">
      <c r="A1641" s="27">
        <v>223</v>
      </c>
      <c r="B1641" s="31">
        <v>43893</v>
      </c>
      <c r="C1641" s="31">
        <v>43822</v>
      </c>
      <c r="D1641" s="19" t="s">
        <v>844</v>
      </c>
      <c r="E1641" s="51" t="str">
        <f>IF(ISBLANK(LeaveTracker[[#This Row],[Employee Name]]),"-----",VLOOKUP(LeaveTracker[[#This Row],[Employee Name]],Employees[[Employee Name]:[Office]],7))</f>
        <v>CTO</v>
      </c>
      <c r="F1641" s="51" t="str">
        <f>IF(ISBLANK(LeaveTracker[[#This Row],[Employee Name]]),"-----",VLOOKUP(LeaveTracker[[#This Row],[Employee Name]],Employees[[Employee Name]:[Office]],6))</f>
        <v>REGULAR</v>
      </c>
      <c r="G1641" s="24">
        <v>43819</v>
      </c>
      <c r="H1641" s="24">
        <v>43819</v>
      </c>
      <c r="I1641" s="56" t="s">
        <v>81</v>
      </c>
      <c r="K1641" s="51" t="str">
        <f ca="1">LeaveTracker[[#This Row],[Days]]&amp;" "&amp;LeaveTracker[[#This Row],[Type of Leave]]</f>
        <v>1 SL</v>
      </c>
      <c r="L1641" s="23">
        <f ca="1">NETWORKDAYS(LeaveTracker[[#This Row],[Start Date]],LeaveTracker[[#This Row],[End Date]],lstHolidays)</f>
        <v>1</v>
      </c>
      <c r="M1641" s="27"/>
    </row>
    <row r="1642" spans="1:13" ht="30" hidden="1" customHeight="1" x14ac:dyDescent="0.3">
      <c r="A1642" s="27">
        <v>224</v>
      </c>
      <c r="B1642" s="31">
        <v>43893</v>
      </c>
      <c r="C1642" s="31">
        <v>43832</v>
      </c>
      <c r="D1642" s="19" t="s">
        <v>316</v>
      </c>
      <c r="E1642" s="51" t="str">
        <f>IF(ISBLANK(LeaveTracker[[#This Row],[Employee Name]]),"-----",VLOOKUP(LeaveTracker[[#This Row],[Employee Name]],Employees[[Employee Name]:[Office]],7))</f>
        <v>CEO</v>
      </c>
      <c r="F1642" s="51" t="str">
        <f>IF(ISBLANK(LeaveTracker[[#This Row],[Employee Name]]),"-----",VLOOKUP(LeaveTracker[[#This Row],[Employee Name]],Employees[[Employee Name]:[Office]],6))</f>
        <v>REGULAR</v>
      </c>
      <c r="G1642" s="24">
        <v>43825</v>
      </c>
      <c r="H1642" s="24">
        <v>43826</v>
      </c>
      <c r="I1642" s="56" t="s">
        <v>81</v>
      </c>
      <c r="K1642" s="51" t="str">
        <f ca="1">LeaveTracker[[#This Row],[Days]]&amp;" "&amp;LeaveTracker[[#This Row],[Type of Leave]]</f>
        <v>2 SL</v>
      </c>
      <c r="L1642" s="23">
        <f ca="1">NETWORKDAYS(LeaveTracker[[#This Row],[Start Date]],LeaveTracker[[#This Row],[End Date]],lstHolidays)</f>
        <v>2</v>
      </c>
      <c r="M1642" s="27"/>
    </row>
    <row r="1643" spans="1:13" ht="30" hidden="1" customHeight="1" x14ac:dyDescent="0.3">
      <c r="A1643" s="27">
        <v>225</v>
      </c>
      <c r="B1643" s="31">
        <v>43893</v>
      </c>
      <c r="C1643" s="31">
        <v>43817</v>
      </c>
      <c r="D1643" s="19" t="s">
        <v>318</v>
      </c>
      <c r="E1643" s="51" t="str">
        <f>IF(ISBLANK(LeaveTracker[[#This Row],[Employee Name]]),"-----",VLOOKUP(LeaveTracker[[#This Row],[Employee Name]],Employees[[Employee Name]:[Office]],7))</f>
        <v>CEO</v>
      </c>
      <c r="F1643" s="51" t="str">
        <f>IF(ISBLANK(LeaveTracker[[#This Row],[Employee Name]]),"-----",VLOOKUP(LeaveTracker[[#This Row],[Employee Name]],Employees[[Employee Name]:[Office]],6))</f>
        <v>REGULAR</v>
      </c>
      <c r="G1643" s="24">
        <v>43816</v>
      </c>
      <c r="H1643" s="24">
        <v>43816</v>
      </c>
      <c r="I1643" s="56" t="s">
        <v>81</v>
      </c>
      <c r="K1643" s="51" t="str">
        <f ca="1">LeaveTracker[[#This Row],[Days]]&amp;" "&amp;LeaveTracker[[#This Row],[Type of Leave]]</f>
        <v>1 SL</v>
      </c>
      <c r="L1643" s="23">
        <f ca="1">NETWORKDAYS(LeaveTracker[[#This Row],[Start Date]],LeaveTracker[[#This Row],[End Date]],lstHolidays)</f>
        <v>1</v>
      </c>
      <c r="M1643" s="27"/>
    </row>
    <row r="1644" spans="1:13" ht="30" hidden="1" customHeight="1" x14ac:dyDescent="0.3">
      <c r="A1644" s="27">
        <v>226</v>
      </c>
      <c r="B1644" s="31">
        <v>43893</v>
      </c>
      <c r="C1644" s="31">
        <v>43817</v>
      </c>
      <c r="D1644" s="19" t="s">
        <v>318</v>
      </c>
      <c r="E1644" s="51" t="str">
        <f>IF(ISBLANK(LeaveTracker[[#This Row],[Employee Name]]),"-----",VLOOKUP(LeaveTracker[[#This Row],[Employee Name]],Employees[[Employee Name]:[Office]],7))</f>
        <v>CEO</v>
      </c>
      <c r="F1644" s="51" t="str">
        <f>IF(ISBLANK(LeaveTracker[[#This Row],[Employee Name]]),"-----",VLOOKUP(LeaveTracker[[#This Row],[Employee Name]],Employees[[Employee Name]:[Office]],6))</f>
        <v>REGULAR</v>
      </c>
      <c r="G1644" s="24">
        <v>43812</v>
      </c>
      <c r="H1644" s="24">
        <v>43812</v>
      </c>
      <c r="I1644" s="56" t="s">
        <v>81</v>
      </c>
      <c r="K1644" s="51" t="str">
        <f ca="1">LeaveTracker[[#This Row],[Days]]&amp;" "&amp;LeaveTracker[[#This Row],[Type of Leave]]</f>
        <v>1 SL</v>
      </c>
      <c r="L1644" s="23">
        <f ca="1">NETWORKDAYS(LeaveTracker[[#This Row],[Start Date]],LeaveTracker[[#This Row],[End Date]],lstHolidays)</f>
        <v>1</v>
      </c>
      <c r="M1644" s="27"/>
    </row>
    <row r="1645" spans="1:13" ht="30" hidden="1" customHeight="1" x14ac:dyDescent="0.3">
      <c r="A1645" s="27">
        <v>227</v>
      </c>
      <c r="B1645" s="31">
        <v>43893</v>
      </c>
      <c r="C1645" s="31">
        <v>43817</v>
      </c>
      <c r="D1645" s="19" t="s">
        <v>318</v>
      </c>
      <c r="E1645" s="51" t="str">
        <f>IF(ISBLANK(LeaveTracker[[#This Row],[Employee Name]]),"-----",VLOOKUP(LeaveTracker[[#This Row],[Employee Name]],Employees[[Employee Name]:[Office]],7))</f>
        <v>CEO</v>
      </c>
      <c r="F1645" s="51" t="str">
        <f>IF(ISBLANK(LeaveTracker[[#This Row],[Employee Name]]),"-----",VLOOKUP(LeaveTracker[[#This Row],[Employee Name]],Employees[[Employee Name]:[Office]],6))</f>
        <v>REGULAR</v>
      </c>
      <c r="G1645" s="24">
        <v>43808</v>
      </c>
      <c r="H1645" s="24">
        <v>43808</v>
      </c>
      <c r="I1645" s="56" t="s">
        <v>300</v>
      </c>
      <c r="J1645" s="43" t="s">
        <v>158</v>
      </c>
      <c r="K1645" s="51" t="str">
        <f ca="1">LeaveTracker[[#This Row],[Days]]&amp;" "&amp;LeaveTracker[[#This Row],[Type of Leave]]</f>
        <v>1 OTHER</v>
      </c>
      <c r="L1645" s="23">
        <f ca="1">NETWORKDAYS(LeaveTracker[[#This Row],[Start Date]],LeaveTracker[[#This Row],[End Date]],lstHolidays)</f>
        <v>1</v>
      </c>
      <c r="M1645" s="27"/>
    </row>
    <row r="1646" spans="1:13" ht="30" hidden="1" customHeight="1" x14ac:dyDescent="0.3">
      <c r="A1646" s="27">
        <v>228</v>
      </c>
      <c r="B1646" s="31">
        <v>43893</v>
      </c>
      <c r="C1646" s="31">
        <v>43817</v>
      </c>
      <c r="D1646" s="19" t="s">
        <v>318</v>
      </c>
      <c r="E1646" s="51" t="str">
        <f>IF(ISBLANK(LeaveTracker[[#This Row],[Employee Name]]),"-----",VLOOKUP(LeaveTracker[[#This Row],[Employee Name]],Employees[[Employee Name]:[Office]],7))</f>
        <v>CEO</v>
      </c>
      <c r="F1646" s="51" t="str">
        <f>IF(ISBLANK(LeaveTracker[[#This Row],[Employee Name]]),"-----",VLOOKUP(LeaveTracker[[#This Row],[Employee Name]],Employees[[Employee Name]:[Office]],6))</f>
        <v>REGULAR</v>
      </c>
      <c r="G1646" s="24">
        <v>43803</v>
      </c>
      <c r="H1646" s="24">
        <v>43803</v>
      </c>
      <c r="I1646" s="56" t="s">
        <v>81</v>
      </c>
      <c r="K1646" s="51" t="str">
        <f ca="1">LeaveTracker[[#This Row],[Days]]&amp;" "&amp;LeaveTracker[[#This Row],[Type of Leave]]</f>
        <v>1 SL</v>
      </c>
      <c r="L1646" s="23">
        <f ca="1">NETWORKDAYS(LeaveTracker[[#This Row],[Start Date]],LeaveTracker[[#This Row],[End Date]],lstHolidays)</f>
        <v>1</v>
      </c>
      <c r="M1646" s="27"/>
    </row>
    <row r="1647" spans="1:13" ht="30" hidden="1" customHeight="1" x14ac:dyDescent="0.3">
      <c r="A1647" s="27">
        <v>229</v>
      </c>
      <c r="B1647" s="31">
        <v>43893</v>
      </c>
      <c r="C1647" s="31">
        <v>43817</v>
      </c>
      <c r="D1647" s="19" t="s">
        <v>322</v>
      </c>
      <c r="E1647" s="51" t="str">
        <f>IF(ISBLANK(LeaveTracker[[#This Row],[Employee Name]]),"-----",VLOOKUP(LeaveTracker[[#This Row],[Employee Name]],Employees[[Employee Name]:[Office]],7))</f>
        <v>CEO</v>
      </c>
      <c r="F1647" s="51" t="str">
        <f>IF(ISBLANK(LeaveTracker[[#This Row],[Employee Name]]),"-----",VLOOKUP(LeaveTracker[[#This Row],[Employee Name]],Employees[[Employee Name]:[Office]],6))</f>
        <v>REGULAR</v>
      </c>
      <c r="G1647" s="24">
        <v>43816</v>
      </c>
      <c r="H1647" s="24">
        <v>43816</v>
      </c>
      <c r="I1647" s="56" t="s">
        <v>81</v>
      </c>
      <c r="K1647" s="51" t="str">
        <f ca="1">LeaveTracker[[#This Row],[Days]]&amp;" "&amp;LeaveTracker[[#This Row],[Type of Leave]]</f>
        <v>1 SL</v>
      </c>
      <c r="L1647" s="23">
        <f ca="1">NETWORKDAYS(LeaveTracker[[#This Row],[Start Date]],LeaveTracker[[#This Row],[End Date]],lstHolidays)</f>
        <v>1</v>
      </c>
      <c r="M1647" s="27"/>
    </row>
    <row r="1648" spans="1:13" ht="30" hidden="1" customHeight="1" x14ac:dyDescent="0.3">
      <c r="A1648" s="27">
        <v>230</v>
      </c>
      <c r="B1648" s="31">
        <v>43893</v>
      </c>
      <c r="C1648" s="31">
        <v>43817</v>
      </c>
      <c r="D1648" s="19" t="s">
        <v>322</v>
      </c>
      <c r="E1648" s="51" t="str">
        <f>IF(ISBLANK(LeaveTracker[[#This Row],[Employee Name]]),"-----",VLOOKUP(LeaveTracker[[#This Row],[Employee Name]],Employees[[Employee Name]:[Office]],7))</f>
        <v>CEO</v>
      </c>
      <c r="F1648" s="51" t="str">
        <f>IF(ISBLANK(LeaveTracker[[#This Row],[Employee Name]]),"-----",VLOOKUP(LeaveTracker[[#This Row],[Employee Name]],Employees[[Employee Name]:[Office]],6))</f>
        <v>REGULAR</v>
      </c>
      <c r="G1648" s="24">
        <v>43812</v>
      </c>
      <c r="H1648" s="24">
        <v>43812</v>
      </c>
      <c r="I1648" s="56" t="s">
        <v>81</v>
      </c>
      <c r="K1648" s="51" t="str">
        <f ca="1">LeaveTracker[[#This Row],[Days]]&amp;" "&amp;LeaveTracker[[#This Row],[Type of Leave]]</f>
        <v>1 SL</v>
      </c>
      <c r="L1648" s="23">
        <f ca="1">NETWORKDAYS(LeaveTracker[[#This Row],[Start Date]],LeaveTracker[[#This Row],[End Date]],lstHolidays)</f>
        <v>1</v>
      </c>
      <c r="M1648" s="27"/>
    </row>
    <row r="1649" spans="1:13" ht="30" hidden="1" customHeight="1" x14ac:dyDescent="0.3">
      <c r="A1649" s="27">
        <v>231</v>
      </c>
      <c r="B1649" s="31">
        <v>43893</v>
      </c>
      <c r="C1649" s="31">
        <v>43817</v>
      </c>
      <c r="D1649" s="19" t="s">
        <v>322</v>
      </c>
      <c r="E1649" s="51" t="str">
        <f>IF(ISBLANK(LeaveTracker[[#This Row],[Employee Name]]),"-----",VLOOKUP(LeaveTracker[[#This Row],[Employee Name]],Employees[[Employee Name]:[Office]],7))</f>
        <v>CEO</v>
      </c>
      <c r="F1649" s="51" t="str">
        <f>IF(ISBLANK(LeaveTracker[[#This Row],[Employee Name]]),"-----",VLOOKUP(LeaveTracker[[#This Row],[Employee Name]],Employees[[Employee Name]:[Office]],6))</f>
        <v>REGULAR</v>
      </c>
      <c r="G1649" s="21">
        <v>43808</v>
      </c>
      <c r="H1649" s="24">
        <v>43808</v>
      </c>
      <c r="I1649" s="56" t="s">
        <v>81</v>
      </c>
      <c r="K1649" s="51" t="str">
        <f ca="1">LeaveTracker[[#This Row],[Days]]&amp;" "&amp;LeaveTracker[[#This Row],[Type of Leave]]</f>
        <v>1 SL</v>
      </c>
      <c r="L1649" s="23">
        <f ca="1">NETWORKDAYS(LeaveTracker[[#This Row],[Start Date]],LeaveTracker[[#This Row],[End Date]],lstHolidays)</f>
        <v>1</v>
      </c>
      <c r="M1649" s="27"/>
    </row>
    <row r="1650" spans="1:13" ht="30" hidden="1" customHeight="1" x14ac:dyDescent="0.3">
      <c r="A1650" s="27">
        <v>232</v>
      </c>
      <c r="B1650" s="31">
        <v>43893</v>
      </c>
      <c r="C1650" s="31">
        <v>43817</v>
      </c>
      <c r="D1650" s="19" t="s">
        <v>322</v>
      </c>
      <c r="E1650" s="51" t="str">
        <f>IF(ISBLANK(LeaveTracker[[#This Row],[Employee Name]]),"-----",VLOOKUP(LeaveTracker[[#This Row],[Employee Name]],Employees[[Employee Name]:[Office]],7))</f>
        <v>CEO</v>
      </c>
      <c r="F1650" s="51" t="str">
        <f>IF(ISBLANK(LeaveTracker[[#This Row],[Employee Name]]),"-----",VLOOKUP(LeaveTracker[[#This Row],[Employee Name]],Employees[[Employee Name]:[Office]],6))</f>
        <v>REGULAR</v>
      </c>
      <c r="G1650" s="24">
        <v>43803</v>
      </c>
      <c r="H1650" s="24">
        <v>43803</v>
      </c>
      <c r="I1650" s="56" t="s">
        <v>81</v>
      </c>
      <c r="K1650" s="51" t="str">
        <f ca="1">LeaveTracker[[#This Row],[Days]]&amp;" "&amp;LeaveTracker[[#This Row],[Type of Leave]]</f>
        <v>1 SL</v>
      </c>
      <c r="L1650" s="23">
        <f ca="1">NETWORKDAYS(LeaveTracker[[#This Row],[Start Date]],LeaveTracker[[#This Row],[End Date]],lstHolidays)</f>
        <v>1</v>
      </c>
      <c r="M1650" s="27"/>
    </row>
    <row r="1651" spans="1:13" ht="30" hidden="1" customHeight="1" x14ac:dyDescent="0.3">
      <c r="A1651" s="27">
        <v>233</v>
      </c>
      <c r="B1651" s="31">
        <v>43893</v>
      </c>
      <c r="C1651" s="31">
        <v>43871</v>
      </c>
      <c r="D1651" s="19" t="s">
        <v>575</v>
      </c>
      <c r="E1651" s="51" t="str">
        <f>IF(ISBLANK(LeaveTracker[[#This Row],[Employee Name]]),"-----",VLOOKUP(LeaveTracker[[#This Row],[Employee Name]],Employees[[Employee Name]:[Office]],7))</f>
        <v>CCT</v>
      </c>
      <c r="F1651" s="51" t="str">
        <f>IF(ISBLANK(LeaveTracker[[#This Row],[Employee Name]]),"-----",VLOOKUP(LeaveTracker[[#This Row],[Employee Name]],Employees[[Employee Name]:[Office]],6))</f>
        <v>REGULAR</v>
      </c>
      <c r="G1651" s="24">
        <v>43873</v>
      </c>
      <c r="H1651" s="24">
        <v>43875</v>
      </c>
      <c r="I1651" s="56" t="s">
        <v>300</v>
      </c>
      <c r="J1651" s="43" t="s">
        <v>846</v>
      </c>
      <c r="K1651" s="51" t="str">
        <f ca="1">LeaveTracker[[#This Row],[Days]]&amp;" "&amp;LeaveTracker[[#This Row],[Type of Leave]]</f>
        <v>3 OTHER</v>
      </c>
      <c r="L1651" s="23">
        <f ca="1">NETWORKDAYS(LeaveTracker[[#This Row],[Start Date]],LeaveTracker[[#This Row],[End Date]],lstHolidays)</f>
        <v>3</v>
      </c>
      <c r="M1651" s="27"/>
    </row>
    <row r="1652" spans="1:13" ht="30" hidden="1" customHeight="1" x14ac:dyDescent="0.3">
      <c r="A1652" s="27">
        <v>234</v>
      </c>
      <c r="B1652" s="31">
        <v>43893</v>
      </c>
      <c r="C1652" s="31">
        <v>43852</v>
      </c>
      <c r="D1652" s="19" t="s">
        <v>635</v>
      </c>
      <c r="E1652" s="51" t="str">
        <f>IF(ISBLANK(LeaveTracker[[#This Row],[Employee Name]]),"-----",VLOOKUP(LeaveTracker[[#This Row],[Employee Name]],Employees[[Employee Name]:[Office]],7))</f>
        <v>LIBRARY</v>
      </c>
      <c r="F1652" s="51" t="str">
        <f>IF(ISBLANK(LeaveTracker[[#This Row],[Employee Name]]),"-----",VLOOKUP(LeaveTracker[[#This Row],[Employee Name]],Employees[[Employee Name]:[Office]],6))</f>
        <v>REGULAR</v>
      </c>
      <c r="G1652" s="24">
        <v>43845</v>
      </c>
      <c r="H1652" s="24">
        <v>43847</v>
      </c>
      <c r="I1652" s="56" t="s">
        <v>300</v>
      </c>
      <c r="J1652" s="43" t="s">
        <v>767</v>
      </c>
      <c r="K1652" s="51" t="str">
        <f ca="1">LeaveTracker[[#This Row],[Days]]&amp;" "&amp;LeaveTracker[[#This Row],[Type of Leave]]</f>
        <v>3 OTHER</v>
      </c>
      <c r="L1652" s="23">
        <f ca="1">NETWORKDAYS(LeaveTracker[[#This Row],[Start Date]],LeaveTracker[[#This Row],[End Date]],lstHolidays)</f>
        <v>3</v>
      </c>
      <c r="M1652" s="27"/>
    </row>
    <row r="1653" spans="1:13" ht="30" hidden="1" customHeight="1" x14ac:dyDescent="0.3">
      <c r="A1653" s="27">
        <v>234</v>
      </c>
      <c r="B1653" s="31">
        <v>43893</v>
      </c>
      <c r="C1653" s="31">
        <v>43852</v>
      </c>
      <c r="D1653" s="19" t="s">
        <v>635</v>
      </c>
      <c r="E1653" s="51" t="str">
        <f>IF(ISBLANK(LeaveTracker[[#This Row],[Employee Name]]),"-----",VLOOKUP(LeaveTracker[[#This Row],[Employee Name]],Employees[[Employee Name]:[Office]],7))</f>
        <v>LIBRARY</v>
      </c>
      <c r="F1653" s="51" t="str">
        <f>IF(ISBLANK(LeaveTracker[[#This Row],[Employee Name]]),"-----",VLOOKUP(LeaveTracker[[#This Row],[Employee Name]],Employees[[Employee Name]:[Office]],6))</f>
        <v>REGULAR</v>
      </c>
      <c r="G1653" s="24">
        <v>43850</v>
      </c>
      <c r="H1653" s="24">
        <v>43851</v>
      </c>
      <c r="I1653" s="56" t="s">
        <v>300</v>
      </c>
      <c r="J1653" s="43" t="s">
        <v>767</v>
      </c>
      <c r="K1653" s="51" t="str">
        <f ca="1">LeaveTracker[[#This Row],[Days]]&amp;" "&amp;LeaveTracker[[#This Row],[Type of Leave]]</f>
        <v>2 OTHER</v>
      </c>
      <c r="L1653" s="23">
        <f ca="1">NETWORKDAYS(LeaveTracker[[#This Row],[Start Date]],LeaveTracker[[#This Row],[End Date]],lstHolidays)</f>
        <v>2</v>
      </c>
      <c r="M1653" s="27"/>
    </row>
    <row r="1654" spans="1:13" ht="30" hidden="1" customHeight="1" x14ac:dyDescent="0.3">
      <c r="A1654" s="27">
        <v>235</v>
      </c>
      <c r="B1654" s="31">
        <v>43893</v>
      </c>
      <c r="C1654" s="31">
        <v>43860</v>
      </c>
      <c r="D1654" s="19" t="s">
        <v>809</v>
      </c>
      <c r="E1654" s="51" t="str">
        <f>IF(ISBLANK(LeaveTracker[[#This Row],[Employee Name]]),"-----",VLOOKUP(LeaveTracker[[#This Row],[Employee Name]],Employees[[Employee Name]:[Office]],7))</f>
        <v>CCT</v>
      </c>
      <c r="F1654" s="51" t="str">
        <f>IF(ISBLANK(LeaveTracker[[#This Row],[Employee Name]]),"-----",VLOOKUP(LeaveTracker[[#This Row],[Employee Name]],Employees[[Employee Name]:[Office]],6))</f>
        <v>REGULAR</v>
      </c>
      <c r="G1654" s="24">
        <v>43864</v>
      </c>
      <c r="H1654" s="24">
        <v>43867</v>
      </c>
      <c r="I1654" s="56" t="s">
        <v>300</v>
      </c>
      <c r="J1654" s="43" t="s">
        <v>846</v>
      </c>
      <c r="K1654" s="51" t="str">
        <f ca="1">LeaveTracker[[#This Row],[Days]]&amp;" "&amp;LeaveTracker[[#This Row],[Type of Leave]]</f>
        <v>4 OTHER</v>
      </c>
      <c r="L1654" s="23">
        <f ca="1">NETWORKDAYS(LeaveTracker[[#This Row],[Start Date]],LeaveTracker[[#This Row],[End Date]],lstHolidays)</f>
        <v>4</v>
      </c>
      <c r="M1654" s="27"/>
    </row>
    <row r="1655" spans="1:13" ht="30" hidden="1" customHeight="1" x14ac:dyDescent="0.3">
      <c r="A1655" s="27">
        <v>236</v>
      </c>
      <c r="B1655" s="31">
        <v>43893</v>
      </c>
      <c r="C1655" s="31">
        <v>43850</v>
      </c>
      <c r="D1655" s="20" t="s">
        <v>809</v>
      </c>
      <c r="E1655" s="51" t="str">
        <f>IF(ISBLANK(LeaveTracker[[#This Row],[Employee Name]]),"-----",VLOOKUP(LeaveTracker[[#This Row],[Employee Name]],Employees[[Employee Name]:[Office]],7))</f>
        <v>CCT</v>
      </c>
      <c r="F1655" s="51" t="str">
        <f>IF(ISBLANK(LeaveTracker[[#This Row],[Employee Name]]),"-----",VLOOKUP(LeaveTracker[[#This Row],[Employee Name]],Employees[[Employee Name]:[Office]],6))</f>
        <v>REGULAR</v>
      </c>
      <c r="G1655" s="24">
        <v>43851</v>
      </c>
      <c r="H1655" s="24">
        <v>43852</v>
      </c>
      <c r="I1655" s="56" t="s">
        <v>82</v>
      </c>
      <c r="K1655" s="51" t="str">
        <f ca="1">LeaveTracker[[#This Row],[Days]]&amp;" "&amp;LeaveTracker[[#This Row],[Type of Leave]]</f>
        <v>2 VL</v>
      </c>
      <c r="L1655" s="23">
        <f ca="1">NETWORKDAYS(LeaveTracker[[#This Row],[Start Date]],LeaveTracker[[#This Row],[End Date]],lstHolidays)</f>
        <v>2</v>
      </c>
      <c r="M1655" s="27"/>
    </row>
    <row r="1656" spans="1:13" ht="30" hidden="1" customHeight="1" x14ac:dyDescent="0.3">
      <c r="A1656" s="27">
        <v>237</v>
      </c>
      <c r="B1656" s="31">
        <v>43893</v>
      </c>
      <c r="C1656" s="31">
        <v>43866</v>
      </c>
      <c r="D1656" s="19" t="s">
        <v>378</v>
      </c>
      <c r="E1656" s="51" t="str">
        <f>IF(ISBLANK(LeaveTracker[[#This Row],[Employee Name]]),"-----",VLOOKUP(LeaveTracker[[#This Row],[Employee Name]],Employees[[Employee Name]:[Office]],7))</f>
        <v>CCT</v>
      </c>
      <c r="F1656" s="51" t="str">
        <f>IF(ISBLANK(LeaveTracker[[#This Row],[Employee Name]]),"-----",VLOOKUP(LeaveTracker[[#This Row],[Employee Name]],Employees[[Employee Name]:[Office]],6))</f>
        <v>REGULAR</v>
      </c>
      <c r="G1656" s="24">
        <v>43873</v>
      </c>
      <c r="H1656" s="24">
        <v>43873</v>
      </c>
      <c r="I1656" s="56" t="s">
        <v>300</v>
      </c>
      <c r="J1656" s="43" t="s">
        <v>846</v>
      </c>
      <c r="K1656" s="51" t="str">
        <f ca="1">LeaveTracker[[#This Row],[Days]]&amp;" "&amp;LeaveTracker[[#This Row],[Type of Leave]]</f>
        <v>1 OTHER</v>
      </c>
      <c r="L1656" s="23">
        <f ca="1">NETWORKDAYS(LeaveTracker[[#This Row],[Start Date]],LeaveTracker[[#This Row],[End Date]],lstHolidays)</f>
        <v>1</v>
      </c>
      <c r="M1656" s="27"/>
    </row>
    <row r="1657" spans="1:13" ht="30" hidden="1" customHeight="1" x14ac:dyDescent="0.3">
      <c r="A1657" s="27">
        <v>237</v>
      </c>
      <c r="B1657" s="31">
        <v>43893</v>
      </c>
      <c r="C1657" s="31">
        <v>43866</v>
      </c>
      <c r="D1657" s="19" t="s">
        <v>378</v>
      </c>
      <c r="E1657" s="51" t="str">
        <f>IF(ISBLANK(LeaveTracker[[#This Row],[Employee Name]]),"-----",VLOOKUP(LeaveTracker[[#This Row],[Employee Name]],Employees[[Employee Name]:[Office]],7))</f>
        <v>CCT</v>
      </c>
      <c r="F1657" s="51" t="str">
        <f>IF(ISBLANK(LeaveTracker[[#This Row],[Employee Name]]),"-----",VLOOKUP(LeaveTracker[[#This Row],[Employee Name]],Employees[[Employee Name]:[Office]],6))</f>
        <v>REGULAR</v>
      </c>
      <c r="G1657" s="24">
        <v>43875</v>
      </c>
      <c r="H1657" s="24">
        <v>43875</v>
      </c>
      <c r="I1657" s="56" t="s">
        <v>300</v>
      </c>
      <c r="J1657" s="43" t="s">
        <v>846</v>
      </c>
      <c r="K1657" s="51" t="str">
        <f ca="1">LeaveTracker[[#This Row],[Days]]&amp;" "&amp;LeaveTracker[[#This Row],[Type of Leave]]</f>
        <v>1 OTHER</v>
      </c>
      <c r="L1657" s="23">
        <f ca="1">NETWORKDAYS(LeaveTracker[[#This Row],[Start Date]],LeaveTracker[[#This Row],[End Date]],lstHolidays)</f>
        <v>1</v>
      </c>
      <c r="M1657" s="27"/>
    </row>
    <row r="1658" spans="1:13" ht="30" hidden="1" customHeight="1" x14ac:dyDescent="0.3">
      <c r="A1658" s="27">
        <v>238</v>
      </c>
      <c r="B1658" s="31">
        <v>43893</v>
      </c>
      <c r="C1658" s="31">
        <v>43857</v>
      </c>
      <c r="D1658" s="19" t="s">
        <v>378</v>
      </c>
      <c r="E1658" s="51" t="str">
        <f>IF(ISBLANK(LeaveTracker[[#This Row],[Employee Name]]),"-----",VLOOKUP(LeaveTracker[[#This Row],[Employee Name]],Employees[[Employee Name]:[Office]],7))</f>
        <v>CCT</v>
      </c>
      <c r="F1658" s="51" t="str">
        <f>IF(ISBLANK(LeaveTracker[[#This Row],[Employee Name]]),"-----",VLOOKUP(LeaveTracker[[#This Row],[Employee Name]],Employees[[Employee Name]:[Office]],6))</f>
        <v>REGULAR</v>
      </c>
      <c r="G1658" s="24">
        <v>43845</v>
      </c>
      <c r="H1658" s="24">
        <v>43845</v>
      </c>
      <c r="I1658" s="56" t="s">
        <v>300</v>
      </c>
      <c r="J1658" s="43" t="s">
        <v>846</v>
      </c>
      <c r="K1658" s="51" t="str">
        <f ca="1">LeaveTracker[[#This Row],[Days]]&amp;" "&amp;LeaveTracker[[#This Row],[Type of Leave]]</f>
        <v>1 OTHER</v>
      </c>
      <c r="L1658" s="23">
        <f ca="1">NETWORKDAYS(LeaveTracker[[#This Row],[Start Date]],LeaveTracker[[#This Row],[End Date]],lstHolidays)</f>
        <v>1</v>
      </c>
      <c r="M1658" s="27"/>
    </row>
    <row r="1659" spans="1:13" ht="30" hidden="1" customHeight="1" x14ac:dyDescent="0.3">
      <c r="A1659" s="27">
        <v>238</v>
      </c>
      <c r="B1659" s="31">
        <v>43893</v>
      </c>
      <c r="C1659" s="31">
        <v>43857</v>
      </c>
      <c r="D1659" s="19" t="s">
        <v>378</v>
      </c>
      <c r="E1659" s="51" t="str">
        <f>IF(ISBLANK(LeaveTracker[[#This Row],[Employee Name]]),"-----",VLOOKUP(LeaveTracker[[#This Row],[Employee Name]],Employees[[Employee Name]:[Office]],7))</f>
        <v>CCT</v>
      </c>
      <c r="F1659" s="51" t="str">
        <f>IF(ISBLANK(LeaveTracker[[#This Row],[Employee Name]]),"-----",VLOOKUP(LeaveTracker[[#This Row],[Employee Name]],Employees[[Employee Name]:[Office]],6))</f>
        <v>REGULAR</v>
      </c>
      <c r="G1659" s="24">
        <v>43868</v>
      </c>
      <c r="H1659" s="24">
        <v>43868</v>
      </c>
      <c r="I1659" s="56" t="s">
        <v>300</v>
      </c>
      <c r="J1659" s="43" t="s">
        <v>846</v>
      </c>
      <c r="K1659" s="51" t="str">
        <f ca="1">LeaveTracker[[#This Row],[Days]]&amp;" "&amp;LeaveTracker[[#This Row],[Type of Leave]]</f>
        <v>1 OTHER</v>
      </c>
      <c r="L1659" s="23">
        <f ca="1">NETWORKDAYS(LeaveTracker[[#This Row],[Start Date]],LeaveTracker[[#This Row],[End Date]],lstHolidays)</f>
        <v>1</v>
      </c>
      <c r="M1659" s="27"/>
    </row>
    <row r="1660" spans="1:13" ht="30" hidden="1" customHeight="1" x14ac:dyDescent="0.3">
      <c r="A1660" s="27">
        <v>238</v>
      </c>
      <c r="B1660" s="31">
        <v>43893</v>
      </c>
      <c r="C1660" s="31">
        <v>43857</v>
      </c>
      <c r="D1660" s="19" t="s">
        <v>378</v>
      </c>
      <c r="E1660" s="51" t="str">
        <f>IF(ISBLANK(LeaveTracker[[#This Row],[Employee Name]]),"-----",VLOOKUP(LeaveTracker[[#This Row],[Employee Name]],Employees[[Employee Name]:[Office]],7))</f>
        <v>CCT</v>
      </c>
      <c r="F1660" s="51" t="str">
        <f>IF(ISBLANK(LeaveTracker[[#This Row],[Employee Name]]),"-----",VLOOKUP(LeaveTracker[[#This Row],[Employee Name]],Employees[[Employee Name]:[Office]],6))</f>
        <v>REGULAR</v>
      </c>
      <c r="G1660" s="24">
        <v>43871</v>
      </c>
      <c r="H1660" s="24">
        <v>43871</v>
      </c>
      <c r="I1660" s="56" t="s">
        <v>300</v>
      </c>
      <c r="J1660" s="43" t="s">
        <v>846</v>
      </c>
      <c r="K1660" s="51" t="str">
        <f ca="1">LeaveTracker[[#This Row],[Days]]&amp;" "&amp;LeaveTracker[[#This Row],[Type of Leave]]</f>
        <v>1 OTHER</v>
      </c>
      <c r="L1660" s="23">
        <f ca="1">NETWORKDAYS(LeaveTracker[[#This Row],[Start Date]],LeaveTracker[[#This Row],[End Date]],lstHolidays)</f>
        <v>1</v>
      </c>
      <c r="M1660" s="27"/>
    </row>
    <row r="1661" spans="1:13" ht="30" hidden="1" customHeight="1" x14ac:dyDescent="0.3">
      <c r="A1661" s="27">
        <v>239</v>
      </c>
      <c r="B1661" s="31">
        <v>43893</v>
      </c>
      <c r="C1661" s="31">
        <v>43864</v>
      </c>
      <c r="D1661" s="19" t="s">
        <v>383</v>
      </c>
      <c r="E1661" s="51" t="str">
        <f>IF(ISBLANK(LeaveTracker[[#This Row],[Employee Name]]),"-----",VLOOKUP(LeaveTracker[[#This Row],[Employee Name]],Employees[[Employee Name]:[Office]],7))</f>
        <v>CCT</v>
      </c>
      <c r="F1661" s="51" t="str">
        <f>IF(ISBLANK(LeaveTracker[[#This Row],[Employee Name]]),"-----",VLOOKUP(LeaveTracker[[#This Row],[Employee Name]],Employees[[Employee Name]:[Office]],6))</f>
        <v>REGULAR</v>
      </c>
      <c r="G1661" s="24">
        <v>43860</v>
      </c>
      <c r="H1661" s="24">
        <v>43861</v>
      </c>
      <c r="I1661" s="56" t="s">
        <v>300</v>
      </c>
      <c r="J1661" s="43" t="s">
        <v>846</v>
      </c>
      <c r="K1661" s="51" t="str">
        <f ca="1">LeaveTracker[[#This Row],[Days]]&amp;" "&amp;LeaveTracker[[#This Row],[Type of Leave]]</f>
        <v>2 OTHER</v>
      </c>
      <c r="L1661" s="23">
        <f ca="1">NETWORKDAYS(LeaveTracker[[#This Row],[Start Date]],LeaveTracker[[#This Row],[End Date]],lstHolidays)</f>
        <v>2</v>
      </c>
      <c r="M1661" s="27"/>
    </row>
    <row r="1662" spans="1:13" ht="30" hidden="1" customHeight="1" x14ac:dyDescent="0.3">
      <c r="A1662" s="27">
        <v>240</v>
      </c>
      <c r="B1662" s="31">
        <v>43893</v>
      </c>
      <c r="C1662" s="31">
        <v>43850</v>
      </c>
      <c r="D1662" s="20" t="s">
        <v>383</v>
      </c>
      <c r="E1662" s="51" t="str">
        <f>IF(ISBLANK(LeaveTracker[[#This Row],[Employee Name]]),"-----",VLOOKUP(LeaveTracker[[#This Row],[Employee Name]],Employees[[Employee Name]:[Office]],7))</f>
        <v>CCT</v>
      </c>
      <c r="F1662" s="51" t="str">
        <f>IF(ISBLANK(LeaveTracker[[#This Row],[Employee Name]]),"-----",VLOOKUP(LeaveTracker[[#This Row],[Employee Name]],Employees[[Employee Name]:[Office]],6))</f>
        <v>REGULAR</v>
      </c>
      <c r="G1662" s="24">
        <v>43845</v>
      </c>
      <c r="H1662" s="24">
        <v>43847</v>
      </c>
      <c r="I1662" s="56" t="s">
        <v>300</v>
      </c>
      <c r="J1662" s="43" t="s">
        <v>846</v>
      </c>
      <c r="K1662" s="51" t="str">
        <f ca="1">LeaveTracker[[#This Row],[Days]]&amp;" "&amp;LeaveTracker[[#This Row],[Type of Leave]]</f>
        <v>3 OTHER</v>
      </c>
      <c r="L1662" s="23">
        <f ca="1">NETWORKDAYS(LeaveTracker[[#This Row],[Start Date]],LeaveTracker[[#This Row],[End Date]],lstHolidays)</f>
        <v>3</v>
      </c>
      <c r="M1662" s="27"/>
    </row>
    <row r="1663" spans="1:13" ht="30" hidden="1" customHeight="1" x14ac:dyDescent="0.3">
      <c r="A1663" s="27">
        <v>241</v>
      </c>
      <c r="B1663" s="31">
        <v>43893</v>
      </c>
      <c r="C1663" s="31">
        <v>43838</v>
      </c>
      <c r="D1663" s="20" t="s">
        <v>383</v>
      </c>
      <c r="E1663" s="51" t="str">
        <f>IF(ISBLANK(LeaveTracker[[#This Row],[Employee Name]]),"-----",VLOOKUP(LeaveTracker[[#This Row],[Employee Name]],Employees[[Employee Name]:[Office]],7))</f>
        <v>CCT</v>
      </c>
      <c r="F1663" s="51" t="str">
        <f>IF(ISBLANK(LeaveTracker[[#This Row],[Employee Name]]),"-----",VLOOKUP(LeaveTracker[[#This Row],[Employee Name]],Employees[[Employee Name]:[Office]],6))</f>
        <v>REGULAR</v>
      </c>
      <c r="G1663" s="24">
        <v>43837</v>
      </c>
      <c r="H1663" s="24">
        <v>43837</v>
      </c>
      <c r="I1663" s="56" t="s">
        <v>81</v>
      </c>
      <c r="K1663" s="51" t="str">
        <f ca="1">LeaveTracker[[#This Row],[Days]]&amp;" "&amp;LeaveTracker[[#This Row],[Type of Leave]]</f>
        <v>1 SL</v>
      </c>
      <c r="L1663" s="23">
        <f ca="1">NETWORKDAYS(LeaveTracker[[#This Row],[Start Date]],LeaveTracker[[#This Row],[End Date]],lstHolidays)</f>
        <v>1</v>
      </c>
      <c r="M1663" s="27"/>
    </row>
    <row r="1664" spans="1:13" ht="30" hidden="1" customHeight="1" x14ac:dyDescent="0.3">
      <c r="A1664" s="27">
        <v>242</v>
      </c>
      <c r="B1664" s="31">
        <v>43893</v>
      </c>
      <c r="C1664" s="31">
        <v>43833</v>
      </c>
      <c r="D1664" s="19" t="s">
        <v>383</v>
      </c>
      <c r="E1664" s="51" t="str">
        <f>IF(ISBLANK(LeaveTracker[[#This Row],[Employee Name]]),"-----",VLOOKUP(LeaveTracker[[#This Row],[Employee Name]],Employees[[Employee Name]:[Office]],7))</f>
        <v>CCT</v>
      </c>
      <c r="F1664" s="51" t="str">
        <f>IF(ISBLANK(LeaveTracker[[#This Row],[Employee Name]]),"-----",VLOOKUP(LeaveTracker[[#This Row],[Employee Name]],Employees[[Employee Name]:[Office]],6))</f>
        <v>REGULAR</v>
      </c>
      <c r="G1664" s="24">
        <v>43832</v>
      </c>
      <c r="H1664" s="24">
        <v>43832</v>
      </c>
      <c r="I1664" s="56" t="s">
        <v>81</v>
      </c>
      <c r="K1664" s="51" t="str">
        <f ca="1">LeaveTracker[[#This Row],[Days]]&amp;" "&amp;LeaveTracker[[#This Row],[Type of Leave]]</f>
        <v>1 SL</v>
      </c>
      <c r="L1664" s="23">
        <f ca="1">NETWORKDAYS(LeaveTracker[[#This Row],[Start Date]],LeaveTracker[[#This Row],[End Date]],lstHolidays)</f>
        <v>1</v>
      </c>
      <c r="M1664" s="27"/>
    </row>
    <row r="1665" spans="1:13" ht="30" hidden="1" customHeight="1" x14ac:dyDescent="0.3">
      <c r="A1665" s="27">
        <v>243</v>
      </c>
      <c r="B1665" s="31">
        <v>43893</v>
      </c>
      <c r="C1665" s="31">
        <v>43833</v>
      </c>
      <c r="D1665" s="19" t="s">
        <v>383</v>
      </c>
      <c r="E1665" s="51" t="str">
        <f>IF(ISBLANK(LeaveTracker[[#This Row],[Employee Name]]),"-----",VLOOKUP(LeaveTracker[[#This Row],[Employee Name]],Employees[[Employee Name]:[Office]],7))</f>
        <v>CCT</v>
      </c>
      <c r="F1665" s="51" t="str">
        <f>IF(ISBLANK(LeaveTracker[[#This Row],[Employee Name]]),"-----",VLOOKUP(LeaveTracker[[#This Row],[Employee Name]],Employees[[Employee Name]:[Office]],6))</f>
        <v>REGULAR</v>
      </c>
      <c r="G1665" s="24">
        <v>43826</v>
      </c>
      <c r="H1665" s="24">
        <v>43826</v>
      </c>
      <c r="I1665" s="56" t="s">
        <v>81</v>
      </c>
      <c r="K1665" s="51" t="str">
        <f ca="1">LeaveTracker[[#This Row],[Days]]&amp;" "&amp;LeaveTracker[[#This Row],[Type of Leave]]</f>
        <v>1 SL</v>
      </c>
      <c r="L1665" s="23">
        <f ca="1">NETWORKDAYS(LeaveTracker[[#This Row],[Start Date]],LeaveTracker[[#This Row],[End Date]],lstHolidays)</f>
        <v>1</v>
      </c>
      <c r="M1665" s="27"/>
    </row>
    <row r="1666" spans="1:13" ht="30" hidden="1" customHeight="1" x14ac:dyDescent="0.3">
      <c r="A1666" s="27">
        <v>244</v>
      </c>
      <c r="B1666" s="31">
        <v>43893</v>
      </c>
      <c r="C1666" s="24">
        <v>43864</v>
      </c>
      <c r="D1666" s="19" t="s">
        <v>848</v>
      </c>
      <c r="E1666" s="51" t="str">
        <f>IF(ISBLANK(LeaveTracker[[#This Row],[Employee Name]]),"-----",VLOOKUP(LeaveTracker[[#This Row],[Employee Name]],Employees[[Employee Name]:[Office]],7))</f>
        <v>CCT</v>
      </c>
      <c r="F1666" s="51" t="str">
        <f>IF(ISBLANK(LeaveTracker[[#This Row],[Employee Name]]),"-----",VLOOKUP(LeaveTracker[[#This Row],[Employee Name]],Employees[[Employee Name]:[Office]],6))</f>
        <v>CASUAL</v>
      </c>
      <c r="G1666" s="24">
        <v>43864</v>
      </c>
      <c r="H1666" s="24">
        <v>43864</v>
      </c>
      <c r="I1666" s="56" t="s">
        <v>300</v>
      </c>
      <c r="J1666" s="43" t="s">
        <v>846</v>
      </c>
      <c r="K1666" s="51" t="str">
        <f ca="1">LeaveTracker[[#This Row],[Days]]&amp;" "&amp;LeaveTracker[[#This Row],[Type of Leave]]</f>
        <v>1 OTHER</v>
      </c>
      <c r="L1666" s="23">
        <f ca="1">NETWORKDAYS(LeaveTracker[[#This Row],[Start Date]],LeaveTracker[[#This Row],[End Date]],lstHolidays)</f>
        <v>1</v>
      </c>
      <c r="M1666" s="27"/>
    </row>
    <row r="1667" spans="1:13" ht="30" hidden="1" customHeight="1" x14ac:dyDescent="0.3">
      <c r="A1667" s="27">
        <v>244</v>
      </c>
      <c r="B1667" s="31">
        <v>43893</v>
      </c>
      <c r="C1667" s="31">
        <v>43874</v>
      </c>
      <c r="D1667" s="19" t="s">
        <v>848</v>
      </c>
      <c r="E1667" s="51" t="str">
        <f>IF(ISBLANK(LeaveTracker[[#This Row],[Employee Name]]),"-----",VLOOKUP(LeaveTracker[[#This Row],[Employee Name]],Employees[[Employee Name]:[Office]],7))</f>
        <v>CCT</v>
      </c>
      <c r="F1667" s="51" t="str">
        <f>IF(ISBLANK(LeaveTracker[[#This Row],[Employee Name]]),"-----",VLOOKUP(LeaveTracker[[#This Row],[Employee Name]],Employees[[Employee Name]:[Office]],6))</f>
        <v>CASUAL</v>
      </c>
      <c r="G1667" s="24">
        <v>43874</v>
      </c>
      <c r="H1667" s="24">
        <v>43874</v>
      </c>
      <c r="I1667" s="56" t="s">
        <v>300</v>
      </c>
      <c r="J1667" s="43" t="s">
        <v>846</v>
      </c>
      <c r="K1667" s="51" t="str">
        <f ca="1">LeaveTracker[[#This Row],[Days]]&amp;" "&amp;LeaveTracker[[#This Row],[Type of Leave]]</f>
        <v>1 OTHER</v>
      </c>
      <c r="L1667" s="23">
        <f ca="1">NETWORKDAYS(LeaveTracker[[#This Row],[Start Date]],LeaveTracker[[#This Row],[End Date]],lstHolidays)</f>
        <v>1</v>
      </c>
      <c r="M1667" s="27"/>
    </row>
    <row r="1668" spans="1:13" ht="30" hidden="1" customHeight="1" x14ac:dyDescent="0.3">
      <c r="A1668" s="27">
        <v>244</v>
      </c>
      <c r="B1668" s="31">
        <v>43893</v>
      </c>
      <c r="C1668" s="31">
        <v>43875</v>
      </c>
      <c r="D1668" s="19" t="s">
        <v>848</v>
      </c>
      <c r="E1668" s="51" t="str">
        <f>IF(ISBLANK(LeaveTracker[[#This Row],[Employee Name]]),"-----",VLOOKUP(LeaveTracker[[#This Row],[Employee Name]],Employees[[Employee Name]:[Office]],7))</f>
        <v>CCT</v>
      </c>
      <c r="F1668" s="51" t="str">
        <f>IF(ISBLANK(LeaveTracker[[#This Row],[Employee Name]]),"-----",VLOOKUP(LeaveTracker[[#This Row],[Employee Name]],Employees[[Employee Name]:[Office]],6))</f>
        <v>CASUAL</v>
      </c>
      <c r="G1668" s="24">
        <v>43875</v>
      </c>
      <c r="H1668" s="24">
        <v>43875</v>
      </c>
      <c r="I1668" s="56" t="s">
        <v>300</v>
      </c>
      <c r="J1668" s="43" t="s">
        <v>846</v>
      </c>
      <c r="K1668" s="51" t="str">
        <f ca="1">LeaveTracker[[#This Row],[Days]]&amp;" "&amp;LeaveTracker[[#This Row],[Type of Leave]]</f>
        <v>1 OTHER</v>
      </c>
      <c r="L1668" s="23">
        <f ca="1">NETWORKDAYS(LeaveTracker[[#This Row],[Start Date]],LeaveTracker[[#This Row],[End Date]],lstHolidays)</f>
        <v>1</v>
      </c>
      <c r="M1668" s="27"/>
    </row>
    <row r="1669" spans="1:13" ht="30" hidden="1" customHeight="1" x14ac:dyDescent="0.3">
      <c r="A1669" s="27">
        <v>245</v>
      </c>
      <c r="B1669" s="31">
        <v>43893</v>
      </c>
      <c r="C1669" s="31">
        <v>43861</v>
      </c>
      <c r="D1669" s="19" t="s">
        <v>586</v>
      </c>
      <c r="E1669" s="51" t="str">
        <f>IF(ISBLANK(LeaveTracker[[#This Row],[Employee Name]]),"-----",VLOOKUP(LeaveTracker[[#This Row],[Employee Name]],Employees[[Employee Name]:[Office]],7))</f>
        <v>CCT</v>
      </c>
      <c r="F1669" s="51" t="str">
        <f>IF(ISBLANK(LeaveTracker[[#This Row],[Employee Name]]),"-----",VLOOKUP(LeaveTracker[[#This Row],[Employee Name]],Employees[[Employee Name]:[Office]],6))</f>
        <v>REGULAR</v>
      </c>
      <c r="G1669" s="24">
        <v>43871</v>
      </c>
      <c r="H1669" s="24">
        <v>43873</v>
      </c>
      <c r="I1669" s="56" t="s">
        <v>300</v>
      </c>
      <c r="J1669" s="43" t="s">
        <v>846</v>
      </c>
      <c r="K1669" s="51" t="str">
        <f ca="1">LeaveTracker[[#This Row],[Days]]&amp;" "&amp;LeaveTracker[[#This Row],[Type of Leave]]</f>
        <v>3 OTHER</v>
      </c>
      <c r="L1669" s="23">
        <f ca="1">NETWORKDAYS(LeaveTracker[[#This Row],[Start Date]],LeaveTracker[[#This Row],[End Date]],lstHolidays)</f>
        <v>3</v>
      </c>
      <c r="M1669" s="27"/>
    </row>
    <row r="1670" spans="1:13" ht="30" hidden="1" customHeight="1" x14ac:dyDescent="0.3">
      <c r="A1670" s="27">
        <v>246</v>
      </c>
      <c r="B1670" s="31">
        <v>43893</v>
      </c>
      <c r="C1670" s="31">
        <v>43857</v>
      </c>
      <c r="D1670" s="19" t="s">
        <v>586</v>
      </c>
      <c r="E1670" s="51" t="str">
        <f>IF(ISBLANK(LeaveTracker[[#This Row],[Employee Name]]),"-----",VLOOKUP(LeaveTracker[[#This Row],[Employee Name]],Employees[[Employee Name]:[Office]],7))</f>
        <v>CCT</v>
      </c>
      <c r="F1670" s="51" t="str">
        <f>IF(ISBLANK(LeaveTracker[[#This Row],[Employee Name]]),"-----",VLOOKUP(LeaveTracker[[#This Row],[Employee Name]],Employees[[Employee Name]:[Office]],6))</f>
        <v>REGULAR</v>
      </c>
      <c r="G1670" s="24">
        <v>43854</v>
      </c>
      <c r="H1670" s="24">
        <v>43854</v>
      </c>
      <c r="I1670" s="56" t="s">
        <v>300</v>
      </c>
      <c r="J1670" s="43" t="s">
        <v>846</v>
      </c>
      <c r="K1670" s="51" t="str">
        <f ca="1">LeaveTracker[[#This Row],[Days]]&amp;" "&amp;LeaveTracker[[#This Row],[Type of Leave]]</f>
        <v>1 OTHER</v>
      </c>
      <c r="L1670" s="23">
        <f ca="1">NETWORKDAYS(LeaveTracker[[#This Row],[Start Date]],LeaveTracker[[#This Row],[End Date]],lstHolidays)</f>
        <v>1</v>
      </c>
      <c r="M1670" s="27"/>
    </row>
    <row r="1671" spans="1:13" ht="30" hidden="1" customHeight="1" x14ac:dyDescent="0.3">
      <c r="A1671" s="27">
        <v>246</v>
      </c>
      <c r="B1671" s="31">
        <v>43893</v>
      </c>
      <c r="C1671" s="31">
        <v>43857</v>
      </c>
      <c r="D1671" s="19" t="s">
        <v>586</v>
      </c>
      <c r="E1671" s="51" t="str">
        <f>IF(ISBLANK(LeaveTracker[[#This Row],[Employee Name]]),"-----",VLOOKUP(LeaveTracker[[#This Row],[Employee Name]],Employees[[Employee Name]:[Office]],7))</f>
        <v>CCT</v>
      </c>
      <c r="F1671" s="51" t="str">
        <f>IF(ISBLANK(LeaveTracker[[#This Row],[Employee Name]]),"-----",VLOOKUP(LeaveTracker[[#This Row],[Employee Name]],Employees[[Employee Name]:[Office]],6))</f>
        <v>REGULAR</v>
      </c>
      <c r="G1671" s="24">
        <v>43847</v>
      </c>
      <c r="H1671" s="24">
        <v>43847</v>
      </c>
      <c r="I1671" s="56" t="s">
        <v>300</v>
      </c>
      <c r="J1671" s="43" t="s">
        <v>846</v>
      </c>
      <c r="K1671" s="51" t="str">
        <f ca="1">LeaveTracker[[#This Row],[Days]]&amp;" "&amp;LeaveTracker[[#This Row],[Type of Leave]]</f>
        <v>1 OTHER</v>
      </c>
      <c r="L1671" s="23">
        <f ca="1">NETWORKDAYS(LeaveTracker[[#This Row],[Start Date]],LeaveTracker[[#This Row],[End Date]],lstHolidays)</f>
        <v>1</v>
      </c>
      <c r="M1671" s="27"/>
    </row>
    <row r="1672" spans="1:13" ht="30" hidden="1" customHeight="1" x14ac:dyDescent="0.3">
      <c r="A1672" s="27">
        <v>247</v>
      </c>
      <c r="B1672" s="31">
        <v>43893</v>
      </c>
      <c r="C1672" s="31">
        <v>43882</v>
      </c>
      <c r="D1672" s="19" t="s">
        <v>577</v>
      </c>
      <c r="E1672" s="51" t="str">
        <f>IF(ISBLANK(LeaveTracker[[#This Row],[Employee Name]]),"-----",VLOOKUP(LeaveTracker[[#This Row],[Employee Name]],Employees[[Employee Name]:[Office]],7))</f>
        <v>CCT</v>
      </c>
      <c r="F1672" s="51" t="str">
        <f>IF(ISBLANK(LeaveTracker[[#This Row],[Employee Name]]),"-----",VLOOKUP(LeaveTracker[[#This Row],[Employee Name]],Employees[[Employee Name]:[Office]],6))</f>
        <v>REGULAR</v>
      </c>
      <c r="G1672" s="24">
        <v>43880</v>
      </c>
      <c r="H1672" s="24">
        <v>43881</v>
      </c>
      <c r="I1672" s="56" t="s">
        <v>81</v>
      </c>
      <c r="K1672" s="51" t="str">
        <f ca="1">LeaveTracker[[#This Row],[Days]]&amp;" "&amp;LeaveTracker[[#This Row],[Type of Leave]]</f>
        <v>2 SL</v>
      </c>
      <c r="L1672" s="23">
        <f ca="1">NETWORKDAYS(LeaveTracker[[#This Row],[Start Date]],LeaveTracker[[#This Row],[End Date]],lstHolidays)</f>
        <v>2</v>
      </c>
      <c r="M1672" s="27"/>
    </row>
    <row r="1673" spans="1:13" ht="30" hidden="1" customHeight="1" x14ac:dyDescent="0.3">
      <c r="A1673" s="27">
        <v>248</v>
      </c>
      <c r="B1673" s="31">
        <v>43893</v>
      </c>
      <c r="C1673" s="31">
        <v>43867</v>
      </c>
      <c r="D1673" s="19" t="s">
        <v>577</v>
      </c>
      <c r="E1673" s="51" t="str">
        <f>IF(ISBLANK(LeaveTracker[[#This Row],[Employee Name]]),"-----",VLOOKUP(LeaveTracker[[#This Row],[Employee Name]],Employees[[Employee Name]:[Office]],7))</f>
        <v>CCT</v>
      </c>
      <c r="F1673" s="51" t="str">
        <f>IF(ISBLANK(LeaveTracker[[#This Row],[Employee Name]]),"-----",VLOOKUP(LeaveTracker[[#This Row],[Employee Name]],Employees[[Employee Name]:[Office]],6))</f>
        <v>REGULAR</v>
      </c>
      <c r="G1673" s="24">
        <v>43873</v>
      </c>
      <c r="H1673" s="24">
        <v>43873</v>
      </c>
      <c r="I1673" s="56" t="s">
        <v>300</v>
      </c>
      <c r="J1673" s="43" t="s">
        <v>846</v>
      </c>
      <c r="K1673" s="51" t="str">
        <f ca="1">LeaveTracker[[#This Row],[Days]]&amp;" "&amp;LeaveTracker[[#This Row],[Type of Leave]]</f>
        <v>1 OTHER</v>
      </c>
      <c r="L1673" s="23">
        <f ca="1">NETWORKDAYS(LeaveTracker[[#This Row],[Start Date]],LeaveTracker[[#This Row],[End Date]],lstHolidays)</f>
        <v>1</v>
      </c>
      <c r="M1673" s="27"/>
    </row>
    <row r="1674" spans="1:13" ht="30" hidden="1" customHeight="1" x14ac:dyDescent="0.3">
      <c r="A1674" s="27">
        <v>249</v>
      </c>
      <c r="B1674" s="31">
        <v>43893</v>
      </c>
      <c r="C1674" s="31">
        <v>43864</v>
      </c>
      <c r="D1674" s="19" t="s">
        <v>577</v>
      </c>
      <c r="E1674" s="51" t="str">
        <f>IF(ISBLANK(LeaveTracker[[#This Row],[Employee Name]]),"-----",VLOOKUP(LeaveTracker[[#This Row],[Employee Name]],Employees[[Employee Name]:[Office]],7))</f>
        <v>CCT</v>
      </c>
      <c r="F1674" s="51" t="str">
        <f>IF(ISBLANK(LeaveTracker[[#This Row],[Employee Name]]),"-----",VLOOKUP(LeaveTracker[[#This Row],[Employee Name]],Employees[[Employee Name]:[Office]],6))</f>
        <v>REGULAR</v>
      </c>
      <c r="G1674" s="24">
        <v>43860</v>
      </c>
      <c r="H1674" s="24">
        <v>43861</v>
      </c>
      <c r="I1674" s="56" t="s">
        <v>300</v>
      </c>
      <c r="J1674" s="43" t="s">
        <v>846</v>
      </c>
      <c r="K1674" s="51" t="str">
        <f ca="1">LeaveTracker[[#This Row],[Days]]&amp;" "&amp;LeaveTracker[[#This Row],[Type of Leave]]</f>
        <v>2 OTHER</v>
      </c>
      <c r="L1674" s="23">
        <f ca="1">NETWORKDAYS(LeaveTracker[[#This Row],[Start Date]],LeaveTracker[[#This Row],[End Date]],lstHolidays)</f>
        <v>2</v>
      </c>
      <c r="M1674" s="27"/>
    </row>
    <row r="1675" spans="1:13" ht="30" hidden="1" customHeight="1" x14ac:dyDescent="0.3">
      <c r="A1675" s="27">
        <v>250</v>
      </c>
      <c r="B1675" s="31">
        <v>43893</v>
      </c>
      <c r="C1675" s="31">
        <v>43845</v>
      </c>
      <c r="D1675" s="19" t="s">
        <v>577</v>
      </c>
      <c r="E1675" s="51" t="str">
        <f>IF(ISBLANK(LeaveTracker[[#This Row],[Employee Name]]),"-----",VLOOKUP(LeaveTracker[[#This Row],[Employee Name]],Employees[[Employee Name]:[Office]],7))</f>
        <v>CCT</v>
      </c>
      <c r="F1675" s="51" t="str">
        <f>IF(ISBLANK(LeaveTracker[[#This Row],[Employee Name]]),"-----",VLOOKUP(LeaveTracker[[#This Row],[Employee Name]],Employees[[Employee Name]:[Office]],6))</f>
        <v>REGULAR</v>
      </c>
      <c r="G1675" s="24">
        <v>43850</v>
      </c>
      <c r="H1675" s="24">
        <v>43850</v>
      </c>
      <c r="I1675" s="56" t="s">
        <v>300</v>
      </c>
      <c r="J1675" s="43" t="s">
        <v>846</v>
      </c>
      <c r="K1675" s="51" t="str">
        <f ca="1">LeaveTracker[[#This Row],[Days]]&amp;" "&amp;LeaveTracker[[#This Row],[Type of Leave]]</f>
        <v>1 OTHER</v>
      </c>
      <c r="L1675" s="23">
        <f ca="1">NETWORKDAYS(LeaveTracker[[#This Row],[Start Date]],LeaveTracker[[#This Row],[End Date]],lstHolidays)</f>
        <v>1</v>
      </c>
      <c r="M1675" s="27"/>
    </row>
    <row r="1676" spans="1:13" ht="30" hidden="1" customHeight="1" x14ac:dyDescent="0.3">
      <c r="A1676" s="27">
        <v>251</v>
      </c>
      <c r="B1676" s="31">
        <v>43893</v>
      </c>
      <c r="C1676" s="31">
        <v>43857</v>
      </c>
      <c r="D1676" s="19" t="s">
        <v>577</v>
      </c>
      <c r="E1676" s="51" t="str">
        <f>IF(ISBLANK(LeaveTracker[[#This Row],[Employee Name]]),"-----",VLOOKUP(LeaveTracker[[#This Row],[Employee Name]],Employees[[Employee Name]:[Office]],7))</f>
        <v>CCT</v>
      </c>
      <c r="F1676" s="51" t="str">
        <f>IF(ISBLANK(LeaveTracker[[#This Row],[Employee Name]]),"-----",VLOOKUP(LeaveTracker[[#This Row],[Employee Name]],Employees[[Employee Name]:[Office]],6))</f>
        <v>REGULAR</v>
      </c>
      <c r="G1676" s="24">
        <v>43846</v>
      </c>
      <c r="H1676" s="24">
        <v>43846</v>
      </c>
      <c r="I1676" s="56" t="s">
        <v>300</v>
      </c>
      <c r="J1676" s="43" t="s">
        <v>846</v>
      </c>
      <c r="K1676" s="51" t="str">
        <f ca="1">LeaveTracker[[#This Row],[Days]]&amp;" "&amp;LeaveTracker[[#This Row],[Type of Leave]]</f>
        <v>1 OTHER</v>
      </c>
      <c r="L1676" s="23">
        <f ca="1">NETWORKDAYS(LeaveTracker[[#This Row],[Start Date]],LeaveTracker[[#This Row],[End Date]],lstHolidays)</f>
        <v>1</v>
      </c>
      <c r="M1676" s="27"/>
    </row>
    <row r="1677" spans="1:13" ht="30" hidden="1" customHeight="1" x14ac:dyDescent="0.3">
      <c r="A1677" s="27">
        <v>252</v>
      </c>
      <c r="B1677" s="31">
        <v>43893</v>
      </c>
      <c r="C1677" s="31">
        <v>43838</v>
      </c>
      <c r="D1677" s="19" t="s">
        <v>577</v>
      </c>
      <c r="E1677" s="51" t="str">
        <f>IF(ISBLANK(LeaveTracker[[#This Row],[Employee Name]]),"-----",VLOOKUP(LeaveTracker[[#This Row],[Employee Name]],Employees[[Employee Name]:[Office]],7))</f>
        <v>CCT</v>
      </c>
      <c r="F1677" s="51" t="str">
        <f>IF(ISBLANK(LeaveTracker[[#This Row],[Employee Name]]),"-----",VLOOKUP(LeaveTracker[[#This Row],[Employee Name]],Employees[[Employee Name]:[Office]],6))</f>
        <v>REGULAR</v>
      </c>
      <c r="G1677" s="24">
        <v>43837</v>
      </c>
      <c r="H1677" s="24">
        <v>43837</v>
      </c>
      <c r="I1677" s="56" t="s">
        <v>81</v>
      </c>
      <c r="K1677" s="51" t="str">
        <f ca="1">LeaveTracker[[#This Row],[Days]]&amp;" "&amp;LeaveTracker[[#This Row],[Type of Leave]]</f>
        <v>1 SL</v>
      </c>
      <c r="L1677" s="23">
        <f ca="1">NETWORKDAYS(LeaveTracker[[#This Row],[Start Date]],LeaveTracker[[#This Row],[End Date]],lstHolidays)</f>
        <v>1</v>
      </c>
      <c r="M1677" s="27"/>
    </row>
    <row r="1678" spans="1:13" ht="30" hidden="1" customHeight="1" x14ac:dyDescent="0.3">
      <c r="A1678" s="27">
        <v>253</v>
      </c>
      <c r="B1678" s="31">
        <v>43893</v>
      </c>
      <c r="C1678" s="31">
        <v>43858</v>
      </c>
      <c r="D1678" s="19" t="s">
        <v>581</v>
      </c>
      <c r="E1678" s="51" t="str">
        <f>IF(ISBLANK(LeaveTracker[[#This Row],[Employee Name]]),"-----",VLOOKUP(LeaveTracker[[#This Row],[Employee Name]],Employees[[Employee Name]:[Office]],7))</f>
        <v>CCT</v>
      </c>
      <c r="F1678" s="51" t="str">
        <f>IF(ISBLANK(LeaveTracker[[#This Row],[Employee Name]]),"-----",VLOOKUP(LeaveTracker[[#This Row],[Employee Name]],Employees[[Employee Name]:[Office]],6))</f>
        <v>REGULAR</v>
      </c>
      <c r="G1678" s="24">
        <v>43861</v>
      </c>
      <c r="H1678" s="24">
        <v>43861</v>
      </c>
      <c r="I1678" s="56" t="s">
        <v>300</v>
      </c>
      <c r="J1678" s="43" t="s">
        <v>846</v>
      </c>
      <c r="K1678" s="51" t="str">
        <f ca="1">LeaveTracker[[#This Row],[Days]]&amp;" "&amp;LeaveTracker[[#This Row],[Type of Leave]]</f>
        <v>1 OTHER</v>
      </c>
      <c r="L1678" s="23">
        <f ca="1">NETWORKDAYS(LeaveTracker[[#This Row],[Start Date]],LeaveTracker[[#This Row],[End Date]],lstHolidays)</f>
        <v>1</v>
      </c>
      <c r="M1678" s="27"/>
    </row>
    <row r="1679" spans="1:13" ht="30" hidden="1" customHeight="1" x14ac:dyDescent="0.3">
      <c r="A1679" s="27">
        <v>253</v>
      </c>
      <c r="B1679" s="31">
        <v>43893</v>
      </c>
      <c r="C1679" s="31">
        <v>43858</v>
      </c>
      <c r="D1679" s="19" t="s">
        <v>581</v>
      </c>
      <c r="E1679" s="51" t="str">
        <f>IF(ISBLANK(LeaveTracker[[#This Row],[Employee Name]]),"-----",VLOOKUP(LeaveTracker[[#This Row],[Employee Name]],Employees[[Employee Name]:[Office]],7))</f>
        <v>CCT</v>
      </c>
      <c r="F1679" s="51" t="str">
        <f>IF(ISBLANK(LeaveTracker[[#This Row],[Employee Name]]),"-----",VLOOKUP(LeaveTracker[[#This Row],[Employee Name]],Employees[[Employee Name]:[Office]],6))</f>
        <v>REGULAR</v>
      </c>
      <c r="G1679" s="24">
        <v>43864</v>
      </c>
      <c r="H1679" s="24">
        <v>43864</v>
      </c>
      <c r="I1679" s="56" t="s">
        <v>300</v>
      </c>
      <c r="J1679" s="43" t="s">
        <v>846</v>
      </c>
      <c r="K1679" s="51" t="str">
        <f ca="1">LeaveTracker[[#This Row],[Days]]&amp;" "&amp;LeaveTracker[[#This Row],[Type of Leave]]</f>
        <v>1 OTHER</v>
      </c>
      <c r="L1679" s="23">
        <f ca="1">NETWORKDAYS(LeaveTracker[[#This Row],[Start Date]],LeaveTracker[[#This Row],[End Date]],lstHolidays)</f>
        <v>1</v>
      </c>
      <c r="M1679" s="27"/>
    </row>
    <row r="1680" spans="1:13" ht="30" hidden="1" customHeight="1" x14ac:dyDescent="0.3">
      <c r="A1680" s="27">
        <v>253</v>
      </c>
      <c r="B1680" s="31">
        <v>43893</v>
      </c>
      <c r="C1680" s="31">
        <v>43858</v>
      </c>
      <c r="D1680" s="19" t="s">
        <v>581</v>
      </c>
      <c r="E1680" s="51" t="str">
        <f>IF(ISBLANK(LeaveTracker[[#This Row],[Employee Name]]),"-----",VLOOKUP(LeaveTracker[[#This Row],[Employee Name]],Employees[[Employee Name]:[Office]],7))</f>
        <v>CCT</v>
      </c>
      <c r="F1680" s="51" t="str">
        <f>IF(ISBLANK(LeaveTracker[[#This Row],[Employee Name]]),"-----",VLOOKUP(LeaveTracker[[#This Row],[Employee Name]],Employees[[Employee Name]:[Office]],6))</f>
        <v>REGULAR</v>
      </c>
      <c r="G1680" s="24">
        <v>43871</v>
      </c>
      <c r="H1680" s="24">
        <v>43871</v>
      </c>
      <c r="I1680" s="56" t="s">
        <v>300</v>
      </c>
      <c r="J1680" s="43" t="s">
        <v>846</v>
      </c>
      <c r="K1680" s="51" t="str">
        <f ca="1">LeaveTracker[[#This Row],[Days]]&amp;" "&amp;LeaveTracker[[#This Row],[Type of Leave]]</f>
        <v>1 OTHER</v>
      </c>
      <c r="L1680" s="23">
        <f ca="1">NETWORKDAYS(LeaveTracker[[#This Row],[Start Date]],LeaveTracker[[#This Row],[End Date]],lstHolidays)</f>
        <v>1</v>
      </c>
      <c r="M1680" s="27"/>
    </row>
    <row r="1681" spans="1:13" ht="30" hidden="1" customHeight="1" x14ac:dyDescent="0.3">
      <c r="A1681" s="27">
        <v>254</v>
      </c>
      <c r="B1681" s="31">
        <v>43893</v>
      </c>
      <c r="C1681" s="31">
        <v>43857</v>
      </c>
      <c r="D1681" s="19" t="s">
        <v>581</v>
      </c>
      <c r="E1681" s="51" t="str">
        <f>IF(ISBLANK(LeaveTracker[[#This Row],[Employee Name]]),"-----",VLOOKUP(LeaveTracker[[#This Row],[Employee Name]],Employees[[Employee Name]:[Office]],7))</f>
        <v>CCT</v>
      </c>
      <c r="F1681" s="51" t="str">
        <f>IF(ISBLANK(LeaveTracker[[#This Row],[Employee Name]]),"-----",VLOOKUP(LeaveTracker[[#This Row],[Employee Name]],Employees[[Employee Name]:[Office]],6))</f>
        <v>REGULAR</v>
      </c>
      <c r="G1681" s="24">
        <v>43854</v>
      </c>
      <c r="H1681" s="24">
        <v>43854</v>
      </c>
      <c r="I1681" s="56" t="s">
        <v>300</v>
      </c>
      <c r="J1681" s="43" t="s">
        <v>846</v>
      </c>
      <c r="K1681" s="51" t="str">
        <f ca="1">LeaveTracker[[#This Row],[Days]]&amp;" "&amp;LeaveTracker[[#This Row],[Type of Leave]]</f>
        <v>1 OTHER</v>
      </c>
      <c r="L1681" s="23">
        <f ca="1">NETWORKDAYS(LeaveTracker[[#This Row],[Start Date]],LeaveTracker[[#This Row],[End Date]],lstHolidays)</f>
        <v>1</v>
      </c>
      <c r="M1681" s="27"/>
    </row>
    <row r="1682" spans="1:13" ht="30" hidden="1" customHeight="1" x14ac:dyDescent="0.3">
      <c r="A1682" s="27">
        <v>254</v>
      </c>
      <c r="B1682" s="31">
        <v>43893</v>
      </c>
      <c r="C1682" s="31">
        <v>43857</v>
      </c>
      <c r="D1682" s="19" t="s">
        <v>581</v>
      </c>
      <c r="E1682" s="51" t="str">
        <f>IF(ISBLANK(LeaveTracker[[#This Row],[Employee Name]]),"-----",VLOOKUP(LeaveTracker[[#This Row],[Employee Name]],Employees[[Employee Name]:[Office]],7))</f>
        <v>CCT</v>
      </c>
      <c r="F1682" s="51" t="str">
        <f>IF(ISBLANK(LeaveTracker[[#This Row],[Employee Name]]),"-----",VLOOKUP(LeaveTracker[[#This Row],[Employee Name]],Employees[[Employee Name]:[Office]],6))</f>
        <v>REGULAR</v>
      </c>
      <c r="G1682" s="24">
        <v>43845</v>
      </c>
      <c r="H1682" s="24">
        <v>43845</v>
      </c>
      <c r="I1682" s="56" t="s">
        <v>300</v>
      </c>
      <c r="J1682" s="43" t="s">
        <v>846</v>
      </c>
      <c r="K1682" s="51" t="str">
        <f ca="1">LeaveTracker[[#This Row],[Days]]&amp;" "&amp;LeaveTracker[[#This Row],[Type of Leave]]</f>
        <v>1 OTHER</v>
      </c>
      <c r="L1682" s="23">
        <f ca="1">NETWORKDAYS(LeaveTracker[[#This Row],[Start Date]],LeaveTracker[[#This Row],[End Date]],lstHolidays)</f>
        <v>1</v>
      </c>
      <c r="M1682" s="27"/>
    </row>
    <row r="1683" spans="1:13" ht="30" hidden="1" customHeight="1" x14ac:dyDescent="0.3">
      <c r="A1683" s="27">
        <v>255</v>
      </c>
      <c r="B1683" s="31">
        <v>43893</v>
      </c>
      <c r="C1683" s="31">
        <v>43839</v>
      </c>
      <c r="D1683" s="19" t="s">
        <v>581</v>
      </c>
      <c r="E1683" s="51" t="str">
        <f>IF(ISBLANK(LeaveTracker[[#This Row],[Employee Name]]),"-----",VLOOKUP(LeaveTracker[[#This Row],[Employee Name]],Employees[[Employee Name]:[Office]],7))</f>
        <v>CCT</v>
      </c>
      <c r="F1683" s="51" t="str">
        <f>IF(ISBLANK(LeaveTracker[[#This Row],[Employee Name]]),"-----",VLOOKUP(LeaveTracker[[#This Row],[Employee Name]],Employees[[Employee Name]:[Office]],6))</f>
        <v>REGULAR</v>
      </c>
      <c r="G1683" s="24">
        <v>43838</v>
      </c>
      <c r="H1683" s="24">
        <v>43838</v>
      </c>
      <c r="I1683" s="56" t="s">
        <v>81</v>
      </c>
      <c r="K1683" s="51" t="str">
        <f ca="1">LeaveTracker[[#This Row],[Days]]&amp;" "&amp;LeaveTracker[[#This Row],[Type of Leave]]</f>
        <v>1 SL</v>
      </c>
      <c r="L1683" s="23">
        <f ca="1">NETWORKDAYS(LeaveTracker[[#This Row],[Start Date]],LeaveTracker[[#This Row],[End Date]],lstHolidays)</f>
        <v>1</v>
      </c>
      <c r="M1683" s="27"/>
    </row>
    <row r="1684" spans="1:13" ht="30" hidden="1" customHeight="1" x14ac:dyDescent="0.3">
      <c r="A1684" s="27">
        <v>256</v>
      </c>
      <c r="B1684" s="31">
        <v>43893</v>
      </c>
      <c r="C1684" s="31">
        <v>43857</v>
      </c>
      <c r="D1684" s="19" t="s">
        <v>370</v>
      </c>
      <c r="E1684" s="51" t="str">
        <f>IF(ISBLANK(LeaveTracker[[#This Row],[Employee Name]]),"-----",VLOOKUP(LeaveTracker[[#This Row],[Employee Name]],Employees[[Employee Name]:[Office]],7))</f>
        <v>CCT</v>
      </c>
      <c r="F1684" s="51" t="str">
        <f>IF(ISBLANK(LeaveTracker[[#This Row],[Employee Name]]),"-----",VLOOKUP(LeaveTracker[[#This Row],[Employee Name]],Employees[[Employee Name]:[Office]],6))</f>
        <v>REGULAR</v>
      </c>
      <c r="G1684" s="24">
        <v>43865</v>
      </c>
      <c r="H1684" s="24">
        <v>43865</v>
      </c>
      <c r="I1684" s="56" t="s">
        <v>300</v>
      </c>
      <c r="J1684" s="43" t="s">
        <v>846</v>
      </c>
      <c r="K1684" s="51" t="str">
        <f ca="1">LeaveTracker[[#This Row],[Days]]&amp;" "&amp;LeaveTracker[[#This Row],[Type of Leave]]</f>
        <v>1 OTHER</v>
      </c>
      <c r="L1684" s="23">
        <f ca="1">NETWORKDAYS(LeaveTracker[[#This Row],[Start Date]],LeaveTracker[[#This Row],[End Date]],lstHolidays)</f>
        <v>1</v>
      </c>
      <c r="M1684" s="27"/>
    </row>
    <row r="1685" spans="1:13" ht="30" hidden="1" customHeight="1" x14ac:dyDescent="0.3">
      <c r="A1685" s="27">
        <v>256</v>
      </c>
      <c r="B1685" s="31">
        <v>43893</v>
      </c>
      <c r="C1685" s="31">
        <v>43857</v>
      </c>
      <c r="D1685" s="19" t="s">
        <v>370</v>
      </c>
      <c r="E1685" s="51" t="str">
        <f>IF(ISBLANK(LeaveTracker[[#This Row],[Employee Name]]),"-----",VLOOKUP(LeaveTracker[[#This Row],[Employee Name]],Employees[[Employee Name]:[Office]],7))</f>
        <v>CCT</v>
      </c>
      <c r="F1685" s="51" t="str">
        <f>IF(ISBLANK(LeaveTracker[[#This Row],[Employee Name]]),"-----",VLOOKUP(LeaveTracker[[#This Row],[Employee Name]],Employees[[Employee Name]:[Office]],6))</f>
        <v>REGULAR</v>
      </c>
      <c r="G1685" s="24">
        <v>43874</v>
      </c>
      <c r="H1685" s="24">
        <v>43874</v>
      </c>
      <c r="I1685" s="56" t="s">
        <v>300</v>
      </c>
      <c r="J1685" s="43" t="s">
        <v>846</v>
      </c>
      <c r="K1685" s="51" t="str">
        <f ca="1">LeaveTracker[[#This Row],[Days]]&amp;" "&amp;LeaveTracker[[#This Row],[Type of Leave]]</f>
        <v>1 OTHER</v>
      </c>
      <c r="L1685" s="23">
        <f ca="1">NETWORKDAYS(LeaveTracker[[#This Row],[Start Date]],LeaveTracker[[#This Row],[End Date]],lstHolidays)</f>
        <v>1</v>
      </c>
      <c r="M1685" s="27"/>
    </row>
    <row r="1686" spans="1:13" ht="30" hidden="1" customHeight="1" x14ac:dyDescent="0.3">
      <c r="A1686" s="27">
        <v>256</v>
      </c>
      <c r="B1686" s="31">
        <v>43893</v>
      </c>
      <c r="C1686" s="31">
        <v>43857</v>
      </c>
      <c r="D1686" s="19" t="s">
        <v>370</v>
      </c>
      <c r="E1686" s="51" t="str">
        <f>IF(ISBLANK(LeaveTracker[[#This Row],[Employee Name]]),"-----",VLOOKUP(LeaveTracker[[#This Row],[Employee Name]],Employees[[Employee Name]:[Office]],7))</f>
        <v>CCT</v>
      </c>
      <c r="F1686" s="51" t="str">
        <f>IF(ISBLANK(LeaveTracker[[#This Row],[Employee Name]]),"-----",VLOOKUP(LeaveTracker[[#This Row],[Employee Name]],Employees[[Employee Name]:[Office]],6))</f>
        <v>REGULAR</v>
      </c>
      <c r="G1686" s="24">
        <v>43875</v>
      </c>
      <c r="H1686" s="24">
        <v>43875</v>
      </c>
      <c r="I1686" s="56" t="s">
        <v>300</v>
      </c>
      <c r="J1686" s="43" t="s">
        <v>846</v>
      </c>
      <c r="K1686" s="51" t="str">
        <f ca="1">LeaveTracker[[#This Row],[Days]]&amp;" "&amp;LeaveTracker[[#This Row],[Type of Leave]]</f>
        <v>1 OTHER</v>
      </c>
      <c r="L1686" s="23">
        <f ca="1">NETWORKDAYS(LeaveTracker[[#This Row],[Start Date]],LeaveTracker[[#This Row],[End Date]],lstHolidays)</f>
        <v>1</v>
      </c>
      <c r="M1686" s="27"/>
    </row>
    <row r="1687" spans="1:13" ht="30" hidden="1" customHeight="1" x14ac:dyDescent="0.3">
      <c r="A1687" s="27">
        <v>257</v>
      </c>
      <c r="B1687" s="31">
        <v>43893</v>
      </c>
      <c r="C1687" s="31">
        <v>43850</v>
      </c>
      <c r="D1687" s="19" t="s">
        <v>370</v>
      </c>
      <c r="E1687" s="51" t="str">
        <f>IF(ISBLANK(LeaveTracker[[#This Row],[Employee Name]]),"-----",VLOOKUP(LeaveTracker[[#This Row],[Employee Name]],Employees[[Employee Name]:[Office]],7))</f>
        <v>CCT</v>
      </c>
      <c r="F1687" s="51" t="str">
        <f>IF(ISBLANK(LeaveTracker[[#This Row],[Employee Name]]),"-----",VLOOKUP(LeaveTracker[[#This Row],[Employee Name]],Employees[[Employee Name]:[Office]],6))</f>
        <v>REGULAR</v>
      </c>
      <c r="G1687" s="24">
        <v>43845</v>
      </c>
      <c r="H1687" s="24">
        <v>43845</v>
      </c>
      <c r="I1687" s="56" t="s">
        <v>300</v>
      </c>
      <c r="J1687" s="43" t="s">
        <v>846</v>
      </c>
      <c r="K1687" s="51" t="str">
        <f ca="1">LeaveTracker[[#This Row],[Days]]&amp;" "&amp;LeaveTracker[[#This Row],[Type of Leave]]</f>
        <v>1 OTHER</v>
      </c>
      <c r="L1687" s="23">
        <f ca="1">NETWORKDAYS(LeaveTracker[[#This Row],[Start Date]],LeaveTracker[[#This Row],[End Date]],lstHolidays)</f>
        <v>1</v>
      </c>
      <c r="M1687" s="27"/>
    </row>
    <row r="1688" spans="1:13" ht="30" hidden="1" customHeight="1" x14ac:dyDescent="0.3">
      <c r="A1688" s="27">
        <v>257</v>
      </c>
      <c r="B1688" s="31">
        <v>43893</v>
      </c>
      <c r="C1688" s="31">
        <v>43850</v>
      </c>
      <c r="D1688" s="19" t="s">
        <v>370</v>
      </c>
      <c r="E1688" s="51" t="str">
        <f>IF(ISBLANK(LeaveTracker[[#This Row],[Employee Name]]),"-----",VLOOKUP(LeaveTracker[[#This Row],[Employee Name]],Employees[[Employee Name]:[Office]],7))</f>
        <v>CCT</v>
      </c>
      <c r="F1688" s="51" t="str">
        <f>IF(ISBLANK(LeaveTracker[[#This Row],[Employee Name]]),"-----",VLOOKUP(LeaveTracker[[#This Row],[Employee Name]],Employees[[Employee Name]:[Office]],6))</f>
        <v>REGULAR</v>
      </c>
      <c r="G1688" s="24">
        <v>43847</v>
      </c>
      <c r="H1688" s="24">
        <v>43847</v>
      </c>
      <c r="I1688" s="56" t="s">
        <v>300</v>
      </c>
      <c r="J1688" s="43" t="s">
        <v>846</v>
      </c>
      <c r="K1688" s="51" t="str">
        <f ca="1">LeaveTracker[[#This Row],[Days]]&amp;" "&amp;LeaveTracker[[#This Row],[Type of Leave]]</f>
        <v>1 OTHER</v>
      </c>
      <c r="L1688" s="23">
        <f ca="1">NETWORKDAYS(LeaveTracker[[#This Row],[Start Date]],LeaveTracker[[#This Row],[End Date]],lstHolidays)</f>
        <v>1</v>
      </c>
      <c r="M1688" s="27"/>
    </row>
    <row r="1689" spans="1:13" ht="30" hidden="1" customHeight="1" x14ac:dyDescent="0.3">
      <c r="A1689" s="27">
        <v>258</v>
      </c>
      <c r="B1689" s="31">
        <v>43893</v>
      </c>
      <c r="C1689" s="31">
        <v>43836</v>
      </c>
      <c r="D1689" s="19" t="s">
        <v>370</v>
      </c>
      <c r="E1689" s="51" t="str">
        <f>IF(ISBLANK(LeaveTracker[[#This Row],[Employee Name]]),"-----",VLOOKUP(LeaveTracker[[#This Row],[Employee Name]],Employees[[Employee Name]:[Office]],7))</f>
        <v>CCT</v>
      </c>
      <c r="F1689" s="51" t="str">
        <f>IF(ISBLANK(LeaveTracker[[#This Row],[Employee Name]]),"-----",VLOOKUP(LeaveTracker[[#This Row],[Employee Name]],Employees[[Employee Name]:[Office]],6))</f>
        <v>REGULAR</v>
      </c>
      <c r="G1689" s="24">
        <v>43846</v>
      </c>
      <c r="H1689" s="24">
        <v>43846</v>
      </c>
      <c r="I1689" s="56" t="s">
        <v>300</v>
      </c>
      <c r="J1689" s="43" t="s">
        <v>158</v>
      </c>
      <c r="K1689" s="51" t="str">
        <f ca="1">LeaveTracker[[#This Row],[Days]]&amp;" "&amp;LeaveTracker[[#This Row],[Type of Leave]]</f>
        <v>1 OTHER</v>
      </c>
      <c r="L1689" s="23">
        <f ca="1">NETWORKDAYS(LeaveTracker[[#This Row],[Start Date]],LeaveTracker[[#This Row],[End Date]],lstHolidays)</f>
        <v>1</v>
      </c>
      <c r="M1689" s="27"/>
    </row>
    <row r="1690" spans="1:13" ht="30" hidden="1" customHeight="1" x14ac:dyDescent="0.3">
      <c r="A1690" s="27">
        <v>259</v>
      </c>
      <c r="B1690" s="31">
        <v>43893</v>
      </c>
      <c r="C1690" s="31">
        <v>43836</v>
      </c>
      <c r="D1690" s="20" t="s">
        <v>370</v>
      </c>
      <c r="E1690" s="51" t="str">
        <f>IF(ISBLANK(LeaveTracker[[#This Row],[Employee Name]]),"-----",VLOOKUP(LeaveTracker[[#This Row],[Employee Name]],Employees[[Employee Name]:[Office]],7))</f>
        <v>CCT</v>
      </c>
      <c r="F1690" s="51" t="str">
        <f>IF(ISBLANK(LeaveTracker[[#This Row],[Employee Name]]),"-----",VLOOKUP(LeaveTracker[[#This Row],[Employee Name]],Employees[[Employee Name]:[Office]],6))</f>
        <v>REGULAR</v>
      </c>
      <c r="G1690" s="24">
        <v>43832</v>
      </c>
      <c r="H1690" s="24">
        <v>43833</v>
      </c>
      <c r="I1690" s="56" t="s">
        <v>81</v>
      </c>
      <c r="K1690" s="51" t="str">
        <f ca="1">LeaveTracker[[#This Row],[Days]]&amp;" "&amp;LeaveTracker[[#This Row],[Type of Leave]]</f>
        <v>2 SL</v>
      </c>
      <c r="L1690" s="23">
        <f ca="1">NETWORKDAYS(LeaveTracker[[#This Row],[Start Date]],LeaveTracker[[#This Row],[End Date]],lstHolidays)</f>
        <v>2</v>
      </c>
      <c r="M1690" s="27"/>
    </row>
    <row r="1691" spans="1:13" ht="30" hidden="1" customHeight="1" x14ac:dyDescent="0.3">
      <c r="A1691" s="27">
        <v>260</v>
      </c>
      <c r="B1691" s="31">
        <v>43893</v>
      </c>
      <c r="C1691" s="31">
        <v>43836</v>
      </c>
      <c r="D1691" s="20" t="s">
        <v>370</v>
      </c>
      <c r="E1691" s="51" t="str">
        <f>IF(ISBLANK(LeaveTracker[[#This Row],[Employee Name]]),"-----",VLOOKUP(LeaveTracker[[#This Row],[Employee Name]],Employees[[Employee Name]:[Office]],7))</f>
        <v>CCT</v>
      </c>
      <c r="F1691" s="51" t="str">
        <f>IF(ISBLANK(LeaveTracker[[#This Row],[Employee Name]]),"-----",VLOOKUP(LeaveTracker[[#This Row],[Employee Name]],Employees[[Employee Name]:[Office]],6))</f>
        <v>REGULAR</v>
      </c>
      <c r="G1691" s="24">
        <v>43825</v>
      </c>
      <c r="H1691" s="24">
        <v>43826</v>
      </c>
      <c r="I1691" s="56" t="s">
        <v>81</v>
      </c>
      <c r="K1691" s="51" t="str">
        <f ca="1">LeaveTracker[[#This Row],[Days]]&amp;" "&amp;LeaveTracker[[#This Row],[Type of Leave]]</f>
        <v>2 SL</v>
      </c>
      <c r="L1691" s="23">
        <f ca="1">NETWORKDAYS(LeaveTracker[[#This Row],[Start Date]],LeaveTracker[[#This Row],[End Date]],lstHolidays)</f>
        <v>2</v>
      </c>
      <c r="M1691" s="27"/>
    </row>
    <row r="1692" spans="1:13" ht="30" hidden="1" customHeight="1" x14ac:dyDescent="0.3">
      <c r="A1692" s="27">
        <v>261</v>
      </c>
      <c r="B1692" s="31">
        <v>43893</v>
      </c>
      <c r="C1692" s="31">
        <v>43860</v>
      </c>
      <c r="D1692" s="19" t="s">
        <v>589</v>
      </c>
      <c r="E1692" s="51" t="str">
        <f>IF(ISBLANK(LeaveTracker[[#This Row],[Employee Name]]),"-----",VLOOKUP(LeaveTracker[[#This Row],[Employee Name]],Employees[[Employee Name]:[Office]],7))</f>
        <v>CCT</v>
      </c>
      <c r="F1692" s="51" t="str">
        <f>IF(ISBLANK(LeaveTracker[[#This Row],[Employee Name]]),"-----",VLOOKUP(LeaveTracker[[#This Row],[Employee Name]],Employees[[Employee Name]:[Office]],6))</f>
        <v>REGULAR</v>
      </c>
      <c r="G1692" s="24">
        <v>43852</v>
      </c>
      <c r="H1692" s="24">
        <v>43852</v>
      </c>
      <c r="I1692" s="56" t="s">
        <v>300</v>
      </c>
      <c r="J1692" s="43" t="s">
        <v>846</v>
      </c>
      <c r="K1692" s="51" t="str">
        <f ca="1">LeaveTracker[[#This Row],[Days]]&amp;" "&amp;LeaveTracker[[#This Row],[Type of Leave]]</f>
        <v>1 OTHER</v>
      </c>
      <c r="L1692" s="23">
        <f ca="1">NETWORKDAYS(LeaveTracker[[#This Row],[Start Date]],LeaveTracker[[#This Row],[End Date]],lstHolidays)</f>
        <v>1</v>
      </c>
      <c r="M1692" s="27"/>
    </row>
    <row r="1693" spans="1:13" ht="30" hidden="1" customHeight="1" x14ac:dyDescent="0.3">
      <c r="A1693" s="27">
        <v>261</v>
      </c>
      <c r="B1693" s="31">
        <v>43893</v>
      </c>
      <c r="C1693" s="31">
        <v>43860</v>
      </c>
      <c r="D1693" s="19" t="s">
        <v>589</v>
      </c>
      <c r="E1693" s="51" t="str">
        <f>IF(ISBLANK(LeaveTracker[[#This Row],[Employee Name]]),"-----",VLOOKUP(LeaveTracker[[#This Row],[Employee Name]],Employees[[Employee Name]:[Office]],7))</f>
        <v>CCT</v>
      </c>
      <c r="F1693" s="51" t="str">
        <f>IF(ISBLANK(LeaveTracker[[#This Row],[Employee Name]]),"-----",VLOOKUP(LeaveTracker[[#This Row],[Employee Name]],Employees[[Employee Name]:[Office]],6))</f>
        <v>REGULAR</v>
      </c>
      <c r="G1693" s="24">
        <v>43868</v>
      </c>
      <c r="H1693" s="24">
        <v>43868</v>
      </c>
      <c r="I1693" s="56" t="s">
        <v>300</v>
      </c>
      <c r="J1693" s="43" t="s">
        <v>846</v>
      </c>
      <c r="K1693" s="51" t="str">
        <f ca="1">LeaveTracker[[#This Row],[Days]]&amp;" "&amp;LeaveTracker[[#This Row],[Type of Leave]]</f>
        <v>1 OTHER</v>
      </c>
      <c r="L1693" s="23">
        <f ca="1">NETWORKDAYS(LeaveTracker[[#This Row],[Start Date]],LeaveTracker[[#This Row],[End Date]],lstHolidays)</f>
        <v>1</v>
      </c>
      <c r="M1693" s="27"/>
    </row>
    <row r="1694" spans="1:13" ht="30" hidden="1" customHeight="1" x14ac:dyDescent="0.3">
      <c r="A1694" s="27">
        <v>261</v>
      </c>
      <c r="B1694" s="31">
        <v>43893</v>
      </c>
      <c r="C1694" s="31">
        <v>43860</v>
      </c>
      <c r="D1694" s="19" t="s">
        <v>589</v>
      </c>
      <c r="E1694" s="51" t="str">
        <f>IF(ISBLANK(LeaveTracker[[#This Row],[Employee Name]]),"-----",VLOOKUP(LeaveTracker[[#This Row],[Employee Name]],Employees[[Employee Name]:[Office]],7))</f>
        <v>CCT</v>
      </c>
      <c r="F1694" s="51" t="str">
        <f>IF(ISBLANK(LeaveTracker[[#This Row],[Employee Name]]),"-----",VLOOKUP(LeaveTracker[[#This Row],[Employee Name]],Employees[[Employee Name]:[Office]],6))</f>
        <v>REGULAR</v>
      </c>
      <c r="G1694" s="24">
        <v>43873</v>
      </c>
      <c r="H1694" s="24">
        <v>43873</v>
      </c>
      <c r="I1694" s="56" t="s">
        <v>300</v>
      </c>
      <c r="J1694" s="43" t="s">
        <v>846</v>
      </c>
      <c r="K1694" s="51" t="str">
        <f ca="1">LeaveTracker[[#This Row],[Days]]&amp;" "&amp;LeaveTracker[[#This Row],[Type of Leave]]</f>
        <v>1 OTHER</v>
      </c>
      <c r="L1694" s="23">
        <f ca="1">NETWORKDAYS(LeaveTracker[[#This Row],[Start Date]],LeaveTracker[[#This Row],[End Date]],lstHolidays)</f>
        <v>1</v>
      </c>
      <c r="M1694" s="27"/>
    </row>
    <row r="1695" spans="1:13" ht="30" hidden="1" customHeight="1" x14ac:dyDescent="0.3">
      <c r="A1695" s="27">
        <v>262</v>
      </c>
      <c r="B1695" s="31">
        <v>43893</v>
      </c>
      <c r="C1695" s="31">
        <v>43854</v>
      </c>
      <c r="D1695" s="20" t="s">
        <v>589</v>
      </c>
      <c r="E1695" s="51" t="str">
        <f>IF(ISBLANK(LeaveTracker[[#This Row],[Employee Name]]),"-----",VLOOKUP(LeaveTracker[[#This Row],[Employee Name]],Employees[[Employee Name]:[Office]],7))</f>
        <v>CCT</v>
      </c>
      <c r="F1695" s="51" t="str">
        <f>IF(ISBLANK(LeaveTracker[[#This Row],[Employee Name]]),"-----",VLOOKUP(LeaveTracker[[#This Row],[Employee Name]],Employees[[Employee Name]:[Office]],6))</f>
        <v>REGULAR</v>
      </c>
      <c r="G1695" s="24">
        <v>43853</v>
      </c>
      <c r="H1695" s="24">
        <v>43853</v>
      </c>
      <c r="I1695" s="56" t="s">
        <v>300</v>
      </c>
      <c r="J1695" s="43" t="s">
        <v>846</v>
      </c>
      <c r="K1695" s="51" t="str">
        <f ca="1">LeaveTracker[[#This Row],[Days]]&amp;" "&amp;LeaveTracker[[#This Row],[Type of Leave]]</f>
        <v>1 OTHER</v>
      </c>
      <c r="L1695" s="23">
        <f ca="1">NETWORKDAYS(LeaveTracker[[#This Row],[Start Date]],LeaveTracker[[#This Row],[End Date]],lstHolidays)</f>
        <v>1</v>
      </c>
      <c r="M1695" s="27"/>
    </row>
    <row r="1696" spans="1:13" ht="30" hidden="1" customHeight="1" x14ac:dyDescent="0.3">
      <c r="A1696" s="27">
        <v>263</v>
      </c>
      <c r="B1696" s="31">
        <v>43893</v>
      </c>
      <c r="C1696" s="31">
        <v>43889</v>
      </c>
      <c r="D1696" s="19" t="s">
        <v>633</v>
      </c>
      <c r="E1696" s="51" t="str">
        <f>IF(ISBLANK(LeaveTracker[[#This Row],[Employee Name]]),"-----",VLOOKUP(LeaveTracker[[#This Row],[Employee Name]],Employees[[Employee Name]:[Office]],7))</f>
        <v>CCT</v>
      </c>
      <c r="F1696" s="51" t="str">
        <f>IF(ISBLANK(LeaveTracker[[#This Row],[Employee Name]]),"-----",VLOOKUP(LeaveTracker[[#This Row],[Employee Name]],Employees[[Employee Name]:[Office]],6))</f>
        <v>REGULAR</v>
      </c>
      <c r="G1696" s="24">
        <v>43896</v>
      </c>
      <c r="H1696" s="24">
        <v>43896</v>
      </c>
      <c r="I1696" s="56" t="s">
        <v>300</v>
      </c>
      <c r="J1696" s="43" t="s">
        <v>730</v>
      </c>
      <c r="K1696" s="51" t="str">
        <f ca="1">LeaveTracker[[#This Row],[Days]]&amp;" "&amp;LeaveTracker[[#This Row],[Type of Leave]]</f>
        <v>1 OTHER</v>
      </c>
      <c r="L1696" s="23">
        <f ca="1">NETWORKDAYS(LeaveTracker[[#This Row],[Start Date]],LeaveTracker[[#This Row],[End Date]],lstHolidays)</f>
        <v>1</v>
      </c>
      <c r="M1696" s="27"/>
    </row>
    <row r="1697" spans="1:13" ht="30" hidden="1" customHeight="1" x14ac:dyDescent="0.3">
      <c r="A1697" s="27">
        <v>264</v>
      </c>
      <c r="B1697" s="31">
        <v>43893</v>
      </c>
      <c r="C1697" s="31">
        <v>43878</v>
      </c>
      <c r="D1697" s="20" t="s">
        <v>633</v>
      </c>
      <c r="E1697" s="51" t="str">
        <f>IF(ISBLANK(LeaveTracker[[#This Row],[Employee Name]]),"-----",VLOOKUP(LeaveTracker[[#This Row],[Employee Name]],Employees[[Employee Name]:[Office]],7))</f>
        <v>CCT</v>
      </c>
      <c r="F1697" s="51" t="str">
        <f>IF(ISBLANK(LeaveTracker[[#This Row],[Employee Name]]),"-----",VLOOKUP(LeaveTracker[[#This Row],[Employee Name]],Employees[[Employee Name]:[Office]],6))</f>
        <v>REGULAR</v>
      </c>
      <c r="G1697" s="24">
        <v>43885</v>
      </c>
      <c r="H1697" s="24">
        <v>43885</v>
      </c>
      <c r="I1697" s="56" t="s">
        <v>300</v>
      </c>
      <c r="J1697" s="43" t="s">
        <v>276</v>
      </c>
      <c r="K1697" s="51" t="str">
        <f ca="1">LeaveTracker[[#This Row],[Days]]&amp;" "&amp;LeaveTracker[[#This Row],[Type of Leave]]</f>
        <v>1 OTHER</v>
      </c>
      <c r="L1697" s="23">
        <f ca="1">NETWORKDAYS(LeaveTracker[[#This Row],[Start Date]],LeaveTracker[[#This Row],[End Date]],lstHolidays)</f>
        <v>1</v>
      </c>
      <c r="M1697" s="27"/>
    </row>
    <row r="1698" spans="1:13" ht="30" hidden="1" customHeight="1" x14ac:dyDescent="0.3">
      <c r="A1698" s="27">
        <v>265</v>
      </c>
      <c r="B1698" s="31">
        <v>43893</v>
      </c>
      <c r="C1698" s="31">
        <v>43866</v>
      </c>
      <c r="D1698" s="20" t="s">
        <v>633</v>
      </c>
      <c r="E1698" s="51" t="str">
        <f>IF(ISBLANK(LeaveTracker[[#This Row],[Employee Name]]),"-----",VLOOKUP(LeaveTracker[[#This Row],[Employee Name]],Employees[[Employee Name]:[Office]],7))</f>
        <v>CCT</v>
      </c>
      <c r="F1698" s="51" t="str">
        <f>IF(ISBLANK(LeaveTracker[[#This Row],[Employee Name]]),"-----",VLOOKUP(LeaveTracker[[#This Row],[Employee Name]],Employees[[Employee Name]:[Office]],6))</f>
        <v>REGULAR</v>
      </c>
      <c r="G1698" s="24">
        <v>43859</v>
      </c>
      <c r="H1698" s="24">
        <v>43861</v>
      </c>
      <c r="I1698" s="56" t="s">
        <v>300</v>
      </c>
      <c r="J1698" s="43" t="s">
        <v>846</v>
      </c>
      <c r="K1698" s="51" t="str">
        <f ca="1">LeaveTracker[[#This Row],[Days]]&amp;" "&amp;LeaveTracker[[#This Row],[Type of Leave]]</f>
        <v>3 OTHER</v>
      </c>
      <c r="L1698" s="23">
        <f ca="1">NETWORKDAYS(LeaveTracker[[#This Row],[Start Date]],LeaveTracker[[#This Row],[End Date]],lstHolidays)</f>
        <v>3</v>
      </c>
      <c r="M1698" s="27"/>
    </row>
    <row r="1699" spans="1:13" ht="30" hidden="1" customHeight="1" x14ac:dyDescent="0.3">
      <c r="A1699" s="27">
        <v>265</v>
      </c>
      <c r="B1699" s="31">
        <v>43893</v>
      </c>
      <c r="C1699" s="31">
        <v>43866</v>
      </c>
      <c r="D1699" s="20" t="s">
        <v>633</v>
      </c>
      <c r="E1699" s="51" t="str">
        <f>IF(ISBLANK(LeaveTracker[[#This Row],[Employee Name]]),"-----",VLOOKUP(LeaveTracker[[#This Row],[Employee Name]],Employees[[Employee Name]:[Office]],7))</f>
        <v>CCT</v>
      </c>
      <c r="F1699" s="51" t="str">
        <f>IF(ISBLANK(LeaveTracker[[#This Row],[Employee Name]]),"-----",VLOOKUP(LeaveTracker[[#This Row],[Employee Name]],Employees[[Employee Name]:[Office]],6))</f>
        <v>REGULAR</v>
      </c>
      <c r="G1699" s="24">
        <v>43864</v>
      </c>
      <c r="H1699" s="24">
        <v>43865</v>
      </c>
      <c r="I1699" s="56" t="s">
        <v>300</v>
      </c>
      <c r="J1699" s="43" t="s">
        <v>846</v>
      </c>
      <c r="K1699" s="51" t="str">
        <f ca="1">LeaveTracker[[#This Row],[Days]]&amp;" "&amp;LeaveTracker[[#This Row],[Type of Leave]]</f>
        <v>2 OTHER</v>
      </c>
      <c r="L1699" s="23">
        <f ca="1">NETWORKDAYS(LeaveTracker[[#This Row],[Start Date]],LeaveTracker[[#This Row],[End Date]],lstHolidays)</f>
        <v>2</v>
      </c>
      <c r="M1699" s="27"/>
    </row>
    <row r="1700" spans="1:13" ht="30" hidden="1" customHeight="1" x14ac:dyDescent="0.3">
      <c r="A1700" s="27">
        <v>266</v>
      </c>
      <c r="B1700" s="31">
        <v>43893</v>
      </c>
      <c r="C1700" s="31">
        <v>43860</v>
      </c>
      <c r="D1700" s="19" t="s">
        <v>849</v>
      </c>
      <c r="E1700" s="51" t="str">
        <f>IF(ISBLANK(LeaveTracker[[#This Row],[Employee Name]]),"-----",VLOOKUP(LeaveTracker[[#This Row],[Employee Name]],Employees[[Employee Name]:[Office]],7))</f>
        <v>CCT</v>
      </c>
      <c r="F1700" s="51" t="str">
        <f>IF(ISBLANK(LeaveTracker[[#This Row],[Employee Name]]),"-----",VLOOKUP(LeaveTracker[[#This Row],[Employee Name]],Employees[[Employee Name]:[Office]],6))</f>
        <v>REGULAR</v>
      </c>
      <c r="G1700" s="24">
        <v>43859</v>
      </c>
      <c r="H1700" s="24">
        <v>43859</v>
      </c>
      <c r="I1700" s="56" t="s">
        <v>300</v>
      </c>
      <c r="J1700" s="43" t="s">
        <v>846</v>
      </c>
      <c r="K1700" s="51" t="str">
        <f ca="1">LeaveTracker[[#This Row],[Days]]&amp;" "&amp;LeaveTracker[[#This Row],[Type of Leave]]</f>
        <v>1 OTHER</v>
      </c>
      <c r="L1700" s="23">
        <f ca="1">NETWORKDAYS(LeaveTracker[[#This Row],[Start Date]],LeaveTracker[[#This Row],[End Date]],lstHolidays)</f>
        <v>1</v>
      </c>
      <c r="M1700" s="27"/>
    </row>
    <row r="1701" spans="1:13" ht="30" hidden="1" customHeight="1" x14ac:dyDescent="0.3">
      <c r="A1701" s="27">
        <v>266</v>
      </c>
      <c r="B1701" s="31">
        <v>43893</v>
      </c>
      <c r="C1701" s="31">
        <v>43860</v>
      </c>
      <c r="D1701" s="20" t="s">
        <v>849</v>
      </c>
      <c r="E1701" s="51" t="str">
        <f>IF(ISBLANK(LeaveTracker[[#This Row],[Employee Name]]),"-----",VLOOKUP(LeaveTracker[[#This Row],[Employee Name]],Employees[[Employee Name]:[Office]],7))</f>
        <v>CCT</v>
      </c>
      <c r="F1701" s="51" t="str">
        <f>IF(ISBLANK(LeaveTracker[[#This Row],[Employee Name]]),"-----",VLOOKUP(LeaveTracker[[#This Row],[Employee Name]],Employees[[Employee Name]:[Office]],6))</f>
        <v>REGULAR</v>
      </c>
      <c r="G1701" s="24">
        <v>43861</v>
      </c>
      <c r="H1701" s="24">
        <v>43861</v>
      </c>
      <c r="I1701" s="56" t="s">
        <v>300</v>
      </c>
      <c r="J1701" s="43" t="s">
        <v>846</v>
      </c>
      <c r="K1701" s="51" t="str">
        <f ca="1">LeaveTracker[[#This Row],[Days]]&amp;" "&amp;LeaveTracker[[#This Row],[Type of Leave]]</f>
        <v>1 OTHER</v>
      </c>
      <c r="L1701" s="23">
        <f ca="1">NETWORKDAYS(LeaveTracker[[#This Row],[Start Date]],LeaveTracker[[#This Row],[End Date]],lstHolidays)</f>
        <v>1</v>
      </c>
      <c r="M1701" s="27"/>
    </row>
    <row r="1702" spans="1:13" ht="30" hidden="1" customHeight="1" x14ac:dyDescent="0.3">
      <c r="A1702" s="27">
        <v>267</v>
      </c>
      <c r="B1702" s="31">
        <v>43893</v>
      </c>
      <c r="C1702" s="31">
        <v>43847</v>
      </c>
      <c r="D1702" s="20" t="s">
        <v>849</v>
      </c>
      <c r="E1702" s="51" t="str">
        <f>IF(ISBLANK(LeaveTracker[[#This Row],[Employee Name]]),"-----",VLOOKUP(LeaveTracker[[#This Row],[Employee Name]],Employees[[Employee Name]:[Office]],7))</f>
        <v>CCT</v>
      </c>
      <c r="F1702" s="51" t="str">
        <f>IF(ISBLANK(LeaveTracker[[#This Row],[Employee Name]]),"-----",VLOOKUP(LeaveTracker[[#This Row],[Employee Name]],Employees[[Employee Name]:[Office]],6))</f>
        <v>REGULAR</v>
      </c>
      <c r="G1702" s="24">
        <v>43839</v>
      </c>
      <c r="H1702" s="24">
        <v>43840</v>
      </c>
      <c r="I1702" s="56" t="s">
        <v>81</v>
      </c>
      <c r="K1702" s="51" t="str">
        <f ca="1">LeaveTracker[[#This Row],[Days]]&amp;" "&amp;LeaveTracker[[#This Row],[Type of Leave]]</f>
        <v>2 SL</v>
      </c>
      <c r="L1702" s="23">
        <f ca="1">NETWORKDAYS(LeaveTracker[[#This Row],[Start Date]],LeaveTracker[[#This Row],[End Date]],lstHolidays)</f>
        <v>2</v>
      </c>
      <c r="M1702" s="27"/>
    </row>
    <row r="1703" spans="1:13" ht="30" hidden="1" customHeight="1" x14ac:dyDescent="0.3">
      <c r="A1703" s="27">
        <v>268</v>
      </c>
      <c r="B1703" s="31">
        <v>43893</v>
      </c>
      <c r="C1703" s="31">
        <v>43812</v>
      </c>
      <c r="D1703" s="19" t="s">
        <v>850</v>
      </c>
      <c r="E1703" s="51" t="str">
        <f>IF(ISBLANK(LeaveTracker[[#This Row],[Employee Name]]),"-----",VLOOKUP(LeaveTracker[[#This Row],[Employee Name]],Employees[[Employee Name]:[Office]],7))</f>
        <v>MAHOGANY MARKET</v>
      </c>
      <c r="F1703" s="51" t="str">
        <f>IF(ISBLANK(LeaveTracker[[#This Row],[Employee Name]]),"-----",VLOOKUP(LeaveTracker[[#This Row],[Employee Name]],Employees[[Employee Name]:[Office]],6))</f>
        <v>REGULAR</v>
      </c>
      <c r="G1703" s="24">
        <v>43818</v>
      </c>
      <c r="H1703" s="24">
        <v>43821</v>
      </c>
      <c r="I1703" s="56" t="s">
        <v>300</v>
      </c>
      <c r="J1703" s="43" t="s">
        <v>307</v>
      </c>
      <c r="K1703" s="51" t="str">
        <f ca="1">LeaveTracker[[#This Row],[Days]]&amp;" "&amp;LeaveTracker[[#This Row],[Type of Leave]]</f>
        <v>2 OTHER</v>
      </c>
      <c r="L1703" s="23">
        <f ca="1">NETWORKDAYS(LeaveTracker[[#This Row],[Start Date]],LeaveTracker[[#This Row],[End Date]],lstHolidays)</f>
        <v>2</v>
      </c>
      <c r="M1703" s="27"/>
    </row>
    <row r="1704" spans="1:13" ht="30" hidden="1" customHeight="1" x14ac:dyDescent="0.3">
      <c r="A1704" s="27">
        <v>268</v>
      </c>
      <c r="B1704" s="31">
        <v>43893</v>
      </c>
      <c r="C1704" s="31">
        <v>43812</v>
      </c>
      <c r="D1704" s="20" t="s">
        <v>850</v>
      </c>
      <c r="E1704" s="51" t="str">
        <f>IF(ISBLANK(LeaveTracker[[#This Row],[Employee Name]]),"-----",VLOOKUP(LeaveTracker[[#This Row],[Employee Name]],Employees[[Employee Name]:[Office]],7))</f>
        <v>MAHOGANY MARKET</v>
      </c>
      <c r="F1704" s="51" t="str">
        <f>IF(ISBLANK(LeaveTracker[[#This Row],[Employee Name]]),"-----",VLOOKUP(LeaveTracker[[#This Row],[Employee Name]],Employees[[Employee Name]:[Office]],6))</f>
        <v>REGULAR</v>
      </c>
      <c r="G1704" s="24">
        <v>43825</v>
      </c>
      <c r="H1704" s="24">
        <v>43825</v>
      </c>
      <c r="I1704" s="56" t="s">
        <v>300</v>
      </c>
      <c r="J1704" s="43" t="s">
        <v>307</v>
      </c>
      <c r="K1704" s="51" t="str">
        <f ca="1">LeaveTracker[[#This Row],[Days]]&amp;" "&amp;LeaveTracker[[#This Row],[Type of Leave]]</f>
        <v>1 OTHER</v>
      </c>
      <c r="L1704" s="23">
        <f ca="1">NETWORKDAYS(LeaveTracker[[#This Row],[Start Date]],LeaveTracker[[#This Row],[End Date]],lstHolidays)</f>
        <v>1</v>
      </c>
      <c r="M1704" s="27"/>
    </row>
    <row r="1705" spans="1:13" ht="30" hidden="1" customHeight="1" x14ac:dyDescent="0.3">
      <c r="A1705" s="27">
        <v>269</v>
      </c>
      <c r="B1705" s="31">
        <v>43893</v>
      </c>
      <c r="C1705" s="31">
        <v>43816</v>
      </c>
      <c r="D1705" s="19" t="s">
        <v>361</v>
      </c>
      <c r="E1705" s="51" t="str">
        <f>IF(ISBLANK(LeaveTracker[[#This Row],[Employee Name]]),"-----",VLOOKUP(LeaveTracker[[#This Row],[Employee Name]],Employees[[Employee Name]:[Office]],7))</f>
        <v>VMO</v>
      </c>
      <c r="F1705" s="51" t="str">
        <f>IF(ISBLANK(LeaveTracker[[#This Row],[Employee Name]]),"-----",VLOOKUP(LeaveTracker[[#This Row],[Employee Name]],Employees[[Employee Name]:[Office]],6))</f>
        <v>REGULAR</v>
      </c>
      <c r="G1705" s="24">
        <v>43815</v>
      </c>
      <c r="H1705" s="24">
        <v>43815</v>
      </c>
      <c r="I1705" s="56" t="s">
        <v>81</v>
      </c>
      <c r="K1705" s="51" t="str">
        <f ca="1">LeaveTracker[[#This Row],[Days]]&amp;" "&amp;LeaveTracker[[#This Row],[Type of Leave]]</f>
        <v>1 SL</v>
      </c>
      <c r="L1705" s="23">
        <f ca="1">NETWORKDAYS(LeaveTracker[[#This Row],[Start Date]],LeaveTracker[[#This Row],[End Date]],lstHolidays)</f>
        <v>1</v>
      </c>
      <c r="M1705" s="27"/>
    </row>
    <row r="1706" spans="1:13" ht="30" hidden="1" customHeight="1" x14ac:dyDescent="0.3">
      <c r="A1706" s="27">
        <v>270</v>
      </c>
      <c r="B1706" s="31">
        <v>43893</v>
      </c>
      <c r="C1706" s="31">
        <v>43838</v>
      </c>
      <c r="D1706" s="19" t="s">
        <v>350</v>
      </c>
      <c r="E1706" s="51" t="str">
        <f>IF(ISBLANK(LeaveTracker[[#This Row],[Employee Name]]),"-----",VLOOKUP(LeaveTracker[[#This Row],[Employee Name]],Employees[[Employee Name]:[Office]],7))</f>
        <v>PICNIC GROVE</v>
      </c>
      <c r="F1706" s="51" t="str">
        <f>IF(ISBLANK(LeaveTracker[[#This Row],[Employee Name]]),"-----",VLOOKUP(LeaveTracker[[#This Row],[Employee Name]],Employees[[Employee Name]:[Office]],6))</f>
        <v>REGULAR</v>
      </c>
      <c r="G1706" s="24">
        <v>43826</v>
      </c>
      <c r="H1706" s="24">
        <v>43826</v>
      </c>
      <c r="I1706" s="56" t="s">
        <v>81</v>
      </c>
      <c r="K1706" s="51" t="str">
        <f ca="1">LeaveTracker[[#This Row],[Days]]&amp;" "&amp;LeaveTracker[[#This Row],[Type of Leave]]</f>
        <v>1 SL</v>
      </c>
      <c r="L1706" s="23">
        <f ca="1">NETWORKDAYS(LeaveTracker[[#This Row],[Start Date]],LeaveTracker[[#This Row],[End Date]],lstHolidays)</f>
        <v>1</v>
      </c>
      <c r="M1706" s="27"/>
    </row>
    <row r="1707" spans="1:13" ht="30" hidden="1" customHeight="1" x14ac:dyDescent="0.3">
      <c r="A1707" s="27">
        <v>271</v>
      </c>
      <c r="B1707" s="31">
        <v>43893</v>
      </c>
      <c r="C1707" s="31">
        <v>43811</v>
      </c>
      <c r="D1707" s="19" t="s">
        <v>523</v>
      </c>
      <c r="E1707" s="51" t="str">
        <f>IF(ISBLANK(LeaveTracker[[#This Row],[Employee Name]]),"-----",VLOOKUP(LeaveTracker[[#This Row],[Employee Name]],Employees[[Employee Name]:[Office]],7))</f>
        <v>ACCOUNTING</v>
      </c>
      <c r="F1707" s="51" t="str">
        <f>IF(ISBLANK(LeaveTracker[[#This Row],[Employee Name]]),"-----",VLOOKUP(LeaveTracker[[#This Row],[Employee Name]],Employees[[Employee Name]:[Office]],6))</f>
        <v>REGULAR</v>
      </c>
      <c r="G1707" s="24">
        <v>43819</v>
      </c>
      <c r="H1707" s="24">
        <v>43819</v>
      </c>
      <c r="I1707" s="56" t="s">
        <v>82</v>
      </c>
      <c r="K1707" s="51" t="str">
        <f ca="1">LeaveTracker[[#This Row],[Days]]&amp;" "&amp;LeaveTracker[[#This Row],[Type of Leave]]</f>
        <v>1 VL</v>
      </c>
      <c r="L1707" s="23">
        <f ca="1">NETWORKDAYS(LeaveTracker[[#This Row],[Start Date]],LeaveTracker[[#This Row],[End Date]],lstHolidays)</f>
        <v>1</v>
      </c>
      <c r="M1707" s="27"/>
    </row>
    <row r="1708" spans="1:13" ht="30" hidden="1" customHeight="1" x14ac:dyDescent="0.3">
      <c r="A1708" s="27">
        <v>272</v>
      </c>
      <c r="B1708" s="31">
        <v>43893</v>
      </c>
      <c r="C1708" s="31">
        <v>43811</v>
      </c>
      <c r="D1708" s="19" t="s">
        <v>523</v>
      </c>
      <c r="E1708" s="51" t="str">
        <f>IF(ISBLANK(LeaveTracker[[#This Row],[Employee Name]]),"-----",VLOOKUP(LeaveTracker[[#This Row],[Employee Name]],Employees[[Employee Name]:[Office]],7))</f>
        <v>ACCOUNTING</v>
      </c>
      <c r="F1708" s="51" t="str">
        <f>IF(ISBLANK(LeaveTracker[[#This Row],[Employee Name]]),"-----",VLOOKUP(LeaveTracker[[#This Row],[Employee Name]],Employees[[Employee Name]:[Office]],6))</f>
        <v>REGULAR</v>
      </c>
      <c r="G1708" s="24">
        <v>43803</v>
      </c>
      <c r="H1708" s="24">
        <v>43803</v>
      </c>
      <c r="I1708" s="56" t="s">
        <v>81</v>
      </c>
      <c r="K1708" s="51" t="str">
        <f ca="1">LeaveTracker[[#This Row],[Days]]&amp;" "&amp;LeaveTracker[[#This Row],[Type of Leave]]</f>
        <v>1 SL</v>
      </c>
      <c r="L1708" s="23">
        <f ca="1">NETWORKDAYS(LeaveTracker[[#This Row],[Start Date]],LeaveTracker[[#This Row],[End Date]],lstHolidays)</f>
        <v>1</v>
      </c>
      <c r="M1708" s="27"/>
    </row>
    <row r="1709" spans="1:13" ht="30" hidden="1" customHeight="1" x14ac:dyDescent="0.3">
      <c r="A1709" s="27">
        <v>273</v>
      </c>
      <c r="B1709" s="31">
        <v>43893</v>
      </c>
      <c r="C1709" s="31">
        <v>43812</v>
      </c>
      <c r="D1709" s="19" t="s">
        <v>443</v>
      </c>
      <c r="E1709" s="51" t="str">
        <f>IF(ISBLANK(LeaveTracker[[#This Row],[Employee Name]]),"-----",VLOOKUP(LeaveTracker[[#This Row],[Employee Name]],Employees[[Employee Name]:[Office]],7))</f>
        <v>ACCOUNTING</v>
      </c>
      <c r="F1709" s="51" t="str">
        <f>IF(ISBLANK(LeaveTracker[[#This Row],[Employee Name]]),"-----",VLOOKUP(LeaveTracker[[#This Row],[Employee Name]],Employees[[Employee Name]:[Office]],6))</f>
        <v>REGULAR</v>
      </c>
      <c r="G1709" s="24">
        <v>43803</v>
      </c>
      <c r="H1709" s="24">
        <v>43805</v>
      </c>
      <c r="I1709" s="56" t="s">
        <v>81</v>
      </c>
      <c r="K1709" s="51" t="str">
        <f ca="1">LeaveTracker[[#This Row],[Days]]&amp;" "&amp;LeaveTracker[[#This Row],[Type of Leave]]</f>
        <v>3 SL</v>
      </c>
      <c r="L1709" s="23">
        <f ca="1">NETWORKDAYS(LeaveTracker[[#This Row],[Start Date]],LeaveTracker[[#This Row],[End Date]],lstHolidays)</f>
        <v>3</v>
      </c>
      <c r="M1709" s="27"/>
    </row>
    <row r="1710" spans="1:13" ht="30" hidden="1" customHeight="1" x14ac:dyDescent="0.3">
      <c r="A1710" s="27">
        <v>274</v>
      </c>
      <c r="B1710" s="31">
        <v>43893</v>
      </c>
      <c r="C1710" s="31">
        <v>43797</v>
      </c>
      <c r="D1710" s="19" t="s">
        <v>523</v>
      </c>
      <c r="E1710" s="51" t="str">
        <f>IF(ISBLANK(LeaveTracker[[#This Row],[Employee Name]]),"-----",VLOOKUP(LeaveTracker[[#This Row],[Employee Name]],Employees[[Employee Name]:[Office]],7))</f>
        <v>ACCOUNTING</v>
      </c>
      <c r="F1710" s="51" t="str">
        <f>IF(ISBLANK(LeaveTracker[[#This Row],[Employee Name]]),"-----",VLOOKUP(LeaveTracker[[#This Row],[Employee Name]],Employees[[Employee Name]:[Office]],6))</f>
        <v>REGULAR</v>
      </c>
      <c r="G1710" s="24">
        <v>43783</v>
      </c>
      <c r="H1710" s="24">
        <v>43784</v>
      </c>
      <c r="I1710" s="56" t="s">
        <v>81</v>
      </c>
      <c r="K1710" s="51" t="str">
        <f ca="1">LeaveTracker[[#This Row],[Days]]&amp;" "&amp;LeaveTracker[[#This Row],[Type of Leave]]</f>
        <v>2 SL</v>
      </c>
      <c r="L1710" s="23">
        <f ca="1">NETWORKDAYS(LeaveTracker[[#This Row],[Start Date]],LeaveTracker[[#This Row],[End Date]],lstHolidays)</f>
        <v>2</v>
      </c>
      <c r="M1710" s="27"/>
    </row>
    <row r="1711" spans="1:13" ht="30" hidden="1" customHeight="1" x14ac:dyDescent="0.3">
      <c r="A1711" s="27">
        <v>275</v>
      </c>
      <c r="B1711" s="31">
        <v>43893</v>
      </c>
      <c r="C1711" s="31">
        <v>43850</v>
      </c>
      <c r="D1711" s="19" t="s">
        <v>116</v>
      </c>
      <c r="E1711" s="51" t="str">
        <f>IF(ISBLANK(LeaveTracker[[#This Row],[Employee Name]]),"-----",VLOOKUP(LeaveTracker[[#This Row],[Employee Name]],Employees[[Employee Name]:[Office]],7))</f>
        <v>CHARACTER OFFICE</v>
      </c>
      <c r="F1711" s="51" t="str">
        <f>IF(ISBLANK(LeaveTracker[[#This Row],[Employee Name]]),"-----",VLOOKUP(LeaveTracker[[#This Row],[Employee Name]],Employees[[Employee Name]:[Office]],6))</f>
        <v>REGULAR</v>
      </c>
      <c r="G1711" s="24">
        <v>43845</v>
      </c>
      <c r="H1711" s="24">
        <v>43847</v>
      </c>
      <c r="I1711" s="56" t="s">
        <v>81</v>
      </c>
      <c r="K1711" s="51" t="str">
        <f ca="1">LeaveTracker[[#This Row],[Days]]&amp;" "&amp;LeaveTracker[[#This Row],[Type of Leave]]</f>
        <v>3 SL</v>
      </c>
      <c r="L1711" s="23">
        <f ca="1">NETWORKDAYS(LeaveTracker[[#This Row],[Start Date]],LeaveTracker[[#This Row],[End Date]],lstHolidays)</f>
        <v>3</v>
      </c>
      <c r="M1711" s="27"/>
    </row>
    <row r="1712" spans="1:13" ht="30" hidden="1" customHeight="1" x14ac:dyDescent="0.3">
      <c r="A1712" s="27">
        <v>276</v>
      </c>
      <c r="B1712" s="31">
        <v>43893</v>
      </c>
      <c r="D1712" s="19" t="s">
        <v>157</v>
      </c>
      <c r="E1712" s="51" t="str">
        <f>IF(ISBLANK(LeaveTracker[[#This Row],[Employee Name]]),"-----",VLOOKUP(LeaveTracker[[#This Row],[Employee Name]],Employees[[Employee Name]:[Office]],7))</f>
        <v>PIO</v>
      </c>
      <c r="F1712" s="51" t="str">
        <f>IF(ISBLANK(LeaveTracker[[#This Row],[Employee Name]]),"-----",VLOOKUP(LeaveTracker[[#This Row],[Employee Name]],Employees[[Employee Name]:[Office]],6))</f>
        <v>REGULAR</v>
      </c>
      <c r="G1712" s="24">
        <v>43852</v>
      </c>
      <c r="H1712" s="24">
        <v>43852</v>
      </c>
      <c r="I1712" s="56" t="s">
        <v>300</v>
      </c>
      <c r="J1712" s="43" t="s">
        <v>730</v>
      </c>
      <c r="K1712" s="51" t="str">
        <f ca="1">LeaveTracker[[#This Row],[Days]]&amp;" "&amp;LeaveTracker[[#This Row],[Type of Leave]]</f>
        <v>1 OTHER</v>
      </c>
      <c r="L1712" s="23">
        <f ca="1">NETWORKDAYS(LeaveTracker[[#This Row],[Start Date]],LeaveTracker[[#This Row],[End Date]],lstHolidays)</f>
        <v>1</v>
      </c>
      <c r="M1712" s="27"/>
    </row>
    <row r="1713" spans="1:13" ht="30" hidden="1" customHeight="1" x14ac:dyDescent="0.3">
      <c r="A1713" s="27">
        <v>277</v>
      </c>
      <c r="B1713" s="31">
        <v>43893</v>
      </c>
      <c r="D1713" s="20" t="s">
        <v>157</v>
      </c>
      <c r="E1713" s="51" t="str">
        <f>IF(ISBLANK(LeaveTracker[[#This Row],[Employee Name]]),"-----",VLOOKUP(LeaveTracker[[#This Row],[Employee Name]],Employees[[Employee Name]:[Office]],7))</f>
        <v>PIO</v>
      </c>
      <c r="F1713" s="51" t="str">
        <f>IF(ISBLANK(LeaveTracker[[#This Row],[Employee Name]]),"-----",VLOOKUP(LeaveTracker[[#This Row],[Employee Name]],Employees[[Employee Name]:[Office]],6))</f>
        <v>REGULAR</v>
      </c>
      <c r="G1713" s="24">
        <v>43845</v>
      </c>
      <c r="H1713" s="24">
        <v>43851</v>
      </c>
      <c r="I1713" s="56" t="s">
        <v>300</v>
      </c>
      <c r="J1713" s="43" t="s">
        <v>846</v>
      </c>
      <c r="K1713" s="51" t="str">
        <f ca="1">LeaveTracker[[#This Row],[Days]]&amp;" "&amp;LeaveTracker[[#This Row],[Type of Leave]]</f>
        <v>5 OTHER</v>
      </c>
      <c r="L1713" s="23">
        <f ca="1">NETWORKDAYS(LeaveTracker[[#This Row],[Start Date]],LeaveTracker[[#This Row],[End Date]],lstHolidays)</f>
        <v>5</v>
      </c>
      <c r="M1713" s="27"/>
    </row>
    <row r="1714" spans="1:13" ht="30" hidden="1" customHeight="1" x14ac:dyDescent="0.3">
      <c r="A1714" s="27">
        <v>278</v>
      </c>
      <c r="B1714" s="31">
        <v>43893</v>
      </c>
      <c r="C1714" s="31">
        <v>43872</v>
      </c>
      <c r="D1714" s="19" t="s">
        <v>853</v>
      </c>
      <c r="E1714" s="51" t="str">
        <f>IF(ISBLANK(LeaveTracker[[#This Row],[Employee Name]]),"-----",VLOOKUP(LeaveTracker[[#This Row],[Employee Name]],Employees[[Employee Name]:[Office]],7))</f>
        <v>MO</v>
      </c>
      <c r="F1714" s="51" t="str">
        <f>IF(ISBLANK(LeaveTracker[[#This Row],[Employee Name]]),"-----",VLOOKUP(LeaveTracker[[#This Row],[Employee Name]],Employees[[Employee Name]:[Office]],6))</f>
        <v>REGULAR</v>
      </c>
      <c r="G1714" s="24">
        <v>43874</v>
      </c>
      <c r="H1714" s="24">
        <v>43875</v>
      </c>
      <c r="I1714" s="56" t="s">
        <v>300</v>
      </c>
      <c r="J1714" s="43" t="s">
        <v>846</v>
      </c>
      <c r="K1714" s="51" t="str">
        <f ca="1">LeaveTracker[[#This Row],[Days]]&amp;" "&amp;LeaveTracker[[#This Row],[Type of Leave]]</f>
        <v>2 OTHER</v>
      </c>
      <c r="L1714" s="23">
        <f ca="1">NETWORKDAYS(LeaveTracker[[#This Row],[Start Date]],LeaveTracker[[#This Row],[End Date]],lstHolidays)</f>
        <v>2</v>
      </c>
      <c r="M1714" s="27"/>
    </row>
    <row r="1715" spans="1:13" ht="30" hidden="1" customHeight="1" x14ac:dyDescent="0.3">
      <c r="A1715" s="27">
        <v>279</v>
      </c>
      <c r="B1715" s="31">
        <v>43893</v>
      </c>
      <c r="C1715" s="31">
        <v>43864</v>
      </c>
      <c r="D1715" s="19" t="s">
        <v>853</v>
      </c>
      <c r="E1715" s="51" t="str">
        <f>IF(ISBLANK(LeaveTracker[[#This Row],[Employee Name]]),"-----",VLOOKUP(LeaveTracker[[#This Row],[Employee Name]],Employees[[Employee Name]:[Office]],7))</f>
        <v>MO</v>
      </c>
      <c r="F1715" s="51" t="str">
        <f>IF(ISBLANK(LeaveTracker[[#This Row],[Employee Name]]),"-----",VLOOKUP(LeaveTracker[[#This Row],[Employee Name]],Employees[[Employee Name]:[Office]],6))</f>
        <v>REGULAR</v>
      </c>
      <c r="G1715" s="24">
        <v>43859</v>
      </c>
      <c r="H1715" s="24">
        <v>43861</v>
      </c>
      <c r="I1715" s="56" t="s">
        <v>300</v>
      </c>
      <c r="J1715" s="43" t="s">
        <v>846</v>
      </c>
      <c r="K1715" s="51" t="str">
        <f ca="1">LeaveTracker[[#This Row],[Days]]&amp;" "&amp;LeaveTracker[[#This Row],[Type of Leave]]</f>
        <v>3 OTHER</v>
      </c>
      <c r="L1715" s="23">
        <f ca="1">NETWORKDAYS(LeaveTracker[[#This Row],[Start Date]],LeaveTracker[[#This Row],[End Date]],lstHolidays)</f>
        <v>3</v>
      </c>
      <c r="M1715" s="27"/>
    </row>
    <row r="1716" spans="1:13" ht="30" hidden="1" customHeight="1" x14ac:dyDescent="0.3">
      <c r="A1716" s="27">
        <v>280</v>
      </c>
      <c r="B1716" s="31">
        <v>43893</v>
      </c>
      <c r="C1716" s="31">
        <v>43864</v>
      </c>
      <c r="D1716" s="19" t="s">
        <v>714</v>
      </c>
      <c r="E1716" s="51" t="str">
        <f>IF(ISBLANK(LeaveTracker[[#This Row],[Employee Name]]),"-----",VLOOKUP(LeaveTracker[[#This Row],[Employee Name]],Employees[[Employee Name]:[Office]],7))</f>
        <v>CBO</v>
      </c>
      <c r="F1716" s="51" t="str">
        <f>IF(ISBLANK(LeaveTracker[[#This Row],[Employee Name]]),"-----",VLOOKUP(LeaveTracker[[#This Row],[Employee Name]],Employees[[Employee Name]:[Office]],6))</f>
        <v>REGULAR</v>
      </c>
      <c r="G1716" s="24">
        <v>43867</v>
      </c>
      <c r="H1716" s="24">
        <v>43868</v>
      </c>
      <c r="I1716" s="56" t="s">
        <v>300</v>
      </c>
      <c r="J1716" s="43" t="s">
        <v>846</v>
      </c>
      <c r="K1716" s="51" t="str">
        <f ca="1">LeaveTracker[[#This Row],[Days]]&amp;" "&amp;LeaveTracker[[#This Row],[Type of Leave]]</f>
        <v>2 OTHER</v>
      </c>
      <c r="L1716" s="23">
        <f ca="1">NETWORKDAYS(LeaveTracker[[#This Row],[Start Date]],LeaveTracker[[#This Row],[End Date]],lstHolidays)</f>
        <v>2</v>
      </c>
      <c r="M1716" s="27"/>
    </row>
    <row r="1717" spans="1:13" ht="30" hidden="1" customHeight="1" x14ac:dyDescent="0.3">
      <c r="A1717" s="27">
        <v>280</v>
      </c>
      <c r="B1717" s="31">
        <v>43893</v>
      </c>
      <c r="C1717" s="31">
        <v>43864</v>
      </c>
      <c r="D1717" s="20" t="s">
        <v>714</v>
      </c>
      <c r="E1717" s="51" t="str">
        <f>IF(ISBLANK(LeaveTracker[[#This Row],[Employee Name]]),"-----",VLOOKUP(LeaveTracker[[#This Row],[Employee Name]],Employees[[Employee Name]:[Office]],7))</f>
        <v>CBO</v>
      </c>
      <c r="F1717" s="51" t="str">
        <f>IF(ISBLANK(LeaveTracker[[#This Row],[Employee Name]]),"-----",VLOOKUP(LeaveTracker[[#This Row],[Employee Name]],Employees[[Employee Name]:[Office]],6))</f>
        <v>REGULAR</v>
      </c>
      <c r="G1717" s="24">
        <v>43872</v>
      </c>
      <c r="H1717" s="24">
        <v>43872</v>
      </c>
      <c r="I1717" s="56" t="s">
        <v>300</v>
      </c>
      <c r="J1717" s="43" t="s">
        <v>846</v>
      </c>
      <c r="K1717" s="51" t="str">
        <f ca="1">LeaveTracker[[#This Row],[Days]]&amp;" "&amp;LeaveTracker[[#This Row],[Type of Leave]]</f>
        <v>1 OTHER</v>
      </c>
      <c r="L1717" s="23">
        <f ca="1">NETWORKDAYS(LeaveTracker[[#This Row],[Start Date]],LeaveTracker[[#This Row],[End Date]],lstHolidays)</f>
        <v>1</v>
      </c>
      <c r="M1717" s="27"/>
    </row>
    <row r="1718" spans="1:13" ht="30" hidden="1" customHeight="1" x14ac:dyDescent="0.3">
      <c r="A1718" s="27">
        <v>281</v>
      </c>
      <c r="B1718" s="31">
        <v>43893</v>
      </c>
      <c r="C1718" s="31">
        <v>43852</v>
      </c>
      <c r="D1718" s="19" t="s">
        <v>598</v>
      </c>
      <c r="E1718" s="51" t="str">
        <f>IF(ISBLANK(LeaveTracker[[#This Row],[Employee Name]]),"-----",VLOOKUP(LeaveTracker[[#This Row],[Employee Name]],Employees[[Employee Name]:[Office]],7))</f>
        <v>MAHOGANY MARKET</v>
      </c>
      <c r="F1718" s="51" t="str">
        <f>IF(ISBLANK(LeaveTracker[[#This Row],[Employee Name]]),"-----",VLOOKUP(LeaveTracker[[#This Row],[Employee Name]],Employees[[Employee Name]:[Office]],6))</f>
        <v>REGULAR</v>
      </c>
      <c r="G1718" s="24">
        <v>43845</v>
      </c>
      <c r="H1718" s="24">
        <v>43847</v>
      </c>
      <c r="I1718" s="56" t="s">
        <v>300</v>
      </c>
      <c r="J1718" s="43" t="s">
        <v>846</v>
      </c>
      <c r="K1718" s="51" t="str">
        <f ca="1">LeaveTracker[[#This Row],[Days]]&amp;" "&amp;LeaveTracker[[#This Row],[Type of Leave]]</f>
        <v>3 OTHER</v>
      </c>
      <c r="L1718" s="23">
        <f ca="1">NETWORKDAYS(LeaveTracker[[#This Row],[Start Date]],LeaveTracker[[#This Row],[End Date]],lstHolidays)</f>
        <v>3</v>
      </c>
      <c r="M1718" s="27"/>
    </row>
    <row r="1719" spans="1:13" ht="30" hidden="1" customHeight="1" x14ac:dyDescent="0.3">
      <c r="A1719" s="27">
        <v>282</v>
      </c>
      <c r="B1719" s="31">
        <v>43893</v>
      </c>
      <c r="C1719" s="31">
        <v>43852</v>
      </c>
      <c r="D1719" s="20" t="s">
        <v>850</v>
      </c>
      <c r="E1719" s="51" t="str">
        <f>IF(ISBLANK(LeaveTracker[[#This Row],[Employee Name]]),"-----",VLOOKUP(LeaveTracker[[#This Row],[Employee Name]],Employees[[Employee Name]:[Office]],7))</f>
        <v>MAHOGANY MARKET</v>
      </c>
      <c r="F1719" s="51" t="str">
        <f>IF(ISBLANK(LeaveTracker[[#This Row],[Employee Name]]),"-----",VLOOKUP(LeaveTracker[[#This Row],[Employee Name]],Employees[[Employee Name]:[Office]],6))</f>
        <v>REGULAR</v>
      </c>
      <c r="G1719" s="24">
        <v>43845</v>
      </c>
      <c r="H1719" s="24">
        <v>43846</v>
      </c>
      <c r="I1719" s="56" t="s">
        <v>300</v>
      </c>
      <c r="J1719" s="43" t="s">
        <v>846</v>
      </c>
      <c r="K1719" s="51" t="str">
        <f ca="1">LeaveTracker[[#This Row],[Days]]&amp;" "&amp;LeaveTracker[[#This Row],[Type of Leave]]</f>
        <v>2 OTHER</v>
      </c>
      <c r="L1719" s="23">
        <f ca="1">NETWORKDAYS(LeaveTracker[[#This Row],[Start Date]],LeaveTracker[[#This Row],[End Date]],lstHolidays)</f>
        <v>2</v>
      </c>
      <c r="M1719" s="27"/>
    </row>
    <row r="1720" spans="1:13" ht="30" hidden="1" customHeight="1" x14ac:dyDescent="0.3">
      <c r="A1720" s="27">
        <v>282</v>
      </c>
      <c r="B1720" s="31">
        <v>43893</v>
      </c>
      <c r="C1720" s="31">
        <v>43852</v>
      </c>
      <c r="D1720" s="20" t="s">
        <v>850</v>
      </c>
      <c r="E1720" s="51" t="str">
        <f>IF(ISBLANK(LeaveTracker[[#This Row],[Employee Name]]),"-----",VLOOKUP(LeaveTracker[[#This Row],[Employee Name]],Employees[[Employee Name]:[Office]],7))</f>
        <v>MAHOGANY MARKET</v>
      </c>
      <c r="F1720" s="51" t="str">
        <f>IF(ISBLANK(LeaveTracker[[#This Row],[Employee Name]]),"-----",VLOOKUP(LeaveTracker[[#This Row],[Employee Name]],Employees[[Employee Name]:[Office]],6))</f>
        <v>REGULAR</v>
      </c>
      <c r="G1720" s="24">
        <v>43847</v>
      </c>
      <c r="H1720" s="24">
        <v>43847</v>
      </c>
      <c r="I1720" s="56" t="s">
        <v>300</v>
      </c>
      <c r="J1720" s="43" t="s">
        <v>846</v>
      </c>
      <c r="K1720" s="51" t="str">
        <f ca="1">LeaveTracker[[#This Row],[Days]]&amp;" "&amp;LeaveTracker[[#This Row],[Type of Leave]]</f>
        <v>1 OTHER</v>
      </c>
      <c r="L1720" s="23">
        <f ca="1">NETWORKDAYS(LeaveTracker[[#This Row],[Start Date]],LeaveTracker[[#This Row],[End Date]],lstHolidays)</f>
        <v>1</v>
      </c>
      <c r="M1720" s="27"/>
    </row>
    <row r="1721" spans="1:13" ht="30" hidden="1" customHeight="1" x14ac:dyDescent="0.3">
      <c r="A1721" s="27">
        <v>283</v>
      </c>
      <c r="B1721" s="31">
        <v>43893</v>
      </c>
      <c r="C1721" s="31">
        <v>43860</v>
      </c>
      <c r="D1721" s="19" t="s">
        <v>629</v>
      </c>
      <c r="E1721" s="51" t="str">
        <f>IF(ISBLANK(LeaveTracker[[#This Row],[Employee Name]]),"-----",VLOOKUP(LeaveTracker[[#This Row],[Employee Name]],Employees[[Employee Name]:[Office]],7))</f>
        <v>EEO/ CITY MARKET</v>
      </c>
      <c r="F1721" s="51" t="str">
        <f>IF(ISBLANK(LeaveTracker[[#This Row],[Employee Name]]),"-----",VLOOKUP(LeaveTracker[[#This Row],[Employee Name]],Employees[[Employee Name]:[Office]],6))</f>
        <v>REGULAR</v>
      </c>
      <c r="G1721" s="24">
        <v>43865</v>
      </c>
      <c r="H1721" s="24">
        <v>43867</v>
      </c>
      <c r="I1721" s="56" t="s">
        <v>300</v>
      </c>
      <c r="J1721" s="43" t="s">
        <v>846</v>
      </c>
      <c r="K1721" s="51" t="str">
        <f ca="1">LeaveTracker[[#This Row],[Days]]&amp;" "&amp;LeaveTracker[[#This Row],[Type of Leave]]</f>
        <v>3 OTHER</v>
      </c>
      <c r="L1721" s="23">
        <f ca="1">NETWORKDAYS(LeaveTracker[[#This Row],[Start Date]],LeaveTracker[[#This Row],[End Date]],lstHolidays)</f>
        <v>3</v>
      </c>
      <c r="M1721" s="27"/>
    </row>
    <row r="1722" spans="1:13" ht="30" hidden="1" customHeight="1" x14ac:dyDescent="0.3">
      <c r="A1722" s="27">
        <v>283</v>
      </c>
      <c r="B1722" s="31">
        <v>43893</v>
      </c>
      <c r="C1722" s="31">
        <v>43860</v>
      </c>
      <c r="D1722" s="20" t="s">
        <v>629</v>
      </c>
      <c r="E1722" s="51" t="str">
        <f>IF(ISBLANK(LeaveTracker[[#This Row],[Employee Name]]),"-----",VLOOKUP(LeaveTracker[[#This Row],[Employee Name]],Employees[[Employee Name]:[Office]],7))</f>
        <v>EEO/ CITY MARKET</v>
      </c>
      <c r="F1722" s="51" t="str">
        <f>IF(ISBLANK(LeaveTracker[[#This Row],[Employee Name]]),"-----",VLOOKUP(LeaveTracker[[#This Row],[Employee Name]],Employees[[Employee Name]:[Office]],6))</f>
        <v>REGULAR</v>
      </c>
      <c r="G1722" s="24">
        <v>43872</v>
      </c>
      <c r="H1722" s="24">
        <v>43872</v>
      </c>
      <c r="I1722" s="56" t="s">
        <v>300</v>
      </c>
      <c r="J1722" s="43" t="s">
        <v>846</v>
      </c>
      <c r="K1722" s="51" t="str">
        <f ca="1">LeaveTracker[[#This Row],[Days]]&amp;" "&amp;LeaveTracker[[#This Row],[Type of Leave]]</f>
        <v>1 OTHER</v>
      </c>
      <c r="L1722" s="23">
        <f ca="1">NETWORKDAYS(LeaveTracker[[#This Row],[Start Date]],LeaveTracker[[#This Row],[End Date]],lstHolidays)</f>
        <v>1</v>
      </c>
      <c r="M1722" s="27"/>
    </row>
    <row r="1723" spans="1:13" ht="30" hidden="1" customHeight="1" x14ac:dyDescent="0.3">
      <c r="A1723" s="27">
        <v>283</v>
      </c>
      <c r="B1723" s="31">
        <v>43893</v>
      </c>
      <c r="C1723" s="31">
        <v>43860</v>
      </c>
      <c r="D1723" s="20" t="s">
        <v>629</v>
      </c>
      <c r="E1723" s="51" t="str">
        <f>IF(ISBLANK(LeaveTracker[[#This Row],[Employee Name]]),"-----",VLOOKUP(LeaveTracker[[#This Row],[Employee Name]],Employees[[Employee Name]:[Office]],7))</f>
        <v>EEO/ CITY MARKET</v>
      </c>
      <c r="F1723" s="51" t="str">
        <f>IF(ISBLANK(LeaveTracker[[#This Row],[Employee Name]]),"-----",VLOOKUP(LeaveTracker[[#This Row],[Employee Name]],Employees[[Employee Name]:[Office]],6))</f>
        <v>REGULAR</v>
      </c>
      <c r="G1723" s="24">
        <v>43874</v>
      </c>
      <c r="H1723" s="24">
        <v>43874</v>
      </c>
      <c r="I1723" s="56" t="s">
        <v>300</v>
      </c>
      <c r="J1723" s="43" t="s">
        <v>846</v>
      </c>
      <c r="K1723" s="51" t="str">
        <f ca="1">LeaveTracker[[#This Row],[Days]]&amp;" "&amp;LeaveTracker[[#This Row],[Type of Leave]]</f>
        <v>1 OTHER</v>
      </c>
      <c r="L1723" s="23">
        <f ca="1">NETWORKDAYS(LeaveTracker[[#This Row],[Start Date]],LeaveTracker[[#This Row],[End Date]],lstHolidays)</f>
        <v>1</v>
      </c>
      <c r="M1723" s="27"/>
    </row>
    <row r="1724" spans="1:13" ht="30" hidden="1" customHeight="1" x14ac:dyDescent="0.3">
      <c r="A1724" s="27">
        <v>284</v>
      </c>
      <c r="B1724" s="31">
        <v>43893</v>
      </c>
      <c r="C1724" s="31">
        <v>43873</v>
      </c>
      <c r="D1724" s="19" t="s">
        <v>594</v>
      </c>
      <c r="E1724" s="51" t="str">
        <f>IF(ISBLANK(LeaveTracker[[#This Row],[Employee Name]]),"-----",VLOOKUP(LeaveTracker[[#This Row],[Employee Name]],Employees[[Employee Name]:[Office]],7))</f>
        <v>MAHOGANY MARKET</v>
      </c>
      <c r="F1724" s="51" t="str">
        <f>IF(ISBLANK(LeaveTracker[[#This Row],[Employee Name]]),"-----",VLOOKUP(LeaveTracker[[#This Row],[Employee Name]],Employees[[Employee Name]:[Office]],6))</f>
        <v>REGULAR</v>
      </c>
      <c r="G1724" s="24">
        <v>43867</v>
      </c>
      <c r="H1724" s="24">
        <v>43867</v>
      </c>
      <c r="I1724" s="56" t="s">
        <v>81</v>
      </c>
      <c r="K1724" s="51" t="str">
        <f ca="1">LeaveTracker[[#This Row],[Days]]&amp;" "&amp;LeaveTracker[[#This Row],[Type of Leave]]</f>
        <v>1 SL</v>
      </c>
      <c r="L1724" s="23">
        <f ca="1">NETWORKDAYS(LeaveTracker[[#This Row],[Start Date]],LeaveTracker[[#This Row],[End Date]],lstHolidays)</f>
        <v>1</v>
      </c>
      <c r="M1724" s="27"/>
    </row>
    <row r="1725" spans="1:13" ht="30" hidden="1" customHeight="1" x14ac:dyDescent="0.3">
      <c r="A1725" s="27">
        <v>285</v>
      </c>
      <c r="B1725" s="31">
        <v>43893</v>
      </c>
      <c r="C1725" s="31">
        <v>43860</v>
      </c>
      <c r="D1725" s="19" t="s">
        <v>855</v>
      </c>
      <c r="E1725" s="51" t="str">
        <f>IF(ISBLANK(LeaveTracker[[#This Row],[Employee Name]]),"-----",VLOOKUP(LeaveTracker[[#This Row],[Employee Name]],Employees[[Employee Name]:[Office]],7))</f>
        <v>EEO/ CITY MARKET</v>
      </c>
      <c r="F1725" s="51" t="str">
        <f>IF(ISBLANK(LeaveTracker[[#This Row],[Employee Name]]),"-----",VLOOKUP(LeaveTracker[[#This Row],[Employee Name]],Employees[[Employee Name]:[Office]],6))</f>
        <v>REGULAR</v>
      </c>
      <c r="G1725" s="24">
        <v>43864</v>
      </c>
      <c r="H1725" s="24">
        <v>43864</v>
      </c>
      <c r="I1725" s="56" t="s">
        <v>300</v>
      </c>
      <c r="J1725" s="43" t="s">
        <v>846</v>
      </c>
      <c r="K1725" s="51" t="str">
        <f ca="1">LeaveTracker[[#This Row],[Days]]&amp;" "&amp;LeaveTracker[[#This Row],[Type of Leave]]</f>
        <v>1 OTHER</v>
      </c>
      <c r="L1725" s="23">
        <f ca="1">NETWORKDAYS(LeaveTracker[[#This Row],[Start Date]],LeaveTracker[[#This Row],[End Date]],lstHolidays)</f>
        <v>1</v>
      </c>
      <c r="M1725" s="27"/>
    </row>
    <row r="1726" spans="1:13" ht="30" hidden="1" customHeight="1" x14ac:dyDescent="0.3">
      <c r="A1726" s="27">
        <v>285</v>
      </c>
      <c r="B1726" s="31">
        <v>43893</v>
      </c>
      <c r="C1726" s="31">
        <v>43860</v>
      </c>
      <c r="D1726" s="19" t="s">
        <v>855</v>
      </c>
      <c r="E1726" s="51" t="str">
        <f>IF(ISBLANK(LeaveTracker[[#This Row],[Employee Name]]),"-----",VLOOKUP(LeaveTracker[[#This Row],[Employee Name]],Employees[[Employee Name]:[Office]],7))</f>
        <v>EEO/ CITY MARKET</v>
      </c>
      <c r="F1726" s="51" t="str">
        <f>IF(ISBLANK(LeaveTracker[[#This Row],[Employee Name]]),"-----",VLOOKUP(LeaveTracker[[#This Row],[Employee Name]],Employees[[Employee Name]:[Office]],6))</f>
        <v>REGULAR</v>
      </c>
      <c r="G1726" s="24">
        <v>43867</v>
      </c>
      <c r="H1726" s="24">
        <v>43868</v>
      </c>
      <c r="I1726" s="56" t="s">
        <v>300</v>
      </c>
      <c r="J1726" s="43" t="s">
        <v>846</v>
      </c>
      <c r="K1726" s="51" t="str">
        <f ca="1">LeaveTracker[[#This Row],[Days]]&amp;" "&amp;LeaveTracker[[#This Row],[Type of Leave]]</f>
        <v>2 OTHER</v>
      </c>
      <c r="L1726" s="23">
        <f ca="1">NETWORKDAYS(LeaveTracker[[#This Row],[Start Date]],LeaveTracker[[#This Row],[End Date]],lstHolidays)</f>
        <v>2</v>
      </c>
      <c r="M1726" s="27"/>
    </row>
    <row r="1727" spans="1:13" ht="30" hidden="1" customHeight="1" x14ac:dyDescent="0.3">
      <c r="A1727" s="27">
        <v>285</v>
      </c>
      <c r="B1727" s="31">
        <v>43893</v>
      </c>
      <c r="C1727" s="31">
        <v>43860</v>
      </c>
      <c r="D1727" s="19" t="s">
        <v>855</v>
      </c>
      <c r="E1727" s="51" t="str">
        <f>IF(ISBLANK(LeaveTracker[[#This Row],[Employee Name]]),"-----",VLOOKUP(LeaveTracker[[#This Row],[Employee Name]],Employees[[Employee Name]:[Office]],7))</f>
        <v>EEO/ CITY MARKET</v>
      </c>
      <c r="F1727" s="51" t="str">
        <f>IF(ISBLANK(LeaveTracker[[#This Row],[Employee Name]]),"-----",VLOOKUP(LeaveTracker[[#This Row],[Employee Name]],Employees[[Employee Name]:[Office]],6))</f>
        <v>REGULAR</v>
      </c>
      <c r="G1727" s="24">
        <v>43871</v>
      </c>
      <c r="H1727" s="24">
        <v>43871</v>
      </c>
      <c r="I1727" s="56" t="s">
        <v>300</v>
      </c>
      <c r="J1727" s="43" t="s">
        <v>846</v>
      </c>
      <c r="K1727" s="51" t="str">
        <f ca="1">LeaveTracker[[#This Row],[Days]]&amp;" "&amp;LeaveTracker[[#This Row],[Type of Leave]]</f>
        <v>1 OTHER</v>
      </c>
      <c r="L1727" s="23">
        <f ca="1">NETWORKDAYS(LeaveTracker[[#This Row],[Start Date]],LeaveTracker[[#This Row],[End Date]],lstHolidays)</f>
        <v>1</v>
      </c>
      <c r="M1727" s="27"/>
    </row>
    <row r="1728" spans="1:13" ht="30" hidden="1" customHeight="1" x14ac:dyDescent="0.3">
      <c r="A1728" s="27">
        <v>285</v>
      </c>
      <c r="B1728" s="31">
        <v>43893</v>
      </c>
      <c r="C1728" s="31">
        <v>43860</v>
      </c>
      <c r="D1728" s="19" t="s">
        <v>855</v>
      </c>
      <c r="E1728" s="51" t="str">
        <f>IF(ISBLANK(LeaveTracker[[#This Row],[Employee Name]]),"-----",VLOOKUP(LeaveTracker[[#This Row],[Employee Name]],Employees[[Employee Name]:[Office]],7))</f>
        <v>EEO/ CITY MARKET</v>
      </c>
      <c r="F1728" s="51" t="str">
        <f>IF(ISBLANK(LeaveTracker[[#This Row],[Employee Name]]),"-----",VLOOKUP(LeaveTracker[[#This Row],[Employee Name]],Employees[[Employee Name]:[Office]],6))</f>
        <v>REGULAR</v>
      </c>
      <c r="G1728" s="24">
        <v>43874</v>
      </c>
      <c r="H1728" s="24">
        <v>43874</v>
      </c>
      <c r="I1728" s="56" t="s">
        <v>300</v>
      </c>
      <c r="J1728" s="43" t="s">
        <v>846</v>
      </c>
      <c r="K1728" s="51" t="str">
        <f ca="1">LeaveTracker[[#This Row],[Days]]&amp;" "&amp;LeaveTracker[[#This Row],[Type of Leave]]</f>
        <v>1 OTHER</v>
      </c>
      <c r="L1728" s="23">
        <f ca="1">NETWORKDAYS(LeaveTracker[[#This Row],[Start Date]],LeaveTracker[[#This Row],[End Date]],lstHolidays)</f>
        <v>1</v>
      </c>
      <c r="M1728" s="27"/>
    </row>
    <row r="1729" spans="1:13" ht="30" hidden="1" customHeight="1" x14ac:dyDescent="0.3">
      <c r="A1729" s="27">
        <v>286</v>
      </c>
      <c r="B1729" s="31">
        <v>43893</v>
      </c>
      <c r="C1729" s="31">
        <v>43860</v>
      </c>
      <c r="D1729" s="19" t="s">
        <v>621</v>
      </c>
      <c r="E1729" s="51" t="str">
        <f>IF(ISBLANK(LeaveTracker[[#This Row],[Employee Name]]),"-----",VLOOKUP(LeaveTracker[[#This Row],[Employee Name]],Employees[[Employee Name]:[Office]],7))</f>
        <v>EEO/ CITY MARKET</v>
      </c>
      <c r="F1729" s="51" t="str">
        <f>IF(ISBLANK(LeaveTracker[[#This Row],[Employee Name]]),"-----",VLOOKUP(LeaveTracker[[#This Row],[Employee Name]],Employees[[Employee Name]:[Office]],6))</f>
        <v>REGULAR</v>
      </c>
      <c r="G1729" s="24">
        <v>43852</v>
      </c>
      <c r="H1729" s="24">
        <v>43853</v>
      </c>
      <c r="I1729" s="56" t="s">
        <v>300</v>
      </c>
      <c r="J1729" s="43" t="s">
        <v>846</v>
      </c>
      <c r="K1729" s="51" t="str">
        <f ca="1">LeaveTracker[[#This Row],[Days]]&amp;" "&amp;LeaveTracker[[#This Row],[Type of Leave]]</f>
        <v>2 OTHER</v>
      </c>
      <c r="L1729" s="23">
        <f ca="1">NETWORKDAYS(LeaveTracker[[#This Row],[Start Date]],LeaveTracker[[#This Row],[End Date]],lstHolidays)</f>
        <v>2</v>
      </c>
      <c r="M1729" s="27"/>
    </row>
    <row r="1730" spans="1:13" ht="30" hidden="1" customHeight="1" x14ac:dyDescent="0.3">
      <c r="A1730" s="27">
        <v>286</v>
      </c>
      <c r="B1730" s="31">
        <v>43893</v>
      </c>
      <c r="C1730" s="31">
        <v>43860</v>
      </c>
      <c r="D1730" s="20" t="s">
        <v>621</v>
      </c>
      <c r="E1730" s="51" t="str">
        <f>IF(ISBLANK(LeaveTracker[[#This Row],[Employee Name]]),"-----",VLOOKUP(LeaveTracker[[#This Row],[Employee Name]],Employees[[Employee Name]:[Office]],7))</f>
        <v>EEO/ CITY MARKET</v>
      </c>
      <c r="F1730" s="51" t="str">
        <f>IF(ISBLANK(LeaveTracker[[#This Row],[Employee Name]]),"-----",VLOOKUP(LeaveTracker[[#This Row],[Employee Name]],Employees[[Employee Name]:[Office]],6))</f>
        <v>REGULAR</v>
      </c>
      <c r="G1730" s="24">
        <v>43859</v>
      </c>
      <c r="H1730" s="24">
        <v>43859</v>
      </c>
      <c r="I1730" s="56" t="s">
        <v>300</v>
      </c>
      <c r="J1730" s="43" t="s">
        <v>846</v>
      </c>
      <c r="K1730" s="51" t="str">
        <f ca="1">LeaveTracker[[#This Row],[Days]]&amp;" "&amp;LeaveTracker[[#This Row],[Type of Leave]]</f>
        <v>1 OTHER</v>
      </c>
      <c r="L1730" s="23">
        <f ca="1">NETWORKDAYS(LeaveTracker[[#This Row],[Start Date]],LeaveTracker[[#This Row],[End Date]],lstHolidays)</f>
        <v>1</v>
      </c>
      <c r="M1730" s="27"/>
    </row>
    <row r="1731" spans="1:13" ht="30" hidden="1" customHeight="1" x14ac:dyDescent="0.3">
      <c r="A1731" s="27">
        <v>287</v>
      </c>
      <c r="B1731" s="31">
        <v>43893</v>
      </c>
      <c r="C1731" s="31">
        <v>43836</v>
      </c>
      <c r="D1731" s="20" t="s">
        <v>598</v>
      </c>
      <c r="E1731" s="51" t="str">
        <f>IF(ISBLANK(LeaveTracker[[#This Row],[Employee Name]]),"-----",VLOOKUP(LeaveTracker[[#This Row],[Employee Name]],Employees[[Employee Name]:[Office]],7))</f>
        <v>MAHOGANY MARKET</v>
      </c>
      <c r="F1731" s="51" t="str">
        <f>IF(ISBLANK(LeaveTracker[[#This Row],[Employee Name]]),"-----",VLOOKUP(LeaveTracker[[#This Row],[Employee Name]],Employees[[Employee Name]:[Office]],6))</f>
        <v>REGULAR</v>
      </c>
      <c r="G1731" s="24">
        <v>43832</v>
      </c>
      <c r="H1731" s="24">
        <v>43833</v>
      </c>
      <c r="I1731" s="56" t="s">
        <v>81</v>
      </c>
      <c r="K1731" s="51" t="str">
        <f ca="1">LeaveTracker[[#This Row],[Days]]&amp;" "&amp;LeaveTracker[[#This Row],[Type of Leave]]</f>
        <v>2 SL</v>
      </c>
      <c r="L1731" s="23">
        <f ca="1">NETWORKDAYS(LeaveTracker[[#This Row],[Start Date]],LeaveTracker[[#This Row],[End Date]],lstHolidays)</f>
        <v>2</v>
      </c>
      <c r="M1731" s="27"/>
    </row>
    <row r="1732" spans="1:13" ht="30" hidden="1" customHeight="1" x14ac:dyDescent="0.3">
      <c r="A1732" s="27">
        <v>288</v>
      </c>
      <c r="B1732" s="31">
        <v>43893</v>
      </c>
      <c r="C1732" s="31">
        <v>43865</v>
      </c>
      <c r="D1732" s="19" t="s">
        <v>604</v>
      </c>
      <c r="E1732" s="51" t="str">
        <f>IF(ISBLANK(LeaveTracker[[#This Row],[Employee Name]]),"-----",VLOOKUP(LeaveTracker[[#This Row],[Employee Name]],Employees[[Employee Name]:[Office]],7))</f>
        <v>MAHOGANY MARKET</v>
      </c>
      <c r="F1732" s="51" t="str">
        <f>IF(ISBLANK(LeaveTracker[[#This Row],[Employee Name]]),"-----",VLOOKUP(LeaveTracker[[#This Row],[Employee Name]],Employees[[Employee Name]:[Office]],6))</f>
        <v>REGULAR</v>
      </c>
      <c r="G1732" s="24">
        <v>43874</v>
      </c>
      <c r="H1732" s="24">
        <v>43875</v>
      </c>
      <c r="I1732" s="56" t="s">
        <v>300</v>
      </c>
      <c r="J1732" s="43" t="s">
        <v>846</v>
      </c>
      <c r="K1732" s="51" t="str">
        <f ca="1">LeaveTracker[[#This Row],[Days]]&amp;" "&amp;LeaveTracker[[#This Row],[Type of Leave]]</f>
        <v>2 OTHER</v>
      </c>
      <c r="L1732" s="23">
        <f ca="1">NETWORKDAYS(LeaveTracker[[#This Row],[Start Date]],LeaveTracker[[#This Row],[End Date]],lstHolidays)</f>
        <v>2</v>
      </c>
      <c r="M1732" s="27"/>
    </row>
    <row r="1733" spans="1:13" ht="30" hidden="1" customHeight="1" x14ac:dyDescent="0.3">
      <c r="A1733" s="27">
        <v>289</v>
      </c>
      <c r="B1733" s="31">
        <v>43893</v>
      </c>
      <c r="C1733" s="31">
        <v>43852</v>
      </c>
      <c r="D1733" s="20" t="s">
        <v>604</v>
      </c>
      <c r="E1733" s="51" t="str">
        <f>IF(ISBLANK(LeaveTracker[[#This Row],[Employee Name]]),"-----",VLOOKUP(LeaveTracker[[#This Row],[Employee Name]],Employees[[Employee Name]:[Office]],7))</f>
        <v>MAHOGANY MARKET</v>
      </c>
      <c r="F1733" s="51" t="str">
        <f>IF(ISBLANK(LeaveTracker[[#This Row],[Employee Name]]),"-----",VLOOKUP(LeaveTracker[[#This Row],[Employee Name]],Employees[[Employee Name]:[Office]],6))</f>
        <v>REGULAR</v>
      </c>
      <c r="G1733" s="24">
        <v>43846</v>
      </c>
      <c r="H1733" s="24">
        <v>43847</v>
      </c>
      <c r="I1733" s="56" t="s">
        <v>300</v>
      </c>
      <c r="J1733" s="43" t="s">
        <v>846</v>
      </c>
      <c r="K1733" s="51" t="str">
        <f ca="1">LeaveTracker[[#This Row],[Days]]&amp;" "&amp;LeaveTracker[[#This Row],[Type of Leave]]</f>
        <v>2 OTHER</v>
      </c>
      <c r="L1733" s="23">
        <f ca="1">NETWORKDAYS(LeaveTracker[[#This Row],[Start Date]],LeaveTracker[[#This Row],[End Date]],lstHolidays)</f>
        <v>2</v>
      </c>
      <c r="M1733" s="27"/>
    </row>
    <row r="1734" spans="1:13" ht="30" hidden="1" customHeight="1" x14ac:dyDescent="0.3">
      <c r="A1734" s="27">
        <v>290</v>
      </c>
      <c r="B1734" s="31">
        <v>43893</v>
      </c>
      <c r="C1734" s="31">
        <v>43865</v>
      </c>
      <c r="D1734" s="20" t="s">
        <v>594</v>
      </c>
      <c r="E1734" s="51" t="str">
        <f>IF(ISBLANK(LeaveTracker[[#This Row],[Employee Name]]),"-----",VLOOKUP(LeaveTracker[[#This Row],[Employee Name]],Employees[[Employee Name]:[Office]],7))</f>
        <v>MAHOGANY MARKET</v>
      </c>
      <c r="F1734" s="51" t="str">
        <f>IF(ISBLANK(LeaveTracker[[#This Row],[Employee Name]]),"-----",VLOOKUP(LeaveTracker[[#This Row],[Employee Name]],Employees[[Employee Name]:[Office]],6))</f>
        <v>REGULAR</v>
      </c>
      <c r="G1734" s="24">
        <v>43870</v>
      </c>
      <c r="H1734" s="24">
        <v>43871</v>
      </c>
      <c r="I1734" s="56" t="s">
        <v>300</v>
      </c>
      <c r="J1734" s="43" t="s">
        <v>846</v>
      </c>
      <c r="K1734" s="51" t="str">
        <f ca="1">LeaveTracker[[#This Row],[Days]]&amp;" "&amp;LeaveTracker[[#This Row],[Type of Leave]]</f>
        <v>1 OTHER</v>
      </c>
      <c r="L1734" s="23">
        <f ca="1">NETWORKDAYS(LeaveTracker[[#This Row],[Start Date]],LeaveTracker[[#This Row],[End Date]],lstHolidays)</f>
        <v>1</v>
      </c>
      <c r="M1734" s="27"/>
    </row>
    <row r="1735" spans="1:13" ht="30" hidden="1" customHeight="1" x14ac:dyDescent="0.3">
      <c r="A1735" s="27">
        <v>291</v>
      </c>
      <c r="B1735" s="31">
        <v>43893</v>
      </c>
      <c r="C1735" s="31">
        <v>43852</v>
      </c>
      <c r="D1735" s="20" t="s">
        <v>594</v>
      </c>
      <c r="E1735" s="51" t="str">
        <f>IF(ISBLANK(LeaveTracker[[#This Row],[Employee Name]]),"-----",VLOOKUP(LeaveTracker[[#This Row],[Employee Name]],Employees[[Employee Name]:[Office]],7))</f>
        <v>MAHOGANY MARKET</v>
      </c>
      <c r="F1735" s="51" t="str">
        <f>IF(ISBLANK(LeaveTracker[[#This Row],[Employee Name]]),"-----",VLOOKUP(LeaveTracker[[#This Row],[Employee Name]],Employees[[Employee Name]:[Office]],6))</f>
        <v>REGULAR</v>
      </c>
      <c r="G1735" s="24">
        <v>43849</v>
      </c>
      <c r="H1735" s="24">
        <v>43849</v>
      </c>
      <c r="I1735" s="56" t="s">
        <v>300</v>
      </c>
      <c r="J1735" s="43" t="s">
        <v>846</v>
      </c>
      <c r="K1735" s="51" t="str">
        <f>LeaveTracker[[#This Row],[Days]]&amp;" "&amp;LeaveTracker[[#This Row],[Type of Leave]]</f>
        <v>1 OTHER</v>
      </c>
      <c r="L1735" s="23">
        <v>1</v>
      </c>
      <c r="M1735" s="27"/>
    </row>
    <row r="1736" spans="1:13" ht="30" hidden="1" customHeight="1" x14ac:dyDescent="0.3">
      <c r="A1736" s="27">
        <v>291</v>
      </c>
      <c r="B1736" s="31">
        <v>43893</v>
      </c>
      <c r="C1736" s="31">
        <v>43852</v>
      </c>
      <c r="D1736" s="20" t="s">
        <v>594</v>
      </c>
      <c r="E1736" s="51" t="str">
        <f>IF(ISBLANK(LeaveTracker[[#This Row],[Employee Name]]),"-----",VLOOKUP(LeaveTracker[[#This Row],[Employee Name]],Employees[[Employee Name]:[Office]],7))</f>
        <v>MAHOGANY MARKET</v>
      </c>
      <c r="F1736" s="51" t="str">
        <f>IF(ISBLANK(LeaveTracker[[#This Row],[Employee Name]]),"-----",VLOOKUP(LeaveTracker[[#This Row],[Employee Name]],Employees[[Employee Name]:[Office]],6))</f>
        <v>REGULAR</v>
      </c>
      <c r="G1736" s="24">
        <v>43856</v>
      </c>
      <c r="H1736" s="24">
        <v>43857</v>
      </c>
      <c r="I1736" s="56" t="s">
        <v>300</v>
      </c>
      <c r="J1736" s="43" t="s">
        <v>846</v>
      </c>
      <c r="K1736" s="51" t="str">
        <f>LeaveTracker[[#This Row],[Days]]&amp;" "&amp;LeaveTracker[[#This Row],[Type of Leave]]</f>
        <v>2 OTHER</v>
      </c>
      <c r="L1736" s="23">
        <v>2</v>
      </c>
      <c r="M1736" s="27"/>
    </row>
    <row r="1737" spans="1:13" ht="30" hidden="1" customHeight="1" x14ac:dyDescent="0.3">
      <c r="A1737" s="27">
        <v>292</v>
      </c>
      <c r="B1737" s="31">
        <v>43893</v>
      </c>
      <c r="C1737" s="31">
        <v>43879</v>
      </c>
      <c r="D1737" s="19" t="s">
        <v>602</v>
      </c>
      <c r="E1737" s="51" t="str">
        <f>IF(ISBLANK(LeaveTracker[[#This Row],[Employee Name]]),"-----",VLOOKUP(LeaveTracker[[#This Row],[Employee Name]],Employees[[Employee Name]:[Office]],7))</f>
        <v>EEO/ CITY MARKET</v>
      </c>
      <c r="F1737" s="51" t="str">
        <f>IF(ISBLANK(LeaveTracker[[#This Row],[Employee Name]]),"-----",VLOOKUP(LeaveTracker[[#This Row],[Employee Name]],Employees[[Employee Name]:[Office]],6))</f>
        <v>REGULAR</v>
      </c>
      <c r="G1737" s="24">
        <v>43875</v>
      </c>
      <c r="H1737" s="24">
        <v>43876</v>
      </c>
      <c r="I1737" s="56" t="s">
        <v>81</v>
      </c>
      <c r="K1737" s="51" t="str">
        <f>LeaveTracker[[#This Row],[Days]]&amp;" "&amp;LeaveTracker[[#This Row],[Type of Leave]]</f>
        <v>2 SL</v>
      </c>
      <c r="L1737" s="23">
        <v>2</v>
      </c>
      <c r="M1737" s="27"/>
    </row>
    <row r="1738" spans="1:13" ht="30" hidden="1" customHeight="1" x14ac:dyDescent="0.3">
      <c r="A1738" s="27">
        <v>293</v>
      </c>
      <c r="B1738" s="31">
        <v>43893</v>
      </c>
      <c r="C1738" s="31">
        <v>43852</v>
      </c>
      <c r="D1738" s="19" t="s">
        <v>602</v>
      </c>
      <c r="E1738" s="51" t="str">
        <f>IF(ISBLANK(LeaveTracker[[#This Row],[Employee Name]]),"-----",VLOOKUP(LeaveTracker[[#This Row],[Employee Name]],Employees[[Employee Name]:[Office]],7))</f>
        <v>EEO/ CITY MARKET</v>
      </c>
      <c r="F1738" s="51" t="str">
        <f>IF(ISBLANK(LeaveTracker[[#This Row],[Employee Name]]),"-----",VLOOKUP(LeaveTracker[[#This Row],[Employee Name]],Employees[[Employee Name]:[Office]],6))</f>
        <v>REGULAR</v>
      </c>
      <c r="G1738" s="24">
        <v>43846</v>
      </c>
      <c r="H1738" s="24">
        <v>43846</v>
      </c>
      <c r="I1738" s="56" t="s">
        <v>300</v>
      </c>
      <c r="J1738" s="43" t="s">
        <v>846</v>
      </c>
      <c r="K1738" s="51" t="str">
        <f ca="1">LeaveTracker[[#This Row],[Days]]&amp;" "&amp;LeaveTracker[[#This Row],[Type of Leave]]</f>
        <v>1 OTHER</v>
      </c>
      <c r="L1738" s="23">
        <f ca="1">NETWORKDAYS(LeaveTracker[[#This Row],[Start Date]],LeaveTracker[[#This Row],[End Date]],lstHolidays)</f>
        <v>1</v>
      </c>
      <c r="M1738" s="27"/>
    </row>
    <row r="1739" spans="1:13" ht="30" hidden="1" customHeight="1" x14ac:dyDescent="0.3">
      <c r="A1739" s="27">
        <v>293</v>
      </c>
      <c r="B1739" s="31">
        <v>43893</v>
      </c>
      <c r="C1739" s="31">
        <v>43852</v>
      </c>
      <c r="D1739" s="19" t="s">
        <v>602</v>
      </c>
      <c r="E1739" s="51" t="str">
        <f>IF(ISBLANK(LeaveTracker[[#This Row],[Employee Name]]),"-----",VLOOKUP(LeaveTracker[[#This Row],[Employee Name]],Employees[[Employee Name]:[Office]],7))</f>
        <v>EEO/ CITY MARKET</v>
      </c>
      <c r="F1739" s="51" t="str">
        <f>IF(ISBLANK(LeaveTracker[[#This Row],[Employee Name]]),"-----",VLOOKUP(LeaveTracker[[#This Row],[Employee Name]],Employees[[Employee Name]:[Office]],6))</f>
        <v>REGULAR</v>
      </c>
      <c r="G1739" s="24">
        <v>43851</v>
      </c>
      <c r="H1739" s="24">
        <v>43851</v>
      </c>
      <c r="I1739" s="56" t="s">
        <v>300</v>
      </c>
      <c r="J1739" s="43" t="s">
        <v>846</v>
      </c>
      <c r="K1739" s="51" t="str">
        <f ca="1">LeaveTracker[[#This Row],[Days]]&amp;" "&amp;LeaveTracker[[#This Row],[Type of Leave]]</f>
        <v>1 OTHER</v>
      </c>
      <c r="L1739" s="23">
        <f ca="1">NETWORKDAYS(LeaveTracker[[#This Row],[Start Date]],LeaveTracker[[#This Row],[End Date]],lstHolidays)</f>
        <v>1</v>
      </c>
      <c r="M1739" s="27"/>
    </row>
    <row r="1740" spans="1:13" ht="30" hidden="1" customHeight="1" x14ac:dyDescent="0.3">
      <c r="A1740" s="27">
        <v>293</v>
      </c>
      <c r="B1740" s="31">
        <v>43893</v>
      </c>
      <c r="C1740" s="31">
        <v>43852</v>
      </c>
      <c r="D1740" s="19" t="s">
        <v>602</v>
      </c>
      <c r="E1740" s="51" t="str">
        <f>IF(ISBLANK(LeaveTracker[[#This Row],[Employee Name]]),"-----",VLOOKUP(LeaveTracker[[#This Row],[Employee Name]],Employees[[Employee Name]:[Office]],7))</f>
        <v>EEO/ CITY MARKET</v>
      </c>
      <c r="F1740" s="51" t="str">
        <f>IF(ISBLANK(LeaveTracker[[#This Row],[Employee Name]]),"-----",VLOOKUP(LeaveTracker[[#This Row],[Employee Name]],Employees[[Employee Name]:[Office]],6))</f>
        <v>REGULAR</v>
      </c>
      <c r="G1740" s="24">
        <v>43855</v>
      </c>
      <c r="H1740" s="24">
        <v>43855</v>
      </c>
      <c r="I1740" s="56" t="s">
        <v>300</v>
      </c>
      <c r="J1740" s="43" t="s">
        <v>846</v>
      </c>
      <c r="K1740" s="51" t="str">
        <f>LeaveTracker[[#This Row],[Days]]&amp;" "&amp;LeaveTracker[[#This Row],[Type of Leave]]</f>
        <v>1 OTHER</v>
      </c>
      <c r="L1740" s="23">
        <v>1</v>
      </c>
      <c r="M1740" s="27"/>
    </row>
    <row r="1741" spans="1:13" ht="30" hidden="1" customHeight="1" x14ac:dyDescent="0.3">
      <c r="A1741" s="27">
        <v>294</v>
      </c>
      <c r="B1741" s="31">
        <v>43893</v>
      </c>
      <c r="C1741" s="31">
        <v>43880</v>
      </c>
      <c r="D1741" s="19" t="s">
        <v>289</v>
      </c>
      <c r="E1741" s="51" t="str">
        <f>IF(ISBLANK(LeaveTracker[[#This Row],[Employee Name]]),"-----",VLOOKUP(LeaveTracker[[#This Row],[Employee Name]],Employees[[Employee Name]:[Office]],7))</f>
        <v>EEO/ CITY MARKET</v>
      </c>
      <c r="F1741" s="51" t="str">
        <f>IF(ISBLANK(LeaveTracker[[#This Row],[Employee Name]]),"-----",VLOOKUP(LeaveTracker[[#This Row],[Employee Name]],Employees[[Employee Name]:[Office]],6))</f>
        <v>REGULAR</v>
      </c>
      <c r="G1741" s="24">
        <v>43873</v>
      </c>
      <c r="H1741" s="24">
        <v>43877</v>
      </c>
      <c r="I1741" s="56" t="s">
        <v>81</v>
      </c>
      <c r="K1741" s="51" t="str">
        <f>LeaveTracker[[#This Row],[Days]]&amp;" "&amp;LeaveTracker[[#This Row],[Type of Leave]]</f>
        <v>5 SL</v>
      </c>
      <c r="L1741" s="23">
        <v>5</v>
      </c>
      <c r="M1741" s="27"/>
    </row>
    <row r="1742" spans="1:13" ht="30" hidden="1" customHeight="1" x14ac:dyDescent="0.3">
      <c r="A1742" s="27">
        <v>294</v>
      </c>
      <c r="B1742" s="31">
        <v>43893</v>
      </c>
      <c r="C1742" s="31">
        <v>43880</v>
      </c>
      <c r="D1742" s="19" t="s">
        <v>289</v>
      </c>
      <c r="E1742" s="51" t="str">
        <f>IF(ISBLANK(LeaveTracker[[#This Row],[Employee Name]]),"-----",VLOOKUP(LeaveTracker[[#This Row],[Employee Name]],Employees[[Employee Name]:[Office]],7))</f>
        <v>EEO/ CITY MARKET</v>
      </c>
      <c r="F1742" s="51" t="str">
        <f>IF(ISBLANK(LeaveTracker[[#This Row],[Employee Name]]),"-----",VLOOKUP(LeaveTracker[[#This Row],[Employee Name]],Employees[[Employee Name]:[Office]],6))</f>
        <v>REGULAR</v>
      </c>
      <c r="G1742" s="24">
        <v>43880</v>
      </c>
      <c r="H1742" s="24">
        <v>43881</v>
      </c>
      <c r="I1742" s="56" t="s">
        <v>81</v>
      </c>
      <c r="K1742" s="51" t="str">
        <f ca="1">LeaveTracker[[#This Row],[Days]]&amp;" "&amp;LeaveTracker[[#This Row],[Type of Leave]]</f>
        <v>2 SL</v>
      </c>
      <c r="L1742" s="23">
        <f ca="1">NETWORKDAYS(LeaveTracker[[#This Row],[Start Date]],LeaveTracker[[#This Row],[End Date]],lstHolidays)</f>
        <v>2</v>
      </c>
      <c r="M1742" s="27"/>
    </row>
    <row r="1743" spans="1:13" ht="30" hidden="1" customHeight="1" x14ac:dyDescent="0.3">
      <c r="A1743" s="27">
        <v>295</v>
      </c>
      <c r="B1743" s="31">
        <v>43893</v>
      </c>
      <c r="C1743" s="31">
        <v>43848</v>
      </c>
      <c r="D1743" s="19" t="s">
        <v>289</v>
      </c>
      <c r="E1743" s="51" t="str">
        <f>IF(ISBLANK(LeaveTracker[[#This Row],[Employee Name]]),"-----",VLOOKUP(LeaveTracker[[#This Row],[Employee Name]],Employees[[Employee Name]:[Office]],7))</f>
        <v>EEO/ CITY MARKET</v>
      </c>
      <c r="F1743" s="51" t="str">
        <f>IF(ISBLANK(LeaveTracker[[#This Row],[Employee Name]]),"-----",VLOOKUP(LeaveTracker[[#This Row],[Employee Name]],Employees[[Employee Name]:[Office]],6))</f>
        <v>REGULAR</v>
      </c>
      <c r="G1743" s="24">
        <v>43838</v>
      </c>
      <c r="H1743" s="24">
        <v>43842</v>
      </c>
      <c r="I1743" s="56" t="s">
        <v>81</v>
      </c>
      <c r="K1743" s="51" t="str">
        <f>LeaveTracker[[#This Row],[Days]]&amp;" "&amp;LeaveTracker[[#This Row],[Type of Leave]]</f>
        <v>5 SL</v>
      </c>
      <c r="L1743" s="23">
        <v>5</v>
      </c>
      <c r="M1743" s="27"/>
    </row>
    <row r="1744" spans="1:13" ht="30" hidden="1" customHeight="1" x14ac:dyDescent="0.3">
      <c r="A1744" s="27">
        <v>296</v>
      </c>
      <c r="B1744" s="31">
        <v>43893</v>
      </c>
      <c r="C1744" s="31">
        <v>43879</v>
      </c>
      <c r="D1744" s="19" t="s">
        <v>553</v>
      </c>
      <c r="E1744" s="51" t="str">
        <f>IF(ISBLANK(LeaveTracker[[#This Row],[Employee Name]]),"-----",VLOOKUP(LeaveTracker[[#This Row],[Employee Name]],Employees[[Employee Name]:[Office]],7))</f>
        <v>EEO/ CITY MARKET</v>
      </c>
      <c r="F1744" s="51" t="str">
        <f>IF(ISBLANK(LeaveTracker[[#This Row],[Employee Name]]),"-----",VLOOKUP(LeaveTracker[[#This Row],[Employee Name]],Employees[[Employee Name]:[Office]],6))</f>
        <v>REGULAR</v>
      </c>
      <c r="G1744" s="24">
        <v>43874</v>
      </c>
      <c r="H1744" s="24">
        <v>43876</v>
      </c>
      <c r="I1744" s="56" t="s">
        <v>81</v>
      </c>
      <c r="K1744" s="51" t="str">
        <f>LeaveTracker[[#This Row],[Days]]&amp;" "&amp;LeaveTracker[[#This Row],[Type of Leave]]</f>
        <v>3 SL</v>
      </c>
      <c r="L1744" s="23">
        <v>3</v>
      </c>
      <c r="M1744" s="27"/>
    </row>
    <row r="1745" spans="1:13" ht="30" hidden="1" customHeight="1" x14ac:dyDescent="0.3">
      <c r="A1745" s="27">
        <v>297</v>
      </c>
      <c r="B1745" s="31">
        <v>43893</v>
      </c>
      <c r="C1745" s="31">
        <v>43878</v>
      </c>
      <c r="D1745" s="19" t="s">
        <v>553</v>
      </c>
      <c r="E1745" s="51" t="str">
        <f>IF(ISBLANK(LeaveTracker[[#This Row],[Employee Name]]),"-----",VLOOKUP(LeaveTracker[[#This Row],[Employee Name]],Employees[[Employee Name]:[Office]],7))</f>
        <v>EEO/ CITY MARKET</v>
      </c>
      <c r="F1745" s="51" t="str">
        <f>IF(ISBLANK(LeaveTracker[[#This Row],[Employee Name]]),"-----",VLOOKUP(LeaveTracker[[#This Row],[Employee Name]],Employees[[Employee Name]:[Office]],6))</f>
        <v>REGULAR</v>
      </c>
      <c r="G1745" s="24">
        <v>43872</v>
      </c>
      <c r="H1745" s="24">
        <v>43873</v>
      </c>
      <c r="I1745" s="56" t="s">
        <v>300</v>
      </c>
      <c r="J1745" s="43" t="s">
        <v>846</v>
      </c>
      <c r="K1745" s="51" t="str">
        <f ca="1">LeaveTracker[[#This Row],[Days]]&amp;" "&amp;LeaveTracker[[#This Row],[Type of Leave]]</f>
        <v>2 OTHER</v>
      </c>
      <c r="L1745" s="23">
        <f ca="1">NETWORKDAYS(LeaveTracker[[#This Row],[Start Date]],LeaveTracker[[#This Row],[End Date]],lstHolidays)</f>
        <v>2</v>
      </c>
      <c r="M1745" s="27"/>
    </row>
    <row r="1746" spans="1:13" ht="30" hidden="1" customHeight="1" x14ac:dyDescent="0.3">
      <c r="A1746" s="27">
        <v>298</v>
      </c>
      <c r="B1746" s="31">
        <v>43893</v>
      </c>
      <c r="C1746" s="31">
        <v>43860</v>
      </c>
      <c r="D1746" s="19" t="s">
        <v>553</v>
      </c>
      <c r="E1746" s="51" t="str">
        <f>IF(ISBLANK(LeaveTracker[[#This Row],[Employee Name]]),"-----",VLOOKUP(LeaveTracker[[#This Row],[Employee Name]],Employees[[Employee Name]:[Office]],7))</f>
        <v>EEO/ CITY MARKET</v>
      </c>
      <c r="F1746" s="51" t="str">
        <f>IF(ISBLANK(LeaveTracker[[#This Row],[Employee Name]]),"-----",VLOOKUP(LeaveTracker[[#This Row],[Employee Name]],Employees[[Employee Name]:[Office]],6))</f>
        <v>REGULAR</v>
      </c>
      <c r="G1746" s="24">
        <v>43867</v>
      </c>
      <c r="H1746" s="24">
        <v>43869</v>
      </c>
      <c r="I1746" s="56" t="s">
        <v>300</v>
      </c>
      <c r="J1746" s="43" t="s">
        <v>846</v>
      </c>
      <c r="K1746" s="51" t="str">
        <f>LeaveTracker[[#This Row],[Days]]&amp;" "&amp;LeaveTracker[[#This Row],[Type of Leave]]</f>
        <v>3 OTHER</v>
      </c>
      <c r="L1746" s="23">
        <v>3</v>
      </c>
      <c r="M1746" s="27"/>
    </row>
    <row r="1747" spans="1:13" ht="30" hidden="1" customHeight="1" x14ac:dyDescent="0.3">
      <c r="A1747" s="27">
        <v>299</v>
      </c>
      <c r="B1747" s="31">
        <v>43893</v>
      </c>
      <c r="C1747" s="31">
        <v>43833</v>
      </c>
      <c r="D1747" s="20" t="s">
        <v>553</v>
      </c>
      <c r="E1747" s="51" t="str">
        <f>IF(ISBLANK(LeaveTracker[[#This Row],[Employee Name]]),"-----",VLOOKUP(LeaveTracker[[#This Row],[Employee Name]],Employees[[Employee Name]:[Office]],7))</f>
        <v>EEO/ CITY MARKET</v>
      </c>
      <c r="F1747" s="51" t="str">
        <f>IF(ISBLANK(LeaveTracker[[#This Row],[Employee Name]]),"-----",VLOOKUP(LeaveTracker[[#This Row],[Employee Name]],Employees[[Employee Name]:[Office]],6))</f>
        <v>REGULAR</v>
      </c>
      <c r="G1747" s="24">
        <v>43832</v>
      </c>
      <c r="H1747" s="24">
        <v>43832</v>
      </c>
      <c r="I1747" s="56" t="s">
        <v>81</v>
      </c>
      <c r="K1747" s="51" t="str">
        <f ca="1">LeaveTracker[[#This Row],[Days]]&amp;" "&amp;LeaveTracker[[#This Row],[Type of Leave]]</f>
        <v>1 SL</v>
      </c>
      <c r="L1747" s="23">
        <f ca="1">NETWORKDAYS(LeaveTracker[[#This Row],[Start Date]],LeaveTracker[[#This Row],[End Date]],lstHolidays)</f>
        <v>1</v>
      </c>
      <c r="M1747" s="27"/>
    </row>
    <row r="1748" spans="1:13" ht="30" hidden="1" customHeight="1" x14ac:dyDescent="0.3">
      <c r="A1748" s="27">
        <v>300</v>
      </c>
      <c r="B1748" s="31">
        <v>43893</v>
      </c>
      <c r="C1748" s="31">
        <v>43852</v>
      </c>
      <c r="D1748" s="19" t="s">
        <v>608</v>
      </c>
      <c r="E1748" s="51" t="str">
        <f>IF(ISBLANK(LeaveTracker[[#This Row],[Employee Name]]),"-----",VLOOKUP(LeaveTracker[[#This Row],[Employee Name]],Employees[[Employee Name]:[Office]],7))</f>
        <v>MAHOGANY MARKET</v>
      </c>
      <c r="F1748" s="51" t="str">
        <f>IF(ISBLANK(LeaveTracker[[#This Row],[Employee Name]]),"-----",VLOOKUP(LeaveTracker[[#This Row],[Employee Name]],Employees[[Employee Name]:[Office]],6))</f>
        <v>REGULAR</v>
      </c>
      <c r="G1748" s="24">
        <v>43841</v>
      </c>
      <c r="H1748" s="24">
        <v>43842</v>
      </c>
      <c r="I1748" s="56" t="s">
        <v>81</v>
      </c>
      <c r="K1748" s="51" t="str">
        <f>LeaveTracker[[#This Row],[Days]]&amp;" "&amp;LeaveTracker[[#This Row],[Type of Leave]]</f>
        <v>2 SL</v>
      </c>
      <c r="L1748" s="23">
        <v>2</v>
      </c>
      <c r="M1748" s="27"/>
    </row>
    <row r="1749" spans="1:13" ht="30" hidden="1" customHeight="1" x14ac:dyDescent="0.3">
      <c r="A1749" s="27">
        <v>300</v>
      </c>
      <c r="B1749" s="31">
        <v>43893</v>
      </c>
      <c r="C1749" s="31">
        <v>43852</v>
      </c>
      <c r="D1749" s="20" t="s">
        <v>608</v>
      </c>
      <c r="E1749" s="51" t="str">
        <f>IF(ISBLANK(LeaveTracker[[#This Row],[Employee Name]]),"-----",VLOOKUP(LeaveTracker[[#This Row],[Employee Name]],Employees[[Employee Name]:[Office]],7))</f>
        <v>MAHOGANY MARKET</v>
      </c>
      <c r="F1749" s="51" t="str">
        <f>IF(ISBLANK(LeaveTracker[[#This Row],[Employee Name]]),"-----",VLOOKUP(LeaveTracker[[#This Row],[Employee Name]],Employees[[Employee Name]:[Office]],6))</f>
        <v>REGULAR</v>
      </c>
      <c r="G1749" s="24">
        <v>43845</v>
      </c>
      <c r="H1749" s="24">
        <v>43845</v>
      </c>
      <c r="I1749" s="56" t="s">
        <v>81</v>
      </c>
      <c r="K1749" s="51" t="str">
        <f ca="1">LeaveTracker[[#This Row],[Days]]&amp;" "&amp;LeaveTracker[[#This Row],[Type of Leave]]</f>
        <v>1 SL</v>
      </c>
      <c r="L1749" s="23">
        <f ca="1">NETWORKDAYS(LeaveTracker[[#This Row],[Start Date]],LeaveTracker[[#This Row],[End Date]],lstHolidays)</f>
        <v>1</v>
      </c>
      <c r="M1749" s="27"/>
    </row>
    <row r="1750" spans="1:13" ht="30" hidden="1" customHeight="1" x14ac:dyDescent="0.3">
      <c r="A1750" s="27">
        <v>301</v>
      </c>
      <c r="B1750" s="31">
        <v>43893</v>
      </c>
      <c r="D1750" s="20" t="s">
        <v>608</v>
      </c>
      <c r="E1750" s="51" t="str">
        <f>IF(ISBLANK(LeaveTracker[[#This Row],[Employee Name]]),"-----",VLOOKUP(LeaveTracker[[#This Row],[Employee Name]],Employees[[Employee Name]:[Office]],7))</f>
        <v>MAHOGANY MARKET</v>
      </c>
      <c r="F1750" s="51" t="str">
        <f>IF(ISBLANK(LeaveTracker[[#This Row],[Employee Name]]),"-----",VLOOKUP(LeaveTracker[[#This Row],[Employee Name]],Employees[[Employee Name]:[Office]],6))</f>
        <v>REGULAR</v>
      </c>
      <c r="G1750" s="24">
        <v>43857</v>
      </c>
      <c r="H1750" s="24">
        <v>43859</v>
      </c>
      <c r="I1750" s="56" t="s">
        <v>81</v>
      </c>
      <c r="K1750" s="51" t="str">
        <f ca="1">LeaveTracker[[#This Row],[Days]]&amp;" "&amp;LeaveTracker[[#This Row],[Type of Leave]]</f>
        <v>3 SL</v>
      </c>
      <c r="L1750" s="23">
        <f ca="1">NETWORKDAYS(LeaveTracker[[#This Row],[Start Date]],LeaveTracker[[#This Row],[End Date]],lstHolidays)</f>
        <v>3</v>
      </c>
      <c r="M1750" s="27"/>
    </row>
    <row r="1751" spans="1:13" ht="30" hidden="1" customHeight="1" x14ac:dyDescent="0.3">
      <c r="A1751" s="27">
        <v>301</v>
      </c>
      <c r="B1751" s="31">
        <v>43893</v>
      </c>
      <c r="D1751" s="20" t="s">
        <v>608</v>
      </c>
      <c r="E1751" s="51" t="str">
        <f>IF(ISBLANK(LeaveTracker[[#This Row],[Employee Name]]),"-----",VLOOKUP(LeaveTracker[[#This Row],[Employee Name]],Employees[[Employee Name]:[Office]],7))</f>
        <v>MAHOGANY MARKET</v>
      </c>
      <c r="F1751" s="51" t="str">
        <f>IF(ISBLANK(LeaveTracker[[#This Row],[Employee Name]]),"-----",VLOOKUP(LeaveTracker[[#This Row],[Employee Name]],Employees[[Employee Name]:[Office]],6))</f>
        <v>REGULAR</v>
      </c>
      <c r="G1751" s="24">
        <v>43862</v>
      </c>
      <c r="H1751" s="24">
        <v>43866</v>
      </c>
      <c r="I1751" s="56" t="s">
        <v>81</v>
      </c>
      <c r="K1751" s="51" t="str">
        <f>LeaveTracker[[#This Row],[Days]]&amp;" "&amp;LeaveTracker[[#This Row],[Type of Leave]]</f>
        <v>5 SL</v>
      </c>
      <c r="L1751" s="23">
        <v>5</v>
      </c>
      <c r="M1751" s="27"/>
    </row>
    <row r="1752" spans="1:13" ht="30" hidden="1" customHeight="1" x14ac:dyDescent="0.3">
      <c r="A1752" s="27">
        <v>301</v>
      </c>
      <c r="B1752" s="31">
        <v>43893</v>
      </c>
      <c r="D1752" s="20" t="s">
        <v>608</v>
      </c>
      <c r="E1752" s="51" t="str">
        <f>IF(ISBLANK(LeaveTracker[[#This Row],[Employee Name]]),"-----",VLOOKUP(LeaveTracker[[#This Row],[Employee Name]],Employees[[Employee Name]:[Office]],7))</f>
        <v>MAHOGANY MARKET</v>
      </c>
      <c r="F1752" s="51" t="str">
        <f>IF(ISBLANK(LeaveTracker[[#This Row],[Employee Name]]),"-----",VLOOKUP(LeaveTracker[[#This Row],[Employee Name]],Employees[[Employee Name]:[Office]],6))</f>
        <v>REGULAR</v>
      </c>
      <c r="G1752" s="24">
        <v>43869</v>
      </c>
      <c r="H1752" s="24">
        <v>43870</v>
      </c>
      <c r="I1752" s="56" t="s">
        <v>81</v>
      </c>
      <c r="K1752" s="51" t="str">
        <f>LeaveTracker[[#This Row],[Days]]&amp;" "&amp;LeaveTracker[[#This Row],[Type of Leave]]</f>
        <v>2 SL</v>
      </c>
      <c r="L1752" s="23">
        <v>2</v>
      </c>
      <c r="M1752" s="27"/>
    </row>
    <row r="1753" spans="1:13" ht="30" hidden="1" customHeight="1" x14ac:dyDescent="0.3">
      <c r="A1753" s="27">
        <v>302</v>
      </c>
      <c r="B1753" s="31">
        <v>43893</v>
      </c>
      <c r="C1753" s="31">
        <v>43811</v>
      </c>
      <c r="D1753" s="20" t="s">
        <v>629</v>
      </c>
      <c r="E1753" s="51" t="str">
        <f>IF(ISBLANK(LeaveTracker[[#This Row],[Employee Name]]),"-----",VLOOKUP(LeaveTracker[[#This Row],[Employee Name]],Employees[[Employee Name]:[Office]],7))</f>
        <v>EEO/ CITY MARKET</v>
      </c>
      <c r="F1753" s="51" t="str">
        <f>IF(ISBLANK(LeaveTracker[[#This Row],[Employee Name]]),"-----",VLOOKUP(LeaveTracker[[#This Row],[Employee Name]],Employees[[Employee Name]:[Office]],6))</f>
        <v>REGULAR</v>
      </c>
      <c r="G1753" s="24">
        <v>43832</v>
      </c>
      <c r="H1753" s="24">
        <v>43832</v>
      </c>
      <c r="I1753" s="56" t="s">
        <v>300</v>
      </c>
      <c r="J1753" s="43" t="s">
        <v>158</v>
      </c>
      <c r="K1753" s="51" t="str">
        <f ca="1">LeaveTracker[[#This Row],[Days]]&amp;" "&amp;LeaveTracker[[#This Row],[Type of Leave]]</f>
        <v>1 OTHER</v>
      </c>
      <c r="L1753" s="23">
        <f ca="1">NETWORKDAYS(LeaveTracker[[#This Row],[Start Date]],LeaveTracker[[#This Row],[End Date]],lstHolidays)</f>
        <v>1</v>
      </c>
      <c r="M1753" s="27"/>
    </row>
    <row r="1754" spans="1:13" ht="30" hidden="1" customHeight="1" x14ac:dyDescent="0.3">
      <c r="A1754" s="27">
        <v>303</v>
      </c>
      <c r="B1754" s="31">
        <v>43893</v>
      </c>
      <c r="C1754" s="31">
        <v>43836</v>
      </c>
      <c r="D1754" s="19" t="s">
        <v>358</v>
      </c>
      <c r="E1754" s="51" t="str">
        <f>IF(ISBLANK(LeaveTracker[[#This Row],[Employee Name]]),"-----",VLOOKUP(LeaveTracker[[#This Row],[Employee Name]],Employees[[Employee Name]:[Office]],7))</f>
        <v>LCR</v>
      </c>
      <c r="F1754" s="51" t="str">
        <f>IF(ISBLANK(LeaveTracker[[#This Row],[Employee Name]]),"-----",VLOOKUP(LeaveTracker[[#This Row],[Employee Name]],Employees[[Employee Name]:[Office]],6))</f>
        <v>REGULAR</v>
      </c>
      <c r="G1754" s="24">
        <v>43832</v>
      </c>
      <c r="H1754" s="24">
        <v>43833</v>
      </c>
      <c r="I1754" s="56" t="s">
        <v>81</v>
      </c>
      <c r="K1754" s="51" t="str">
        <f ca="1">LeaveTracker[[#This Row],[Days]]&amp;" "&amp;LeaveTracker[[#This Row],[Type of Leave]]</f>
        <v>2 SL</v>
      </c>
      <c r="L1754" s="23">
        <f ca="1">NETWORKDAYS(LeaveTracker[[#This Row],[Start Date]],LeaveTracker[[#This Row],[End Date]],lstHolidays)</f>
        <v>2</v>
      </c>
      <c r="M1754" s="27"/>
    </row>
    <row r="1755" spans="1:13" ht="30" hidden="1" customHeight="1" x14ac:dyDescent="0.3">
      <c r="A1755" s="27">
        <v>304</v>
      </c>
      <c r="B1755" s="31">
        <v>43893</v>
      </c>
      <c r="C1755" s="31">
        <v>43811</v>
      </c>
      <c r="D1755" s="20" t="s">
        <v>629</v>
      </c>
      <c r="E1755" s="51" t="str">
        <f>IF(ISBLANK(LeaveTracker[[#This Row],[Employee Name]]),"-----",VLOOKUP(LeaveTracker[[#This Row],[Employee Name]],Employees[[Employee Name]:[Office]],7))</f>
        <v>EEO/ CITY MARKET</v>
      </c>
      <c r="F1755" s="51" t="str">
        <f>IF(ISBLANK(LeaveTracker[[#This Row],[Employee Name]]),"-----",VLOOKUP(LeaveTracker[[#This Row],[Employee Name]],Employees[[Employee Name]:[Office]],6))</f>
        <v>REGULAR</v>
      </c>
      <c r="G1755" s="24">
        <v>43822</v>
      </c>
      <c r="H1755" s="24">
        <v>43822</v>
      </c>
      <c r="I1755" s="56" t="s">
        <v>82</v>
      </c>
      <c r="K1755" s="51" t="str">
        <f ca="1">LeaveTracker[[#This Row],[Days]]&amp;" "&amp;LeaveTracker[[#This Row],[Type of Leave]]</f>
        <v>1 VL</v>
      </c>
      <c r="L1755" s="23">
        <f ca="1">NETWORKDAYS(LeaveTracker[[#This Row],[Start Date]],LeaveTracker[[#This Row],[End Date]],lstHolidays)</f>
        <v>1</v>
      </c>
      <c r="M1755" s="27"/>
    </row>
    <row r="1756" spans="1:13" ht="30" hidden="1" customHeight="1" x14ac:dyDescent="0.3">
      <c r="A1756" s="27">
        <v>304</v>
      </c>
      <c r="B1756" s="31">
        <v>43893</v>
      </c>
      <c r="C1756" s="31">
        <v>43811</v>
      </c>
      <c r="D1756" s="20" t="s">
        <v>629</v>
      </c>
      <c r="E1756" s="51" t="str">
        <f>IF(ISBLANK(LeaveTracker[[#This Row],[Employee Name]]),"-----",VLOOKUP(LeaveTracker[[#This Row],[Employee Name]],Employees[[Employee Name]:[Office]],7))</f>
        <v>EEO/ CITY MARKET</v>
      </c>
      <c r="F1756" s="51" t="str">
        <f>IF(ISBLANK(LeaveTracker[[#This Row],[Employee Name]]),"-----",VLOOKUP(LeaveTracker[[#This Row],[Employee Name]],Employees[[Employee Name]:[Office]],6))</f>
        <v>REGULAR</v>
      </c>
      <c r="G1756" s="24">
        <v>43825</v>
      </c>
      <c r="H1756" s="24">
        <v>43825</v>
      </c>
      <c r="I1756" s="56" t="s">
        <v>82</v>
      </c>
      <c r="K1756" s="51" t="str">
        <f ca="1">LeaveTracker[[#This Row],[Days]]&amp;" "&amp;LeaveTracker[[#This Row],[Type of Leave]]</f>
        <v>1 VL</v>
      </c>
      <c r="L1756" s="23">
        <f ca="1">NETWORKDAYS(LeaveTracker[[#This Row],[Start Date]],LeaveTracker[[#This Row],[End Date]],lstHolidays)</f>
        <v>1</v>
      </c>
      <c r="M1756" s="27"/>
    </row>
    <row r="1757" spans="1:13" ht="30" hidden="1" customHeight="1" x14ac:dyDescent="0.3">
      <c r="A1757" s="27">
        <v>304</v>
      </c>
      <c r="B1757" s="31">
        <v>43893</v>
      </c>
      <c r="C1757" s="31">
        <v>43811</v>
      </c>
      <c r="D1757" s="20" t="s">
        <v>629</v>
      </c>
      <c r="E1757" s="51" t="str">
        <f>IF(ISBLANK(LeaveTracker[[#This Row],[Employee Name]]),"-----",VLOOKUP(LeaveTracker[[#This Row],[Employee Name]],Employees[[Employee Name]:[Office]],7))</f>
        <v>EEO/ CITY MARKET</v>
      </c>
      <c r="F1757" s="51" t="str">
        <f>IF(ISBLANK(LeaveTracker[[#This Row],[Employee Name]]),"-----",VLOOKUP(LeaveTracker[[#This Row],[Employee Name]],Employees[[Employee Name]:[Office]],6))</f>
        <v>REGULAR</v>
      </c>
      <c r="G1757" s="24">
        <v>43827</v>
      </c>
      <c r="H1757" s="24">
        <v>43827</v>
      </c>
      <c r="I1757" s="56" t="s">
        <v>82</v>
      </c>
      <c r="K1757" s="51" t="str">
        <f>LeaveTracker[[#This Row],[Days]]&amp;" "&amp;LeaveTracker[[#This Row],[Type of Leave]]</f>
        <v>1 VL</v>
      </c>
      <c r="L1757" s="23">
        <v>1</v>
      </c>
      <c r="M1757" s="27"/>
    </row>
    <row r="1758" spans="1:13" ht="30" hidden="1" customHeight="1" x14ac:dyDescent="0.3">
      <c r="A1758" s="27">
        <v>305</v>
      </c>
      <c r="B1758" s="31">
        <v>43893</v>
      </c>
      <c r="C1758" s="31">
        <v>43806</v>
      </c>
      <c r="D1758" s="20" t="s">
        <v>289</v>
      </c>
      <c r="E1758" s="51" t="str">
        <f>IF(ISBLANK(LeaveTracker[[#This Row],[Employee Name]]),"-----",VLOOKUP(LeaveTracker[[#This Row],[Employee Name]],Employees[[Employee Name]:[Office]],7))</f>
        <v>EEO/ CITY MARKET</v>
      </c>
      <c r="F1758" s="51" t="str">
        <f>IF(ISBLANK(LeaveTracker[[#This Row],[Employee Name]]),"-----",VLOOKUP(LeaveTracker[[#This Row],[Employee Name]],Employees[[Employee Name]:[Office]],6))</f>
        <v>REGULAR</v>
      </c>
      <c r="G1758" s="24">
        <v>43805</v>
      </c>
      <c r="H1758" s="24">
        <v>43805</v>
      </c>
      <c r="I1758" s="56" t="s">
        <v>81</v>
      </c>
      <c r="K1758" s="51" t="str">
        <f ca="1">LeaveTracker[[#This Row],[Days]]&amp;" "&amp;LeaveTracker[[#This Row],[Type of Leave]]</f>
        <v>1 SL</v>
      </c>
      <c r="L1758" s="23">
        <f ca="1">NETWORKDAYS(LeaveTracker[[#This Row],[Start Date]],LeaveTracker[[#This Row],[End Date]],lstHolidays)</f>
        <v>1</v>
      </c>
      <c r="M1758" s="27"/>
    </row>
    <row r="1759" spans="1:13" ht="30" hidden="1" customHeight="1" x14ac:dyDescent="0.3">
      <c r="A1759" s="27">
        <v>306</v>
      </c>
      <c r="B1759" s="31">
        <v>43893</v>
      </c>
      <c r="C1759" s="31">
        <v>43790</v>
      </c>
      <c r="D1759" s="20" t="s">
        <v>289</v>
      </c>
      <c r="E1759" s="51" t="str">
        <f>IF(ISBLANK(LeaveTracker[[#This Row],[Employee Name]]),"-----",VLOOKUP(LeaveTracker[[#This Row],[Employee Name]],Employees[[Employee Name]:[Office]],7))</f>
        <v>EEO/ CITY MARKET</v>
      </c>
      <c r="F1759" s="51" t="str">
        <f>IF(ISBLANK(LeaveTracker[[#This Row],[Employee Name]]),"-----",VLOOKUP(LeaveTracker[[#This Row],[Employee Name]],Employees[[Employee Name]:[Office]],6))</f>
        <v>REGULAR</v>
      </c>
      <c r="G1759" s="24">
        <v>43786</v>
      </c>
      <c r="H1759" s="24">
        <v>43786</v>
      </c>
      <c r="I1759" s="56" t="s">
        <v>81</v>
      </c>
      <c r="K1759" s="51" t="str">
        <f>LeaveTracker[[#This Row],[Days]]&amp;" "&amp;LeaveTracker[[#This Row],[Type of Leave]]</f>
        <v>1 SL</v>
      </c>
      <c r="L1759" s="23">
        <v>1</v>
      </c>
      <c r="M1759" s="27"/>
    </row>
    <row r="1760" spans="1:13" ht="30" hidden="1" customHeight="1" x14ac:dyDescent="0.3">
      <c r="A1760" s="27">
        <v>307</v>
      </c>
      <c r="B1760" s="31">
        <v>43893</v>
      </c>
      <c r="C1760" s="31">
        <v>43777</v>
      </c>
      <c r="D1760" s="20" t="s">
        <v>289</v>
      </c>
      <c r="E1760" s="51" t="str">
        <f>IF(ISBLANK(LeaveTracker[[#This Row],[Employee Name]]),"-----",VLOOKUP(LeaveTracker[[#This Row],[Employee Name]],Employees[[Employee Name]:[Office]],7))</f>
        <v>EEO/ CITY MARKET</v>
      </c>
      <c r="F1760" s="51" t="str">
        <f>IF(ISBLANK(LeaveTracker[[#This Row],[Employee Name]]),"-----",VLOOKUP(LeaveTracker[[#This Row],[Employee Name]],Employees[[Employee Name]:[Office]],6))</f>
        <v>REGULAR</v>
      </c>
      <c r="G1760" s="24">
        <v>43775</v>
      </c>
      <c r="H1760" s="24">
        <v>43776</v>
      </c>
      <c r="I1760" s="56" t="s">
        <v>81</v>
      </c>
      <c r="K1760" s="51" t="str">
        <f ca="1">LeaveTracker[[#This Row],[Days]]&amp;" "&amp;LeaveTracker[[#This Row],[Type of Leave]]</f>
        <v>2 SL</v>
      </c>
      <c r="L1760" s="23">
        <f ca="1">NETWORKDAYS(LeaveTracker[[#This Row],[Start Date]],LeaveTracker[[#This Row],[End Date]],lstHolidays)</f>
        <v>2</v>
      </c>
      <c r="M1760" s="27"/>
    </row>
    <row r="1761" spans="1:13" ht="30" hidden="1" customHeight="1" x14ac:dyDescent="0.3">
      <c r="A1761" s="27">
        <v>308</v>
      </c>
      <c r="B1761" s="31">
        <v>43893</v>
      </c>
      <c r="C1761" s="31">
        <v>43790</v>
      </c>
      <c r="D1761" s="20" t="s">
        <v>553</v>
      </c>
      <c r="E1761" s="51" t="str">
        <f>IF(ISBLANK(LeaveTracker[[#This Row],[Employee Name]]),"-----",VLOOKUP(LeaveTracker[[#This Row],[Employee Name]],Employees[[Employee Name]:[Office]],7))</f>
        <v>EEO/ CITY MARKET</v>
      </c>
      <c r="F1761" s="51" t="str">
        <f>IF(ISBLANK(LeaveTracker[[#This Row],[Employee Name]]),"-----",VLOOKUP(LeaveTracker[[#This Row],[Employee Name]],Employees[[Employee Name]:[Office]],6))</f>
        <v>REGULAR</v>
      </c>
      <c r="G1761" s="24">
        <v>43788</v>
      </c>
      <c r="H1761" s="24">
        <v>43788</v>
      </c>
      <c r="I1761" s="56" t="s">
        <v>81</v>
      </c>
      <c r="K1761" s="51" t="str">
        <f ca="1">LeaveTracker[[#This Row],[Days]]&amp;" "&amp;LeaveTracker[[#This Row],[Type of Leave]]</f>
        <v>1 SL</v>
      </c>
      <c r="L1761" s="23">
        <f ca="1">NETWORKDAYS(LeaveTracker[[#This Row],[Start Date]],LeaveTracker[[#This Row],[End Date]],lstHolidays)</f>
        <v>1</v>
      </c>
      <c r="M1761" s="27"/>
    </row>
    <row r="1762" spans="1:13" ht="30" hidden="1" customHeight="1" x14ac:dyDescent="0.3">
      <c r="A1762" s="27">
        <v>309</v>
      </c>
      <c r="B1762" s="31">
        <v>43893</v>
      </c>
      <c r="C1762" s="31">
        <v>43798</v>
      </c>
      <c r="D1762" s="19" t="s">
        <v>855</v>
      </c>
      <c r="E1762" s="51" t="str">
        <f>IF(ISBLANK(LeaveTracker[[#This Row],[Employee Name]]),"-----",VLOOKUP(LeaveTracker[[#This Row],[Employee Name]],Employees[[Employee Name]:[Office]],7))</f>
        <v>EEO/ CITY MARKET</v>
      </c>
      <c r="F1762" s="51" t="str">
        <f>IF(ISBLANK(LeaveTracker[[#This Row],[Employee Name]]),"-----",VLOOKUP(LeaveTracker[[#This Row],[Employee Name]],Employees[[Employee Name]:[Office]],6))</f>
        <v>REGULAR</v>
      </c>
      <c r="G1762" s="24">
        <v>43815</v>
      </c>
      <c r="H1762" s="24">
        <v>43815</v>
      </c>
      <c r="I1762" s="56" t="s">
        <v>300</v>
      </c>
      <c r="J1762" s="43" t="s">
        <v>307</v>
      </c>
      <c r="K1762" s="51" t="str">
        <f ca="1">LeaveTracker[[#This Row],[Days]]&amp;" "&amp;LeaveTracker[[#This Row],[Type of Leave]]</f>
        <v>1 OTHER</v>
      </c>
      <c r="L1762" s="23">
        <f ca="1">NETWORKDAYS(LeaveTracker[[#This Row],[Start Date]],LeaveTracker[[#This Row],[End Date]],lstHolidays)</f>
        <v>1</v>
      </c>
      <c r="M1762" s="27"/>
    </row>
    <row r="1763" spans="1:13" ht="30" hidden="1" customHeight="1" x14ac:dyDescent="0.3">
      <c r="A1763" s="27">
        <v>309</v>
      </c>
      <c r="B1763" s="31">
        <v>43893</v>
      </c>
      <c r="C1763" s="31">
        <v>43798</v>
      </c>
      <c r="D1763" s="19" t="s">
        <v>855</v>
      </c>
      <c r="E1763" s="51" t="str">
        <f>IF(ISBLANK(LeaveTracker[[#This Row],[Employee Name]]),"-----",VLOOKUP(LeaveTracker[[#This Row],[Employee Name]],Employees[[Employee Name]:[Office]],7))</f>
        <v>EEO/ CITY MARKET</v>
      </c>
      <c r="F1763" s="51" t="str">
        <f>IF(ISBLANK(LeaveTracker[[#This Row],[Employee Name]]),"-----",VLOOKUP(LeaveTracker[[#This Row],[Employee Name]],Employees[[Employee Name]:[Office]],6))</f>
        <v>REGULAR</v>
      </c>
      <c r="G1763" s="24">
        <v>43818</v>
      </c>
      <c r="H1763" s="24">
        <v>43819</v>
      </c>
      <c r="I1763" s="56" t="s">
        <v>300</v>
      </c>
      <c r="J1763" s="43" t="s">
        <v>307</v>
      </c>
      <c r="K1763" s="51" t="str">
        <f ca="1">LeaveTracker[[#This Row],[Days]]&amp;" "&amp;LeaveTracker[[#This Row],[Type of Leave]]</f>
        <v>2 OTHER</v>
      </c>
      <c r="L1763" s="23">
        <f ca="1">NETWORKDAYS(LeaveTracker[[#This Row],[Start Date]],LeaveTracker[[#This Row],[End Date]],lstHolidays)</f>
        <v>2</v>
      </c>
      <c r="M1763" s="27"/>
    </row>
    <row r="1764" spans="1:13" ht="30" hidden="1" customHeight="1" x14ac:dyDescent="0.3">
      <c r="A1764" s="27">
        <v>309</v>
      </c>
      <c r="B1764" s="31">
        <v>43893</v>
      </c>
      <c r="C1764" s="31">
        <v>43798</v>
      </c>
      <c r="D1764" s="19" t="s">
        <v>855</v>
      </c>
      <c r="E1764" s="51" t="str">
        <f>IF(ISBLANK(LeaveTracker[[#This Row],[Employee Name]]),"-----",VLOOKUP(LeaveTracker[[#This Row],[Employee Name]],Employees[[Employee Name]:[Office]],7))</f>
        <v>EEO/ CITY MARKET</v>
      </c>
      <c r="F1764" s="51" t="str">
        <f>IF(ISBLANK(LeaveTracker[[#This Row],[Employee Name]]),"-----",VLOOKUP(LeaveTracker[[#This Row],[Employee Name]],Employees[[Employee Name]:[Office]],6))</f>
        <v>REGULAR</v>
      </c>
      <c r="G1764" s="24">
        <v>43822</v>
      </c>
      <c r="H1764" s="24">
        <v>43822</v>
      </c>
      <c r="I1764" s="56" t="s">
        <v>300</v>
      </c>
      <c r="J1764" s="43" t="s">
        <v>307</v>
      </c>
      <c r="K1764" s="51" t="str">
        <f ca="1">LeaveTracker[[#This Row],[Days]]&amp;" "&amp;LeaveTracker[[#This Row],[Type of Leave]]</f>
        <v>1 OTHER</v>
      </c>
      <c r="L1764" s="23">
        <f ca="1">NETWORKDAYS(LeaveTracker[[#This Row],[Start Date]],LeaveTracker[[#This Row],[End Date]],lstHolidays)</f>
        <v>1</v>
      </c>
      <c r="M1764" s="27"/>
    </row>
    <row r="1765" spans="1:13" ht="30" hidden="1" customHeight="1" x14ac:dyDescent="0.3">
      <c r="A1765" s="27">
        <v>309</v>
      </c>
      <c r="B1765" s="31">
        <v>43893</v>
      </c>
      <c r="C1765" s="31">
        <v>43798</v>
      </c>
      <c r="D1765" s="19" t="s">
        <v>855</v>
      </c>
      <c r="E1765" s="51" t="str">
        <f>IF(ISBLANK(LeaveTracker[[#This Row],[Employee Name]]),"-----",VLOOKUP(LeaveTracker[[#This Row],[Employee Name]],Employees[[Employee Name]:[Office]],7))</f>
        <v>EEO/ CITY MARKET</v>
      </c>
      <c r="F1765" s="51" t="str">
        <f>IF(ISBLANK(LeaveTracker[[#This Row],[Employee Name]]),"-----",VLOOKUP(LeaveTracker[[#This Row],[Employee Name]],Employees[[Employee Name]:[Office]],6))</f>
        <v>REGULAR</v>
      </c>
      <c r="G1765" s="24">
        <v>43825</v>
      </c>
      <c r="H1765" s="24">
        <v>43825</v>
      </c>
      <c r="I1765" s="56" t="s">
        <v>300</v>
      </c>
      <c r="J1765" s="43" t="s">
        <v>307</v>
      </c>
      <c r="K1765" s="51" t="str">
        <f ca="1">LeaveTracker[[#This Row],[Days]]&amp;" "&amp;LeaveTracker[[#This Row],[Type of Leave]]</f>
        <v>1 OTHER</v>
      </c>
      <c r="L1765" s="23">
        <f ca="1">NETWORKDAYS(LeaveTracker[[#This Row],[Start Date]],LeaveTracker[[#This Row],[End Date]],lstHolidays)</f>
        <v>1</v>
      </c>
      <c r="M1765" s="27"/>
    </row>
    <row r="1766" spans="1:13" ht="30" hidden="1" customHeight="1" x14ac:dyDescent="0.3">
      <c r="A1766" s="27">
        <v>310</v>
      </c>
      <c r="B1766" s="31">
        <v>43893</v>
      </c>
      <c r="C1766" s="31">
        <v>43804</v>
      </c>
      <c r="D1766" s="19" t="s">
        <v>600</v>
      </c>
      <c r="E1766" s="51" t="str">
        <f>IF(ISBLANK(LeaveTracker[[#This Row],[Employee Name]]),"-----",VLOOKUP(LeaveTracker[[#This Row],[Employee Name]],Employees[[Employee Name]:[Office]],7))</f>
        <v>MAHOGANY MARKET</v>
      </c>
      <c r="F1766" s="51" t="str">
        <f>IF(ISBLANK(LeaveTracker[[#This Row],[Employee Name]]),"-----",VLOOKUP(LeaveTracker[[#This Row],[Employee Name]],Employees[[Employee Name]:[Office]],6))</f>
        <v>REGULAR</v>
      </c>
      <c r="G1766" s="24">
        <v>43813</v>
      </c>
      <c r="H1766" s="24">
        <v>43815</v>
      </c>
      <c r="I1766" s="56" t="s">
        <v>300</v>
      </c>
      <c r="J1766" s="43" t="s">
        <v>1008</v>
      </c>
      <c r="K1766" s="51" t="str">
        <f>LeaveTracker[[#This Row],[Days]]&amp;" "&amp;LeaveTracker[[#This Row],[Type of Leave]]</f>
        <v>3 OTHER</v>
      </c>
      <c r="L1766" s="23">
        <v>3</v>
      </c>
      <c r="M1766" s="27"/>
    </row>
    <row r="1767" spans="1:13" ht="30" hidden="1" customHeight="1" x14ac:dyDescent="0.3">
      <c r="A1767" s="27">
        <v>311</v>
      </c>
      <c r="B1767" s="31">
        <v>43893</v>
      </c>
      <c r="C1767" s="31">
        <v>43810</v>
      </c>
      <c r="D1767" s="19" t="s">
        <v>849</v>
      </c>
      <c r="E1767" s="51" t="str">
        <f>IF(ISBLANK(LeaveTracker[[#This Row],[Employee Name]]),"-----",VLOOKUP(LeaveTracker[[#This Row],[Employee Name]],Employees[[Employee Name]:[Office]],7))</f>
        <v>CCT</v>
      </c>
      <c r="F1767" s="51" t="str">
        <f>IF(ISBLANK(LeaveTracker[[#This Row],[Employee Name]]),"-----",VLOOKUP(LeaveTracker[[#This Row],[Employee Name]],Employees[[Employee Name]:[Office]],6))</f>
        <v>REGULAR</v>
      </c>
      <c r="G1767" s="24">
        <v>43809</v>
      </c>
      <c r="H1767" s="24">
        <v>43809</v>
      </c>
      <c r="I1767" s="56" t="s">
        <v>81</v>
      </c>
      <c r="K1767" s="51" t="str">
        <f ca="1">LeaveTracker[[#This Row],[Days]]&amp;" "&amp;LeaveTracker[[#This Row],[Type of Leave]]</f>
        <v>1 SL</v>
      </c>
      <c r="L1767" s="23">
        <f ca="1">NETWORKDAYS(LeaveTracker[[#This Row],[Start Date]],LeaveTracker[[#This Row],[End Date]],lstHolidays)</f>
        <v>1</v>
      </c>
      <c r="M1767" s="27"/>
    </row>
    <row r="1768" spans="1:13" ht="30" hidden="1" customHeight="1" x14ac:dyDescent="0.3">
      <c r="A1768" s="27">
        <v>312</v>
      </c>
      <c r="B1768" s="31">
        <v>43893</v>
      </c>
      <c r="C1768" s="31">
        <v>43836</v>
      </c>
      <c r="D1768" s="20" t="s">
        <v>358</v>
      </c>
      <c r="E1768" s="51" t="str">
        <f>IF(ISBLANK(LeaveTracker[[#This Row],[Employee Name]]),"-----",VLOOKUP(LeaveTracker[[#This Row],[Employee Name]],Employees[[Employee Name]:[Office]],7))</f>
        <v>LCR</v>
      </c>
      <c r="F1768" s="51" t="str">
        <f>IF(ISBLANK(LeaveTracker[[#This Row],[Employee Name]]),"-----",VLOOKUP(LeaveTracker[[#This Row],[Employee Name]],Employees[[Employee Name]:[Office]],6))</f>
        <v>REGULAR</v>
      </c>
      <c r="G1768" s="24">
        <v>43825</v>
      </c>
      <c r="H1768" s="24">
        <v>43826</v>
      </c>
      <c r="I1768" s="56" t="s">
        <v>81</v>
      </c>
      <c r="K1768" s="51" t="str">
        <f ca="1">LeaveTracker[[#This Row],[Days]]&amp;" "&amp;LeaveTracker[[#This Row],[Type of Leave]]</f>
        <v>2 SL</v>
      </c>
      <c r="L1768" s="23">
        <f ca="1">NETWORKDAYS(LeaveTracker[[#This Row],[Start Date]],LeaveTracker[[#This Row],[End Date]],lstHolidays)</f>
        <v>2</v>
      </c>
      <c r="M1768" s="27"/>
    </row>
    <row r="1769" spans="1:13" ht="30" hidden="1" customHeight="1" x14ac:dyDescent="0.3">
      <c r="A1769" s="27">
        <v>313</v>
      </c>
      <c r="B1769" s="31">
        <v>43893</v>
      </c>
      <c r="C1769" s="31">
        <v>43815</v>
      </c>
      <c r="D1769" s="20" t="s">
        <v>358</v>
      </c>
      <c r="E1769" s="51" t="str">
        <f>IF(ISBLANK(LeaveTracker[[#This Row],[Employee Name]]),"-----",VLOOKUP(LeaveTracker[[#This Row],[Employee Name]],Employees[[Employee Name]:[Office]],7))</f>
        <v>LCR</v>
      </c>
      <c r="F1769" s="51" t="str">
        <f>IF(ISBLANK(LeaveTracker[[#This Row],[Employee Name]]),"-----",VLOOKUP(LeaveTracker[[#This Row],[Employee Name]],Employees[[Employee Name]:[Office]],6))</f>
        <v>REGULAR</v>
      </c>
      <c r="G1769" s="24">
        <v>43810</v>
      </c>
      <c r="H1769" s="24">
        <v>43812</v>
      </c>
      <c r="I1769" s="56" t="s">
        <v>81</v>
      </c>
      <c r="K1769" s="51" t="str">
        <f ca="1">LeaveTracker[[#This Row],[Days]]&amp;" "&amp;LeaveTracker[[#This Row],[Type of Leave]]</f>
        <v>3 SL</v>
      </c>
      <c r="L1769" s="23">
        <f ca="1">NETWORKDAYS(LeaveTracker[[#This Row],[Start Date]],LeaveTracker[[#This Row],[End Date]],lstHolidays)</f>
        <v>3</v>
      </c>
      <c r="M1769" s="27"/>
    </row>
    <row r="1770" spans="1:13" ht="30" hidden="1" customHeight="1" x14ac:dyDescent="0.3">
      <c r="A1770" s="27">
        <v>314</v>
      </c>
      <c r="B1770" s="31">
        <v>43893</v>
      </c>
      <c r="C1770" s="31">
        <v>43798</v>
      </c>
      <c r="D1770" s="20" t="s">
        <v>497</v>
      </c>
      <c r="E1770" s="51" t="str">
        <f>IF(ISBLANK(LeaveTracker[[#This Row],[Employee Name]]),"-----",VLOOKUP(LeaveTracker[[#This Row],[Employee Name]],Employees[[Employee Name]:[Office]],7))</f>
        <v>COOPERATIVE OFFICE</v>
      </c>
      <c r="F1770" s="51" t="str">
        <f>IF(ISBLANK(LeaveTracker[[#This Row],[Employee Name]]),"-----",VLOOKUP(LeaveTracker[[#This Row],[Employee Name]],Employees[[Employee Name]:[Office]],6))</f>
        <v>REGULAR</v>
      </c>
      <c r="G1770" s="24">
        <v>43785</v>
      </c>
      <c r="H1770" s="24">
        <v>43785</v>
      </c>
      <c r="I1770" s="56" t="s">
        <v>81</v>
      </c>
      <c r="K1770" s="51" t="str">
        <f ca="1">LeaveTracker[[#This Row],[Days]]&amp;" "&amp;LeaveTracker[[#This Row],[Type of Leave]]</f>
        <v>0 SL</v>
      </c>
      <c r="L1770" s="23">
        <f ca="1">NETWORKDAYS(LeaveTracker[[#This Row],[Start Date]],LeaveTracker[[#This Row],[End Date]],lstHolidays)</f>
        <v>0</v>
      </c>
      <c r="M1770" s="27"/>
    </row>
    <row r="1771" spans="1:13" ht="30" hidden="1" customHeight="1" x14ac:dyDescent="0.3">
      <c r="A1771" s="27">
        <v>314</v>
      </c>
      <c r="B1771" s="31">
        <v>43893</v>
      </c>
      <c r="C1771" s="31">
        <v>43798</v>
      </c>
      <c r="D1771" s="20" t="s">
        <v>497</v>
      </c>
      <c r="E1771" s="51" t="str">
        <f>IF(ISBLANK(LeaveTracker[[#This Row],[Employee Name]]),"-----",VLOOKUP(LeaveTracker[[#This Row],[Employee Name]],Employees[[Employee Name]:[Office]],7))</f>
        <v>COOPERATIVE OFFICE</v>
      </c>
      <c r="F1771" s="51" t="str">
        <f>IF(ISBLANK(LeaveTracker[[#This Row],[Employee Name]]),"-----",VLOOKUP(LeaveTracker[[#This Row],[Employee Name]],Employees[[Employee Name]:[Office]],6))</f>
        <v>REGULAR</v>
      </c>
      <c r="G1771" s="24">
        <v>43787</v>
      </c>
      <c r="H1771" s="24">
        <v>43789</v>
      </c>
      <c r="I1771" s="56" t="s">
        <v>81</v>
      </c>
      <c r="K1771" s="51" t="str">
        <f ca="1">LeaveTracker[[#This Row],[Days]]&amp;" "&amp;LeaveTracker[[#This Row],[Type of Leave]]</f>
        <v>3 SL</v>
      </c>
      <c r="L1771" s="23">
        <f ca="1">NETWORKDAYS(LeaveTracker[[#This Row],[Start Date]],LeaveTracker[[#This Row],[End Date]],lstHolidays)</f>
        <v>3</v>
      </c>
      <c r="M1771" s="27"/>
    </row>
    <row r="1772" spans="1:13" ht="30" hidden="1" customHeight="1" x14ac:dyDescent="0.3">
      <c r="A1772" s="27">
        <v>314</v>
      </c>
      <c r="B1772" s="31">
        <v>43893</v>
      </c>
      <c r="C1772" s="31">
        <v>43798</v>
      </c>
      <c r="D1772" s="20" t="s">
        <v>497</v>
      </c>
      <c r="E1772" s="51" t="str">
        <f>IF(ISBLANK(LeaveTracker[[#This Row],[Employee Name]]),"-----",VLOOKUP(LeaveTracker[[#This Row],[Employee Name]],Employees[[Employee Name]:[Office]],7))</f>
        <v>COOPERATIVE OFFICE</v>
      </c>
      <c r="F1772" s="51" t="str">
        <f>IF(ISBLANK(LeaveTracker[[#This Row],[Employee Name]]),"-----",VLOOKUP(LeaveTracker[[#This Row],[Employee Name]],Employees[[Employee Name]:[Office]],6))</f>
        <v>REGULAR</v>
      </c>
      <c r="G1772" s="24">
        <v>43791</v>
      </c>
      <c r="H1772" s="24">
        <v>43791</v>
      </c>
      <c r="I1772" s="56" t="s">
        <v>81</v>
      </c>
      <c r="K1772" s="51" t="str">
        <f ca="1">LeaveTracker[[#This Row],[Days]]&amp;" "&amp;LeaveTracker[[#This Row],[Type of Leave]]</f>
        <v>1 SL</v>
      </c>
      <c r="L1772" s="23">
        <f ca="1">NETWORKDAYS(LeaveTracker[[#This Row],[Start Date]],LeaveTracker[[#This Row],[End Date]],lstHolidays)</f>
        <v>1</v>
      </c>
      <c r="M1772" s="27"/>
    </row>
    <row r="1773" spans="1:13" ht="30" hidden="1" customHeight="1" x14ac:dyDescent="0.3">
      <c r="A1773" s="27">
        <v>314</v>
      </c>
      <c r="B1773" s="31">
        <v>43893</v>
      </c>
      <c r="C1773" s="31">
        <v>43798</v>
      </c>
      <c r="D1773" s="20" t="s">
        <v>497</v>
      </c>
      <c r="E1773" s="51" t="str">
        <f>IF(ISBLANK(LeaveTracker[[#This Row],[Employee Name]]),"-----",VLOOKUP(LeaveTracker[[#This Row],[Employee Name]],Employees[[Employee Name]:[Office]],7))</f>
        <v>COOPERATIVE OFFICE</v>
      </c>
      <c r="F1773" s="51" t="str">
        <f>IF(ISBLANK(LeaveTracker[[#This Row],[Employee Name]]),"-----",VLOOKUP(LeaveTracker[[#This Row],[Employee Name]],Employees[[Employee Name]:[Office]],6))</f>
        <v>REGULAR</v>
      </c>
      <c r="G1773" s="24">
        <v>43794</v>
      </c>
      <c r="H1773" s="24">
        <v>43797</v>
      </c>
      <c r="I1773" s="56" t="s">
        <v>81</v>
      </c>
      <c r="K1773" s="51" t="str">
        <f ca="1">LeaveTracker[[#This Row],[Days]]&amp;" "&amp;LeaveTracker[[#This Row],[Type of Leave]]</f>
        <v>4 SL</v>
      </c>
      <c r="L1773" s="23">
        <f ca="1">NETWORKDAYS(LeaveTracker[[#This Row],[Start Date]],LeaveTracker[[#This Row],[End Date]],lstHolidays)</f>
        <v>4</v>
      </c>
      <c r="M1773" s="27"/>
    </row>
    <row r="1774" spans="1:13" ht="30" hidden="1" customHeight="1" x14ac:dyDescent="0.3">
      <c r="A1774" s="27">
        <v>315</v>
      </c>
      <c r="B1774" s="31">
        <v>43893</v>
      </c>
      <c r="C1774" s="31">
        <v>43808</v>
      </c>
      <c r="D1774" s="20" t="s">
        <v>849</v>
      </c>
      <c r="E1774" s="51" t="str">
        <f>IF(ISBLANK(LeaveTracker[[#This Row],[Employee Name]]),"-----",VLOOKUP(LeaveTracker[[#This Row],[Employee Name]],Employees[[Employee Name]:[Office]],7))</f>
        <v>CCT</v>
      </c>
      <c r="F1774" s="51" t="str">
        <f>IF(ISBLANK(LeaveTracker[[#This Row],[Employee Name]]),"-----",VLOOKUP(LeaveTracker[[#This Row],[Employee Name]],Employees[[Employee Name]:[Office]],6))</f>
        <v>REGULAR</v>
      </c>
      <c r="G1774" s="24">
        <v>43812</v>
      </c>
      <c r="H1774" s="24">
        <v>43812</v>
      </c>
      <c r="I1774" s="56" t="s">
        <v>300</v>
      </c>
      <c r="J1774" s="43" t="s">
        <v>1008</v>
      </c>
      <c r="K1774" s="51" t="str">
        <f ca="1">LeaveTracker[[#This Row],[Days]]&amp;" "&amp;LeaveTracker[[#This Row],[Type of Leave]]</f>
        <v>1 OTHER</v>
      </c>
      <c r="L1774" s="23">
        <f ca="1">NETWORKDAYS(LeaveTracker[[#This Row],[Start Date]],LeaveTracker[[#This Row],[End Date]],lstHolidays)</f>
        <v>1</v>
      </c>
      <c r="M1774" s="27"/>
    </row>
    <row r="1775" spans="1:13" ht="30" hidden="1" customHeight="1" x14ac:dyDescent="0.3">
      <c r="A1775" s="27">
        <v>315</v>
      </c>
      <c r="B1775" s="31">
        <v>43893</v>
      </c>
      <c r="C1775" s="31">
        <v>43808</v>
      </c>
      <c r="D1775" s="20" t="s">
        <v>849</v>
      </c>
      <c r="E1775" s="51" t="str">
        <f>IF(ISBLANK(LeaveTracker[[#This Row],[Employee Name]]),"-----",VLOOKUP(LeaveTracker[[#This Row],[Employee Name]],Employees[[Employee Name]:[Office]],7))</f>
        <v>CCT</v>
      </c>
      <c r="F1775" s="51" t="str">
        <f>IF(ISBLANK(LeaveTracker[[#This Row],[Employee Name]]),"-----",VLOOKUP(LeaveTracker[[#This Row],[Employee Name]],Employees[[Employee Name]:[Office]],6))</f>
        <v>REGULAR</v>
      </c>
      <c r="G1775" s="24">
        <v>43816</v>
      </c>
      <c r="H1775" s="24">
        <v>43816</v>
      </c>
      <c r="I1775" s="56" t="s">
        <v>300</v>
      </c>
      <c r="J1775" s="43" t="s">
        <v>1008</v>
      </c>
      <c r="K1775" s="51" t="str">
        <f ca="1">LeaveTracker[[#This Row],[Days]]&amp;" "&amp;LeaveTracker[[#This Row],[Type of Leave]]</f>
        <v>1 OTHER</v>
      </c>
      <c r="L1775" s="23">
        <f ca="1">NETWORKDAYS(LeaveTracker[[#This Row],[Start Date]],LeaveTracker[[#This Row],[End Date]],lstHolidays)</f>
        <v>1</v>
      </c>
      <c r="M1775" s="27"/>
    </row>
    <row r="1776" spans="1:13" ht="30" hidden="1" customHeight="1" x14ac:dyDescent="0.3">
      <c r="A1776" s="27">
        <v>315</v>
      </c>
      <c r="B1776" s="31">
        <v>43893</v>
      </c>
      <c r="C1776" s="31">
        <v>43808</v>
      </c>
      <c r="D1776" s="20" t="s">
        <v>849</v>
      </c>
      <c r="E1776" s="51" t="str">
        <f>IF(ISBLANK(LeaveTracker[[#This Row],[Employee Name]]),"-----",VLOOKUP(LeaveTracker[[#This Row],[Employee Name]],Employees[[Employee Name]:[Office]],7))</f>
        <v>CCT</v>
      </c>
      <c r="F1776" s="51" t="str">
        <f>IF(ISBLANK(LeaveTracker[[#This Row],[Employee Name]]),"-----",VLOOKUP(LeaveTracker[[#This Row],[Employee Name]],Employees[[Employee Name]:[Office]],6))</f>
        <v>REGULAR</v>
      </c>
      <c r="G1776" s="24">
        <v>43818</v>
      </c>
      <c r="H1776" s="24">
        <v>43818</v>
      </c>
      <c r="I1776" s="56" t="s">
        <v>300</v>
      </c>
      <c r="J1776" s="43" t="s">
        <v>1008</v>
      </c>
      <c r="K1776" s="51" t="str">
        <f ca="1">LeaveTracker[[#This Row],[Days]]&amp;" "&amp;LeaveTracker[[#This Row],[Type of Leave]]</f>
        <v>1 OTHER</v>
      </c>
      <c r="L1776" s="23">
        <f ca="1">NETWORKDAYS(LeaveTracker[[#This Row],[Start Date]],LeaveTracker[[#This Row],[End Date]],lstHolidays)</f>
        <v>1</v>
      </c>
      <c r="M1776" s="27"/>
    </row>
    <row r="1777" spans="1:13" ht="30" hidden="1" customHeight="1" x14ac:dyDescent="0.3">
      <c r="A1777" s="27">
        <v>315</v>
      </c>
      <c r="B1777" s="31">
        <v>43893</v>
      </c>
      <c r="C1777" s="31">
        <v>43808</v>
      </c>
      <c r="D1777" s="20" t="s">
        <v>849</v>
      </c>
      <c r="E1777" s="51" t="str">
        <f>IF(ISBLANK(LeaveTracker[[#This Row],[Employee Name]]),"-----",VLOOKUP(LeaveTracker[[#This Row],[Employee Name]],Employees[[Employee Name]:[Office]],7))</f>
        <v>CCT</v>
      </c>
      <c r="F1777" s="51" t="str">
        <f>IF(ISBLANK(LeaveTracker[[#This Row],[Employee Name]]),"-----",VLOOKUP(LeaveTracker[[#This Row],[Employee Name]],Employees[[Employee Name]:[Office]],6))</f>
        <v>REGULAR</v>
      </c>
      <c r="G1777" s="24">
        <v>43825</v>
      </c>
      <c r="H1777" s="24">
        <v>43826</v>
      </c>
      <c r="I1777" s="56" t="s">
        <v>300</v>
      </c>
      <c r="J1777" s="43" t="s">
        <v>1008</v>
      </c>
      <c r="K1777" s="51" t="str">
        <f ca="1">LeaveTracker[[#This Row],[Days]]&amp;" "&amp;LeaveTracker[[#This Row],[Type of Leave]]</f>
        <v>2 OTHER</v>
      </c>
      <c r="L1777" s="23">
        <f ca="1">NETWORKDAYS(LeaveTracker[[#This Row],[Start Date]],LeaveTracker[[#This Row],[End Date]],lstHolidays)</f>
        <v>2</v>
      </c>
      <c r="M1777" s="27"/>
    </row>
    <row r="1778" spans="1:13" ht="30" hidden="1" customHeight="1" x14ac:dyDescent="0.3">
      <c r="A1778" s="27">
        <v>316</v>
      </c>
      <c r="B1778" s="31">
        <v>43893</v>
      </c>
      <c r="C1778" s="31">
        <v>43809</v>
      </c>
      <c r="D1778" s="20" t="s">
        <v>859</v>
      </c>
      <c r="E1778" s="51" t="str">
        <f>IF(ISBLANK(LeaveTracker[[#This Row],[Employee Name]]),"-----",VLOOKUP(LeaveTracker[[#This Row],[Employee Name]],Employees[[Employee Name]:[Office]],7))</f>
        <v>LCR</v>
      </c>
      <c r="F1778" s="51" t="str">
        <f>IF(ISBLANK(LeaveTracker[[#This Row],[Employee Name]]),"-----",VLOOKUP(LeaveTracker[[#This Row],[Employee Name]],Employees[[Employee Name]:[Office]],6))</f>
        <v>REGULAR</v>
      </c>
      <c r="G1778" s="21">
        <v>43812</v>
      </c>
      <c r="H1778" s="24">
        <v>43812</v>
      </c>
      <c r="I1778" s="56" t="s">
        <v>82</v>
      </c>
      <c r="K1778" s="51" t="str">
        <f ca="1">LeaveTracker[[#This Row],[Days]]&amp;" "&amp;LeaveTracker[[#This Row],[Type of Leave]]</f>
        <v>1 VL</v>
      </c>
      <c r="L1778" s="23">
        <f ca="1">NETWORKDAYS(LeaveTracker[[#This Row],[Start Date]],LeaveTracker[[#This Row],[End Date]],lstHolidays)</f>
        <v>1</v>
      </c>
      <c r="M1778" s="27"/>
    </row>
    <row r="1779" spans="1:13" ht="30" hidden="1" customHeight="1" x14ac:dyDescent="0.3">
      <c r="A1779" s="27">
        <v>316</v>
      </c>
      <c r="B1779" s="31">
        <v>43893</v>
      </c>
      <c r="C1779" s="31">
        <v>43809</v>
      </c>
      <c r="D1779" s="20" t="s">
        <v>859</v>
      </c>
      <c r="E1779" s="51" t="str">
        <f>IF(ISBLANK(LeaveTracker[[#This Row],[Employee Name]]),"-----",VLOOKUP(LeaveTracker[[#This Row],[Employee Name]],Employees[[Employee Name]:[Office]],7))</f>
        <v>LCR</v>
      </c>
      <c r="F1779" s="51" t="str">
        <f>IF(ISBLANK(LeaveTracker[[#This Row],[Employee Name]]),"-----",VLOOKUP(LeaveTracker[[#This Row],[Employee Name]],Employees[[Employee Name]:[Office]],6))</f>
        <v>REGULAR</v>
      </c>
      <c r="G1779" s="24">
        <v>43819</v>
      </c>
      <c r="H1779" s="24">
        <v>43819</v>
      </c>
      <c r="I1779" s="56" t="s">
        <v>82</v>
      </c>
      <c r="K1779" s="51" t="str">
        <f ca="1">LeaveTracker[[#This Row],[Days]]&amp;" "&amp;LeaveTracker[[#This Row],[Type of Leave]]</f>
        <v>1 VL</v>
      </c>
      <c r="L1779" s="23">
        <f ca="1">NETWORKDAYS(LeaveTracker[[#This Row],[Start Date]],LeaveTracker[[#This Row],[End Date]],lstHolidays)</f>
        <v>1</v>
      </c>
      <c r="M1779" s="27"/>
    </row>
    <row r="1780" spans="1:13" ht="30" hidden="1" customHeight="1" x14ac:dyDescent="0.3">
      <c r="A1780" s="27">
        <v>317</v>
      </c>
      <c r="B1780" s="31">
        <v>43893</v>
      </c>
      <c r="C1780" s="31">
        <v>43809</v>
      </c>
      <c r="D1780" s="19" t="s">
        <v>723</v>
      </c>
      <c r="E1780" s="51" t="str">
        <f>IF(ISBLANK(LeaveTracker[[#This Row],[Employee Name]]),"-----",VLOOKUP(LeaveTracker[[#This Row],[Employee Name]],Employees[[Employee Name]:[Office]],7))</f>
        <v>LCR</v>
      </c>
      <c r="F1780" s="51" t="str">
        <f>IF(ISBLANK(LeaveTracker[[#This Row],[Employee Name]]),"-----",VLOOKUP(LeaveTracker[[#This Row],[Employee Name]],Employees[[Employee Name]:[Office]],6))</f>
        <v>REGULAR</v>
      </c>
      <c r="G1780" s="24">
        <v>43822</v>
      </c>
      <c r="H1780" s="24">
        <v>43822</v>
      </c>
      <c r="I1780" s="56" t="s">
        <v>82</v>
      </c>
      <c r="K1780" s="51" t="str">
        <f ca="1">LeaveTracker[[#This Row],[Days]]&amp;" "&amp;LeaveTracker[[#This Row],[Type of Leave]]</f>
        <v>1 VL</v>
      </c>
      <c r="L1780" s="23">
        <f ca="1">NETWORKDAYS(LeaveTracker[[#This Row],[Start Date]],LeaveTracker[[#This Row],[End Date]],lstHolidays)</f>
        <v>1</v>
      </c>
      <c r="M1780" s="27"/>
    </row>
    <row r="1781" spans="1:13" ht="30" hidden="1" customHeight="1" x14ac:dyDescent="0.3">
      <c r="A1781" s="27">
        <v>317</v>
      </c>
      <c r="B1781" s="31">
        <v>43893</v>
      </c>
      <c r="C1781" s="31">
        <v>43809</v>
      </c>
      <c r="D1781" s="19" t="s">
        <v>723</v>
      </c>
      <c r="E1781" s="51" t="str">
        <f>IF(ISBLANK(LeaveTracker[[#This Row],[Employee Name]]),"-----",VLOOKUP(LeaveTracker[[#This Row],[Employee Name]],Employees[[Employee Name]:[Office]],7))</f>
        <v>LCR</v>
      </c>
      <c r="F1781" s="51" t="str">
        <f>IF(ISBLANK(LeaveTracker[[#This Row],[Employee Name]]),"-----",VLOOKUP(LeaveTracker[[#This Row],[Employee Name]],Employees[[Employee Name]:[Office]],6))</f>
        <v>REGULAR</v>
      </c>
      <c r="G1781" s="24">
        <v>43825</v>
      </c>
      <c r="H1781" s="24">
        <v>43826</v>
      </c>
      <c r="I1781" s="56" t="s">
        <v>82</v>
      </c>
      <c r="K1781" s="51" t="str">
        <f ca="1">LeaveTracker[[#This Row],[Days]]&amp;" "&amp;LeaveTracker[[#This Row],[Type of Leave]]</f>
        <v>2 VL</v>
      </c>
      <c r="L1781" s="23">
        <f ca="1">NETWORKDAYS(LeaveTracker[[#This Row],[Start Date]],LeaveTracker[[#This Row],[End Date]],lstHolidays)</f>
        <v>2</v>
      </c>
      <c r="M1781" s="27"/>
    </row>
    <row r="1782" spans="1:13" ht="30" hidden="1" customHeight="1" x14ac:dyDescent="0.3">
      <c r="A1782" s="27">
        <v>318</v>
      </c>
      <c r="B1782" s="31">
        <v>43893</v>
      </c>
      <c r="C1782" s="31">
        <v>43809</v>
      </c>
      <c r="D1782" s="19" t="s">
        <v>723</v>
      </c>
      <c r="E1782" s="51" t="str">
        <f>IF(ISBLANK(LeaveTracker[[#This Row],[Employee Name]]),"-----",VLOOKUP(LeaveTracker[[#This Row],[Employee Name]],Employees[[Employee Name]:[Office]],7))</f>
        <v>LCR</v>
      </c>
      <c r="F1782" s="51" t="str">
        <f>IF(ISBLANK(LeaveTracker[[#This Row],[Employee Name]]),"-----",VLOOKUP(LeaveTracker[[#This Row],[Employee Name]],Employees[[Employee Name]:[Office]],6))</f>
        <v>REGULAR</v>
      </c>
      <c r="G1782" s="24">
        <v>43802</v>
      </c>
      <c r="H1782" s="24">
        <v>43802</v>
      </c>
      <c r="I1782" s="56" t="s">
        <v>81</v>
      </c>
      <c r="K1782" s="51" t="str">
        <f ca="1">LeaveTracker[[#This Row],[Days]]&amp;" "&amp;LeaveTracker[[#This Row],[Type of Leave]]</f>
        <v>1 SL</v>
      </c>
      <c r="L1782" s="23">
        <f ca="1">NETWORKDAYS(LeaveTracker[[#This Row],[Start Date]],LeaveTracker[[#This Row],[End Date]],lstHolidays)</f>
        <v>1</v>
      </c>
      <c r="M1782" s="27"/>
    </row>
    <row r="1783" spans="1:13" ht="30" hidden="1" customHeight="1" x14ac:dyDescent="0.3">
      <c r="A1783" s="27">
        <v>319</v>
      </c>
      <c r="B1783" s="31">
        <v>43893</v>
      </c>
      <c r="C1783" s="31">
        <v>43812</v>
      </c>
      <c r="D1783" s="19" t="s">
        <v>354</v>
      </c>
      <c r="E1783" s="51" t="str">
        <f>IF(ISBLANK(LeaveTracker[[#This Row],[Employee Name]]),"-----",VLOOKUP(LeaveTracker[[#This Row],[Employee Name]],Employees[[Employee Name]:[Office]],7))</f>
        <v>CENRO</v>
      </c>
      <c r="F1783" s="51" t="str">
        <f>IF(ISBLANK(LeaveTracker[[#This Row],[Employee Name]]),"-----",VLOOKUP(LeaveTracker[[#This Row],[Employee Name]],Employees[[Employee Name]:[Office]],6))</f>
        <v>CASUAL</v>
      </c>
      <c r="G1783" s="24">
        <v>43825</v>
      </c>
      <c r="H1783" s="24">
        <v>43826</v>
      </c>
      <c r="I1783" s="56" t="s">
        <v>82</v>
      </c>
      <c r="K1783" s="51" t="str">
        <f ca="1">LeaveTracker[[#This Row],[Days]]&amp;" "&amp;LeaveTracker[[#This Row],[Type of Leave]]</f>
        <v>2 VL</v>
      </c>
      <c r="L1783" s="23">
        <f ca="1">NETWORKDAYS(LeaveTracker[[#This Row],[Start Date]],LeaveTracker[[#This Row],[End Date]],lstHolidays)</f>
        <v>2</v>
      </c>
      <c r="M1783" s="27"/>
    </row>
    <row r="1784" spans="1:13" ht="30" hidden="1" customHeight="1" x14ac:dyDescent="0.3">
      <c r="A1784" s="27">
        <v>320</v>
      </c>
      <c r="B1784" s="31">
        <v>43893</v>
      </c>
      <c r="C1784" s="31">
        <v>43815</v>
      </c>
      <c r="D1784" s="19" t="s">
        <v>861</v>
      </c>
      <c r="E1784" s="51" t="str">
        <f>IF(ISBLANK(LeaveTracker[[#This Row],[Employee Name]]),"-----",VLOOKUP(LeaveTracker[[#This Row],[Employee Name]],Employees[[Employee Name]:[Office]],7))</f>
        <v>CENRO</v>
      </c>
      <c r="F1784" s="51" t="str">
        <f>IF(ISBLANK(LeaveTracker[[#This Row],[Employee Name]]),"-----",VLOOKUP(LeaveTracker[[#This Row],[Employee Name]],Employees[[Employee Name]:[Office]],6))</f>
        <v>CASUAL</v>
      </c>
      <c r="G1784" s="24">
        <v>43822</v>
      </c>
      <c r="H1784" s="24">
        <v>43822</v>
      </c>
      <c r="I1784" s="56" t="s">
        <v>300</v>
      </c>
      <c r="J1784" s="43" t="s">
        <v>105</v>
      </c>
      <c r="K1784" s="51" t="str">
        <f ca="1">LeaveTracker[[#This Row],[Days]]&amp;" "&amp;LeaveTracker[[#This Row],[Type of Leave]]</f>
        <v>1 OTHER</v>
      </c>
      <c r="L1784" s="23">
        <f ca="1">NETWORKDAYS(LeaveTracker[[#This Row],[Start Date]],LeaveTracker[[#This Row],[End Date]],lstHolidays)</f>
        <v>1</v>
      </c>
      <c r="M1784" s="27"/>
    </row>
    <row r="1785" spans="1:13" ht="30" hidden="1" customHeight="1" x14ac:dyDescent="0.3">
      <c r="A1785" s="27">
        <v>320</v>
      </c>
      <c r="B1785" s="31">
        <v>43893</v>
      </c>
      <c r="C1785" s="31">
        <v>43815</v>
      </c>
      <c r="D1785" s="19" t="s">
        <v>861</v>
      </c>
      <c r="E1785" s="51" t="str">
        <f>IF(ISBLANK(LeaveTracker[[#This Row],[Employee Name]]),"-----",VLOOKUP(LeaveTracker[[#This Row],[Employee Name]],Employees[[Employee Name]:[Office]],7))</f>
        <v>CENRO</v>
      </c>
      <c r="F1785" s="51" t="str">
        <f>IF(ISBLANK(LeaveTracker[[#This Row],[Employee Name]]),"-----",VLOOKUP(LeaveTracker[[#This Row],[Employee Name]],Employees[[Employee Name]:[Office]],6))</f>
        <v>CASUAL</v>
      </c>
      <c r="G1785" s="24">
        <v>43825</v>
      </c>
      <c r="H1785" s="24">
        <v>43826</v>
      </c>
      <c r="I1785" s="56" t="s">
        <v>300</v>
      </c>
      <c r="J1785" s="43" t="s">
        <v>105</v>
      </c>
      <c r="K1785" s="51" t="str">
        <f ca="1">LeaveTracker[[#This Row],[Days]]&amp;" "&amp;LeaveTracker[[#This Row],[Type of Leave]]</f>
        <v>2 OTHER</v>
      </c>
      <c r="L1785" s="23">
        <f ca="1">NETWORKDAYS(LeaveTracker[[#This Row],[Start Date]],LeaveTracker[[#This Row],[End Date]],lstHolidays)</f>
        <v>2</v>
      </c>
      <c r="M1785" s="27"/>
    </row>
    <row r="1786" spans="1:13" ht="30" hidden="1" customHeight="1" x14ac:dyDescent="0.3">
      <c r="A1786" s="27">
        <v>321</v>
      </c>
      <c r="B1786" s="31">
        <v>43893</v>
      </c>
      <c r="C1786" s="31">
        <v>43803</v>
      </c>
      <c r="D1786" s="19" t="s">
        <v>864</v>
      </c>
      <c r="E1786" s="51" t="str">
        <f>IF(ISBLANK(LeaveTracker[[#This Row],[Employee Name]]),"-----",VLOOKUP(LeaveTracker[[#This Row],[Employee Name]],Employees[[Employee Name]:[Office]],7))</f>
        <v>ACCOUNTING</v>
      </c>
      <c r="F1786" s="51" t="str">
        <f>IF(ISBLANK(LeaveTracker[[#This Row],[Employee Name]]),"-----",VLOOKUP(LeaveTracker[[#This Row],[Employee Name]],Employees[[Employee Name]:[Office]],6))</f>
        <v>REGULAR</v>
      </c>
      <c r="G1786" s="24">
        <v>43816</v>
      </c>
      <c r="H1786" s="24">
        <v>44183</v>
      </c>
      <c r="I1786" s="56" t="s">
        <v>82</v>
      </c>
      <c r="K1786" s="51" t="str">
        <f ca="1">LeaveTracker[[#This Row],[Days]]&amp;" "&amp;LeaveTracker[[#This Row],[Type of Leave]]</f>
        <v>264 VL</v>
      </c>
      <c r="L1786" s="23">
        <f ca="1">NETWORKDAYS(LeaveTracker[[#This Row],[Start Date]],LeaveTracker[[#This Row],[End Date]],lstHolidays)</f>
        <v>264</v>
      </c>
      <c r="M1786" s="27"/>
    </row>
    <row r="1787" spans="1:13" ht="30" hidden="1" customHeight="1" x14ac:dyDescent="0.3">
      <c r="A1787" s="27">
        <v>322</v>
      </c>
      <c r="B1787" s="31">
        <v>43893</v>
      </c>
      <c r="C1787" s="31">
        <v>43803</v>
      </c>
      <c r="D1787" s="20" t="s">
        <v>864</v>
      </c>
      <c r="E1787" s="51" t="str">
        <f>IF(ISBLANK(LeaveTracker[[#This Row],[Employee Name]]),"-----",VLOOKUP(LeaveTracker[[#This Row],[Employee Name]],Employees[[Employee Name]:[Office]],7))</f>
        <v>ACCOUNTING</v>
      </c>
      <c r="F1787" s="51" t="str">
        <f>IF(ISBLANK(LeaveTracker[[#This Row],[Employee Name]]),"-----",VLOOKUP(LeaveTracker[[#This Row],[Employee Name]],Employees[[Employee Name]:[Office]],6))</f>
        <v>REGULAR</v>
      </c>
      <c r="G1787" s="21">
        <v>43788</v>
      </c>
      <c r="H1787" s="24">
        <v>43789</v>
      </c>
      <c r="I1787" s="56" t="s">
        <v>81</v>
      </c>
      <c r="K1787" s="51" t="str">
        <f ca="1">LeaveTracker[[#This Row],[Days]]&amp;" "&amp;LeaveTracker[[#This Row],[Type of Leave]]</f>
        <v>2 SL</v>
      </c>
      <c r="L1787" s="23">
        <f ca="1">NETWORKDAYS(LeaveTracker[[#This Row],[Start Date]],LeaveTracker[[#This Row],[End Date]],lstHolidays)</f>
        <v>2</v>
      </c>
      <c r="M1787" s="27"/>
    </row>
    <row r="1788" spans="1:13" ht="30" hidden="1" customHeight="1" x14ac:dyDescent="0.3">
      <c r="A1788" s="27">
        <v>323</v>
      </c>
      <c r="B1788" s="31">
        <v>43893</v>
      </c>
      <c r="C1788" s="31">
        <v>43775</v>
      </c>
      <c r="D1788" s="20" t="s">
        <v>864</v>
      </c>
      <c r="E1788" s="51" t="str">
        <f>IF(ISBLANK(LeaveTracker[[#This Row],[Employee Name]]),"-----",VLOOKUP(LeaveTracker[[#This Row],[Employee Name]],Employees[[Employee Name]:[Office]],7))</f>
        <v>ACCOUNTING</v>
      </c>
      <c r="F1788" s="51" t="str">
        <f>IF(ISBLANK(LeaveTracker[[#This Row],[Employee Name]]),"-----",VLOOKUP(LeaveTracker[[#This Row],[Employee Name]],Employees[[Employee Name]:[Office]],6))</f>
        <v>REGULAR</v>
      </c>
      <c r="G1788" s="24">
        <v>43769</v>
      </c>
      <c r="H1788" s="24">
        <v>43769</v>
      </c>
      <c r="I1788" s="56" t="s">
        <v>81</v>
      </c>
      <c r="K1788" s="51" t="str">
        <f ca="1">LeaveTracker[[#This Row],[Days]]&amp;" "&amp;LeaveTracker[[#This Row],[Type of Leave]]</f>
        <v>1 SL</v>
      </c>
      <c r="L1788" s="23">
        <f ca="1">NETWORKDAYS(LeaveTracker[[#This Row],[Start Date]],LeaveTracker[[#This Row],[End Date]],lstHolidays)</f>
        <v>1</v>
      </c>
      <c r="M1788" s="27"/>
    </row>
    <row r="1789" spans="1:13" ht="30" hidden="1" customHeight="1" x14ac:dyDescent="0.3">
      <c r="A1789" s="27">
        <v>324</v>
      </c>
      <c r="B1789" s="31">
        <v>43893</v>
      </c>
      <c r="C1789" s="31">
        <v>43798</v>
      </c>
      <c r="D1789" s="19" t="s">
        <v>516</v>
      </c>
      <c r="E1789" s="51" t="str">
        <f>IF(ISBLANK(LeaveTracker[[#This Row],[Employee Name]]),"-----",VLOOKUP(LeaveTracker[[#This Row],[Employee Name]],Employees[[Employee Name]:[Office]],7))</f>
        <v>ACCOUNTING</v>
      </c>
      <c r="F1789" s="51" t="str">
        <f>IF(ISBLANK(LeaveTracker[[#This Row],[Employee Name]]),"-----",VLOOKUP(LeaveTracker[[#This Row],[Employee Name]],Employees[[Employee Name]:[Office]],6))</f>
        <v>REGULAR</v>
      </c>
      <c r="G1789" s="24">
        <v>43794</v>
      </c>
      <c r="H1789" s="24">
        <v>43795</v>
      </c>
      <c r="I1789" s="56" t="s">
        <v>81</v>
      </c>
      <c r="K1789" s="51" t="str">
        <f ca="1">LeaveTracker[[#This Row],[Days]]&amp;" "&amp;LeaveTracker[[#This Row],[Type of Leave]]</f>
        <v>2 SL</v>
      </c>
      <c r="L1789" s="23">
        <f ca="1">NETWORKDAYS(LeaveTracker[[#This Row],[Start Date]],LeaveTracker[[#This Row],[End Date]],lstHolidays)</f>
        <v>2</v>
      </c>
      <c r="M1789" s="27"/>
    </row>
    <row r="1790" spans="1:13" ht="30" hidden="1" customHeight="1" x14ac:dyDescent="0.3">
      <c r="A1790" s="27">
        <v>325</v>
      </c>
      <c r="B1790" s="31">
        <v>43893</v>
      </c>
      <c r="C1790" s="31">
        <v>43797</v>
      </c>
      <c r="D1790" s="19" t="s">
        <v>522</v>
      </c>
      <c r="E1790" s="51" t="str">
        <f>IF(ISBLANK(LeaveTracker[[#This Row],[Employee Name]]),"-----",VLOOKUP(LeaveTracker[[#This Row],[Employee Name]],Employees[[Employee Name]:[Office]],7))</f>
        <v>ACCOUNTING</v>
      </c>
      <c r="F1790" s="51" t="str">
        <f>IF(ISBLANK(LeaveTracker[[#This Row],[Employee Name]]),"-----",VLOOKUP(LeaveTracker[[#This Row],[Employee Name]],Employees[[Employee Name]:[Office]],6))</f>
        <v>REGULAR</v>
      </c>
      <c r="G1790" s="24">
        <v>43809</v>
      </c>
      <c r="H1790" s="24">
        <v>43809</v>
      </c>
      <c r="I1790" s="56" t="s">
        <v>82</v>
      </c>
      <c r="K1790" s="51" t="str">
        <f ca="1">LeaveTracker[[#This Row],[Days]]&amp;" "&amp;LeaveTracker[[#This Row],[Type of Leave]]</f>
        <v>1 VL</v>
      </c>
      <c r="L1790" s="23">
        <f ca="1">NETWORKDAYS(LeaveTracker[[#This Row],[Start Date]],LeaveTracker[[#This Row],[End Date]],lstHolidays)</f>
        <v>1</v>
      </c>
      <c r="M1790" s="27"/>
    </row>
    <row r="1791" spans="1:13" ht="30" hidden="1" customHeight="1" x14ac:dyDescent="0.3">
      <c r="A1791" s="27">
        <v>325</v>
      </c>
      <c r="B1791" s="31">
        <v>43893</v>
      </c>
      <c r="C1791" s="31">
        <v>43797</v>
      </c>
      <c r="D1791" s="19" t="s">
        <v>522</v>
      </c>
      <c r="E1791" s="51" t="str">
        <f>IF(ISBLANK(LeaveTracker[[#This Row],[Employee Name]]),"-----",VLOOKUP(LeaveTracker[[#This Row],[Employee Name]],Employees[[Employee Name]:[Office]],7))</f>
        <v>ACCOUNTING</v>
      </c>
      <c r="F1791" s="51" t="str">
        <f>IF(ISBLANK(LeaveTracker[[#This Row],[Employee Name]]),"-----",VLOOKUP(LeaveTracker[[#This Row],[Employee Name]],Employees[[Employee Name]:[Office]],6))</f>
        <v>REGULAR</v>
      </c>
      <c r="G1791" s="24">
        <v>43826</v>
      </c>
      <c r="H1791" s="24">
        <v>43826</v>
      </c>
      <c r="I1791" s="56" t="s">
        <v>82</v>
      </c>
      <c r="K1791" s="51" t="str">
        <f ca="1">LeaveTracker[[#This Row],[Days]]&amp;" "&amp;LeaveTracker[[#This Row],[Type of Leave]]</f>
        <v>1 VL</v>
      </c>
      <c r="L1791" s="23">
        <f ca="1">NETWORKDAYS(LeaveTracker[[#This Row],[Start Date]],LeaveTracker[[#This Row],[End Date]],lstHolidays)</f>
        <v>1</v>
      </c>
      <c r="M1791" s="27"/>
    </row>
    <row r="1792" spans="1:13" ht="30" hidden="1" customHeight="1" x14ac:dyDescent="0.3">
      <c r="A1792" s="27">
        <v>326</v>
      </c>
      <c r="B1792" s="31">
        <v>43893</v>
      </c>
      <c r="C1792" s="31">
        <v>43796</v>
      </c>
      <c r="D1792" s="19" t="s">
        <v>522</v>
      </c>
      <c r="E1792" s="51" t="str">
        <f>IF(ISBLANK(LeaveTracker[[#This Row],[Employee Name]]),"-----",VLOOKUP(LeaveTracker[[#This Row],[Employee Name]],Employees[[Employee Name]:[Office]],7))</f>
        <v>ACCOUNTING</v>
      </c>
      <c r="F1792" s="51" t="str">
        <f>IF(ISBLANK(LeaveTracker[[#This Row],[Employee Name]]),"-----",VLOOKUP(LeaveTracker[[#This Row],[Employee Name]],Employees[[Employee Name]:[Office]],6))</f>
        <v>REGULAR</v>
      </c>
      <c r="G1792" s="24">
        <v>43794</v>
      </c>
      <c r="H1792" s="24">
        <v>43794</v>
      </c>
      <c r="I1792" s="56" t="s">
        <v>81</v>
      </c>
      <c r="K1792" s="51" t="str">
        <f ca="1">LeaveTracker[[#This Row],[Days]]&amp;" "&amp;LeaveTracker[[#This Row],[Type of Leave]]</f>
        <v>1 SL</v>
      </c>
      <c r="L1792" s="23">
        <f ca="1">NETWORKDAYS(LeaveTracker[[#This Row],[Start Date]],LeaveTracker[[#This Row],[End Date]],lstHolidays)</f>
        <v>1</v>
      </c>
      <c r="M1792" s="27"/>
    </row>
    <row r="1793" spans="1:13" ht="30" hidden="1" customHeight="1" x14ac:dyDescent="0.3">
      <c r="A1793" s="27">
        <v>327</v>
      </c>
      <c r="B1793" s="31">
        <v>43893</v>
      </c>
      <c r="C1793" s="31">
        <v>43797</v>
      </c>
      <c r="D1793" s="19" t="s">
        <v>509</v>
      </c>
      <c r="E1793" s="51" t="str">
        <f>IF(ISBLANK(LeaveTracker[[#This Row],[Employee Name]]),"-----",VLOOKUP(LeaveTracker[[#This Row],[Employee Name]],Employees[[Employee Name]:[Office]],7))</f>
        <v>ACCOUNTING</v>
      </c>
      <c r="F1793" s="51" t="str">
        <f>IF(ISBLANK(LeaveTracker[[#This Row],[Employee Name]]),"-----",VLOOKUP(LeaveTracker[[#This Row],[Employee Name]],Employees[[Employee Name]:[Office]],6))</f>
        <v>REGULAR</v>
      </c>
      <c r="G1793" s="24">
        <v>43777</v>
      </c>
      <c r="H1793" s="24">
        <v>43777</v>
      </c>
      <c r="I1793" s="56" t="s">
        <v>81</v>
      </c>
      <c r="K1793" s="51" t="str">
        <f ca="1">LeaveTracker[[#This Row],[Days]]&amp;" "&amp;LeaveTracker[[#This Row],[Type of Leave]]</f>
        <v>1 SL</v>
      </c>
      <c r="L1793" s="23">
        <f ca="1">NETWORKDAYS(LeaveTracker[[#This Row],[Start Date]],LeaveTracker[[#This Row],[End Date]],lstHolidays)</f>
        <v>1</v>
      </c>
      <c r="M1793" s="27"/>
    </row>
    <row r="1794" spans="1:13" ht="30" hidden="1" customHeight="1" x14ac:dyDescent="0.3">
      <c r="A1794" s="27">
        <v>327</v>
      </c>
      <c r="B1794" s="31">
        <v>43893</v>
      </c>
      <c r="C1794" s="31">
        <v>43797</v>
      </c>
      <c r="D1794" s="20" t="s">
        <v>509</v>
      </c>
      <c r="E1794" s="51" t="str">
        <f>IF(ISBLANK(LeaveTracker[[#This Row],[Employee Name]]),"-----",VLOOKUP(LeaveTracker[[#This Row],[Employee Name]],Employees[[Employee Name]:[Office]],7))</f>
        <v>ACCOUNTING</v>
      </c>
      <c r="F1794" s="51" t="str">
        <f>IF(ISBLANK(LeaveTracker[[#This Row],[Employee Name]]),"-----",VLOOKUP(LeaveTracker[[#This Row],[Employee Name]],Employees[[Employee Name]:[Office]],6))</f>
        <v>REGULAR</v>
      </c>
      <c r="G1794" s="24">
        <v>43787</v>
      </c>
      <c r="H1794" s="24">
        <v>43787</v>
      </c>
      <c r="I1794" s="56" t="s">
        <v>81</v>
      </c>
      <c r="K1794" s="51" t="str">
        <f ca="1">LeaveTracker[[#This Row],[Days]]&amp;" "&amp;LeaveTracker[[#This Row],[Type of Leave]]</f>
        <v>1 SL</v>
      </c>
      <c r="L1794" s="23">
        <f ca="1">NETWORKDAYS(LeaveTracker[[#This Row],[Start Date]],LeaveTracker[[#This Row],[End Date]],lstHolidays)</f>
        <v>1</v>
      </c>
      <c r="M1794" s="27"/>
    </row>
    <row r="1795" spans="1:13" ht="30" hidden="1" customHeight="1" x14ac:dyDescent="0.3">
      <c r="A1795" s="27">
        <v>328</v>
      </c>
      <c r="B1795" s="31">
        <v>43893</v>
      </c>
      <c r="C1795" s="31">
        <v>43783</v>
      </c>
      <c r="D1795" s="19" t="s">
        <v>512</v>
      </c>
      <c r="E1795" s="51" t="str">
        <f>IF(ISBLANK(LeaveTracker[[#This Row],[Employee Name]]),"-----",VLOOKUP(LeaveTracker[[#This Row],[Employee Name]],Employees[[Employee Name]:[Office]],7))</f>
        <v>ACCOUNTING</v>
      </c>
      <c r="F1795" s="51" t="str">
        <f>IF(ISBLANK(LeaveTracker[[#This Row],[Employee Name]]),"-----",VLOOKUP(LeaveTracker[[#This Row],[Employee Name]],Employees[[Employee Name]:[Office]],6))</f>
        <v>REGULAR</v>
      </c>
      <c r="G1795" s="24">
        <v>43791</v>
      </c>
      <c r="H1795" s="24">
        <v>43791</v>
      </c>
      <c r="I1795" s="56" t="s">
        <v>82</v>
      </c>
      <c r="K1795" s="51" t="str">
        <f ca="1">LeaveTracker[[#This Row],[Days]]&amp;" "&amp;LeaveTracker[[#This Row],[Type of Leave]]</f>
        <v>1 VL</v>
      </c>
      <c r="L1795" s="23">
        <f ca="1">NETWORKDAYS(LeaveTracker[[#This Row],[Start Date]],LeaveTracker[[#This Row],[End Date]],lstHolidays)</f>
        <v>1</v>
      </c>
      <c r="M1795" s="27"/>
    </row>
    <row r="1796" spans="1:13" ht="30" hidden="1" customHeight="1" x14ac:dyDescent="0.3">
      <c r="A1796" s="27">
        <v>329</v>
      </c>
      <c r="B1796" s="31">
        <v>43893</v>
      </c>
      <c r="C1796" s="31">
        <v>43801</v>
      </c>
      <c r="D1796" s="19" t="s">
        <v>867</v>
      </c>
      <c r="E1796" s="51" t="str">
        <f>IF(ISBLANK(LeaveTracker[[#This Row],[Employee Name]]),"-----",VLOOKUP(LeaveTracker[[#This Row],[Employee Name]],Employees[[Employee Name]:[Office]],7))</f>
        <v>ACCOUNTING</v>
      </c>
      <c r="F1796" s="51" t="str">
        <f>IF(ISBLANK(LeaveTracker[[#This Row],[Employee Name]]),"-----",VLOOKUP(LeaveTracker[[#This Row],[Employee Name]],Employees[[Employee Name]:[Office]],6))</f>
        <v>REGULAR</v>
      </c>
      <c r="G1796" s="24">
        <v>43798</v>
      </c>
      <c r="H1796" s="24">
        <v>43798</v>
      </c>
      <c r="I1796" s="56" t="s">
        <v>81</v>
      </c>
      <c r="K1796" s="51" t="str">
        <f ca="1">LeaveTracker[[#This Row],[Days]]&amp;" "&amp;LeaveTracker[[#This Row],[Type of Leave]]</f>
        <v>1 SL</v>
      </c>
      <c r="L1796" s="23">
        <f ca="1">NETWORKDAYS(LeaveTracker[[#This Row],[Start Date]],LeaveTracker[[#This Row],[End Date]],lstHolidays)</f>
        <v>1</v>
      </c>
      <c r="M1796" s="27"/>
    </row>
    <row r="1797" spans="1:13" ht="30" hidden="1" customHeight="1" x14ac:dyDescent="0.3">
      <c r="A1797" s="27">
        <v>330</v>
      </c>
      <c r="B1797" s="31">
        <v>43893</v>
      </c>
      <c r="C1797" s="31">
        <v>43794</v>
      </c>
      <c r="D1797" s="19" t="s">
        <v>867</v>
      </c>
      <c r="E1797" s="51" t="str">
        <f>IF(ISBLANK(LeaveTracker[[#This Row],[Employee Name]]),"-----",VLOOKUP(LeaveTracker[[#This Row],[Employee Name]],Employees[[Employee Name]:[Office]],7))</f>
        <v>ACCOUNTING</v>
      </c>
      <c r="F1797" s="51" t="str">
        <f>IF(ISBLANK(LeaveTracker[[#This Row],[Employee Name]]),"-----",VLOOKUP(LeaveTracker[[#This Row],[Employee Name]],Employees[[Employee Name]:[Office]],6))</f>
        <v>REGULAR</v>
      </c>
      <c r="G1797" s="24">
        <v>43791</v>
      </c>
      <c r="H1797" s="24">
        <v>43791</v>
      </c>
      <c r="I1797" s="56" t="s">
        <v>81</v>
      </c>
      <c r="K1797" s="51" t="str">
        <f ca="1">LeaveTracker[[#This Row],[Days]]&amp;" "&amp;LeaveTracker[[#This Row],[Type of Leave]]</f>
        <v>1 SL</v>
      </c>
      <c r="L1797" s="23">
        <f ca="1">NETWORKDAYS(LeaveTracker[[#This Row],[Start Date]],LeaveTracker[[#This Row],[End Date]],lstHolidays)</f>
        <v>1</v>
      </c>
      <c r="M1797" s="27"/>
    </row>
    <row r="1798" spans="1:13" ht="30" hidden="1" customHeight="1" x14ac:dyDescent="0.3">
      <c r="A1798" s="27">
        <v>331</v>
      </c>
      <c r="B1798" s="31">
        <v>43893</v>
      </c>
      <c r="C1798" s="31">
        <v>43804</v>
      </c>
      <c r="D1798" s="19" t="s">
        <v>872</v>
      </c>
      <c r="E1798" s="51" t="str">
        <f>IF(ISBLANK(LeaveTracker[[#This Row],[Employee Name]]),"-----",VLOOKUP(LeaveTracker[[#This Row],[Employee Name]],Employees[[Employee Name]:[Office]],7))</f>
        <v>ACCOUNTING</v>
      </c>
      <c r="F1798" s="51" t="str">
        <f>IF(ISBLANK(LeaveTracker[[#This Row],[Employee Name]]),"-----",VLOOKUP(LeaveTracker[[#This Row],[Employee Name]],Employees[[Employee Name]:[Office]],6))</f>
        <v>REGULAR</v>
      </c>
      <c r="G1798" s="24">
        <v>43817</v>
      </c>
      <c r="H1798" s="24">
        <v>43818</v>
      </c>
      <c r="I1798" s="56" t="s">
        <v>82</v>
      </c>
      <c r="K1798" s="51" t="str">
        <f ca="1">LeaveTracker[[#This Row],[Days]]&amp;" "&amp;LeaveTracker[[#This Row],[Type of Leave]]</f>
        <v>2 VL</v>
      </c>
      <c r="L1798" s="23">
        <f ca="1">NETWORKDAYS(LeaveTracker[[#This Row],[Start Date]],LeaveTracker[[#This Row],[End Date]],lstHolidays)</f>
        <v>2</v>
      </c>
      <c r="M1798" s="27"/>
    </row>
    <row r="1799" spans="1:13" ht="30" hidden="1" customHeight="1" x14ac:dyDescent="0.3">
      <c r="A1799" s="27">
        <v>332</v>
      </c>
      <c r="B1799" s="31">
        <v>43893</v>
      </c>
      <c r="C1799" s="31">
        <v>43805</v>
      </c>
      <c r="D1799" s="19" t="s">
        <v>872</v>
      </c>
      <c r="E1799" s="51" t="str">
        <f>IF(ISBLANK(LeaveTracker[[#This Row],[Employee Name]]),"-----",VLOOKUP(LeaveTracker[[#This Row],[Employee Name]],Employees[[Employee Name]:[Office]],7))</f>
        <v>ACCOUNTING</v>
      </c>
      <c r="F1799" s="51" t="str">
        <f>IF(ISBLANK(LeaveTracker[[#This Row],[Employee Name]]),"-----",VLOOKUP(LeaveTracker[[#This Row],[Employee Name]],Employees[[Employee Name]:[Office]],6))</f>
        <v>REGULAR</v>
      </c>
      <c r="G1799" s="24">
        <v>43811</v>
      </c>
      <c r="H1799" s="24">
        <v>43811</v>
      </c>
      <c r="I1799" s="56" t="s">
        <v>82</v>
      </c>
      <c r="K1799" s="51" t="str">
        <f ca="1">LeaveTracker[[#This Row],[Days]]&amp;" "&amp;LeaveTracker[[#This Row],[Type of Leave]]</f>
        <v>1 VL</v>
      </c>
      <c r="L1799" s="23">
        <f ca="1">NETWORKDAYS(LeaveTracker[[#This Row],[Start Date]],LeaveTracker[[#This Row],[End Date]],lstHolidays)</f>
        <v>1</v>
      </c>
      <c r="M1799" s="27"/>
    </row>
    <row r="1800" spans="1:13" ht="30" hidden="1" customHeight="1" x14ac:dyDescent="0.3">
      <c r="A1800" s="27">
        <v>333</v>
      </c>
      <c r="B1800" s="31">
        <v>43893</v>
      </c>
      <c r="C1800" s="31">
        <v>43789</v>
      </c>
      <c r="D1800" s="19" t="s">
        <v>872</v>
      </c>
      <c r="E1800" s="51" t="str">
        <f>IF(ISBLANK(LeaveTracker[[#This Row],[Employee Name]]),"-----",VLOOKUP(LeaveTracker[[#This Row],[Employee Name]],Employees[[Employee Name]:[Office]],7))</f>
        <v>ACCOUNTING</v>
      </c>
      <c r="F1800" s="51" t="str">
        <f>IF(ISBLANK(LeaveTracker[[#This Row],[Employee Name]]),"-----",VLOOKUP(LeaveTracker[[#This Row],[Employee Name]],Employees[[Employee Name]:[Office]],6))</f>
        <v>REGULAR</v>
      </c>
      <c r="G1800" s="24">
        <v>43783</v>
      </c>
      <c r="H1800" s="24">
        <v>43784</v>
      </c>
      <c r="I1800" s="56" t="s">
        <v>81</v>
      </c>
      <c r="K1800" s="51" t="str">
        <f ca="1">LeaveTracker[[#This Row],[Days]]&amp;" "&amp;LeaveTracker[[#This Row],[Type of Leave]]</f>
        <v>2 SL</v>
      </c>
      <c r="L1800" s="23">
        <f ca="1">NETWORKDAYS(LeaveTracker[[#This Row],[Start Date]],LeaveTracker[[#This Row],[End Date]],lstHolidays)</f>
        <v>2</v>
      </c>
      <c r="M1800" s="27"/>
    </row>
    <row r="1801" spans="1:13" ht="30" hidden="1" customHeight="1" x14ac:dyDescent="0.3">
      <c r="A1801" s="27">
        <v>334</v>
      </c>
      <c r="B1801" s="31">
        <v>43893</v>
      </c>
      <c r="C1801" s="31">
        <v>43816</v>
      </c>
      <c r="D1801" s="19" t="s">
        <v>875</v>
      </c>
      <c r="E1801" s="51" t="str">
        <f>IF(ISBLANK(LeaveTracker[[#This Row],[Employee Name]]),"-----",VLOOKUP(LeaveTracker[[#This Row],[Employee Name]],Employees[[Employee Name]:[Office]],7))</f>
        <v>ACCOUNTING</v>
      </c>
      <c r="F1801" s="51" t="str">
        <f>IF(ISBLANK(LeaveTracker[[#This Row],[Employee Name]]),"-----",VLOOKUP(LeaveTracker[[#This Row],[Employee Name]],Employees[[Employee Name]:[Office]],6))</f>
        <v>REGULAR</v>
      </c>
      <c r="G1801" s="24">
        <v>43819</v>
      </c>
      <c r="H1801" s="24">
        <v>43819</v>
      </c>
      <c r="I1801" s="56" t="s">
        <v>300</v>
      </c>
      <c r="J1801" s="43" t="s">
        <v>105</v>
      </c>
      <c r="K1801" s="51" t="str">
        <f ca="1">LeaveTracker[[#This Row],[Days]]&amp;" "&amp;LeaveTracker[[#This Row],[Type of Leave]]</f>
        <v>1 OTHER</v>
      </c>
      <c r="L1801" s="23">
        <f ca="1">NETWORKDAYS(LeaveTracker[[#This Row],[Start Date]],LeaveTracker[[#This Row],[End Date]],lstHolidays)</f>
        <v>1</v>
      </c>
      <c r="M1801" s="27"/>
    </row>
    <row r="1802" spans="1:13" ht="30" hidden="1" customHeight="1" x14ac:dyDescent="0.3">
      <c r="A1802" s="27">
        <v>334</v>
      </c>
      <c r="B1802" s="31">
        <v>43893</v>
      </c>
      <c r="C1802" s="31">
        <v>43816</v>
      </c>
      <c r="D1802" s="19" t="s">
        <v>875</v>
      </c>
      <c r="E1802" s="51" t="str">
        <f>IF(ISBLANK(LeaveTracker[[#This Row],[Employee Name]]),"-----",VLOOKUP(LeaveTracker[[#This Row],[Employee Name]],Employees[[Employee Name]:[Office]],7))</f>
        <v>ACCOUNTING</v>
      </c>
      <c r="F1802" s="51" t="str">
        <f>IF(ISBLANK(LeaveTracker[[#This Row],[Employee Name]]),"-----",VLOOKUP(LeaveTracker[[#This Row],[Employee Name]],Employees[[Employee Name]:[Office]],6))</f>
        <v>REGULAR</v>
      </c>
      <c r="G1802" s="24">
        <v>43825</v>
      </c>
      <c r="H1802" s="24">
        <v>43825</v>
      </c>
      <c r="I1802" s="56" t="s">
        <v>300</v>
      </c>
      <c r="J1802" s="43" t="s">
        <v>105</v>
      </c>
      <c r="K1802" s="51" t="str">
        <f ca="1">LeaveTracker[[#This Row],[Days]]&amp;" "&amp;LeaveTracker[[#This Row],[Type of Leave]]</f>
        <v>1 OTHER</v>
      </c>
      <c r="L1802" s="23">
        <f ca="1">NETWORKDAYS(LeaveTracker[[#This Row],[Start Date]],LeaveTracker[[#This Row],[End Date]],lstHolidays)</f>
        <v>1</v>
      </c>
      <c r="M1802" s="27"/>
    </row>
    <row r="1803" spans="1:13" ht="30" hidden="1" customHeight="1" x14ac:dyDescent="0.3">
      <c r="A1803" s="27">
        <v>335</v>
      </c>
      <c r="B1803" s="31">
        <v>43893</v>
      </c>
      <c r="C1803" s="31">
        <v>43797</v>
      </c>
      <c r="D1803" s="19" t="s">
        <v>875</v>
      </c>
      <c r="E1803" s="51" t="str">
        <f>IF(ISBLANK(LeaveTracker[[#This Row],[Employee Name]]),"-----",VLOOKUP(LeaveTracker[[#This Row],[Employee Name]],Employees[[Employee Name]:[Office]],7))</f>
        <v>ACCOUNTING</v>
      </c>
      <c r="F1803" s="51" t="str">
        <f>IF(ISBLANK(LeaveTracker[[#This Row],[Employee Name]]),"-----",VLOOKUP(LeaveTracker[[#This Row],[Employee Name]],Employees[[Employee Name]:[Office]],6))</f>
        <v>REGULAR</v>
      </c>
      <c r="G1803" s="24">
        <v>43796</v>
      </c>
      <c r="H1803" s="24">
        <v>43796</v>
      </c>
      <c r="I1803" s="56" t="s">
        <v>81</v>
      </c>
      <c r="K1803" s="51" t="str">
        <f ca="1">LeaveTracker[[#This Row],[Days]]&amp;" "&amp;LeaveTracker[[#This Row],[Type of Leave]]</f>
        <v>1 SL</v>
      </c>
      <c r="L1803" s="23">
        <f ca="1">NETWORKDAYS(LeaveTracker[[#This Row],[Start Date]],LeaveTracker[[#This Row],[End Date]],lstHolidays)</f>
        <v>1</v>
      </c>
      <c r="M1803" s="27"/>
    </row>
    <row r="1804" spans="1:13" ht="30" hidden="1" customHeight="1" x14ac:dyDescent="0.3">
      <c r="A1804" s="27">
        <v>336</v>
      </c>
      <c r="B1804" s="31">
        <v>43893</v>
      </c>
      <c r="C1804" s="31">
        <v>43789</v>
      </c>
      <c r="D1804" s="19" t="s">
        <v>875</v>
      </c>
      <c r="E1804" s="51" t="str">
        <f>IF(ISBLANK(LeaveTracker[[#This Row],[Employee Name]]),"-----",VLOOKUP(LeaveTracker[[#This Row],[Employee Name]],Employees[[Employee Name]:[Office]],7))</f>
        <v>ACCOUNTING</v>
      </c>
      <c r="F1804" s="51" t="str">
        <f>IF(ISBLANK(LeaveTracker[[#This Row],[Employee Name]]),"-----",VLOOKUP(LeaveTracker[[#This Row],[Employee Name]],Employees[[Employee Name]:[Office]],6))</f>
        <v>REGULAR</v>
      </c>
      <c r="G1804" s="24">
        <v>43776</v>
      </c>
      <c r="H1804" s="24">
        <v>43776</v>
      </c>
      <c r="I1804" s="56" t="s">
        <v>81</v>
      </c>
      <c r="K1804" s="51" t="str">
        <f ca="1">LeaveTracker[[#This Row],[Days]]&amp;" "&amp;LeaveTracker[[#This Row],[Type of Leave]]</f>
        <v>1 SL</v>
      </c>
      <c r="L1804" s="23">
        <f ca="1">NETWORKDAYS(LeaveTracker[[#This Row],[Start Date]],LeaveTracker[[#This Row],[End Date]],lstHolidays)</f>
        <v>1</v>
      </c>
      <c r="M1804" s="27"/>
    </row>
    <row r="1805" spans="1:13" ht="30" hidden="1" customHeight="1" x14ac:dyDescent="0.3">
      <c r="A1805" s="27">
        <v>336</v>
      </c>
      <c r="B1805" s="31">
        <v>43893</v>
      </c>
      <c r="C1805" s="31">
        <v>43789</v>
      </c>
      <c r="D1805" s="19" t="s">
        <v>875</v>
      </c>
      <c r="E1805" s="51" t="str">
        <f>IF(ISBLANK(LeaveTracker[[#This Row],[Employee Name]]),"-----",VLOOKUP(LeaveTracker[[#This Row],[Employee Name]],Employees[[Employee Name]:[Office]],7))</f>
        <v>ACCOUNTING</v>
      </c>
      <c r="F1805" s="51" t="str">
        <f>IF(ISBLANK(LeaveTracker[[#This Row],[Employee Name]]),"-----",VLOOKUP(LeaveTracker[[#This Row],[Employee Name]],Employees[[Employee Name]:[Office]],6))</f>
        <v>REGULAR</v>
      </c>
      <c r="G1805" s="24">
        <v>43781</v>
      </c>
      <c r="H1805" s="24">
        <v>43781</v>
      </c>
      <c r="I1805" s="56" t="s">
        <v>81</v>
      </c>
      <c r="K1805" s="51" t="str">
        <f ca="1">LeaveTracker[[#This Row],[Days]]&amp;" "&amp;LeaveTracker[[#This Row],[Type of Leave]]</f>
        <v>1 SL</v>
      </c>
      <c r="L1805" s="23">
        <f ca="1">NETWORKDAYS(LeaveTracker[[#This Row],[Start Date]],LeaveTracker[[#This Row],[End Date]],lstHolidays)</f>
        <v>1</v>
      </c>
      <c r="M1805" s="27"/>
    </row>
    <row r="1806" spans="1:13" ht="30" hidden="1" customHeight="1" x14ac:dyDescent="0.3">
      <c r="A1806" s="27">
        <v>336</v>
      </c>
      <c r="B1806" s="31">
        <v>43893</v>
      </c>
      <c r="C1806" s="31">
        <v>43789</v>
      </c>
      <c r="D1806" s="19" t="s">
        <v>875</v>
      </c>
      <c r="E1806" s="51" t="str">
        <f>IF(ISBLANK(LeaveTracker[[#This Row],[Employee Name]]),"-----",VLOOKUP(LeaveTracker[[#This Row],[Employee Name]],Employees[[Employee Name]:[Office]],7))</f>
        <v>ACCOUNTING</v>
      </c>
      <c r="F1806" s="51" t="str">
        <f>IF(ISBLANK(LeaveTracker[[#This Row],[Employee Name]]),"-----",VLOOKUP(LeaveTracker[[#This Row],[Employee Name]],Employees[[Employee Name]:[Office]],6))</f>
        <v>REGULAR</v>
      </c>
      <c r="G1806" s="24">
        <v>43787</v>
      </c>
      <c r="H1806" s="24">
        <v>43788</v>
      </c>
      <c r="I1806" s="56" t="s">
        <v>81</v>
      </c>
      <c r="K1806" s="51" t="str">
        <f ca="1">LeaveTracker[[#This Row],[Days]]&amp;" "&amp;LeaveTracker[[#This Row],[Type of Leave]]</f>
        <v>2 SL</v>
      </c>
      <c r="L1806" s="23">
        <f ca="1">NETWORKDAYS(LeaveTracker[[#This Row],[Start Date]],LeaveTracker[[#This Row],[End Date]],lstHolidays)</f>
        <v>2</v>
      </c>
      <c r="M1806" s="27"/>
    </row>
    <row r="1807" spans="1:13" ht="30" hidden="1" customHeight="1" x14ac:dyDescent="0.3">
      <c r="A1807" s="27">
        <v>337</v>
      </c>
      <c r="B1807" s="31">
        <v>43893</v>
      </c>
      <c r="C1807" s="31">
        <v>43467</v>
      </c>
      <c r="D1807" s="19" t="s">
        <v>780</v>
      </c>
      <c r="E1807" s="51" t="str">
        <f>IF(ISBLANK(LeaveTracker[[#This Row],[Employee Name]]),"-----",VLOOKUP(LeaveTracker[[#This Row],[Employee Name]],Employees[[Employee Name]:[Office]],7))</f>
        <v>GSO</v>
      </c>
      <c r="F1807" s="51" t="str">
        <f>IF(ISBLANK(LeaveTracker[[#This Row],[Employee Name]]),"-----",VLOOKUP(LeaveTracker[[#This Row],[Employee Name]],Employees[[Employee Name]:[Office]],6))</f>
        <v>REGULAR</v>
      </c>
      <c r="G1807" s="24">
        <v>43819</v>
      </c>
      <c r="H1807" s="24">
        <v>43819</v>
      </c>
      <c r="I1807" s="56" t="s">
        <v>81</v>
      </c>
      <c r="K1807" s="51" t="str">
        <f ca="1">LeaveTracker[[#This Row],[Days]]&amp;" "&amp;LeaveTracker[[#This Row],[Type of Leave]]</f>
        <v>1 SL</v>
      </c>
      <c r="L1807" s="23">
        <f ca="1">NETWORKDAYS(LeaveTracker[[#This Row],[Start Date]],LeaveTracker[[#This Row],[End Date]],lstHolidays)</f>
        <v>1</v>
      </c>
      <c r="M1807" s="27"/>
    </row>
    <row r="1808" spans="1:13" ht="30" hidden="1" customHeight="1" x14ac:dyDescent="0.3">
      <c r="A1808" s="27">
        <v>337</v>
      </c>
      <c r="B1808" s="31">
        <v>43893</v>
      </c>
      <c r="C1808" s="31">
        <v>43467</v>
      </c>
      <c r="D1808" s="19" t="s">
        <v>780</v>
      </c>
      <c r="E1808" s="51" t="str">
        <f>IF(ISBLANK(LeaveTracker[[#This Row],[Employee Name]]),"-----",VLOOKUP(LeaveTracker[[#This Row],[Employee Name]],Employees[[Employee Name]:[Office]],7))</f>
        <v>GSO</v>
      </c>
      <c r="F1808" s="51" t="str">
        <f>IF(ISBLANK(LeaveTracker[[#This Row],[Employee Name]]),"-----",VLOOKUP(LeaveTracker[[#This Row],[Employee Name]],Employees[[Employee Name]:[Office]],6))</f>
        <v>REGULAR</v>
      </c>
      <c r="G1808" s="24">
        <v>43822</v>
      </c>
      <c r="H1808" s="24">
        <v>43822</v>
      </c>
      <c r="I1808" s="56" t="s">
        <v>81</v>
      </c>
      <c r="K1808" s="51" t="str">
        <f ca="1">LeaveTracker[[#This Row],[Days]]&amp;" "&amp;LeaveTracker[[#This Row],[Type of Leave]]</f>
        <v>1 SL</v>
      </c>
      <c r="L1808" s="23">
        <f ca="1">NETWORKDAYS(LeaveTracker[[#This Row],[Start Date]],LeaveTracker[[#This Row],[End Date]],lstHolidays)</f>
        <v>1</v>
      </c>
      <c r="M1808" s="27"/>
    </row>
    <row r="1809" spans="1:13" ht="30" hidden="1" customHeight="1" x14ac:dyDescent="0.3">
      <c r="A1809" s="27">
        <v>337</v>
      </c>
      <c r="B1809" s="31">
        <v>43893</v>
      </c>
      <c r="C1809" s="31">
        <v>43467</v>
      </c>
      <c r="D1809" s="19" t="s">
        <v>780</v>
      </c>
      <c r="E1809" s="51" t="str">
        <f>IF(ISBLANK(LeaveTracker[[#This Row],[Employee Name]]),"-----",VLOOKUP(LeaveTracker[[#This Row],[Employee Name]],Employees[[Employee Name]:[Office]],7))</f>
        <v>GSO</v>
      </c>
      <c r="F1809" s="51" t="str">
        <f>IF(ISBLANK(LeaveTracker[[#This Row],[Employee Name]]),"-----",VLOOKUP(LeaveTracker[[#This Row],[Employee Name]],Employees[[Employee Name]:[Office]],6))</f>
        <v>REGULAR</v>
      </c>
      <c r="G1809" s="24">
        <v>43826</v>
      </c>
      <c r="H1809" s="24">
        <v>43826</v>
      </c>
      <c r="I1809" s="56" t="s">
        <v>81</v>
      </c>
      <c r="K1809" s="51" t="str">
        <f ca="1">LeaveTracker[[#This Row],[Days]]&amp;" "&amp;LeaveTracker[[#This Row],[Type of Leave]]</f>
        <v>1 SL</v>
      </c>
      <c r="L1809" s="23">
        <f ca="1">NETWORKDAYS(LeaveTracker[[#This Row],[Start Date]],LeaveTracker[[#This Row],[End Date]],lstHolidays)</f>
        <v>1</v>
      </c>
      <c r="M1809" s="27"/>
    </row>
    <row r="1810" spans="1:13" ht="30" hidden="1" customHeight="1" x14ac:dyDescent="0.3">
      <c r="A1810" s="27">
        <v>338</v>
      </c>
      <c r="B1810" s="31">
        <v>43893</v>
      </c>
      <c r="C1810" s="31">
        <v>43789</v>
      </c>
      <c r="D1810" s="19" t="s">
        <v>780</v>
      </c>
      <c r="E1810" s="51" t="str">
        <f>IF(ISBLANK(LeaveTracker[[#This Row],[Employee Name]]),"-----",VLOOKUP(LeaveTracker[[#This Row],[Employee Name]],Employees[[Employee Name]:[Office]],7))</f>
        <v>GSO</v>
      </c>
      <c r="F1810" s="51" t="str">
        <f>IF(ISBLANK(LeaveTracker[[#This Row],[Employee Name]]),"-----",VLOOKUP(LeaveTracker[[#This Row],[Employee Name]],Employees[[Employee Name]:[Office]],6))</f>
        <v>REGULAR</v>
      </c>
      <c r="G1810" s="24">
        <v>43794</v>
      </c>
      <c r="H1810" s="24">
        <v>43794</v>
      </c>
      <c r="I1810" s="56" t="s">
        <v>81</v>
      </c>
      <c r="K1810" s="51" t="str">
        <f ca="1">LeaveTracker[[#This Row],[Days]]&amp;" "&amp;LeaveTracker[[#This Row],[Type of Leave]]</f>
        <v>1 SL</v>
      </c>
      <c r="L1810" s="23">
        <f ca="1">NETWORKDAYS(LeaveTracker[[#This Row],[Start Date]],LeaveTracker[[#This Row],[End Date]],lstHolidays)</f>
        <v>1</v>
      </c>
      <c r="M1810" s="27"/>
    </row>
    <row r="1811" spans="1:13" ht="30" hidden="1" customHeight="1" x14ac:dyDescent="0.3">
      <c r="A1811" s="27">
        <v>339</v>
      </c>
      <c r="B1811" s="31">
        <v>43893</v>
      </c>
      <c r="C1811" s="31">
        <v>43783</v>
      </c>
      <c r="D1811" s="19" t="s">
        <v>780</v>
      </c>
      <c r="E1811" s="51" t="str">
        <f>IF(ISBLANK(LeaveTracker[[#This Row],[Employee Name]]),"-----",VLOOKUP(LeaveTracker[[#This Row],[Employee Name]],Employees[[Employee Name]:[Office]],7))</f>
        <v>GSO</v>
      </c>
      <c r="F1811" s="51" t="str">
        <f>IF(ISBLANK(LeaveTracker[[#This Row],[Employee Name]]),"-----",VLOOKUP(LeaveTracker[[#This Row],[Employee Name]],Employees[[Employee Name]:[Office]],6))</f>
        <v>REGULAR</v>
      </c>
      <c r="G1811" s="24">
        <v>43782</v>
      </c>
      <c r="H1811" s="24">
        <v>43782</v>
      </c>
      <c r="I1811" s="56" t="s">
        <v>81</v>
      </c>
      <c r="K1811" s="51" t="str">
        <f ca="1">LeaveTracker[[#This Row],[Days]]&amp;" "&amp;LeaveTracker[[#This Row],[Type of Leave]]</f>
        <v>1 SL</v>
      </c>
      <c r="L1811" s="23">
        <f ca="1">NETWORKDAYS(LeaveTracker[[#This Row],[Start Date]],LeaveTracker[[#This Row],[End Date]],lstHolidays)</f>
        <v>1</v>
      </c>
      <c r="M1811" s="27"/>
    </row>
    <row r="1812" spans="1:13" ht="30" hidden="1" customHeight="1" x14ac:dyDescent="0.3">
      <c r="A1812" s="27">
        <v>340</v>
      </c>
      <c r="B1812" s="31">
        <v>43893</v>
      </c>
      <c r="C1812" s="31">
        <v>43780</v>
      </c>
      <c r="D1812" s="19" t="s">
        <v>780</v>
      </c>
      <c r="E1812" s="51" t="str">
        <f>IF(ISBLANK(LeaveTracker[[#This Row],[Employee Name]]),"-----",VLOOKUP(LeaveTracker[[#This Row],[Employee Name]],Employees[[Employee Name]:[Office]],7))</f>
        <v>GSO</v>
      </c>
      <c r="F1812" s="51" t="str">
        <f>IF(ISBLANK(LeaveTracker[[#This Row],[Employee Name]]),"-----",VLOOKUP(LeaveTracker[[#This Row],[Employee Name]],Employees[[Employee Name]:[Office]],6))</f>
        <v>REGULAR</v>
      </c>
      <c r="G1812" s="24">
        <v>43774</v>
      </c>
      <c r="H1812" s="24">
        <v>43774</v>
      </c>
      <c r="I1812" s="56" t="s">
        <v>81</v>
      </c>
      <c r="K1812" s="51" t="str">
        <f ca="1">LeaveTracker[[#This Row],[Days]]&amp;" "&amp;LeaveTracker[[#This Row],[Type of Leave]]</f>
        <v>1 SL</v>
      </c>
      <c r="L1812" s="23">
        <f ca="1">NETWORKDAYS(LeaveTracker[[#This Row],[Start Date]],LeaveTracker[[#This Row],[End Date]],lstHolidays)</f>
        <v>1</v>
      </c>
      <c r="M1812" s="27"/>
    </row>
    <row r="1813" spans="1:13" ht="30" hidden="1" customHeight="1" x14ac:dyDescent="0.3">
      <c r="A1813" s="27">
        <v>340</v>
      </c>
      <c r="B1813" s="31">
        <v>43893</v>
      </c>
      <c r="C1813" s="31">
        <v>43780</v>
      </c>
      <c r="D1813" s="19" t="s">
        <v>780</v>
      </c>
      <c r="E1813" s="51" t="str">
        <f>IF(ISBLANK(LeaveTracker[[#This Row],[Employee Name]]),"-----",VLOOKUP(LeaveTracker[[#This Row],[Employee Name]],Employees[[Employee Name]:[Office]],7))</f>
        <v>GSO</v>
      </c>
      <c r="F1813" s="51" t="str">
        <f>IF(ISBLANK(LeaveTracker[[#This Row],[Employee Name]]),"-----",VLOOKUP(LeaveTracker[[#This Row],[Employee Name]],Employees[[Employee Name]:[Office]],6))</f>
        <v>REGULAR</v>
      </c>
      <c r="G1813" s="24">
        <v>43776</v>
      </c>
      <c r="H1813" s="24">
        <v>43777</v>
      </c>
      <c r="I1813" s="56" t="s">
        <v>81</v>
      </c>
      <c r="K1813" s="51" t="str">
        <f ca="1">LeaveTracker[[#This Row],[Days]]&amp;" "&amp;LeaveTracker[[#This Row],[Type of Leave]]</f>
        <v>2 SL</v>
      </c>
      <c r="L1813" s="23">
        <f ca="1">NETWORKDAYS(LeaveTracker[[#This Row],[Start Date]],LeaveTracker[[#This Row],[End Date]],lstHolidays)</f>
        <v>2</v>
      </c>
      <c r="M1813" s="27"/>
    </row>
    <row r="1814" spans="1:13" ht="30" hidden="1" customHeight="1" x14ac:dyDescent="0.3">
      <c r="A1814" s="27">
        <v>341</v>
      </c>
      <c r="B1814" s="31">
        <v>43893</v>
      </c>
      <c r="C1814" s="31">
        <v>43801</v>
      </c>
      <c r="D1814" s="19" t="s">
        <v>780</v>
      </c>
      <c r="E1814" s="51" t="str">
        <f>IF(ISBLANK(LeaveTracker[[#This Row],[Employee Name]]),"-----",VLOOKUP(LeaveTracker[[#This Row],[Employee Name]],Employees[[Employee Name]:[Office]],7))</f>
        <v>GSO</v>
      </c>
      <c r="F1814" s="51" t="str">
        <f>IF(ISBLANK(LeaveTracker[[#This Row],[Employee Name]]),"-----",VLOOKUP(LeaveTracker[[#This Row],[Employee Name]],Employees[[Employee Name]:[Office]],6))</f>
        <v>REGULAR</v>
      </c>
      <c r="G1814" s="24">
        <v>43808</v>
      </c>
      <c r="H1814" s="24">
        <v>43809</v>
      </c>
      <c r="I1814" s="56" t="s">
        <v>82</v>
      </c>
      <c r="K1814" s="51" t="str">
        <f ca="1">LeaveTracker[[#This Row],[Days]]&amp;" "&amp;LeaveTracker[[#This Row],[Type of Leave]]</f>
        <v>2 VL</v>
      </c>
      <c r="L1814" s="23">
        <f ca="1">NETWORKDAYS(LeaveTracker[[#This Row],[Start Date]],LeaveTracker[[#This Row],[End Date]],lstHolidays)</f>
        <v>2</v>
      </c>
      <c r="M1814" s="27"/>
    </row>
    <row r="1815" spans="1:13" ht="30" hidden="1" customHeight="1" x14ac:dyDescent="0.3">
      <c r="A1815" s="27">
        <v>342</v>
      </c>
      <c r="B1815" s="31">
        <v>43893</v>
      </c>
      <c r="C1815" s="31">
        <v>43794</v>
      </c>
      <c r="D1815" s="19" t="s">
        <v>878</v>
      </c>
      <c r="E1815" s="51" t="str">
        <f>IF(ISBLANK(LeaveTracker[[#This Row],[Employee Name]]),"-----",VLOOKUP(LeaveTracker[[#This Row],[Employee Name]],Employees[[Employee Name]:[Office]],7))</f>
        <v>GSO</v>
      </c>
      <c r="F1815" s="51" t="str">
        <f>IF(ISBLANK(LeaveTracker[[#This Row],[Employee Name]]),"-----",VLOOKUP(LeaveTracker[[#This Row],[Employee Name]],Employees[[Employee Name]:[Office]],6))</f>
        <v>REGULAR</v>
      </c>
      <c r="G1815" s="24">
        <v>43818</v>
      </c>
      <c r="H1815" s="24">
        <v>43819</v>
      </c>
      <c r="I1815" s="56" t="s">
        <v>82</v>
      </c>
      <c r="K1815" s="51" t="str">
        <f ca="1">LeaveTracker[[#This Row],[Days]]&amp;" "&amp;LeaveTracker[[#This Row],[Type of Leave]]</f>
        <v>2 VL</v>
      </c>
      <c r="L1815" s="23">
        <f ca="1">NETWORKDAYS(LeaveTracker[[#This Row],[Start Date]],LeaveTracker[[#This Row],[End Date]],lstHolidays)</f>
        <v>2</v>
      </c>
      <c r="M1815" s="27"/>
    </row>
    <row r="1816" spans="1:13" ht="30" hidden="1" customHeight="1" x14ac:dyDescent="0.3">
      <c r="A1816" s="27">
        <v>342</v>
      </c>
      <c r="B1816" s="31">
        <v>43893</v>
      </c>
      <c r="C1816" s="31">
        <v>43794</v>
      </c>
      <c r="D1816" s="19" t="s">
        <v>878</v>
      </c>
      <c r="E1816" s="51" t="str">
        <f>IF(ISBLANK(LeaveTracker[[#This Row],[Employee Name]]),"-----",VLOOKUP(LeaveTracker[[#This Row],[Employee Name]],Employees[[Employee Name]:[Office]],7))</f>
        <v>GSO</v>
      </c>
      <c r="F1816" s="51" t="str">
        <f>IF(ISBLANK(LeaveTracker[[#This Row],[Employee Name]]),"-----",VLOOKUP(LeaveTracker[[#This Row],[Employee Name]],Employees[[Employee Name]:[Office]],6))</f>
        <v>REGULAR</v>
      </c>
      <c r="G1816" s="24">
        <v>43822</v>
      </c>
      <c r="H1816" s="24">
        <v>43822</v>
      </c>
      <c r="I1816" s="56" t="s">
        <v>82</v>
      </c>
      <c r="K1816" s="51" t="str">
        <f ca="1">LeaveTracker[[#This Row],[Days]]&amp;" "&amp;LeaveTracker[[#This Row],[Type of Leave]]</f>
        <v>1 VL</v>
      </c>
      <c r="L1816" s="23">
        <f ca="1">NETWORKDAYS(LeaveTracker[[#This Row],[Start Date]],LeaveTracker[[#This Row],[End Date]],lstHolidays)</f>
        <v>1</v>
      </c>
      <c r="M1816" s="27"/>
    </row>
    <row r="1817" spans="1:13" ht="30" hidden="1" customHeight="1" x14ac:dyDescent="0.3">
      <c r="A1817" s="27">
        <v>342</v>
      </c>
      <c r="B1817" s="31">
        <v>43893</v>
      </c>
      <c r="C1817" s="31">
        <v>43794</v>
      </c>
      <c r="D1817" s="19" t="s">
        <v>878</v>
      </c>
      <c r="E1817" s="51" t="str">
        <f>IF(ISBLANK(LeaveTracker[[#This Row],[Employee Name]]),"-----",VLOOKUP(LeaveTracker[[#This Row],[Employee Name]],Employees[[Employee Name]:[Office]],7))</f>
        <v>GSO</v>
      </c>
      <c r="F1817" s="51" t="str">
        <f>IF(ISBLANK(LeaveTracker[[#This Row],[Employee Name]]),"-----",VLOOKUP(LeaveTracker[[#This Row],[Employee Name]],Employees[[Employee Name]:[Office]],6))</f>
        <v>REGULAR</v>
      </c>
      <c r="G1817" s="24">
        <v>43825</v>
      </c>
      <c r="H1817" s="24">
        <v>43826</v>
      </c>
      <c r="I1817" s="56" t="s">
        <v>82</v>
      </c>
      <c r="K1817" s="51" t="str">
        <f ca="1">LeaveTracker[[#This Row],[Days]]&amp;" "&amp;LeaveTracker[[#This Row],[Type of Leave]]</f>
        <v>2 VL</v>
      </c>
      <c r="L1817" s="23">
        <f ca="1">NETWORKDAYS(LeaveTracker[[#This Row],[Start Date]],LeaveTracker[[#This Row],[End Date]],lstHolidays)</f>
        <v>2</v>
      </c>
      <c r="M1817" s="27"/>
    </row>
    <row r="1818" spans="1:13" ht="30" hidden="1" customHeight="1" x14ac:dyDescent="0.3">
      <c r="A1818" s="27">
        <v>343</v>
      </c>
      <c r="B1818" s="31">
        <v>43893</v>
      </c>
      <c r="C1818" s="31">
        <v>43789</v>
      </c>
      <c r="D1818" s="19" t="s">
        <v>879</v>
      </c>
      <c r="E1818" s="51" t="str">
        <f>IF(ISBLANK(LeaveTracker[[#This Row],[Employee Name]]),"-----",VLOOKUP(LeaveTracker[[#This Row],[Employee Name]],Employees[[Employee Name]:[Office]],7))</f>
        <v>GSO</v>
      </c>
      <c r="F1818" s="51" t="str">
        <f>IF(ISBLANK(LeaveTracker[[#This Row],[Employee Name]]),"-----",VLOOKUP(LeaveTracker[[#This Row],[Employee Name]],Employees[[Employee Name]:[Office]],6))</f>
        <v>REGULAR</v>
      </c>
      <c r="G1818" s="24">
        <v>43788</v>
      </c>
      <c r="H1818" s="24">
        <v>43788</v>
      </c>
      <c r="I1818" s="56" t="s">
        <v>81</v>
      </c>
      <c r="K1818" s="51" t="str">
        <f ca="1">LeaveTracker[[#This Row],[Days]]&amp;" "&amp;LeaveTracker[[#This Row],[Type of Leave]]</f>
        <v>1 SL</v>
      </c>
      <c r="L1818" s="23">
        <f ca="1">NETWORKDAYS(LeaveTracker[[#This Row],[Start Date]],LeaveTracker[[#This Row],[End Date]],lstHolidays)</f>
        <v>1</v>
      </c>
      <c r="M1818" s="27"/>
    </row>
    <row r="1819" spans="1:13" ht="30" hidden="1" customHeight="1" x14ac:dyDescent="0.3">
      <c r="A1819" s="27">
        <v>344</v>
      </c>
      <c r="B1819" s="31">
        <v>43893</v>
      </c>
      <c r="C1819" s="31">
        <v>43832</v>
      </c>
      <c r="D1819" s="19" t="s">
        <v>882</v>
      </c>
      <c r="E1819" s="51" t="str">
        <f>IF(ISBLANK(LeaveTracker[[#This Row],[Employee Name]]),"-----",VLOOKUP(LeaveTracker[[#This Row],[Employee Name]],Employees[[Employee Name]:[Office]],7))</f>
        <v>GSO</v>
      </c>
      <c r="F1819" s="51" t="str">
        <f>IF(ISBLANK(LeaveTracker[[#This Row],[Employee Name]]),"-----",VLOOKUP(LeaveTracker[[#This Row],[Employee Name]],Employees[[Employee Name]:[Office]],6))</f>
        <v>REGULAR</v>
      </c>
      <c r="G1819" s="24">
        <v>43826</v>
      </c>
      <c r="H1819" s="24">
        <v>43826</v>
      </c>
      <c r="I1819" s="56" t="s">
        <v>81</v>
      </c>
      <c r="K1819" s="51" t="str">
        <f ca="1">LeaveTracker[[#This Row],[Days]]&amp;" "&amp;LeaveTracker[[#This Row],[Type of Leave]]</f>
        <v>1 SL</v>
      </c>
      <c r="L1819" s="23">
        <f ca="1">NETWORKDAYS(LeaveTracker[[#This Row],[Start Date]],LeaveTracker[[#This Row],[End Date]],lstHolidays)</f>
        <v>1</v>
      </c>
      <c r="M1819" s="27"/>
    </row>
    <row r="1820" spans="1:13" ht="30" hidden="1" customHeight="1" x14ac:dyDescent="0.3">
      <c r="A1820" s="27">
        <v>345</v>
      </c>
      <c r="B1820" s="31">
        <v>43893</v>
      </c>
      <c r="C1820" s="31">
        <v>43832</v>
      </c>
      <c r="D1820" s="19" t="s">
        <v>528</v>
      </c>
      <c r="E1820" s="51" t="str">
        <f>IF(ISBLANK(LeaveTracker[[#This Row],[Employee Name]]),"-----",VLOOKUP(LeaveTracker[[#This Row],[Employee Name]],Employees[[Employee Name]:[Office]],7))</f>
        <v>GSO</v>
      </c>
      <c r="F1820" s="51" t="str">
        <f>IF(ISBLANK(LeaveTracker[[#This Row],[Employee Name]]),"-----",VLOOKUP(LeaveTracker[[#This Row],[Employee Name]],Employees[[Employee Name]:[Office]],6))</f>
        <v>REGULAR</v>
      </c>
      <c r="G1820" s="24">
        <v>43826</v>
      </c>
      <c r="H1820" s="24">
        <v>43826</v>
      </c>
      <c r="I1820" s="56" t="s">
        <v>81</v>
      </c>
      <c r="K1820" s="51" t="str">
        <f ca="1">LeaveTracker[[#This Row],[Days]]&amp;" "&amp;LeaveTracker[[#This Row],[Type of Leave]]</f>
        <v>1 SL</v>
      </c>
      <c r="L1820" s="23">
        <f ca="1">NETWORKDAYS(LeaveTracker[[#This Row],[Start Date]],LeaveTracker[[#This Row],[End Date]],lstHolidays)</f>
        <v>1</v>
      </c>
      <c r="M1820" s="27"/>
    </row>
    <row r="1821" spans="1:13" ht="30" hidden="1" customHeight="1" x14ac:dyDescent="0.3">
      <c r="A1821" s="27">
        <v>346</v>
      </c>
      <c r="B1821" s="31">
        <v>43893</v>
      </c>
      <c r="C1821" s="31">
        <v>43782</v>
      </c>
      <c r="D1821" s="20" t="s">
        <v>528</v>
      </c>
      <c r="E1821" s="51" t="str">
        <f>IF(ISBLANK(LeaveTracker[[#This Row],[Employee Name]]),"-----",VLOOKUP(LeaveTracker[[#This Row],[Employee Name]],Employees[[Employee Name]:[Office]],7))</f>
        <v>GSO</v>
      </c>
      <c r="F1821" s="51" t="str">
        <f>IF(ISBLANK(LeaveTracker[[#This Row],[Employee Name]]),"-----",VLOOKUP(LeaveTracker[[#This Row],[Employee Name]],Employees[[Employee Name]:[Office]],6))</f>
        <v>REGULAR</v>
      </c>
      <c r="G1821" s="24">
        <v>43811</v>
      </c>
      <c r="H1821" s="24">
        <v>43811</v>
      </c>
      <c r="I1821" s="56" t="s">
        <v>81</v>
      </c>
      <c r="K1821" s="51" t="str">
        <f ca="1">LeaveTracker[[#This Row],[Days]]&amp;" "&amp;LeaveTracker[[#This Row],[Type of Leave]]</f>
        <v>1 SL</v>
      </c>
      <c r="L1821" s="23">
        <f ca="1">NETWORKDAYS(LeaveTracker[[#This Row],[Start Date]],LeaveTracker[[#This Row],[End Date]],lstHolidays)</f>
        <v>1</v>
      </c>
      <c r="M1821" s="27"/>
    </row>
    <row r="1822" spans="1:13" ht="30" hidden="1" customHeight="1" x14ac:dyDescent="0.3">
      <c r="A1822" s="27">
        <v>347</v>
      </c>
      <c r="B1822" s="31">
        <v>43893</v>
      </c>
      <c r="C1822" s="31">
        <v>43879</v>
      </c>
      <c r="D1822" s="19" t="s">
        <v>886</v>
      </c>
      <c r="E1822" s="51" t="str">
        <f>IF(ISBLANK(LeaveTracker[[#This Row],[Employee Name]]),"-----",VLOOKUP(LeaveTracker[[#This Row],[Employee Name]],Employees[[Employee Name]:[Office]],7))</f>
        <v>OTM</v>
      </c>
      <c r="F1822" s="51" t="str">
        <f>IF(ISBLANK(LeaveTracker[[#This Row],[Employee Name]]),"-----",VLOOKUP(LeaveTracker[[#This Row],[Employee Name]],Employees[[Employee Name]:[Office]],6))</f>
        <v>REGULAR</v>
      </c>
      <c r="G1822" s="24">
        <v>43882</v>
      </c>
      <c r="H1822" s="24">
        <v>43882</v>
      </c>
      <c r="I1822" s="56" t="s">
        <v>82</v>
      </c>
      <c r="K1822" s="51" t="str">
        <f ca="1">LeaveTracker[[#This Row],[Days]]&amp;" "&amp;LeaveTracker[[#This Row],[Type of Leave]]</f>
        <v>1 VL</v>
      </c>
      <c r="L1822" s="23">
        <f ca="1">NETWORKDAYS(LeaveTracker[[#This Row],[Start Date]],LeaveTracker[[#This Row],[End Date]],lstHolidays)</f>
        <v>1</v>
      </c>
      <c r="M1822" s="27"/>
    </row>
    <row r="1823" spans="1:13" ht="30" hidden="1" customHeight="1" x14ac:dyDescent="0.3">
      <c r="A1823" s="27">
        <v>347</v>
      </c>
      <c r="B1823" s="31">
        <v>43893</v>
      </c>
      <c r="C1823" s="31">
        <v>43879</v>
      </c>
      <c r="D1823" s="19" t="s">
        <v>886</v>
      </c>
      <c r="E1823" s="51" t="str">
        <f>IF(ISBLANK(LeaveTracker[[#This Row],[Employee Name]]),"-----",VLOOKUP(LeaveTracker[[#This Row],[Employee Name]],Employees[[Employee Name]:[Office]],7))</f>
        <v>OTM</v>
      </c>
      <c r="F1823" s="51" t="str">
        <f>IF(ISBLANK(LeaveTracker[[#This Row],[Employee Name]]),"-----",VLOOKUP(LeaveTracker[[#This Row],[Employee Name]],Employees[[Employee Name]:[Office]],6))</f>
        <v>REGULAR</v>
      </c>
      <c r="G1823" s="24">
        <v>43885</v>
      </c>
      <c r="H1823" s="24">
        <v>43889</v>
      </c>
      <c r="I1823" s="56" t="s">
        <v>82</v>
      </c>
      <c r="K1823" s="51" t="str">
        <f ca="1">LeaveTracker[[#This Row],[Days]]&amp;" "&amp;LeaveTracker[[#This Row],[Type of Leave]]</f>
        <v>5 VL</v>
      </c>
      <c r="L1823" s="23">
        <f ca="1">NETWORKDAYS(LeaveTracker[[#This Row],[Start Date]],LeaveTracker[[#This Row],[End Date]],lstHolidays)</f>
        <v>5</v>
      </c>
      <c r="M1823" s="27"/>
    </row>
    <row r="1824" spans="1:13" ht="30" hidden="1" customHeight="1" x14ac:dyDescent="0.3">
      <c r="A1824" s="27">
        <v>347</v>
      </c>
      <c r="B1824" s="31">
        <v>43893</v>
      </c>
      <c r="C1824" s="31">
        <v>43879</v>
      </c>
      <c r="D1824" s="19" t="s">
        <v>886</v>
      </c>
      <c r="E1824" s="51" t="str">
        <f>IF(ISBLANK(LeaveTracker[[#This Row],[Employee Name]]),"-----",VLOOKUP(LeaveTracker[[#This Row],[Employee Name]],Employees[[Employee Name]:[Office]],7))</f>
        <v>OTM</v>
      </c>
      <c r="F1824" s="51" t="str">
        <f>IF(ISBLANK(LeaveTracker[[#This Row],[Employee Name]]),"-----",VLOOKUP(LeaveTracker[[#This Row],[Employee Name]],Employees[[Employee Name]:[Office]],6))</f>
        <v>REGULAR</v>
      </c>
      <c r="G1824" s="24">
        <v>43892</v>
      </c>
      <c r="H1824" s="24">
        <v>43895</v>
      </c>
      <c r="I1824" s="56" t="s">
        <v>82</v>
      </c>
      <c r="K1824" s="51" t="str">
        <f ca="1">LeaveTracker[[#This Row],[Days]]&amp;" "&amp;LeaveTracker[[#This Row],[Type of Leave]]</f>
        <v>4 VL</v>
      </c>
      <c r="L1824" s="23">
        <f ca="1">NETWORKDAYS(LeaveTracker[[#This Row],[Start Date]],LeaveTracker[[#This Row],[End Date]],lstHolidays)</f>
        <v>4</v>
      </c>
      <c r="M1824" s="27"/>
    </row>
    <row r="1825" spans="1:13" ht="30" hidden="1" customHeight="1" x14ac:dyDescent="0.3">
      <c r="A1825" s="27">
        <v>348</v>
      </c>
      <c r="B1825" s="31">
        <v>43893</v>
      </c>
      <c r="C1825" s="31">
        <v>43794</v>
      </c>
      <c r="D1825" s="19" t="s">
        <v>528</v>
      </c>
      <c r="E1825" s="51" t="str">
        <f>IF(ISBLANK(LeaveTracker[[#This Row],[Employee Name]]),"-----",VLOOKUP(LeaveTracker[[#This Row],[Employee Name]],Employees[[Employee Name]:[Office]],7))</f>
        <v>GSO</v>
      </c>
      <c r="F1825" s="51" t="str">
        <f>IF(ISBLANK(LeaveTracker[[#This Row],[Employee Name]]),"-----",VLOOKUP(LeaveTracker[[#This Row],[Employee Name]],Employees[[Employee Name]:[Office]],6))</f>
        <v>REGULAR</v>
      </c>
      <c r="G1825" s="24">
        <v>43797</v>
      </c>
      <c r="H1825" s="24">
        <v>43797</v>
      </c>
      <c r="I1825" s="56" t="s">
        <v>82</v>
      </c>
      <c r="K1825" s="51" t="str">
        <f ca="1">LeaveTracker[[#This Row],[Days]]&amp;" "&amp;LeaveTracker[[#This Row],[Type of Leave]]</f>
        <v>1 VL</v>
      </c>
      <c r="L1825" s="23">
        <f ca="1">NETWORKDAYS(LeaveTracker[[#This Row],[Start Date]],LeaveTracker[[#This Row],[End Date]],lstHolidays)</f>
        <v>1</v>
      </c>
      <c r="M1825" s="27"/>
    </row>
    <row r="1826" spans="1:13" ht="30" hidden="1" customHeight="1" x14ac:dyDescent="0.3">
      <c r="A1826" s="27">
        <v>349</v>
      </c>
      <c r="B1826" s="31">
        <v>43893</v>
      </c>
      <c r="C1826" s="31">
        <v>43812</v>
      </c>
      <c r="D1826" s="19" t="s">
        <v>891</v>
      </c>
      <c r="E1826" s="51" t="str">
        <f>IF(ISBLANK(LeaveTracker[[#This Row],[Employee Name]]),"-----",VLOOKUP(LeaveTracker[[#This Row],[Employee Name]],Employees[[Employee Name]:[Office]],7))</f>
        <v>GSO</v>
      </c>
      <c r="F1826" s="51" t="str">
        <f>IF(ISBLANK(LeaveTracker[[#This Row],[Employee Name]]),"-----",VLOOKUP(LeaveTracker[[#This Row],[Employee Name]],Employees[[Employee Name]:[Office]],6))</f>
        <v>REGULAR</v>
      </c>
      <c r="G1826" s="24">
        <v>43822</v>
      </c>
      <c r="H1826" s="24">
        <v>43822</v>
      </c>
      <c r="I1826" s="56" t="s">
        <v>82</v>
      </c>
      <c r="K1826" s="51" t="str">
        <f ca="1">LeaveTracker[[#This Row],[Days]]&amp;" "&amp;LeaveTracker[[#This Row],[Type of Leave]]</f>
        <v>1 VL</v>
      </c>
      <c r="L1826" s="23">
        <f ca="1">NETWORKDAYS(LeaveTracker[[#This Row],[Start Date]],LeaveTracker[[#This Row],[End Date]],lstHolidays)</f>
        <v>1</v>
      </c>
      <c r="M1826" s="27"/>
    </row>
    <row r="1827" spans="1:13" ht="30" hidden="1" customHeight="1" x14ac:dyDescent="0.3">
      <c r="A1827" s="27">
        <v>349</v>
      </c>
      <c r="B1827" s="31">
        <v>43893</v>
      </c>
      <c r="C1827" s="31">
        <v>43812</v>
      </c>
      <c r="D1827" s="19" t="s">
        <v>891</v>
      </c>
      <c r="E1827" s="51" t="str">
        <f>IF(ISBLANK(LeaveTracker[[#This Row],[Employee Name]]),"-----",VLOOKUP(LeaveTracker[[#This Row],[Employee Name]],Employees[[Employee Name]:[Office]],7))</f>
        <v>GSO</v>
      </c>
      <c r="F1827" s="51" t="str">
        <f>IF(ISBLANK(LeaveTracker[[#This Row],[Employee Name]]),"-----",VLOOKUP(LeaveTracker[[#This Row],[Employee Name]],Employees[[Employee Name]:[Office]],6))</f>
        <v>REGULAR</v>
      </c>
      <c r="G1827" s="24">
        <v>43825</v>
      </c>
      <c r="H1827" s="24">
        <v>43826</v>
      </c>
      <c r="I1827" s="56" t="s">
        <v>82</v>
      </c>
      <c r="K1827" s="51" t="str">
        <f ca="1">LeaveTracker[[#This Row],[Days]]&amp;" "&amp;LeaveTracker[[#This Row],[Type of Leave]]</f>
        <v>2 VL</v>
      </c>
      <c r="L1827" s="23">
        <f ca="1">NETWORKDAYS(LeaveTracker[[#This Row],[Start Date]],LeaveTracker[[#This Row],[End Date]],lstHolidays)</f>
        <v>2</v>
      </c>
      <c r="M1827" s="27"/>
    </row>
    <row r="1828" spans="1:13" ht="30" hidden="1" customHeight="1" x14ac:dyDescent="0.3">
      <c r="A1828" s="27">
        <v>350</v>
      </c>
      <c r="B1828" s="31">
        <v>43893</v>
      </c>
      <c r="C1828" s="31">
        <v>43822</v>
      </c>
      <c r="D1828" s="19" t="s">
        <v>531</v>
      </c>
      <c r="E1828" s="51" t="str">
        <f>IF(ISBLANK(LeaveTracker[[#This Row],[Employee Name]]),"-----",VLOOKUP(LeaveTracker[[#This Row],[Employee Name]],Employees[[Employee Name]:[Office]],7))</f>
        <v>TIPID IMPOK</v>
      </c>
      <c r="F1828" s="51" t="str">
        <f>IF(ISBLANK(LeaveTracker[[#This Row],[Employee Name]]),"-----",VLOOKUP(LeaveTracker[[#This Row],[Employee Name]],Employees[[Employee Name]:[Office]],6))</f>
        <v>REGULAR</v>
      </c>
      <c r="G1828" s="24">
        <v>43818</v>
      </c>
      <c r="H1828" s="24">
        <v>43818</v>
      </c>
      <c r="I1828" s="56" t="s">
        <v>81</v>
      </c>
      <c r="K1828" s="51" t="str">
        <f ca="1">LeaveTracker[[#This Row],[Days]]&amp;" "&amp;LeaveTracker[[#This Row],[Type of Leave]]</f>
        <v>1 SL</v>
      </c>
      <c r="L1828" s="23">
        <f ca="1">NETWORKDAYS(LeaveTracker[[#This Row],[Start Date]],LeaveTracker[[#This Row],[End Date]],lstHolidays)</f>
        <v>1</v>
      </c>
      <c r="M1828" s="27"/>
    </row>
    <row r="1829" spans="1:13" ht="30" hidden="1" customHeight="1" x14ac:dyDescent="0.3">
      <c r="A1829" s="27">
        <v>351</v>
      </c>
      <c r="B1829" s="31">
        <v>43893</v>
      </c>
      <c r="C1829" s="31">
        <v>43791</v>
      </c>
      <c r="D1829" s="19" t="s">
        <v>531</v>
      </c>
      <c r="E1829" s="51" t="str">
        <f>IF(ISBLANK(LeaveTracker[[#This Row],[Employee Name]]),"-----",VLOOKUP(LeaveTracker[[#This Row],[Employee Name]],Employees[[Employee Name]:[Office]],7))</f>
        <v>TIPID IMPOK</v>
      </c>
      <c r="F1829" s="51" t="str">
        <f>IF(ISBLANK(LeaveTracker[[#This Row],[Employee Name]]),"-----",VLOOKUP(LeaveTracker[[#This Row],[Employee Name]],Employees[[Employee Name]:[Office]],6))</f>
        <v>REGULAR</v>
      </c>
      <c r="G1829" s="24">
        <v>43797</v>
      </c>
      <c r="H1829" s="24">
        <v>43798</v>
      </c>
      <c r="I1829" s="56" t="s">
        <v>82</v>
      </c>
      <c r="K1829" s="51" t="str">
        <f ca="1">LeaveTracker[[#This Row],[Days]]&amp;" "&amp;LeaveTracker[[#This Row],[Type of Leave]]</f>
        <v>2 VL</v>
      </c>
      <c r="L1829" s="23">
        <f ca="1">NETWORKDAYS(LeaveTracker[[#This Row],[Start Date]],LeaveTracker[[#This Row],[End Date]],lstHolidays)</f>
        <v>2</v>
      </c>
      <c r="M1829" s="27"/>
    </row>
    <row r="1830" spans="1:13" ht="30" hidden="1" customHeight="1" x14ac:dyDescent="0.3">
      <c r="A1830" s="27">
        <v>352</v>
      </c>
      <c r="B1830" s="31">
        <v>43893</v>
      </c>
      <c r="C1830" s="31">
        <v>43787</v>
      </c>
      <c r="D1830" s="19" t="s">
        <v>531</v>
      </c>
      <c r="E1830" s="51" t="str">
        <f>IF(ISBLANK(LeaveTracker[[#This Row],[Employee Name]]),"-----",VLOOKUP(LeaveTracker[[#This Row],[Employee Name]],Employees[[Employee Name]:[Office]],7))</f>
        <v>TIPID IMPOK</v>
      </c>
      <c r="F1830" s="51" t="str">
        <f>IF(ISBLANK(LeaveTracker[[#This Row],[Employee Name]]),"-----",VLOOKUP(LeaveTracker[[#This Row],[Employee Name]],Employees[[Employee Name]:[Office]],6))</f>
        <v>REGULAR</v>
      </c>
      <c r="G1830" s="24">
        <v>43790</v>
      </c>
      <c r="H1830" s="24">
        <v>43790</v>
      </c>
      <c r="I1830" s="56" t="s">
        <v>82</v>
      </c>
      <c r="K1830" s="51" t="str">
        <f ca="1">LeaveTracker[[#This Row],[Days]]&amp;" "&amp;LeaveTracker[[#This Row],[Type of Leave]]</f>
        <v>1 VL</v>
      </c>
      <c r="L1830" s="23">
        <f ca="1">NETWORKDAYS(LeaveTracker[[#This Row],[Start Date]],LeaveTracker[[#This Row],[End Date]],lstHolidays)</f>
        <v>1</v>
      </c>
      <c r="M1830" s="27"/>
    </row>
    <row r="1831" spans="1:13" ht="30" hidden="1" customHeight="1" x14ac:dyDescent="0.3">
      <c r="A1831" s="27">
        <v>353</v>
      </c>
      <c r="B1831" s="31">
        <v>43893</v>
      </c>
      <c r="C1831" s="31">
        <v>43787</v>
      </c>
      <c r="D1831" s="19" t="s">
        <v>531</v>
      </c>
      <c r="E1831" s="51" t="str">
        <f>IF(ISBLANK(LeaveTracker[[#This Row],[Employee Name]]),"-----",VLOOKUP(LeaveTracker[[#This Row],[Employee Name]],Employees[[Employee Name]:[Office]],7))</f>
        <v>TIPID IMPOK</v>
      </c>
      <c r="F1831" s="51" t="str">
        <f>IF(ISBLANK(LeaveTracker[[#This Row],[Employee Name]]),"-----",VLOOKUP(LeaveTracker[[#This Row],[Employee Name]],Employees[[Employee Name]:[Office]],6))</f>
        <v>REGULAR</v>
      </c>
      <c r="G1831" s="24">
        <v>43784</v>
      </c>
      <c r="H1831" s="24">
        <v>43784</v>
      </c>
      <c r="I1831" s="56" t="s">
        <v>81</v>
      </c>
      <c r="K1831" s="51" t="str">
        <f ca="1">LeaveTracker[[#This Row],[Days]]&amp;" "&amp;LeaveTracker[[#This Row],[Type of Leave]]</f>
        <v>1 SL</v>
      </c>
      <c r="L1831" s="23">
        <f ca="1">NETWORKDAYS(LeaveTracker[[#This Row],[Start Date]],LeaveTracker[[#This Row],[End Date]],lstHolidays)</f>
        <v>1</v>
      </c>
      <c r="M1831" s="27"/>
    </row>
    <row r="1832" spans="1:13" ht="30" hidden="1" customHeight="1" x14ac:dyDescent="0.3">
      <c r="A1832" s="27">
        <v>354</v>
      </c>
      <c r="B1832" s="31">
        <v>43893</v>
      </c>
      <c r="C1832" s="31">
        <v>43782</v>
      </c>
      <c r="D1832" s="19" t="s">
        <v>531</v>
      </c>
      <c r="E1832" s="51" t="str">
        <f>IF(ISBLANK(LeaveTracker[[#This Row],[Employee Name]]),"-----",VLOOKUP(LeaveTracker[[#This Row],[Employee Name]],Employees[[Employee Name]:[Office]],7))</f>
        <v>TIPID IMPOK</v>
      </c>
      <c r="F1832" s="51" t="str">
        <f>IF(ISBLANK(LeaveTracker[[#This Row],[Employee Name]]),"-----",VLOOKUP(LeaveTracker[[#This Row],[Employee Name]],Employees[[Employee Name]:[Office]],6))</f>
        <v>REGULAR</v>
      </c>
      <c r="G1832" s="24">
        <v>43781</v>
      </c>
      <c r="H1832" s="24">
        <v>43781</v>
      </c>
      <c r="I1832" s="56" t="s">
        <v>81</v>
      </c>
      <c r="K1832" s="51" t="str">
        <f ca="1">LeaveTracker[[#This Row],[Days]]&amp;" "&amp;LeaveTracker[[#This Row],[Type of Leave]]</f>
        <v>1 SL</v>
      </c>
      <c r="L1832" s="23">
        <f ca="1">NETWORKDAYS(LeaveTracker[[#This Row],[Start Date]],LeaveTracker[[#This Row],[End Date]],lstHolidays)</f>
        <v>1</v>
      </c>
      <c r="M1832" s="27"/>
    </row>
    <row r="1833" spans="1:13" ht="30" hidden="1" customHeight="1" x14ac:dyDescent="0.3">
      <c r="A1833" s="27">
        <v>355</v>
      </c>
      <c r="B1833" s="31">
        <v>43893</v>
      </c>
      <c r="C1833" s="31">
        <v>43810</v>
      </c>
      <c r="D1833" s="19" t="s">
        <v>882</v>
      </c>
      <c r="E1833" s="51" t="str">
        <f>IF(ISBLANK(LeaveTracker[[#This Row],[Employee Name]]),"-----",VLOOKUP(LeaveTracker[[#This Row],[Employee Name]],Employees[[Employee Name]:[Office]],7))</f>
        <v>GSO</v>
      </c>
      <c r="F1833" s="51" t="str">
        <f>IF(ISBLANK(LeaveTracker[[#This Row],[Employee Name]]),"-----",VLOOKUP(LeaveTracker[[#This Row],[Employee Name]],Employees[[Employee Name]:[Office]],6))</f>
        <v>REGULAR</v>
      </c>
      <c r="G1833" s="24">
        <v>43808</v>
      </c>
      <c r="H1833" s="24">
        <v>43812</v>
      </c>
      <c r="I1833" s="56" t="s">
        <v>82</v>
      </c>
      <c r="K1833" s="51" t="str">
        <f ca="1">LeaveTracker[[#This Row],[Days]]&amp;" "&amp;LeaveTracker[[#This Row],[Type of Leave]]</f>
        <v>5 VL</v>
      </c>
      <c r="L1833" s="23">
        <f ca="1">NETWORKDAYS(LeaveTracker[[#This Row],[Start Date]],LeaveTracker[[#This Row],[End Date]],lstHolidays)</f>
        <v>5</v>
      </c>
      <c r="M1833" s="27"/>
    </row>
    <row r="1834" spans="1:13" ht="30" hidden="1" customHeight="1" x14ac:dyDescent="0.3">
      <c r="A1834" s="27">
        <v>355</v>
      </c>
      <c r="B1834" s="31">
        <v>43893</v>
      </c>
      <c r="C1834" s="31">
        <v>43810</v>
      </c>
      <c r="D1834" s="19" t="s">
        <v>882</v>
      </c>
      <c r="E1834" s="51" t="str">
        <f>IF(ISBLANK(LeaveTracker[[#This Row],[Employee Name]]),"-----",VLOOKUP(LeaveTracker[[#This Row],[Employee Name]],Employees[[Employee Name]:[Office]],7))</f>
        <v>GSO</v>
      </c>
      <c r="F1834" s="51" t="str">
        <f>IF(ISBLANK(LeaveTracker[[#This Row],[Employee Name]]),"-----",VLOOKUP(LeaveTracker[[#This Row],[Employee Name]],Employees[[Employee Name]:[Office]],6))</f>
        <v>REGULAR</v>
      </c>
      <c r="G1834" s="24">
        <v>43815</v>
      </c>
      <c r="H1834" s="24">
        <v>43815</v>
      </c>
      <c r="I1834" s="56" t="s">
        <v>82</v>
      </c>
      <c r="K1834" s="51" t="str">
        <f ca="1">LeaveTracker[[#This Row],[Days]]&amp;" "&amp;LeaveTracker[[#This Row],[Type of Leave]]</f>
        <v>1 VL</v>
      </c>
      <c r="L1834" s="23">
        <f ca="1">NETWORKDAYS(LeaveTracker[[#This Row],[Start Date]],LeaveTracker[[#This Row],[End Date]],lstHolidays)</f>
        <v>1</v>
      </c>
      <c r="M1834" s="27"/>
    </row>
    <row r="1835" spans="1:13" ht="30" hidden="1" customHeight="1" x14ac:dyDescent="0.3">
      <c r="A1835" s="27">
        <v>356</v>
      </c>
      <c r="B1835" s="31">
        <v>43893</v>
      </c>
      <c r="C1835" s="31">
        <v>43788</v>
      </c>
      <c r="D1835" s="20" t="s">
        <v>388</v>
      </c>
      <c r="E1835" s="51" t="str">
        <f>IF(ISBLANK(LeaveTracker[[#This Row],[Employee Name]]),"-----",VLOOKUP(LeaveTracker[[#This Row],[Employee Name]],Employees[[Employee Name]:[Office]],7))</f>
        <v>ONT</v>
      </c>
      <c r="F1835" s="51" t="str">
        <f>IF(ISBLANK(LeaveTracker[[#This Row],[Employee Name]]),"-----",VLOOKUP(LeaveTracker[[#This Row],[Employee Name]],Employees[[Employee Name]:[Office]],6))</f>
        <v>REGULAR</v>
      </c>
      <c r="G1835" s="24">
        <v>43793</v>
      </c>
      <c r="H1835" s="24">
        <v>43797</v>
      </c>
      <c r="I1835" s="56" t="s">
        <v>82</v>
      </c>
      <c r="K1835" s="51" t="str">
        <f>LeaveTracker[[#This Row],[Days]]&amp;" "&amp;LeaveTracker[[#This Row],[Type of Leave]]</f>
        <v>5 VL</v>
      </c>
      <c r="L1835" s="23">
        <v>5</v>
      </c>
      <c r="M1835" s="27"/>
    </row>
    <row r="1836" spans="1:13" ht="30" hidden="1" customHeight="1" x14ac:dyDescent="0.3">
      <c r="A1836" s="27">
        <v>357</v>
      </c>
      <c r="B1836" s="31">
        <v>43893</v>
      </c>
      <c r="C1836" s="31">
        <v>43787</v>
      </c>
      <c r="D1836" s="19" t="s">
        <v>112</v>
      </c>
      <c r="E1836" s="51" t="str">
        <f>IF(ISBLANK(LeaveTracker[[#This Row],[Employee Name]]),"-----",VLOOKUP(LeaveTracker[[#This Row],[Employee Name]],Employees[[Employee Name]:[Office]],7))</f>
        <v>ONT</v>
      </c>
      <c r="F1836" s="51" t="str">
        <f>IF(ISBLANK(LeaveTracker[[#This Row],[Employee Name]]),"-----",VLOOKUP(LeaveTracker[[#This Row],[Employee Name]],Employees[[Employee Name]:[Office]],6))</f>
        <v>REGULAR</v>
      </c>
      <c r="G1836" s="24">
        <v>43796</v>
      </c>
      <c r="H1836" s="24">
        <v>43798</v>
      </c>
      <c r="I1836" s="56" t="s">
        <v>82</v>
      </c>
      <c r="K1836" s="51" t="str">
        <f ca="1">LeaveTracker[[#This Row],[Days]]&amp;" "&amp;LeaveTracker[[#This Row],[Type of Leave]]</f>
        <v>3 VL</v>
      </c>
      <c r="L1836" s="23">
        <f ca="1">NETWORKDAYS(LeaveTracker[[#This Row],[Start Date]],LeaveTracker[[#This Row],[End Date]],lstHolidays)</f>
        <v>3</v>
      </c>
      <c r="M1836" s="27"/>
    </row>
    <row r="1837" spans="1:13" ht="30" hidden="1" customHeight="1" x14ac:dyDescent="0.3">
      <c r="A1837" s="27">
        <v>358</v>
      </c>
      <c r="B1837" s="31">
        <v>43893</v>
      </c>
      <c r="C1837" s="31">
        <v>43787</v>
      </c>
      <c r="D1837" s="19" t="s">
        <v>1334</v>
      </c>
      <c r="E1837" s="51" t="str">
        <f>IF(ISBLANK(LeaveTracker[[#This Row],[Employee Name]]),"-----",VLOOKUP(LeaveTracker[[#This Row],[Employee Name]],Employees[[Employee Name]:[Office]],7))</f>
        <v>ONT</v>
      </c>
      <c r="F1837" s="51" t="str">
        <f>IF(ISBLANK(LeaveTracker[[#This Row],[Employee Name]]),"-----",VLOOKUP(LeaveTracker[[#This Row],[Employee Name]],Employees[[Employee Name]:[Office]],6))</f>
        <v>REGULAR</v>
      </c>
      <c r="G1837" s="24">
        <v>43815</v>
      </c>
      <c r="H1837" s="24">
        <v>43815</v>
      </c>
      <c r="I1837" s="56" t="s">
        <v>82</v>
      </c>
      <c r="K1837" s="51" t="str">
        <f ca="1">LeaveTracker[[#This Row],[Days]]&amp;" "&amp;LeaveTracker[[#This Row],[Type of Leave]]</f>
        <v>1 VL</v>
      </c>
      <c r="L1837" s="23">
        <f ca="1">NETWORKDAYS(LeaveTracker[[#This Row],[Start Date]],LeaveTracker[[#This Row],[End Date]],lstHolidays)</f>
        <v>1</v>
      </c>
      <c r="M1837" s="27"/>
    </row>
    <row r="1838" spans="1:13" ht="30" hidden="1" customHeight="1" x14ac:dyDescent="0.3">
      <c r="A1838" s="27">
        <v>358</v>
      </c>
      <c r="B1838" s="31">
        <v>43893</v>
      </c>
      <c r="C1838" s="31">
        <v>43787</v>
      </c>
      <c r="D1838" s="19" t="s">
        <v>1334</v>
      </c>
      <c r="E1838" s="51" t="str">
        <f>IF(ISBLANK(LeaveTracker[[#This Row],[Employee Name]]),"-----",VLOOKUP(LeaveTracker[[#This Row],[Employee Name]],Employees[[Employee Name]:[Office]],7))</f>
        <v>ONT</v>
      </c>
      <c r="F1838" s="51" t="str">
        <f>IF(ISBLANK(LeaveTracker[[#This Row],[Employee Name]]),"-----",VLOOKUP(LeaveTracker[[#This Row],[Employee Name]],Employees[[Employee Name]:[Office]],6))</f>
        <v>REGULAR</v>
      </c>
      <c r="G1838" s="24">
        <v>43830</v>
      </c>
      <c r="H1838" s="24">
        <v>43830</v>
      </c>
      <c r="I1838" s="56" t="s">
        <v>82</v>
      </c>
      <c r="K1838" s="51" t="str">
        <f ca="1">LeaveTracker[[#This Row],[Days]]&amp;" "&amp;LeaveTracker[[#This Row],[Type of Leave]]</f>
        <v>1 VL</v>
      </c>
      <c r="L1838" s="23">
        <f ca="1">NETWORKDAYS(LeaveTracker[[#This Row],[Start Date]],LeaveTracker[[#This Row],[End Date]],lstHolidays)</f>
        <v>1</v>
      </c>
      <c r="M1838" s="27"/>
    </row>
    <row r="1839" spans="1:13" ht="30" hidden="1" customHeight="1" x14ac:dyDescent="0.3">
      <c r="A1839" s="27">
        <v>359</v>
      </c>
      <c r="B1839" s="31">
        <v>43893</v>
      </c>
      <c r="C1839" s="31">
        <v>43797</v>
      </c>
      <c r="D1839" s="19" t="s">
        <v>897</v>
      </c>
      <c r="E1839" s="51" t="str">
        <f>IF(ISBLANK(LeaveTracker[[#This Row],[Employee Name]]),"-----",VLOOKUP(LeaveTracker[[#This Row],[Employee Name]],Employees[[Employee Name]:[Office]],7))</f>
        <v>ONT</v>
      </c>
      <c r="F1839" s="51" t="str">
        <f>IF(ISBLANK(LeaveTracker[[#This Row],[Employee Name]]),"-----",VLOOKUP(LeaveTracker[[#This Row],[Employee Name]],Employees[[Employee Name]:[Office]],6))</f>
        <v>REGULAR</v>
      </c>
      <c r="G1839" s="24">
        <v>43808</v>
      </c>
      <c r="H1839" s="24">
        <v>43810</v>
      </c>
      <c r="I1839" s="56" t="s">
        <v>82</v>
      </c>
      <c r="K1839" s="51" t="str">
        <f ca="1">LeaveTracker[[#This Row],[Days]]&amp;" "&amp;LeaveTracker[[#This Row],[Type of Leave]]</f>
        <v>3 VL</v>
      </c>
      <c r="L1839" s="23">
        <f ca="1">NETWORKDAYS(LeaveTracker[[#This Row],[Start Date]],LeaveTracker[[#This Row],[End Date]],lstHolidays)</f>
        <v>3</v>
      </c>
      <c r="M1839" s="27"/>
    </row>
    <row r="1840" spans="1:13" ht="30" hidden="1" customHeight="1" x14ac:dyDescent="0.3">
      <c r="A1840" s="27">
        <v>360</v>
      </c>
      <c r="B1840" s="31">
        <v>43893</v>
      </c>
      <c r="C1840" s="31">
        <v>43780</v>
      </c>
      <c r="D1840" s="20" t="s">
        <v>897</v>
      </c>
      <c r="E1840" s="51" t="str">
        <f>IF(ISBLANK(LeaveTracker[[#This Row],[Employee Name]]),"-----",VLOOKUP(LeaveTracker[[#This Row],[Employee Name]],Employees[[Employee Name]:[Office]],7))</f>
        <v>ONT</v>
      </c>
      <c r="F1840" s="51" t="str">
        <f>IF(ISBLANK(LeaveTracker[[#This Row],[Employee Name]]),"-----",VLOOKUP(LeaveTracker[[#This Row],[Employee Name]],Employees[[Employee Name]:[Office]],6))</f>
        <v>REGULAR</v>
      </c>
      <c r="G1840" s="24">
        <v>43776</v>
      </c>
      <c r="H1840" s="24">
        <v>43777</v>
      </c>
      <c r="I1840" s="56" t="s">
        <v>81</v>
      </c>
      <c r="K1840" s="51" t="str">
        <f ca="1">LeaveTracker[[#This Row],[Days]]&amp;" "&amp;LeaveTracker[[#This Row],[Type of Leave]]</f>
        <v>2 SL</v>
      </c>
      <c r="L1840" s="23">
        <f ca="1">NETWORKDAYS(LeaveTracker[[#This Row],[Start Date]],LeaveTracker[[#This Row],[End Date]],lstHolidays)</f>
        <v>2</v>
      </c>
      <c r="M1840" s="27"/>
    </row>
    <row r="1841" spans="1:13" ht="30" hidden="1" customHeight="1" x14ac:dyDescent="0.3">
      <c r="A1841" s="27">
        <v>361</v>
      </c>
      <c r="B1841" s="31">
        <v>43893</v>
      </c>
      <c r="C1841" s="31">
        <v>43801</v>
      </c>
      <c r="D1841" s="19" t="s">
        <v>900</v>
      </c>
      <c r="E1841" s="51" t="str">
        <f>IF(ISBLANK(LeaveTracker[[#This Row],[Employee Name]]),"-----",VLOOKUP(LeaveTracker[[#This Row],[Employee Name]],Employees[[Employee Name]:[Office]],7))</f>
        <v>ONT</v>
      </c>
      <c r="F1841" s="51" t="str">
        <f>IF(ISBLANK(LeaveTracker[[#This Row],[Employee Name]]),"-----",VLOOKUP(LeaveTracker[[#This Row],[Employee Name]],Employees[[Employee Name]:[Office]],6))</f>
        <v>REGULAR</v>
      </c>
      <c r="G1841" s="24">
        <v>43808</v>
      </c>
      <c r="H1841" s="24">
        <v>43808</v>
      </c>
      <c r="I1841" s="56" t="s">
        <v>300</v>
      </c>
      <c r="J1841" s="43" t="s">
        <v>158</v>
      </c>
      <c r="K1841" s="51" t="str">
        <f ca="1">LeaveTracker[[#This Row],[Days]]&amp;" "&amp;LeaveTracker[[#This Row],[Type of Leave]]</f>
        <v>1 OTHER</v>
      </c>
      <c r="L1841" s="23">
        <f ca="1">NETWORKDAYS(LeaveTracker[[#This Row],[Start Date]],LeaveTracker[[#This Row],[End Date]],lstHolidays)</f>
        <v>1</v>
      </c>
      <c r="M1841" s="27"/>
    </row>
    <row r="1842" spans="1:13" ht="30" hidden="1" customHeight="1" x14ac:dyDescent="0.3">
      <c r="A1842" s="27">
        <v>362</v>
      </c>
      <c r="B1842" s="31">
        <v>43893</v>
      </c>
      <c r="C1842" s="31">
        <v>43808</v>
      </c>
      <c r="D1842" s="19" t="s">
        <v>727</v>
      </c>
      <c r="E1842" s="51" t="str">
        <f>IF(ISBLANK(LeaveTracker[[#This Row],[Employee Name]]),"-----",VLOOKUP(LeaveTracker[[#This Row],[Employee Name]],Employees[[Employee Name]:[Office]],7))</f>
        <v>ONT</v>
      </c>
      <c r="F1842" s="51" t="str">
        <f>IF(ISBLANK(LeaveTracker[[#This Row],[Employee Name]]),"-----",VLOOKUP(LeaveTracker[[#This Row],[Employee Name]],Employees[[Employee Name]:[Office]],6))</f>
        <v>REGULAR</v>
      </c>
      <c r="G1842" s="24">
        <v>43815</v>
      </c>
      <c r="H1842" s="24">
        <v>43818</v>
      </c>
      <c r="I1842" s="56" t="s">
        <v>300</v>
      </c>
      <c r="J1842" s="43" t="s">
        <v>1008</v>
      </c>
      <c r="K1842" s="51" t="str">
        <f ca="1">LeaveTracker[[#This Row],[Days]]&amp;" "&amp;LeaveTracker[[#This Row],[Type of Leave]]</f>
        <v>4 OTHER</v>
      </c>
      <c r="L1842" s="23">
        <f ca="1">NETWORKDAYS(LeaveTracker[[#This Row],[Start Date]],LeaveTracker[[#This Row],[End Date]],lstHolidays)</f>
        <v>4</v>
      </c>
      <c r="M1842" s="27"/>
    </row>
    <row r="1843" spans="1:13" ht="30" hidden="1" customHeight="1" x14ac:dyDescent="0.3">
      <c r="A1843" s="27">
        <v>363</v>
      </c>
      <c r="B1843" s="31">
        <v>43893</v>
      </c>
      <c r="C1843" s="31">
        <v>43825</v>
      </c>
      <c r="D1843" s="19" t="s">
        <v>111</v>
      </c>
      <c r="E1843" s="51" t="str">
        <f>IF(ISBLANK(LeaveTracker[[#This Row],[Employee Name]]),"-----",VLOOKUP(LeaveTracker[[#This Row],[Employee Name]],Employees[[Employee Name]:[Office]],7))</f>
        <v>ONT</v>
      </c>
      <c r="F1843" s="51" t="str">
        <f>IF(ISBLANK(LeaveTracker[[#This Row],[Employee Name]]),"-----",VLOOKUP(LeaveTracker[[#This Row],[Employee Name]],Employees[[Employee Name]:[Office]],6))</f>
        <v>REGULAR</v>
      </c>
      <c r="G1843" s="24">
        <v>43823</v>
      </c>
      <c r="H1843" s="24">
        <v>43823</v>
      </c>
      <c r="I1843" s="56" t="s">
        <v>81</v>
      </c>
      <c r="K1843" s="51" t="str">
        <f ca="1">LeaveTracker[[#This Row],[Days]]&amp;" "&amp;LeaveTracker[[#This Row],[Type of Leave]]</f>
        <v>1 SL</v>
      </c>
      <c r="L1843" s="23">
        <f ca="1">NETWORKDAYS(LeaveTracker[[#This Row],[Start Date]],LeaveTracker[[#This Row],[End Date]],lstHolidays)</f>
        <v>1</v>
      </c>
      <c r="M1843" s="27"/>
    </row>
    <row r="1844" spans="1:13" ht="30" hidden="1" customHeight="1" x14ac:dyDescent="0.3">
      <c r="A1844" s="27">
        <v>364</v>
      </c>
      <c r="B1844" s="31">
        <v>43893</v>
      </c>
      <c r="C1844" s="31">
        <v>43810</v>
      </c>
      <c r="D1844" s="19" t="s">
        <v>713</v>
      </c>
      <c r="E1844" s="51" t="str">
        <f>IF(ISBLANK(LeaveTracker[[#This Row],[Employee Name]]),"-----",VLOOKUP(LeaveTracker[[#This Row],[Employee Name]],Employees[[Employee Name]:[Office]],7))</f>
        <v>ONT</v>
      </c>
      <c r="F1844" s="51" t="str">
        <f>IF(ISBLANK(LeaveTracker[[#This Row],[Employee Name]]),"-----",VLOOKUP(LeaveTracker[[#This Row],[Employee Name]],Employees[[Employee Name]:[Office]],6))</f>
        <v>REGULAR</v>
      </c>
      <c r="G1844" s="24">
        <v>43820</v>
      </c>
      <c r="H1844" s="24">
        <v>43820</v>
      </c>
      <c r="I1844" s="56" t="s">
        <v>300</v>
      </c>
      <c r="J1844" s="43" t="s">
        <v>158</v>
      </c>
      <c r="K1844" s="51" t="str">
        <f>LeaveTracker[[#This Row],[Days]]&amp;" "&amp;LeaveTracker[[#This Row],[Type of Leave]]</f>
        <v>1 OTHER</v>
      </c>
      <c r="L1844" s="23">
        <v>1</v>
      </c>
      <c r="M1844" s="27"/>
    </row>
    <row r="1845" spans="1:13" ht="30" hidden="1" customHeight="1" x14ac:dyDescent="0.3">
      <c r="A1845" s="27">
        <v>365</v>
      </c>
      <c r="B1845" s="31">
        <v>43893</v>
      </c>
      <c r="C1845" s="31">
        <v>43488</v>
      </c>
      <c r="D1845" s="19" t="s">
        <v>344</v>
      </c>
      <c r="E1845" s="51" t="str">
        <f>IF(ISBLANK(LeaveTracker[[#This Row],[Employee Name]]),"-----",VLOOKUP(LeaveTracker[[#This Row],[Employee Name]],Employees[[Employee Name]:[Office]],7))</f>
        <v>CENRO</v>
      </c>
      <c r="F1845" s="51" t="str">
        <f>IF(ISBLANK(LeaveTracker[[#This Row],[Employee Name]]),"-----",VLOOKUP(LeaveTracker[[#This Row],[Employee Name]],Employees[[Employee Name]:[Office]],6))</f>
        <v>CASUAL</v>
      </c>
      <c r="G1845" s="24">
        <v>43852</v>
      </c>
      <c r="H1845" s="24">
        <v>43854</v>
      </c>
      <c r="I1845" s="56" t="s">
        <v>300</v>
      </c>
      <c r="J1845" s="43" t="s">
        <v>846</v>
      </c>
      <c r="K1845" s="51" t="str">
        <f ca="1">LeaveTracker[[#This Row],[Days]]&amp;" "&amp;LeaveTracker[[#This Row],[Type of Leave]]</f>
        <v>3 OTHER</v>
      </c>
      <c r="L1845" s="23">
        <f ca="1">NETWORKDAYS(LeaveTracker[[#This Row],[Start Date]],LeaveTracker[[#This Row],[End Date]],lstHolidays)</f>
        <v>3</v>
      </c>
      <c r="M1845" s="27"/>
    </row>
    <row r="1846" spans="1:13" ht="30" hidden="1" customHeight="1" x14ac:dyDescent="0.3">
      <c r="A1846" s="27">
        <v>365</v>
      </c>
      <c r="B1846" s="31">
        <v>43893</v>
      </c>
      <c r="C1846" s="31">
        <v>43488</v>
      </c>
      <c r="D1846" s="19" t="s">
        <v>344</v>
      </c>
      <c r="E1846" s="51" t="str">
        <f>IF(ISBLANK(LeaveTracker[[#This Row],[Employee Name]]),"-----",VLOOKUP(LeaveTracker[[#This Row],[Employee Name]],Employees[[Employee Name]:[Office]],7))</f>
        <v>CENRO</v>
      </c>
      <c r="F1846" s="51" t="str">
        <f>IF(ISBLANK(LeaveTracker[[#This Row],[Employee Name]]),"-----",VLOOKUP(LeaveTracker[[#This Row],[Employee Name]],Employees[[Employee Name]:[Office]],6))</f>
        <v>CASUAL</v>
      </c>
      <c r="G1846" s="24">
        <v>43857</v>
      </c>
      <c r="H1846" s="24">
        <v>43858</v>
      </c>
      <c r="I1846" s="56" t="s">
        <v>300</v>
      </c>
      <c r="J1846" s="43" t="s">
        <v>846</v>
      </c>
      <c r="K1846" s="51" t="str">
        <f ca="1">LeaveTracker[[#This Row],[Days]]&amp;" "&amp;LeaveTracker[[#This Row],[Type of Leave]]</f>
        <v>2 OTHER</v>
      </c>
      <c r="L1846" s="23">
        <f ca="1">NETWORKDAYS(LeaveTracker[[#This Row],[Start Date]],LeaveTracker[[#This Row],[End Date]],lstHolidays)</f>
        <v>2</v>
      </c>
      <c r="M1846" s="27"/>
    </row>
    <row r="1847" spans="1:13" ht="30" hidden="1" customHeight="1" x14ac:dyDescent="0.3">
      <c r="A1847" s="27">
        <v>366</v>
      </c>
      <c r="B1847" s="31">
        <v>43893</v>
      </c>
      <c r="D1847" s="20" t="s">
        <v>902</v>
      </c>
      <c r="E1847" s="51" t="str">
        <f>IF(ISBLANK(LeaveTracker[[#This Row],[Employee Name]]),"-----",VLOOKUP(LeaveTracker[[#This Row],[Employee Name]],Employees[[Employee Name]:[Office]],7))</f>
        <v>PIO</v>
      </c>
      <c r="F1847" s="51" t="str">
        <f>IF(ISBLANK(LeaveTracker[[#This Row],[Employee Name]]),"-----",VLOOKUP(LeaveTracker[[#This Row],[Employee Name]],Employees[[Employee Name]:[Office]],6))</f>
        <v>REGULAR</v>
      </c>
      <c r="G1847" s="24">
        <v>43865</v>
      </c>
      <c r="H1847" s="24">
        <v>43865</v>
      </c>
      <c r="I1847" s="56" t="s">
        <v>300</v>
      </c>
      <c r="J1847" s="43" t="s">
        <v>846</v>
      </c>
      <c r="K1847" s="51" t="str">
        <f ca="1">LeaveTracker[[#This Row],[Days]]&amp;" "&amp;LeaveTracker[[#This Row],[Type of Leave]]</f>
        <v>1 OTHER</v>
      </c>
      <c r="L1847" s="23">
        <f ca="1">NETWORKDAYS(LeaveTracker[[#This Row],[Start Date]],LeaveTracker[[#This Row],[End Date]],lstHolidays)</f>
        <v>1</v>
      </c>
      <c r="M1847" s="27"/>
    </row>
    <row r="1848" spans="1:13" ht="30" hidden="1" customHeight="1" x14ac:dyDescent="0.3">
      <c r="A1848" s="27">
        <v>366</v>
      </c>
      <c r="B1848" s="31">
        <v>43893</v>
      </c>
      <c r="D1848" s="20" t="s">
        <v>902</v>
      </c>
      <c r="E1848" s="51" t="str">
        <f>IF(ISBLANK(LeaveTracker[[#This Row],[Employee Name]]),"-----",VLOOKUP(LeaveTracker[[#This Row],[Employee Name]],Employees[[Employee Name]:[Office]],7))</f>
        <v>PIO</v>
      </c>
      <c r="F1848" s="51" t="str">
        <f>IF(ISBLANK(LeaveTracker[[#This Row],[Employee Name]]),"-----",VLOOKUP(LeaveTracker[[#This Row],[Employee Name]],Employees[[Employee Name]:[Office]],6))</f>
        <v>REGULAR</v>
      </c>
      <c r="G1848" s="24">
        <v>43868</v>
      </c>
      <c r="H1848" s="24">
        <v>43868</v>
      </c>
      <c r="I1848" s="56" t="s">
        <v>300</v>
      </c>
      <c r="J1848" s="43" t="s">
        <v>846</v>
      </c>
      <c r="K1848" s="51" t="str">
        <f ca="1">LeaveTracker[[#This Row],[Days]]&amp;" "&amp;LeaveTracker[[#This Row],[Type of Leave]]</f>
        <v>1 OTHER</v>
      </c>
      <c r="L1848" s="23">
        <f ca="1">NETWORKDAYS(LeaveTracker[[#This Row],[Start Date]],LeaveTracker[[#This Row],[End Date]],lstHolidays)</f>
        <v>1</v>
      </c>
      <c r="M1848" s="27"/>
    </row>
    <row r="1849" spans="1:13" ht="30" hidden="1" customHeight="1" x14ac:dyDescent="0.3">
      <c r="A1849" s="27">
        <v>366</v>
      </c>
      <c r="B1849" s="31">
        <v>43893</v>
      </c>
      <c r="D1849" s="20" t="s">
        <v>902</v>
      </c>
      <c r="E1849" s="51" t="str">
        <f>IF(ISBLANK(LeaveTracker[[#This Row],[Employee Name]]),"-----",VLOOKUP(LeaveTracker[[#This Row],[Employee Name]],Employees[[Employee Name]:[Office]],7))</f>
        <v>PIO</v>
      </c>
      <c r="F1849" s="51" t="str">
        <f>IF(ISBLANK(LeaveTracker[[#This Row],[Employee Name]]),"-----",VLOOKUP(LeaveTracker[[#This Row],[Employee Name]],Employees[[Employee Name]:[Office]],6))</f>
        <v>REGULAR</v>
      </c>
      <c r="G1849" s="24">
        <v>43872</v>
      </c>
      <c r="H1849" s="24">
        <v>43872</v>
      </c>
      <c r="I1849" s="56" t="s">
        <v>300</v>
      </c>
      <c r="J1849" s="43" t="s">
        <v>846</v>
      </c>
      <c r="K1849" s="51" t="str">
        <f ca="1">LeaveTracker[[#This Row],[Days]]&amp;" "&amp;LeaveTracker[[#This Row],[Type of Leave]]</f>
        <v>1 OTHER</v>
      </c>
      <c r="L1849" s="23">
        <f ca="1">NETWORKDAYS(LeaveTracker[[#This Row],[Start Date]],LeaveTracker[[#This Row],[End Date]],lstHolidays)</f>
        <v>1</v>
      </c>
      <c r="M1849" s="27"/>
    </row>
    <row r="1850" spans="1:13" ht="30" hidden="1" customHeight="1" x14ac:dyDescent="0.3">
      <c r="A1850" s="27">
        <v>366</v>
      </c>
      <c r="B1850" s="31">
        <v>43893</v>
      </c>
      <c r="D1850" s="20" t="s">
        <v>902</v>
      </c>
      <c r="E1850" s="51" t="str">
        <f>IF(ISBLANK(LeaveTracker[[#This Row],[Employee Name]]),"-----",VLOOKUP(LeaveTracker[[#This Row],[Employee Name]],Employees[[Employee Name]:[Office]],7))</f>
        <v>PIO</v>
      </c>
      <c r="F1850" s="51" t="str">
        <f>IF(ISBLANK(LeaveTracker[[#This Row],[Employee Name]]),"-----",VLOOKUP(LeaveTracker[[#This Row],[Employee Name]],Employees[[Employee Name]:[Office]],6))</f>
        <v>REGULAR</v>
      </c>
      <c r="G1850" s="24">
        <v>43874</v>
      </c>
      <c r="H1850" s="24">
        <v>43875</v>
      </c>
      <c r="I1850" s="56" t="s">
        <v>300</v>
      </c>
      <c r="J1850" s="43" t="s">
        <v>846</v>
      </c>
      <c r="K1850" s="51" t="str">
        <f ca="1">LeaveTracker[[#This Row],[Days]]&amp;" "&amp;LeaveTracker[[#This Row],[Type of Leave]]</f>
        <v>2 OTHER</v>
      </c>
      <c r="L1850" s="23">
        <f ca="1">NETWORKDAYS(LeaveTracker[[#This Row],[Start Date]],LeaveTracker[[#This Row],[End Date]],lstHolidays)</f>
        <v>2</v>
      </c>
      <c r="M1850" s="27"/>
    </row>
    <row r="1851" spans="1:13" ht="30" hidden="1" customHeight="1" x14ac:dyDescent="0.3">
      <c r="A1851" s="27">
        <v>367</v>
      </c>
      <c r="B1851" s="31">
        <v>43915</v>
      </c>
      <c r="C1851" s="31">
        <v>43884</v>
      </c>
      <c r="D1851" s="19" t="s">
        <v>702</v>
      </c>
      <c r="E1851" s="51" t="str">
        <f>IF(ISBLANK(LeaveTracker[[#This Row],[Employee Name]]),"-----",VLOOKUP(LeaveTracker[[#This Row],[Employee Name]],Employees[[Employee Name]:[Office]],7))</f>
        <v>CEO</v>
      </c>
      <c r="F1851" s="51" t="str">
        <f>IF(ISBLANK(LeaveTracker[[#This Row],[Employee Name]]),"-----",VLOOKUP(LeaveTracker[[#This Row],[Employee Name]],Employees[[Employee Name]:[Office]],6))</f>
        <v>REGULAR</v>
      </c>
      <c r="G1851" s="24">
        <v>43882</v>
      </c>
      <c r="H1851" s="24">
        <v>43882</v>
      </c>
      <c r="I1851" s="56" t="s">
        <v>300</v>
      </c>
      <c r="J1851" s="43" t="s">
        <v>647</v>
      </c>
      <c r="K1851" s="51" t="str">
        <f ca="1">LeaveTracker[[#This Row],[Days]]&amp;" "&amp;LeaveTracker[[#This Row],[Type of Leave]]</f>
        <v>1 OTHER</v>
      </c>
      <c r="L1851" s="23">
        <f ca="1">NETWORKDAYS(LeaveTracker[[#This Row],[Start Date]],LeaveTracker[[#This Row],[End Date]],lstHolidays)</f>
        <v>1</v>
      </c>
      <c r="M1851" s="27"/>
    </row>
    <row r="1852" spans="1:13" ht="30" hidden="1" customHeight="1" x14ac:dyDescent="0.3">
      <c r="A1852" s="27">
        <v>368</v>
      </c>
      <c r="B1852" s="31">
        <v>43915</v>
      </c>
      <c r="C1852" s="31">
        <v>43878</v>
      </c>
      <c r="D1852" s="19" t="s">
        <v>702</v>
      </c>
      <c r="E1852" s="51" t="str">
        <f>IF(ISBLANK(LeaveTracker[[#This Row],[Employee Name]]),"-----",VLOOKUP(LeaveTracker[[#This Row],[Employee Name]],Employees[[Employee Name]:[Office]],7))</f>
        <v>CEO</v>
      </c>
      <c r="F1852" s="51" t="str">
        <f>IF(ISBLANK(LeaveTracker[[#This Row],[Employee Name]]),"-----",VLOOKUP(LeaveTracker[[#This Row],[Employee Name]],Employees[[Employee Name]:[Office]],6))</f>
        <v>REGULAR</v>
      </c>
      <c r="G1852" s="24">
        <v>43871</v>
      </c>
      <c r="H1852" s="24">
        <v>43871</v>
      </c>
      <c r="I1852" s="56" t="s">
        <v>300</v>
      </c>
      <c r="J1852" s="43" t="s">
        <v>846</v>
      </c>
      <c r="K1852" s="51" t="str">
        <f ca="1">LeaveTracker[[#This Row],[Days]]&amp;" "&amp;LeaveTracker[[#This Row],[Type of Leave]]</f>
        <v>1 OTHER</v>
      </c>
      <c r="L1852" s="23">
        <f ca="1">NETWORKDAYS(LeaveTracker[[#This Row],[Start Date]],LeaveTracker[[#This Row],[End Date]],lstHolidays)</f>
        <v>1</v>
      </c>
      <c r="M1852" s="27"/>
    </row>
    <row r="1853" spans="1:13" ht="30" hidden="1" customHeight="1" x14ac:dyDescent="0.3">
      <c r="A1853" s="27">
        <v>368</v>
      </c>
      <c r="B1853" s="31">
        <v>43915</v>
      </c>
      <c r="C1853" s="31">
        <v>43878</v>
      </c>
      <c r="D1853" s="19" t="s">
        <v>702</v>
      </c>
      <c r="E1853" s="51" t="str">
        <f>IF(ISBLANK(LeaveTracker[[#This Row],[Employee Name]]),"-----",VLOOKUP(LeaveTracker[[#This Row],[Employee Name]],Employees[[Employee Name]:[Office]],7))</f>
        <v>CEO</v>
      </c>
      <c r="F1853" s="51" t="str">
        <f>IF(ISBLANK(LeaveTracker[[#This Row],[Employee Name]]),"-----",VLOOKUP(LeaveTracker[[#This Row],[Employee Name]],Employees[[Employee Name]:[Office]],6))</f>
        <v>REGULAR</v>
      </c>
      <c r="G1853" s="24">
        <v>43874</v>
      </c>
      <c r="H1853" s="24">
        <v>43874</v>
      </c>
      <c r="I1853" s="56" t="s">
        <v>300</v>
      </c>
      <c r="J1853" s="43" t="s">
        <v>846</v>
      </c>
      <c r="K1853" s="51" t="str">
        <f ca="1">LeaveTracker[[#This Row],[Days]]&amp;" "&amp;LeaveTracker[[#This Row],[Type of Leave]]</f>
        <v>1 OTHER</v>
      </c>
      <c r="L1853" s="23">
        <f ca="1">NETWORKDAYS(LeaveTracker[[#This Row],[Start Date]],LeaveTracker[[#This Row],[End Date]],lstHolidays)</f>
        <v>1</v>
      </c>
      <c r="M1853" s="27"/>
    </row>
    <row r="1854" spans="1:13" ht="30" hidden="1" customHeight="1" x14ac:dyDescent="0.3">
      <c r="A1854" s="27">
        <v>369</v>
      </c>
      <c r="B1854" s="31">
        <v>43915</v>
      </c>
      <c r="C1854" s="31">
        <v>43878</v>
      </c>
      <c r="D1854" s="19" t="s">
        <v>702</v>
      </c>
      <c r="E1854" s="51" t="str">
        <f>IF(ISBLANK(LeaveTracker[[#This Row],[Employee Name]]),"-----",VLOOKUP(LeaveTracker[[#This Row],[Employee Name]],Employees[[Employee Name]:[Office]],7))</f>
        <v>CEO</v>
      </c>
      <c r="F1854" s="51" t="str">
        <f>IF(ISBLANK(LeaveTracker[[#This Row],[Employee Name]]),"-----",VLOOKUP(LeaveTracker[[#This Row],[Employee Name]],Employees[[Employee Name]:[Office]],6))</f>
        <v>REGULAR</v>
      </c>
      <c r="G1854" s="21">
        <v>43845</v>
      </c>
      <c r="H1854" s="24">
        <v>43847</v>
      </c>
      <c r="I1854" s="56" t="s">
        <v>300</v>
      </c>
      <c r="J1854" s="43" t="s">
        <v>846</v>
      </c>
      <c r="K1854" s="51" t="str">
        <f ca="1">LeaveTracker[[#This Row],[Days]]&amp;" "&amp;LeaveTracker[[#This Row],[Type of Leave]]</f>
        <v>3 OTHER</v>
      </c>
      <c r="L1854" s="23">
        <f ca="1">NETWORKDAYS(LeaveTracker[[#This Row],[Start Date]],LeaveTracker[[#This Row],[End Date]],lstHolidays)</f>
        <v>3</v>
      </c>
      <c r="M1854" s="27"/>
    </row>
    <row r="1855" spans="1:13" ht="30" hidden="1" customHeight="1" x14ac:dyDescent="0.3">
      <c r="A1855" s="27">
        <v>370</v>
      </c>
      <c r="B1855" s="31">
        <v>43915</v>
      </c>
      <c r="C1855" s="31">
        <v>43884</v>
      </c>
      <c r="D1855" s="19" t="s">
        <v>374</v>
      </c>
      <c r="E1855" s="51" t="str">
        <f>IF(ISBLANK(LeaveTracker[[#This Row],[Employee Name]]),"-----",VLOOKUP(LeaveTracker[[#This Row],[Employee Name]],Employees[[Employee Name]:[Office]],7))</f>
        <v>LIBRARY</v>
      </c>
      <c r="F1855" s="51" t="str">
        <f>IF(ISBLANK(LeaveTracker[[#This Row],[Employee Name]]),"-----",VLOOKUP(LeaveTracker[[#This Row],[Employee Name]],Employees[[Employee Name]:[Office]],6))</f>
        <v>REGULAR</v>
      </c>
      <c r="G1855" s="21">
        <v>43889</v>
      </c>
      <c r="H1855" s="21">
        <v>43889</v>
      </c>
      <c r="I1855" s="56" t="s">
        <v>82</v>
      </c>
      <c r="K1855" s="51" t="str">
        <f ca="1">LeaveTracker[[#This Row],[Days]]&amp;" "&amp;LeaveTracker[[#This Row],[Type of Leave]]</f>
        <v>1 VL</v>
      </c>
      <c r="L1855" s="23">
        <f ca="1">NETWORKDAYS(LeaveTracker[[#This Row],[Start Date]],LeaveTracker[[#This Row],[End Date]],lstHolidays)</f>
        <v>1</v>
      </c>
      <c r="M1855" s="27"/>
    </row>
    <row r="1856" spans="1:13" ht="30" hidden="1" customHeight="1" x14ac:dyDescent="0.3">
      <c r="A1856" s="27">
        <v>371</v>
      </c>
      <c r="B1856" s="31">
        <v>43915</v>
      </c>
      <c r="C1856" s="31">
        <v>43861</v>
      </c>
      <c r="D1856" s="19" t="s">
        <v>374</v>
      </c>
      <c r="E1856" s="51" t="str">
        <f>IF(ISBLANK(LeaveTracker[[#This Row],[Employee Name]]),"-----",VLOOKUP(LeaveTracker[[#This Row],[Employee Name]],Employees[[Employee Name]:[Office]],7))</f>
        <v>LIBRARY</v>
      </c>
      <c r="F1856" s="51" t="str">
        <f>IF(ISBLANK(LeaveTracker[[#This Row],[Employee Name]]),"-----",VLOOKUP(LeaveTracker[[#This Row],[Employee Name]],Employees[[Employee Name]:[Office]],6))</f>
        <v>REGULAR</v>
      </c>
      <c r="G1856" s="24">
        <v>43860</v>
      </c>
      <c r="H1856" s="24">
        <v>43860</v>
      </c>
      <c r="I1856" s="56" t="s">
        <v>300</v>
      </c>
      <c r="J1856" s="43" t="s">
        <v>647</v>
      </c>
      <c r="K1856" s="51" t="str">
        <f ca="1">LeaveTracker[[#This Row],[Days]]&amp;" "&amp;LeaveTracker[[#This Row],[Type of Leave]]</f>
        <v>1 OTHER</v>
      </c>
      <c r="L1856" s="23">
        <f ca="1">NETWORKDAYS(LeaveTracker[[#This Row],[Start Date]],LeaveTracker[[#This Row],[End Date]],lstHolidays)</f>
        <v>1</v>
      </c>
      <c r="M1856" s="27"/>
    </row>
    <row r="1857" spans="1:13" ht="30" hidden="1" customHeight="1" x14ac:dyDescent="0.3">
      <c r="A1857" s="27">
        <v>372</v>
      </c>
      <c r="B1857" s="31">
        <v>43915</v>
      </c>
      <c r="C1857" s="31">
        <v>43885</v>
      </c>
      <c r="D1857" s="19" t="s">
        <v>844</v>
      </c>
      <c r="E1857" s="51" t="str">
        <f>IF(ISBLANK(LeaveTracker[[#This Row],[Employee Name]]),"-----",VLOOKUP(LeaveTracker[[#This Row],[Employee Name]],Employees[[Employee Name]:[Office]],7))</f>
        <v>CTO</v>
      </c>
      <c r="F1857" s="51" t="str">
        <f>IF(ISBLANK(LeaveTracker[[#This Row],[Employee Name]]),"-----",VLOOKUP(LeaveTracker[[#This Row],[Employee Name]],Employees[[Employee Name]:[Office]],6))</f>
        <v>REGULAR</v>
      </c>
      <c r="G1857" s="21">
        <v>43882</v>
      </c>
      <c r="H1857" s="24">
        <v>43882</v>
      </c>
      <c r="I1857" s="56" t="s">
        <v>81</v>
      </c>
      <c r="K1857" s="51" t="str">
        <f ca="1">LeaveTracker[[#This Row],[Days]]&amp;" "&amp;LeaveTracker[[#This Row],[Type of Leave]]</f>
        <v>1 SL</v>
      </c>
      <c r="L1857" s="23">
        <f ca="1">NETWORKDAYS(LeaveTracker[[#This Row],[Start Date]],LeaveTracker[[#This Row],[End Date]],lstHolidays)</f>
        <v>1</v>
      </c>
      <c r="M1857" s="27"/>
    </row>
    <row r="1858" spans="1:13" ht="30" hidden="1" customHeight="1" x14ac:dyDescent="0.3">
      <c r="A1858" s="27">
        <v>373</v>
      </c>
      <c r="B1858" s="31">
        <v>43915</v>
      </c>
      <c r="C1858" s="31">
        <v>43878</v>
      </c>
      <c r="D1858" s="19" t="s">
        <v>844</v>
      </c>
      <c r="E1858" s="51" t="str">
        <f>IF(ISBLANK(LeaveTracker[[#This Row],[Employee Name]]),"-----",VLOOKUP(LeaveTracker[[#This Row],[Employee Name]],Employees[[Employee Name]:[Office]],7))</f>
        <v>CTO</v>
      </c>
      <c r="F1858" s="51" t="str">
        <f>IF(ISBLANK(LeaveTracker[[#This Row],[Employee Name]]),"-----",VLOOKUP(LeaveTracker[[#This Row],[Employee Name]],Employees[[Employee Name]:[Office]],6))</f>
        <v>REGULAR</v>
      </c>
      <c r="G1858" s="24">
        <v>43845</v>
      </c>
      <c r="H1858" s="24">
        <v>43845</v>
      </c>
      <c r="I1858" s="56" t="s">
        <v>300</v>
      </c>
      <c r="J1858" s="43" t="s">
        <v>846</v>
      </c>
      <c r="K1858" s="51" t="str">
        <f ca="1">LeaveTracker[[#This Row],[Days]]&amp;" "&amp;LeaveTracker[[#This Row],[Type of Leave]]</f>
        <v>1 OTHER</v>
      </c>
      <c r="L1858" s="23">
        <f ca="1">NETWORKDAYS(LeaveTracker[[#This Row],[Start Date]],LeaveTracker[[#This Row],[End Date]],lstHolidays)</f>
        <v>1</v>
      </c>
      <c r="M1858" s="27"/>
    </row>
    <row r="1859" spans="1:13" ht="30" hidden="1" customHeight="1" x14ac:dyDescent="0.3">
      <c r="A1859" s="27">
        <v>373</v>
      </c>
      <c r="B1859" s="31">
        <v>43915</v>
      </c>
      <c r="C1859" s="31">
        <v>43878</v>
      </c>
      <c r="D1859" s="19" t="s">
        <v>844</v>
      </c>
      <c r="E1859" s="51" t="str">
        <f>IF(ISBLANK(LeaveTracker[[#This Row],[Employee Name]]),"-----",VLOOKUP(LeaveTracker[[#This Row],[Employee Name]],Employees[[Employee Name]:[Office]],7))</f>
        <v>CTO</v>
      </c>
      <c r="F1859" s="51" t="str">
        <f>IF(ISBLANK(LeaveTracker[[#This Row],[Employee Name]]),"-----",VLOOKUP(LeaveTracker[[#This Row],[Employee Name]],Employees[[Employee Name]:[Office]],6))</f>
        <v>REGULAR</v>
      </c>
      <c r="G1859" s="21">
        <v>43872</v>
      </c>
      <c r="H1859" s="24">
        <v>43872</v>
      </c>
      <c r="I1859" s="56" t="s">
        <v>300</v>
      </c>
      <c r="J1859" s="43" t="s">
        <v>846</v>
      </c>
      <c r="K1859" s="51" t="str">
        <f ca="1">LeaveTracker[[#This Row],[Days]]&amp;" "&amp;LeaveTracker[[#This Row],[Type of Leave]]</f>
        <v>1 OTHER</v>
      </c>
      <c r="L1859" s="23">
        <f ca="1">NETWORKDAYS(LeaveTracker[[#This Row],[Start Date]],LeaveTracker[[#This Row],[End Date]],lstHolidays)</f>
        <v>1</v>
      </c>
      <c r="M1859" s="27"/>
    </row>
    <row r="1860" spans="1:13" ht="30" hidden="1" customHeight="1" x14ac:dyDescent="0.3">
      <c r="A1860" s="27">
        <v>373</v>
      </c>
      <c r="B1860" s="31">
        <v>43915</v>
      </c>
      <c r="C1860" s="31">
        <v>43878</v>
      </c>
      <c r="D1860" s="19" t="s">
        <v>844</v>
      </c>
      <c r="E1860" s="51" t="str">
        <f>IF(ISBLANK(LeaveTracker[[#This Row],[Employee Name]]),"-----",VLOOKUP(LeaveTracker[[#This Row],[Employee Name]],Employees[[Employee Name]:[Office]],7))</f>
        <v>CTO</v>
      </c>
      <c r="F1860" s="51" t="str">
        <f>IF(ISBLANK(LeaveTracker[[#This Row],[Employee Name]]),"-----",VLOOKUP(LeaveTracker[[#This Row],[Employee Name]],Employees[[Employee Name]:[Office]],6))</f>
        <v>REGULAR</v>
      </c>
      <c r="G1860" s="24">
        <v>43875</v>
      </c>
      <c r="H1860" s="24">
        <v>43875</v>
      </c>
      <c r="I1860" s="56" t="s">
        <v>300</v>
      </c>
      <c r="J1860" s="43" t="s">
        <v>846</v>
      </c>
      <c r="K1860" s="51" t="str">
        <f ca="1">LeaveTracker[[#This Row],[Days]]&amp;" "&amp;LeaveTracker[[#This Row],[Type of Leave]]</f>
        <v>1 OTHER</v>
      </c>
      <c r="L1860" s="23">
        <f ca="1">NETWORKDAYS(LeaveTracker[[#This Row],[Start Date]],LeaveTracker[[#This Row],[End Date]],lstHolidays)</f>
        <v>1</v>
      </c>
      <c r="M1860" s="27"/>
    </row>
    <row r="1861" spans="1:13" ht="30" hidden="1" customHeight="1" x14ac:dyDescent="0.3">
      <c r="A1861" s="27">
        <v>374</v>
      </c>
      <c r="B1861" s="31">
        <v>43915</v>
      </c>
      <c r="C1861" s="31">
        <v>43873</v>
      </c>
      <c r="D1861" s="19" t="s">
        <v>452</v>
      </c>
      <c r="E1861" s="51" t="str">
        <f>IF(ISBLANK(LeaveTracker[[#This Row],[Employee Name]]),"-----",VLOOKUP(LeaveTracker[[#This Row],[Employee Name]],Employees[[Employee Name]:[Office]],7))</f>
        <v>CEO</v>
      </c>
      <c r="F1861" s="51" t="str">
        <f>IF(ISBLANK(LeaveTracker[[#This Row],[Employee Name]]),"-----",VLOOKUP(LeaveTracker[[#This Row],[Employee Name]],Employees[[Employee Name]:[Office]],6))</f>
        <v>REGULAR</v>
      </c>
      <c r="G1861" s="24">
        <v>43872</v>
      </c>
      <c r="H1861" s="24">
        <v>43872</v>
      </c>
      <c r="I1861" s="56" t="s">
        <v>300</v>
      </c>
      <c r="J1861" s="43" t="s">
        <v>903</v>
      </c>
      <c r="K1861" s="51" t="str">
        <f ca="1">LeaveTracker[[#This Row],[Days]]&amp;" "&amp;LeaveTracker[[#This Row],[Type of Leave]]</f>
        <v>1 OTHER</v>
      </c>
      <c r="L1861" s="23">
        <f ca="1">NETWORKDAYS(LeaveTracker[[#This Row],[Start Date]],LeaveTracker[[#This Row],[End Date]],lstHolidays)</f>
        <v>1</v>
      </c>
      <c r="M1861" s="27"/>
    </row>
    <row r="1862" spans="1:13" ht="30" hidden="1" customHeight="1" x14ac:dyDescent="0.3">
      <c r="A1862" s="27">
        <v>375</v>
      </c>
      <c r="B1862" s="31">
        <v>43915</v>
      </c>
      <c r="C1862" s="31">
        <v>43853</v>
      </c>
      <c r="D1862" s="20" t="s">
        <v>452</v>
      </c>
      <c r="E1862" s="51" t="str">
        <f>IF(ISBLANK(LeaveTracker[[#This Row],[Employee Name]]),"-----",VLOOKUP(LeaveTracker[[#This Row],[Employee Name]],Employees[[Employee Name]:[Office]],7))</f>
        <v>CEO</v>
      </c>
      <c r="F1862" s="51" t="str">
        <f>IF(ISBLANK(LeaveTracker[[#This Row],[Employee Name]]),"-----",VLOOKUP(LeaveTracker[[#This Row],[Employee Name]],Employees[[Employee Name]:[Office]],6))</f>
        <v>REGULAR</v>
      </c>
      <c r="G1862" s="24">
        <v>43846</v>
      </c>
      <c r="H1862" s="24">
        <v>43847</v>
      </c>
      <c r="I1862" s="56" t="s">
        <v>300</v>
      </c>
      <c r="J1862" s="43" t="s">
        <v>767</v>
      </c>
      <c r="K1862" s="51" t="str">
        <f ca="1">LeaveTracker[[#This Row],[Days]]&amp;" "&amp;LeaveTracker[[#This Row],[Type of Leave]]</f>
        <v>2 OTHER</v>
      </c>
      <c r="L1862" s="23">
        <f ca="1">NETWORKDAYS(LeaveTracker[[#This Row],[Start Date]],LeaveTracker[[#This Row],[End Date]],lstHolidays)</f>
        <v>2</v>
      </c>
      <c r="M1862" s="27"/>
    </row>
    <row r="1863" spans="1:13" ht="30" hidden="1" customHeight="1" x14ac:dyDescent="0.3">
      <c r="A1863" s="27">
        <v>375</v>
      </c>
      <c r="B1863" s="31">
        <v>43915</v>
      </c>
      <c r="C1863" s="31">
        <v>43853</v>
      </c>
      <c r="D1863" s="20" t="s">
        <v>452</v>
      </c>
      <c r="E1863" s="51" t="str">
        <f>IF(ISBLANK(LeaveTracker[[#This Row],[Employee Name]]),"-----",VLOOKUP(LeaveTracker[[#This Row],[Employee Name]],Employees[[Employee Name]:[Office]],7))</f>
        <v>CEO</v>
      </c>
      <c r="F1863" s="51" t="str">
        <f>IF(ISBLANK(LeaveTracker[[#This Row],[Employee Name]]),"-----",VLOOKUP(LeaveTracker[[#This Row],[Employee Name]],Employees[[Employee Name]:[Office]],6))</f>
        <v>REGULAR</v>
      </c>
      <c r="G1863" s="24">
        <v>43851</v>
      </c>
      <c r="H1863" s="24">
        <v>43851</v>
      </c>
      <c r="I1863" s="56" t="s">
        <v>300</v>
      </c>
      <c r="J1863" s="43" t="s">
        <v>767</v>
      </c>
      <c r="K1863" s="51" t="str">
        <f ca="1">LeaveTracker[[#This Row],[Days]]&amp;" "&amp;LeaveTracker[[#This Row],[Type of Leave]]</f>
        <v>1 OTHER</v>
      </c>
      <c r="L1863" s="23">
        <f ca="1">NETWORKDAYS(LeaveTracker[[#This Row],[Start Date]],LeaveTracker[[#This Row],[End Date]],lstHolidays)</f>
        <v>1</v>
      </c>
      <c r="M1863" s="27"/>
    </row>
    <row r="1864" spans="1:13" ht="30" hidden="1" customHeight="1" x14ac:dyDescent="0.3">
      <c r="A1864" s="27">
        <v>376</v>
      </c>
      <c r="B1864" s="31">
        <v>43915</v>
      </c>
      <c r="C1864" s="31">
        <v>43881</v>
      </c>
      <c r="D1864" s="19" t="s">
        <v>459</v>
      </c>
      <c r="E1864" s="51" t="str">
        <f>IF(ISBLANK(LeaveTracker[[#This Row],[Employee Name]]),"-----",VLOOKUP(LeaveTracker[[#This Row],[Employee Name]],Employees[[Employee Name]:[Office]],7))</f>
        <v>CEO</v>
      </c>
      <c r="F1864" s="51" t="str">
        <f>IF(ISBLANK(LeaveTracker[[#This Row],[Employee Name]]),"-----",VLOOKUP(LeaveTracker[[#This Row],[Employee Name]],Employees[[Employee Name]:[Office]],6))</f>
        <v>REGULAR</v>
      </c>
      <c r="G1864" s="24">
        <v>43879</v>
      </c>
      <c r="H1864" s="24">
        <v>43880</v>
      </c>
      <c r="I1864" s="56" t="s">
        <v>81</v>
      </c>
      <c r="K1864" s="51" t="str">
        <f ca="1">LeaveTracker[[#This Row],[Days]]&amp;" "&amp;LeaveTracker[[#This Row],[Type of Leave]]</f>
        <v>2 SL</v>
      </c>
      <c r="L1864" s="23">
        <f ca="1">NETWORKDAYS(LeaveTracker[[#This Row],[Start Date]],LeaveTracker[[#This Row],[End Date]],lstHolidays)</f>
        <v>2</v>
      </c>
      <c r="M1864" s="27"/>
    </row>
    <row r="1865" spans="1:13" ht="30" hidden="1" customHeight="1" x14ac:dyDescent="0.3">
      <c r="A1865" s="27">
        <v>377</v>
      </c>
      <c r="B1865" s="31">
        <v>43915</v>
      </c>
      <c r="C1865" s="31">
        <v>43878</v>
      </c>
      <c r="D1865" s="19" t="s">
        <v>459</v>
      </c>
      <c r="E1865" s="51" t="str">
        <f>IF(ISBLANK(LeaveTracker[[#This Row],[Employee Name]]),"-----",VLOOKUP(LeaveTracker[[#This Row],[Employee Name]],Employees[[Employee Name]:[Office]],7))</f>
        <v>CEO</v>
      </c>
      <c r="F1865" s="51" t="str">
        <f>IF(ISBLANK(LeaveTracker[[#This Row],[Employee Name]]),"-----",VLOOKUP(LeaveTracker[[#This Row],[Employee Name]],Employees[[Employee Name]:[Office]],6))</f>
        <v>REGULAR</v>
      </c>
      <c r="G1865" s="24">
        <v>43875</v>
      </c>
      <c r="H1865" s="24">
        <v>43875</v>
      </c>
      <c r="I1865" s="56" t="s">
        <v>300</v>
      </c>
      <c r="J1865" s="43" t="s">
        <v>846</v>
      </c>
      <c r="K1865" s="51" t="str">
        <f ca="1">LeaveTracker[[#This Row],[Days]]&amp;" "&amp;LeaveTracker[[#This Row],[Type of Leave]]</f>
        <v>1 OTHER</v>
      </c>
      <c r="L1865" s="23">
        <f ca="1">NETWORKDAYS(LeaveTracker[[#This Row],[Start Date]],LeaveTracker[[#This Row],[End Date]],lstHolidays)</f>
        <v>1</v>
      </c>
      <c r="M1865" s="27"/>
    </row>
    <row r="1866" spans="1:13" ht="30" hidden="1" customHeight="1" x14ac:dyDescent="0.3">
      <c r="A1866" s="27">
        <v>378</v>
      </c>
      <c r="B1866" s="31">
        <v>43915</v>
      </c>
      <c r="C1866" s="31">
        <v>43875</v>
      </c>
      <c r="D1866" s="19" t="s">
        <v>459</v>
      </c>
      <c r="E1866" s="51" t="str">
        <f>IF(ISBLANK(LeaveTracker[[#This Row],[Employee Name]]),"-----",VLOOKUP(LeaveTracker[[#This Row],[Employee Name]],Employees[[Employee Name]:[Office]],7))</f>
        <v>CEO</v>
      </c>
      <c r="F1866" s="51" t="str">
        <f>IF(ISBLANK(LeaveTracker[[#This Row],[Employee Name]]),"-----",VLOOKUP(LeaveTracker[[#This Row],[Employee Name]],Employees[[Employee Name]:[Office]],6))</f>
        <v>REGULAR</v>
      </c>
      <c r="G1866" s="24">
        <v>43861</v>
      </c>
      <c r="H1866" s="24">
        <v>43861</v>
      </c>
      <c r="I1866" s="56" t="s">
        <v>300</v>
      </c>
      <c r="J1866" s="43" t="s">
        <v>846</v>
      </c>
      <c r="K1866" s="51" t="str">
        <f ca="1">LeaveTracker[[#This Row],[Days]]&amp;" "&amp;LeaveTracker[[#This Row],[Type of Leave]]</f>
        <v>1 OTHER</v>
      </c>
      <c r="L1866" s="23">
        <f ca="1">NETWORKDAYS(LeaveTracker[[#This Row],[Start Date]],LeaveTracker[[#This Row],[End Date]],lstHolidays)</f>
        <v>1</v>
      </c>
      <c r="M1866" s="27"/>
    </row>
    <row r="1867" spans="1:13" ht="30" hidden="1" customHeight="1" x14ac:dyDescent="0.3">
      <c r="A1867" s="27">
        <v>378</v>
      </c>
      <c r="B1867" s="31">
        <v>43915</v>
      </c>
      <c r="C1867" s="31">
        <v>43875</v>
      </c>
      <c r="D1867" s="19" t="s">
        <v>459</v>
      </c>
      <c r="E1867" s="51" t="str">
        <f>IF(ISBLANK(LeaveTracker[[#This Row],[Employee Name]]),"-----",VLOOKUP(LeaveTracker[[#This Row],[Employee Name]],Employees[[Employee Name]:[Office]],7))</f>
        <v>CEO</v>
      </c>
      <c r="F1867" s="51" t="str">
        <f>IF(ISBLANK(LeaveTracker[[#This Row],[Employee Name]]),"-----",VLOOKUP(LeaveTracker[[#This Row],[Employee Name]],Employees[[Employee Name]:[Office]],6))</f>
        <v>REGULAR</v>
      </c>
      <c r="G1867" s="24">
        <v>43864</v>
      </c>
      <c r="H1867" s="24">
        <v>43864</v>
      </c>
      <c r="I1867" s="56" t="s">
        <v>300</v>
      </c>
      <c r="J1867" s="43" t="s">
        <v>846</v>
      </c>
      <c r="K1867" s="51" t="str">
        <f ca="1">LeaveTracker[[#This Row],[Days]]&amp;" "&amp;LeaveTracker[[#This Row],[Type of Leave]]</f>
        <v>1 OTHER</v>
      </c>
      <c r="L1867" s="23">
        <f ca="1">NETWORKDAYS(LeaveTracker[[#This Row],[Start Date]],LeaveTracker[[#This Row],[End Date]],lstHolidays)</f>
        <v>1</v>
      </c>
      <c r="M1867" s="27"/>
    </row>
    <row r="1868" spans="1:13" ht="30" hidden="1" customHeight="1" x14ac:dyDescent="0.3">
      <c r="A1868" s="27">
        <v>379</v>
      </c>
      <c r="B1868" s="31">
        <v>43915</v>
      </c>
      <c r="C1868" s="31">
        <v>43850</v>
      </c>
      <c r="D1868" s="20" t="s">
        <v>459</v>
      </c>
      <c r="E1868" s="51" t="str">
        <f>IF(ISBLANK(LeaveTracker[[#This Row],[Employee Name]]),"-----",VLOOKUP(LeaveTracker[[#This Row],[Employee Name]],Employees[[Employee Name]:[Office]],7))</f>
        <v>CEO</v>
      </c>
      <c r="F1868" s="51" t="str">
        <f>IF(ISBLANK(LeaveTracker[[#This Row],[Employee Name]]),"-----",VLOOKUP(LeaveTracker[[#This Row],[Employee Name]],Employees[[Employee Name]:[Office]],6))</f>
        <v>REGULAR</v>
      </c>
      <c r="G1868" s="24">
        <v>43845</v>
      </c>
      <c r="H1868" s="24">
        <v>43845</v>
      </c>
      <c r="I1868" s="56" t="s">
        <v>300</v>
      </c>
      <c r="J1868" s="43" t="s">
        <v>846</v>
      </c>
      <c r="K1868" s="51" t="str">
        <f ca="1">LeaveTracker[[#This Row],[Days]]&amp;" "&amp;LeaveTracker[[#This Row],[Type of Leave]]</f>
        <v>1 OTHER</v>
      </c>
      <c r="L1868" s="23">
        <f ca="1">NETWORKDAYS(LeaveTracker[[#This Row],[Start Date]],LeaveTracker[[#This Row],[End Date]],lstHolidays)</f>
        <v>1</v>
      </c>
      <c r="M1868" s="27"/>
    </row>
    <row r="1869" spans="1:13" ht="30" hidden="1" customHeight="1" x14ac:dyDescent="0.3">
      <c r="A1869" s="27">
        <v>379</v>
      </c>
      <c r="B1869" s="31">
        <v>43915</v>
      </c>
      <c r="C1869" s="31">
        <v>43850</v>
      </c>
      <c r="D1869" s="20" t="s">
        <v>459</v>
      </c>
      <c r="E1869" s="51" t="str">
        <f>IF(ISBLANK(LeaveTracker[[#This Row],[Employee Name]]),"-----",VLOOKUP(LeaveTracker[[#This Row],[Employee Name]],Employees[[Employee Name]:[Office]],7))</f>
        <v>CEO</v>
      </c>
      <c r="F1869" s="51" t="str">
        <f>IF(ISBLANK(LeaveTracker[[#This Row],[Employee Name]]),"-----",VLOOKUP(LeaveTracker[[#This Row],[Employee Name]],Employees[[Employee Name]:[Office]],6))</f>
        <v>REGULAR</v>
      </c>
      <c r="G1869" s="24">
        <v>43847</v>
      </c>
      <c r="H1869" s="24">
        <v>43847</v>
      </c>
      <c r="I1869" s="56" t="s">
        <v>300</v>
      </c>
      <c r="J1869" s="43" t="s">
        <v>846</v>
      </c>
      <c r="K1869" s="51" t="str">
        <f ca="1">LeaveTracker[[#This Row],[Days]]&amp;" "&amp;LeaveTracker[[#This Row],[Type of Leave]]</f>
        <v>1 OTHER</v>
      </c>
      <c r="L1869" s="23">
        <f ca="1">NETWORKDAYS(LeaveTracker[[#This Row],[Start Date]],LeaveTracker[[#This Row],[End Date]],lstHolidays)</f>
        <v>1</v>
      </c>
      <c r="M1869" s="27"/>
    </row>
    <row r="1870" spans="1:13" ht="30" hidden="1" customHeight="1" x14ac:dyDescent="0.3">
      <c r="A1870" s="27">
        <v>380</v>
      </c>
      <c r="B1870" s="31">
        <v>43915</v>
      </c>
      <c r="C1870" s="31">
        <v>43872</v>
      </c>
      <c r="D1870" s="19" t="s">
        <v>326</v>
      </c>
      <c r="E1870" s="51" t="str">
        <f>IF(ISBLANK(LeaveTracker[[#This Row],[Employee Name]]),"-----",VLOOKUP(LeaveTracker[[#This Row],[Employee Name]],Employees[[Employee Name]:[Office]],7))</f>
        <v>CEO</v>
      </c>
      <c r="F1870" s="51" t="str">
        <f>IF(ISBLANK(LeaveTracker[[#This Row],[Employee Name]]),"-----",VLOOKUP(LeaveTracker[[#This Row],[Employee Name]],Employees[[Employee Name]:[Office]],6))</f>
        <v>REGULAR</v>
      </c>
      <c r="G1870" s="24">
        <v>43871</v>
      </c>
      <c r="H1870" s="24">
        <v>43871</v>
      </c>
      <c r="I1870" s="56" t="s">
        <v>300</v>
      </c>
      <c r="J1870" s="43" t="s">
        <v>903</v>
      </c>
      <c r="K1870" s="51" t="str">
        <f ca="1">LeaveTracker[[#This Row],[Days]]&amp;" "&amp;LeaveTracker[[#This Row],[Type of Leave]]</f>
        <v>1 OTHER</v>
      </c>
      <c r="L1870" s="23">
        <f ca="1">NETWORKDAYS(LeaveTracker[[#This Row],[Start Date]],LeaveTracker[[#This Row],[End Date]],lstHolidays)</f>
        <v>1</v>
      </c>
      <c r="M1870" s="27"/>
    </row>
    <row r="1871" spans="1:13" ht="30" hidden="1" customHeight="1" x14ac:dyDescent="0.3">
      <c r="A1871" s="27">
        <v>380</v>
      </c>
      <c r="B1871" s="31">
        <v>43915</v>
      </c>
      <c r="C1871" s="31">
        <v>43872</v>
      </c>
      <c r="D1871" s="19" t="s">
        <v>326</v>
      </c>
      <c r="E1871" s="51" t="str">
        <f>IF(ISBLANK(LeaveTracker[[#This Row],[Employee Name]]),"-----",VLOOKUP(LeaveTracker[[#This Row],[Employee Name]],Employees[[Employee Name]:[Office]],7))</f>
        <v>CEO</v>
      </c>
      <c r="F1871" s="51" t="str">
        <f>IF(ISBLANK(LeaveTracker[[#This Row],[Employee Name]]),"-----",VLOOKUP(LeaveTracker[[#This Row],[Employee Name]],Employees[[Employee Name]:[Office]],6))</f>
        <v>REGULAR</v>
      </c>
      <c r="G1871" s="24">
        <v>43876</v>
      </c>
      <c r="H1871" s="24">
        <v>43876</v>
      </c>
      <c r="I1871" s="56" t="s">
        <v>300</v>
      </c>
      <c r="J1871" s="43" t="s">
        <v>903</v>
      </c>
      <c r="K1871" s="51" t="str">
        <f>LeaveTracker[[#This Row],[Days]]&amp;" "&amp;LeaveTracker[[#This Row],[Type of Leave]]</f>
        <v>1 OTHER</v>
      </c>
      <c r="L1871" s="23">
        <v>1</v>
      </c>
      <c r="M1871" s="27"/>
    </row>
    <row r="1872" spans="1:13" ht="30" hidden="1" customHeight="1" x14ac:dyDescent="0.3">
      <c r="A1872" s="27">
        <v>381</v>
      </c>
      <c r="B1872" s="31">
        <v>43915</v>
      </c>
      <c r="C1872" s="31">
        <v>43840</v>
      </c>
      <c r="D1872" s="19" t="s">
        <v>326</v>
      </c>
      <c r="E1872" s="51" t="str">
        <f>IF(ISBLANK(LeaveTracker[[#This Row],[Employee Name]]),"-----",VLOOKUP(LeaveTracker[[#This Row],[Employee Name]],Employees[[Employee Name]:[Office]],7))</f>
        <v>CEO</v>
      </c>
      <c r="F1872" s="51" t="str">
        <f>IF(ISBLANK(LeaveTracker[[#This Row],[Employee Name]]),"-----",VLOOKUP(LeaveTracker[[#This Row],[Employee Name]],Employees[[Employee Name]:[Office]],6))</f>
        <v>REGULAR</v>
      </c>
      <c r="G1872" s="24">
        <v>43847</v>
      </c>
      <c r="H1872" s="24">
        <v>43847</v>
      </c>
      <c r="I1872" s="56" t="s">
        <v>81</v>
      </c>
      <c r="K1872" s="51" t="str">
        <f ca="1">LeaveTracker[[#This Row],[Days]]&amp;" "&amp;LeaveTracker[[#This Row],[Type of Leave]]</f>
        <v>1 SL</v>
      </c>
      <c r="L1872" s="23">
        <f ca="1">NETWORKDAYS(LeaveTracker[[#This Row],[Start Date]],LeaveTracker[[#This Row],[End Date]],lstHolidays)</f>
        <v>1</v>
      </c>
      <c r="M1872" s="27"/>
    </row>
    <row r="1873" spans="1:13" ht="30" hidden="1" customHeight="1" x14ac:dyDescent="0.3">
      <c r="A1873" s="27">
        <v>382</v>
      </c>
      <c r="B1873" s="31">
        <v>43915</v>
      </c>
      <c r="C1873" s="31">
        <v>43865</v>
      </c>
      <c r="D1873" s="19" t="s">
        <v>326</v>
      </c>
      <c r="E1873" s="51" t="str">
        <f>IF(ISBLANK(LeaveTracker[[#This Row],[Employee Name]]),"-----",VLOOKUP(LeaveTracker[[#This Row],[Employee Name]],Employees[[Employee Name]:[Office]],7))</f>
        <v>CEO</v>
      </c>
      <c r="F1873" s="51" t="str">
        <f>IF(ISBLANK(LeaveTracker[[#This Row],[Employee Name]]),"-----",VLOOKUP(LeaveTracker[[#This Row],[Employee Name]],Employees[[Employee Name]:[Office]],6))</f>
        <v>REGULAR</v>
      </c>
      <c r="G1873" s="24">
        <v>43865</v>
      </c>
      <c r="H1873" s="24">
        <v>43867</v>
      </c>
      <c r="I1873" s="56" t="s">
        <v>300</v>
      </c>
      <c r="J1873" s="43" t="s">
        <v>903</v>
      </c>
      <c r="K1873" s="51" t="str">
        <f ca="1">LeaveTracker[[#This Row],[Days]]&amp;" "&amp;LeaveTracker[[#This Row],[Type of Leave]]</f>
        <v>3 OTHER</v>
      </c>
      <c r="L1873" s="23">
        <f ca="1">NETWORKDAYS(LeaveTracker[[#This Row],[Start Date]],LeaveTracker[[#This Row],[End Date]],lstHolidays)</f>
        <v>3</v>
      </c>
      <c r="M1873" s="27"/>
    </row>
    <row r="1874" spans="1:13" ht="30" hidden="1" customHeight="1" x14ac:dyDescent="0.3">
      <c r="A1874" s="27">
        <v>383</v>
      </c>
      <c r="B1874" s="31">
        <v>43915</v>
      </c>
      <c r="C1874" s="31">
        <v>43872</v>
      </c>
      <c r="D1874" s="19" t="s">
        <v>906</v>
      </c>
      <c r="E1874" s="51" t="str">
        <f>IF(ISBLANK(LeaveTracker[[#This Row],[Employee Name]]),"-----",VLOOKUP(LeaveTracker[[#This Row],[Employee Name]],Employees[[Employee Name]:[Office]],7))</f>
        <v>CEO</v>
      </c>
      <c r="F1874" s="51" t="str">
        <f>IF(ISBLANK(LeaveTracker[[#This Row],[Employee Name]]),"-----",VLOOKUP(LeaveTracker[[#This Row],[Employee Name]],Employees[[Employee Name]:[Office]],6))</f>
        <v>REGULAR</v>
      </c>
      <c r="G1874" s="24">
        <v>43871</v>
      </c>
      <c r="H1874" s="24">
        <v>43871</v>
      </c>
      <c r="I1874" s="56" t="s">
        <v>300</v>
      </c>
      <c r="J1874" s="43" t="s">
        <v>846</v>
      </c>
      <c r="K1874" s="51" t="str">
        <f ca="1">LeaveTracker[[#This Row],[Days]]&amp;" "&amp;LeaveTracker[[#This Row],[Type of Leave]]</f>
        <v>1 OTHER</v>
      </c>
      <c r="L1874" s="23">
        <f ca="1">NETWORKDAYS(LeaveTracker[[#This Row],[Start Date]],LeaveTracker[[#This Row],[End Date]],lstHolidays)</f>
        <v>1</v>
      </c>
      <c r="M1874" s="27"/>
    </row>
    <row r="1875" spans="1:13" ht="30" hidden="1" customHeight="1" x14ac:dyDescent="0.3">
      <c r="A1875" s="27">
        <v>384</v>
      </c>
      <c r="B1875" s="31">
        <v>43915</v>
      </c>
      <c r="C1875" s="31">
        <v>43865</v>
      </c>
      <c r="D1875" s="19" t="s">
        <v>906</v>
      </c>
      <c r="E1875" s="51" t="str">
        <f>IF(ISBLANK(LeaveTracker[[#This Row],[Employee Name]]),"-----",VLOOKUP(LeaveTracker[[#This Row],[Employee Name]],Employees[[Employee Name]:[Office]],7))</f>
        <v>CEO</v>
      </c>
      <c r="F1875" s="51" t="str">
        <f>IF(ISBLANK(LeaveTracker[[#This Row],[Employee Name]]),"-----",VLOOKUP(LeaveTracker[[#This Row],[Employee Name]],Employees[[Employee Name]:[Office]],6))</f>
        <v>REGULAR</v>
      </c>
      <c r="G1875" s="24">
        <v>43865</v>
      </c>
      <c r="H1875" s="24">
        <v>43868</v>
      </c>
      <c r="I1875" s="56" t="s">
        <v>300</v>
      </c>
      <c r="J1875" s="43" t="s">
        <v>846</v>
      </c>
      <c r="K1875" s="51" t="str">
        <f ca="1">LeaveTracker[[#This Row],[Days]]&amp;" "&amp;LeaveTracker[[#This Row],[Type of Leave]]</f>
        <v>4 OTHER</v>
      </c>
      <c r="L1875" s="23">
        <f ca="1">NETWORKDAYS(LeaveTracker[[#This Row],[Start Date]],LeaveTracker[[#This Row],[End Date]],lstHolidays)</f>
        <v>4</v>
      </c>
      <c r="M1875" s="27"/>
    </row>
    <row r="1876" spans="1:13" ht="30" hidden="1" customHeight="1" x14ac:dyDescent="0.3">
      <c r="A1876" s="27">
        <v>385</v>
      </c>
      <c r="B1876" s="31">
        <v>43915</v>
      </c>
      <c r="C1876" s="31">
        <v>43872</v>
      </c>
      <c r="D1876" s="19" t="s">
        <v>686</v>
      </c>
      <c r="E1876" s="51" t="str">
        <f>IF(ISBLANK(LeaveTracker[[#This Row],[Employee Name]]),"-----",VLOOKUP(LeaveTracker[[#This Row],[Employee Name]],Employees[[Employee Name]:[Office]],7))</f>
        <v>CEO</v>
      </c>
      <c r="F1876" s="51" t="str">
        <f>IF(ISBLANK(LeaveTracker[[#This Row],[Employee Name]]),"-----",VLOOKUP(LeaveTracker[[#This Row],[Employee Name]],Employees[[Employee Name]:[Office]],6))</f>
        <v>REGULAR</v>
      </c>
      <c r="G1876" s="24">
        <v>43845</v>
      </c>
      <c r="H1876" s="24">
        <v>43846</v>
      </c>
      <c r="I1876" s="56" t="s">
        <v>300</v>
      </c>
      <c r="J1876" s="43" t="s">
        <v>846</v>
      </c>
      <c r="K1876" s="51" t="str">
        <f ca="1">LeaveTracker[[#This Row],[Days]]&amp;" "&amp;LeaveTracker[[#This Row],[Type of Leave]]</f>
        <v>2 OTHER</v>
      </c>
      <c r="L1876" s="23">
        <f ca="1">NETWORKDAYS(LeaveTracker[[#This Row],[Start Date]],LeaveTracker[[#This Row],[End Date]],lstHolidays)</f>
        <v>2</v>
      </c>
      <c r="M1876" s="27"/>
    </row>
    <row r="1877" spans="1:13" ht="30" hidden="1" customHeight="1" x14ac:dyDescent="0.3">
      <c r="A1877" s="27">
        <v>385</v>
      </c>
      <c r="B1877" s="31">
        <v>43915</v>
      </c>
      <c r="C1877" s="31">
        <v>43872</v>
      </c>
      <c r="D1877" s="19" t="s">
        <v>686</v>
      </c>
      <c r="E1877" s="51" t="str">
        <f>IF(ISBLANK(LeaveTracker[[#This Row],[Employee Name]]),"-----",VLOOKUP(LeaveTracker[[#This Row],[Employee Name]],Employees[[Employee Name]:[Office]],7))</f>
        <v>CEO</v>
      </c>
      <c r="F1877" s="51" t="str">
        <f>IF(ISBLANK(LeaveTracker[[#This Row],[Employee Name]]),"-----",VLOOKUP(LeaveTracker[[#This Row],[Employee Name]],Employees[[Employee Name]:[Office]],6))</f>
        <v>REGULAR</v>
      </c>
      <c r="G1877" s="24">
        <v>43853</v>
      </c>
      <c r="H1877" s="24">
        <v>43853</v>
      </c>
      <c r="I1877" s="56" t="s">
        <v>300</v>
      </c>
      <c r="J1877" s="43" t="s">
        <v>846</v>
      </c>
      <c r="K1877" s="51" t="str">
        <f ca="1">LeaveTracker[[#This Row],[Days]]&amp;" "&amp;LeaveTracker[[#This Row],[Type of Leave]]</f>
        <v>1 OTHER</v>
      </c>
      <c r="L1877" s="23">
        <f ca="1">NETWORKDAYS(LeaveTracker[[#This Row],[Start Date]],LeaveTracker[[#This Row],[End Date]],lstHolidays)</f>
        <v>1</v>
      </c>
      <c r="M1877" s="27"/>
    </row>
    <row r="1878" spans="1:13" ht="30" hidden="1" customHeight="1" x14ac:dyDescent="0.3">
      <c r="A1878" s="27">
        <v>385</v>
      </c>
      <c r="B1878" s="31">
        <v>43915</v>
      </c>
      <c r="C1878" s="31">
        <v>43872</v>
      </c>
      <c r="D1878" s="19" t="s">
        <v>686</v>
      </c>
      <c r="E1878" s="51" t="str">
        <f>IF(ISBLANK(LeaveTracker[[#This Row],[Employee Name]]),"-----",VLOOKUP(LeaveTracker[[#This Row],[Employee Name]],Employees[[Employee Name]:[Office]],7))</f>
        <v>CEO</v>
      </c>
      <c r="F1878" s="51" t="str">
        <f>IF(ISBLANK(LeaveTracker[[#This Row],[Employee Name]]),"-----",VLOOKUP(LeaveTracker[[#This Row],[Employee Name]],Employees[[Employee Name]:[Office]],6))</f>
        <v>REGULAR</v>
      </c>
      <c r="G1878" s="24">
        <v>43864</v>
      </c>
      <c r="H1878" s="24">
        <v>43864</v>
      </c>
      <c r="I1878" s="56" t="s">
        <v>300</v>
      </c>
      <c r="J1878" s="43" t="s">
        <v>846</v>
      </c>
      <c r="K1878" s="51" t="str">
        <f ca="1">LeaveTracker[[#This Row],[Days]]&amp;" "&amp;LeaveTracker[[#This Row],[Type of Leave]]</f>
        <v>1 OTHER</v>
      </c>
      <c r="L1878" s="23">
        <f ca="1">NETWORKDAYS(LeaveTracker[[#This Row],[Start Date]],LeaveTracker[[#This Row],[End Date]],lstHolidays)</f>
        <v>1</v>
      </c>
      <c r="M1878" s="27"/>
    </row>
    <row r="1879" spans="1:13" ht="30" hidden="1" customHeight="1" x14ac:dyDescent="0.3">
      <c r="A1879" s="27">
        <v>385</v>
      </c>
      <c r="B1879" s="31">
        <v>43915</v>
      </c>
      <c r="C1879" s="31">
        <v>43872</v>
      </c>
      <c r="D1879" s="19" t="s">
        <v>686</v>
      </c>
      <c r="E1879" s="51" t="str">
        <f>IF(ISBLANK(LeaveTracker[[#This Row],[Employee Name]]),"-----",VLOOKUP(LeaveTracker[[#This Row],[Employee Name]],Employees[[Employee Name]:[Office]],7))</f>
        <v>CEO</v>
      </c>
      <c r="F1879" s="51" t="str">
        <f>IF(ISBLANK(LeaveTracker[[#This Row],[Employee Name]]),"-----",VLOOKUP(LeaveTracker[[#This Row],[Employee Name]],Employees[[Employee Name]:[Office]],6))</f>
        <v>REGULAR</v>
      </c>
      <c r="G1879" s="24">
        <v>43871</v>
      </c>
      <c r="H1879" s="24">
        <v>43871</v>
      </c>
      <c r="I1879" s="56" t="s">
        <v>300</v>
      </c>
      <c r="J1879" s="43" t="s">
        <v>846</v>
      </c>
      <c r="K1879" s="51" t="str">
        <f ca="1">LeaveTracker[[#This Row],[Days]]&amp;" "&amp;LeaveTracker[[#This Row],[Type of Leave]]</f>
        <v>1 OTHER</v>
      </c>
      <c r="L1879" s="23">
        <f ca="1">NETWORKDAYS(LeaveTracker[[#This Row],[Start Date]],LeaveTracker[[#This Row],[End Date]],lstHolidays)</f>
        <v>1</v>
      </c>
      <c r="M1879" s="27"/>
    </row>
    <row r="1880" spans="1:13" ht="30" hidden="1" customHeight="1" x14ac:dyDescent="0.3">
      <c r="A1880" s="27">
        <v>386</v>
      </c>
      <c r="B1880" s="31">
        <v>43915</v>
      </c>
      <c r="C1880" s="31">
        <v>43847</v>
      </c>
      <c r="D1880" s="19" t="s">
        <v>686</v>
      </c>
      <c r="E1880" s="51" t="str">
        <f>IF(ISBLANK(LeaveTracker[[#This Row],[Employee Name]]),"-----",VLOOKUP(LeaveTracker[[#This Row],[Employee Name]],Employees[[Employee Name]:[Office]],7))</f>
        <v>CEO</v>
      </c>
      <c r="F1880" s="51" t="str">
        <f>IF(ISBLANK(LeaveTracker[[#This Row],[Employee Name]]),"-----",VLOOKUP(LeaveTracker[[#This Row],[Employee Name]],Employees[[Employee Name]:[Office]],6))</f>
        <v>REGULAR</v>
      </c>
      <c r="G1880" s="24">
        <v>43840</v>
      </c>
      <c r="H1880" s="24">
        <v>43840</v>
      </c>
      <c r="I1880" s="56" t="s">
        <v>300</v>
      </c>
      <c r="J1880" s="43" t="s">
        <v>767</v>
      </c>
      <c r="K1880" s="51" t="str">
        <f ca="1">LeaveTracker[[#This Row],[Days]]&amp;" "&amp;LeaveTracker[[#This Row],[Type of Leave]]</f>
        <v>1 OTHER</v>
      </c>
      <c r="L1880" s="23">
        <f ca="1">NETWORKDAYS(LeaveTracker[[#This Row],[Start Date]],LeaveTracker[[#This Row],[End Date]],lstHolidays)</f>
        <v>1</v>
      </c>
      <c r="M1880" s="27"/>
    </row>
    <row r="1881" spans="1:13" ht="30" hidden="1" customHeight="1" x14ac:dyDescent="0.3">
      <c r="A1881" s="27">
        <v>387</v>
      </c>
      <c r="B1881" s="31">
        <v>43915</v>
      </c>
      <c r="D1881" s="19" t="s">
        <v>316</v>
      </c>
      <c r="E1881" s="51" t="str">
        <f>IF(ISBLANK(LeaveTracker[[#This Row],[Employee Name]]),"-----",VLOOKUP(LeaveTracker[[#This Row],[Employee Name]],Employees[[Employee Name]:[Office]],7))</f>
        <v>CEO</v>
      </c>
      <c r="F1881" s="51" t="str">
        <f>IF(ISBLANK(LeaveTracker[[#This Row],[Employee Name]]),"-----",VLOOKUP(LeaveTracker[[#This Row],[Employee Name]],Employees[[Employee Name]:[Office]],6))</f>
        <v>REGULAR</v>
      </c>
      <c r="G1881" s="24">
        <v>43872</v>
      </c>
      <c r="H1881" s="24">
        <v>43872</v>
      </c>
      <c r="I1881" s="56" t="s">
        <v>82</v>
      </c>
      <c r="K1881" s="51" t="str">
        <f ca="1">LeaveTracker[[#This Row],[Days]]&amp;" "&amp;LeaveTracker[[#This Row],[Type of Leave]]</f>
        <v>1 VL</v>
      </c>
      <c r="L1881" s="23">
        <f ca="1">NETWORKDAYS(LeaveTracker[[#This Row],[Start Date]],LeaveTracker[[#This Row],[End Date]],lstHolidays)</f>
        <v>1</v>
      </c>
      <c r="M1881" s="27"/>
    </row>
    <row r="1882" spans="1:13" ht="30" hidden="1" customHeight="1" x14ac:dyDescent="0.3">
      <c r="A1882" s="27">
        <v>388</v>
      </c>
      <c r="B1882" s="31">
        <v>43915</v>
      </c>
      <c r="C1882" s="31">
        <v>43852</v>
      </c>
      <c r="D1882" s="20" t="s">
        <v>316</v>
      </c>
      <c r="E1882" s="51" t="str">
        <f>IF(ISBLANK(LeaveTracker[[#This Row],[Employee Name]]),"-----",VLOOKUP(LeaveTracker[[#This Row],[Employee Name]],Employees[[Employee Name]:[Office]],7))</f>
        <v>CEO</v>
      </c>
      <c r="F1882" s="51" t="str">
        <f>IF(ISBLANK(LeaveTracker[[#This Row],[Employee Name]]),"-----",VLOOKUP(LeaveTracker[[#This Row],[Employee Name]],Employees[[Employee Name]:[Office]],6))</f>
        <v>REGULAR</v>
      </c>
      <c r="G1882" s="24">
        <v>43857</v>
      </c>
      <c r="H1882" s="24">
        <v>43857</v>
      </c>
      <c r="I1882" s="56" t="s">
        <v>82</v>
      </c>
      <c r="K1882" s="51" t="str">
        <f ca="1">LeaveTracker[[#This Row],[Days]]&amp;" "&amp;LeaveTracker[[#This Row],[Type of Leave]]</f>
        <v>1 VL</v>
      </c>
      <c r="L1882" s="23">
        <f ca="1">NETWORKDAYS(LeaveTracker[[#This Row],[Start Date]],LeaveTracker[[#This Row],[End Date]],lstHolidays)</f>
        <v>1</v>
      </c>
      <c r="M1882" s="27"/>
    </row>
    <row r="1883" spans="1:13" ht="30" hidden="1" customHeight="1" x14ac:dyDescent="0.3">
      <c r="A1883" s="27">
        <v>389</v>
      </c>
      <c r="B1883" s="31">
        <v>43915</v>
      </c>
      <c r="C1883" s="31">
        <v>43860</v>
      </c>
      <c r="D1883" s="20" t="s">
        <v>316</v>
      </c>
      <c r="E1883" s="51" t="str">
        <f>IF(ISBLANK(LeaveTracker[[#This Row],[Employee Name]]),"-----",VLOOKUP(LeaveTracker[[#This Row],[Employee Name]],Employees[[Employee Name]:[Office]],7))</f>
        <v>CEO</v>
      </c>
      <c r="F1883" s="51" t="str">
        <f>IF(ISBLANK(LeaveTracker[[#This Row],[Employee Name]]),"-----",VLOOKUP(LeaveTracker[[#This Row],[Employee Name]],Employees[[Employee Name]:[Office]],6))</f>
        <v>REGULAR</v>
      </c>
      <c r="G1883" s="24">
        <v>43864</v>
      </c>
      <c r="H1883" s="24">
        <v>43864</v>
      </c>
      <c r="I1883" s="56" t="s">
        <v>82</v>
      </c>
      <c r="K1883" s="51" t="str">
        <f ca="1">LeaveTracker[[#This Row],[Days]]&amp;" "&amp;LeaveTracker[[#This Row],[Type of Leave]]</f>
        <v>1 VL</v>
      </c>
      <c r="L1883" s="23">
        <f ca="1">NETWORKDAYS(LeaveTracker[[#This Row],[Start Date]],LeaveTracker[[#This Row],[End Date]],lstHolidays)</f>
        <v>1</v>
      </c>
      <c r="M1883" s="27"/>
    </row>
    <row r="1884" spans="1:13" ht="30" hidden="1" customHeight="1" x14ac:dyDescent="0.3">
      <c r="A1884" s="27">
        <v>389</v>
      </c>
      <c r="B1884" s="31">
        <v>43915</v>
      </c>
      <c r="C1884" s="31">
        <v>43860</v>
      </c>
      <c r="D1884" s="20" t="s">
        <v>316</v>
      </c>
      <c r="E1884" s="51" t="str">
        <f>IF(ISBLANK(LeaveTracker[[#This Row],[Employee Name]]),"-----",VLOOKUP(LeaveTracker[[#This Row],[Employee Name]],Employees[[Employee Name]:[Office]],7))</f>
        <v>CEO</v>
      </c>
      <c r="F1884" s="51" t="str">
        <f>IF(ISBLANK(LeaveTracker[[#This Row],[Employee Name]]),"-----",VLOOKUP(LeaveTracker[[#This Row],[Employee Name]],Employees[[Employee Name]:[Office]],6))</f>
        <v>REGULAR</v>
      </c>
      <c r="G1884" s="24">
        <v>43866</v>
      </c>
      <c r="H1884" s="24">
        <v>43866</v>
      </c>
      <c r="I1884" s="56" t="s">
        <v>82</v>
      </c>
      <c r="K1884" s="51" t="str">
        <f ca="1">LeaveTracker[[#This Row],[Days]]&amp;" "&amp;LeaveTracker[[#This Row],[Type of Leave]]</f>
        <v>1 VL</v>
      </c>
      <c r="L1884" s="23">
        <f ca="1">NETWORKDAYS(LeaveTracker[[#This Row],[Start Date]],LeaveTracker[[#This Row],[End Date]],lstHolidays)</f>
        <v>1</v>
      </c>
      <c r="M1884" s="27"/>
    </row>
    <row r="1885" spans="1:13" ht="30" hidden="1" customHeight="1" x14ac:dyDescent="0.3">
      <c r="A1885" s="27">
        <v>389</v>
      </c>
      <c r="B1885" s="31">
        <v>43915</v>
      </c>
      <c r="C1885" s="31">
        <v>43860</v>
      </c>
      <c r="D1885" s="20" t="s">
        <v>316</v>
      </c>
      <c r="E1885" s="51" t="str">
        <f>IF(ISBLANK(LeaveTracker[[#This Row],[Employee Name]]),"-----",VLOOKUP(LeaveTracker[[#This Row],[Employee Name]],Employees[[Employee Name]:[Office]],7))</f>
        <v>CEO</v>
      </c>
      <c r="F1885" s="51" t="str">
        <f>IF(ISBLANK(LeaveTracker[[#This Row],[Employee Name]]),"-----",VLOOKUP(LeaveTracker[[#This Row],[Employee Name]],Employees[[Employee Name]:[Office]],6))</f>
        <v>REGULAR</v>
      </c>
      <c r="G1885" s="24">
        <v>43871</v>
      </c>
      <c r="H1885" s="24">
        <v>43871</v>
      </c>
      <c r="I1885" s="56" t="s">
        <v>82</v>
      </c>
      <c r="K1885" s="51" t="str">
        <f ca="1">LeaveTracker[[#This Row],[Days]]&amp;" "&amp;LeaveTracker[[#This Row],[Type of Leave]]</f>
        <v>1 VL</v>
      </c>
      <c r="L1885" s="23">
        <f ca="1">NETWORKDAYS(LeaveTracker[[#This Row],[Start Date]],LeaveTracker[[#This Row],[End Date]],lstHolidays)</f>
        <v>1</v>
      </c>
      <c r="M1885" s="27"/>
    </row>
    <row r="1886" spans="1:13" ht="30" hidden="1" customHeight="1" x14ac:dyDescent="0.3">
      <c r="A1886" s="27">
        <v>390</v>
      </c>
      <c r="B1886" s="31">
        <v>43915</v>
      </c>
      <c r="C1886" s="31">
        <v>43873</v>
      </c>
      <c r="D1886" s="19" t="s">
        <v>322</v>
      </c>
      <c r="E1886" s="51" t="str">
        <f>IF(ISBLANK(LeaveTracker[[#This Row],[Employee Name]]),"-----",VLOOKUP(LeaveTracker[[#This Row],[Employee Name]],Employees[[Employee Name]:[Office]],7))</f>
        <v>CEO</v>
      </c>
      <c r="F1886" s="51" t="str">
        <f>IF(ISBLANK(LeaveTracker[[#This Row],[Employee Name]]),"-----",VLOOKUP(LeaveTracker[[#This Row],[Employee Name]],Employees[[Employee Name]:[Office]],6))</f>
        <v>REGULAR</v>
      </c>
      <c r="G1886" s="24">
        <v>43874</v>
      </c>
      <c r="H1886" s="24">
        <v>43874</v>
      </c>
      <c r="I1886" s="56" t="s">
        <v>300</v>
      </c>
      <c r="J1886" s="43" t="s">
        <v>846</v>
      </c>
      <c r="K1886" s="51" t="str">
        <f ca="1">LeaveTracker[[#This Row],[Days]]&amp;" "&amp;LeaveTracker[[#This Row],[Type of Leave]]</f>
        <v>1 OTHER</v>
      </c>
      <c r="L1886" s="23">
        <f ca="1">NETWORKDAYS(LeaveTracker[[#This Row],[Start Date]],LeaveTracker[[#This Row],[End Date]],lstHolidays)</f>
        <v>1</v>
      </c>
      <c r="M1886" s="27"/>
    </row>
    <row r="1887" spans="1:13" ht="30" hidden="1" customHeight="1" x14ac:dyDescent="0.3">
      <c r="A1887" s="27">
        <v>391</v>
      </c>
      <c r="B1887" s="31">
        <v>43915</v>
      </c>
      <c r="C1887" s="31">
        <v>43867</v>
      </c>
      <c r="D1887" s="20" t="s">
        <v>322</v>
      </c>
      <c r="E1887" s="51" t="str">
        <f>IF(ISBLANK(LeaveTracker[[#This Row],[Employee Name]]),"-----",VLOOKUP(LeaveTracker[[#This Row],[Employee Name]],Employees[[Employee Name]:[Office]],7))</f>
        <v>CEO</v>
      </c>
      <c r="F1887" s="51" t="str">
        <f>IF(ISBLANK(LeaveTracker[[#This Row],[Employee Name]]),"-----",VLOOKUP(LeaveTracker[[#This Row],[Employee Name]],Employees[[Employee Name]:[Office]],6))</f>
        <v>REGULAR</v>
      </c>
      <c r="G1887" s="24">
        <v>43868</v>
      </c>
      <c r="H1887" s="24">
        <v>43868</v>
      </c>
      <c r="I1887" s="56" t="s">
        <v>300</v>
      </c>
      <c r="J1887" s="43" t="s">
        <v>846</v>
      </c>
      <c r="K1887" s="51" t="str">
        <f ca="1">LeaveTracker[[#This Row],[Days]]&amp;" "&amp;LeaveTracker[[#This Row],[Type of Leave]]</f>
        <v>1 OTHER</v>
      </c>
      <c r="L1887" s="23">
        <f ca="1">NETWORKDAYS(LeaveTracker[[#This Row],[Start Date]],LeaveTracker[[#This Row],[End Date]],lstHolidays)</f>
        <v>1</v>
      </c>
      <c r="M1887" s="27"/>
    </row>
    <row r="1888" spans="1:13" ht="30" hidden="1" customHeight="1" x14ac:dyDescent="0.3">
      <c r="A1888" s="27">
        <v>391</v>
      </c>
      <c r="B1888" s="31">
        <v>43915</v>
      </c>
      <c r="C1888" s="31">
        <v>43867</v>
      </c>
      <c r="D1888" s="20" t="s">
        <v>322</v>
      </c>
      <c r="E1888" s="51" t="str">
        <f>IF(ISBLANK(LeaveTracker[[#This Row],[Employee Name]]),"-----",VLOOKUP(LeaveTracker[[#This Row],[Employee Name]],Employees[[Employee Name]:[Office]],7))</f>
        <v>CEO</v>
      </c>
      <c r="F1888" s="51" t="str">
        <f>IF(ISBLANK(LeaveTracker[[#This Row],[Employee Name]]),"-----",VLOOKUP(LeaveTracker[[#This Row],[Employee Name]],Employees[[Employee Name]:[Office]],6))</f>
        <v>REGULAR</v>
      </c>
      <c r="G1888" s="24">
        <v>43871</v>
      </c>
      <c r="H1888" s="24">
        <v>43872</v>
      </c>
      <c r="I1888" s="56" t="s">
        <v>300</v>
      </c>
      <c r="J1888" s="43" t="s">
        <v>846</v>
      </c>
      <c r="K1888" s="51" t="str">
        <f ca="1">LeaveTracker[[#This Row],[Days]]&amp;" "&amp;LeaveTracker[[#This Row],[Type of Leave]]</f>
        <v>2 OTHER</v>
      </c>
      <c r="L1888" s="23">
        <f ca="1">NETWORKDAYS(LeaveTracker[[#This Row],[Start Date]],LeaveTracker[[#This Row],[End Date]],lstHolidays)</f>
        <v>2</v>
      </c>
      <c r="M1888" s="27"/>
    </row>
    <row r="1889" spans="1:13" ht="30" hidden="1" customHeight="1" x14ac:dyDescent="0.3">
      <c r="A1889" s="27">
        <v>391</v>
      </c>
      <c r="B1889" s="31">
        <v>43915</v>
      </c>
      <c r="C1889" s="31">
        <v>43867</v>
      </c>
      <c r="D1889" s="20" t="s">
        <v>322</v>
      </c>
      <c r="E1889" s="51" t="str">
        <f>IF(ISBLANK(LeaveTracker[[#This Row],[Employee Name]]),"-----",VLOOKUP(LeaveTracker[[#This Row],[Employee Name]],Employees[[Employee Name]:[Office]],7))</f>
        <v>CEO</v>
      </c>
      <c r="F1889" s="51" t="str">
        <f>IF(ISBLANK(LeaveTracker[[#This Row],[Employee Name]]),"-----",VLOOKUP(LeaveTracker[[#This Row],[Employee Name]],Employees[[Employee Name]:[Office]],6))</f>
        <v>REGULAR</v>
      </c>
      <c r="G1889" s="24">
        <v>43875</v>
      </c>
      <c r="H1889" s="24">
        <v>43875</v>
      </c>
      <c r="I1889" s="56" t="s">
        <v>300</v>
      </c>
      <c r="J1889" s="43" t="s">
        <v>846</v>
      </c>
      <c r="K1889" s="51" t="str">
        <f ca="1">LeaveTracker[[#This Row],[Days]]&amp;" "&amp;LeaveTracker[[#This Row],[Type of Leave]]</f>
        <v>1 OTHER</v>
      </c>
      <c r="L1889" s="23">
        <f ca="1">NETWORKDAYS(LeaveTracker[[#This Row],[Start Date]],LeaveTracker[[#This Row],[End Date]],lstHolidays)</f>
        <v>1</v>
      </c>
      <c r="M1889" s="27"/>
    </row>
    <row r="1890" spans="1:13" ht="30" hidden="1" customHeight="1" x14ac:dyDescent="0.3">
      <c r="A1890" s="27">
        <v>392</v>
      </c>
      <c r="B1890" s="31">
        <v>43915</v>
      </c>
      <c r="C1890" s="31">
        <v>43873</v>
      </c>
      <c r="D1890" s="20" t="s">
        <v>322</v>
      </c>
      <c r="E1890" s="51" t="str">
        <f>IF(ISBLANK(LeaveTracker[[#This Row],[Employee Name]]),"-----",VLOOKUP(LeaveTracker[[#This Row],[Employee Name]],Employees[[Employee Name]:[Office]],7))</f>
        <v>CEO</v>
      </c>
      <c r="F1890" s="51" t="str">
        <f>IF(ISBLANK(LeaveTracker[[#This Row],[Employee Name]]),"-----",VLOOKUP(LeaveTracker[[#This Row],[Employee Name]],Employees[[Employee Name]:[Office]],6))</f>
        <v>REGULAR</v>
      </c>
      <c r="G1890" s="24">
        <v>43868</v>
      </c>
      <c r="H1890" s="24">
        <v>43868</v>
      </c>
      <c r="I1890" s="56" t="s">
        <v>300</v>
      </c>
      <c r="J1890" s="43" t="s">
        <v>846</v>
      </c>
      <c r="K1890" s="51" t="str">
        <f ca="1">LeaveTracker[[#This Row],[Days]]&amp;" "&amp;LeaveTracker[[#This Row],[Type of Leave]]</f>
        <v>1 OTHER</v>
      </c>
      <c r="L1890" s="23">
        <f ca="1">NETWORKDAYS(LeaveTracker[[#This Row],[Start Date]],LeaveTracker[[#This Row],[End Date]],lstHolidays)</f>
        <v>1</v>
      </c>
      <c r="M1890" s="27"/>
    </row>
    <row r="1891" spans="1:13" ht="30" hidden="1" customHeight="1" x14ac:dyDescent="0.3">
      <c r="A1891" s="27">
        <v>393</v>
      </c>
      <c r="B1891" s="31">
        <v>43915</v>
      </c>
      <c r="C1891" s="31">
        <v>43867</v>
      </c>
      <c r="D1891" s="19" t="s">
        <v>318</v>
      </c>
      <c r="E1891" s="51" t="str">
        <f>IF(ISBLANK(LeaveTracker[[#This Row],[Employee Name]]),"-----",VLOOKUP(LeaveTracker[[#This Row],[Employee Name]],Employees[[Employee Name]:[Office]],7))</f>
        <v>CEO</v>
      </c>
      <c r="F1891" s="51" t="str">
        <f>IF(ISBLANK(LeaveTracker[[#This Row],[Employee Name]]),"-----",VLOOKUP(LeaveTracker[[#This Row],[Employee Name]],Employees[[Employee Name]:[Office]],6))</f>
        <v>REGULAR</v>
      </c>
      <c r="G1891" s="24">
        <v>43868</v>
      </c>
      <c r="H1891" s="24">
        <v>43868</v>
      </c>
      <c r="I1891" s="56" t="s">
        <v>300</v>
      </c>
      <c r="J1891" s="43" t="s">
        <v>846</v>
      </c>
      <c r="K1891" s="51" t="str">
        <f ca="1">LeaveTracker[[#This Row],[Days]]&amp;" "&amp;LeaveTracker[[#This Row],[Type of Leave]]</f>
        <v>1 OTHER</v>
      </c>
      <c r="L1891" s="23">
        <f ca="1">NETWORKDAYS(LeaveTracker[[#This Row],[Start Date]],LeaveTracker[[#This Row],[End Date]],lstHolidays)</f>
        <v>1</v>
      </c>
      <c r="M1891" s="27"/>
    </row>
    <row r="1892" spans="1:13" ht="30" hidden="1" customHeight="1" x14ac:dyDescent="0.3">
      <c r="A1892" s="27">
        <v>393</v>
      </c>
      <c r="B1892" s="31">
        <v>43915</v>
      </c>
      <c r="C1892" s="31">
        <v>43867</v>
      </c>
      <c r="D1892" s="19" t="s">
        <v>318</v>
      </c>
      <c r="E1892" s="51" t="str">
        <f>IF(ISBLANK(LeaveTracker[[#This Row],[Employee Name]]),"-----",VLOOKUP(LeaveTracker[[#This Row],[Employee Name]],Employees[[Employee Name]:[Office]],7))</f>
        <v>CEO</v>
      </c>
      <c r="F1892" s="51" t="str">
        <f>IF(ISBLANK(LeaveTracker[[#This Row],[Employee Name]]),"-----",VLOOKUP(LeaveTracker[[#This Row],[Employee Name]],Employees[[Employee Name]:[Office]],6))</f>
        <v>REGULAR</v>
      </c>
      <c r="G1892" s="24">
        <v>43871</v>
      </c>
      <c r="H1892" s="24">
        <v>43872</v>
      </c>
      <c r="I1892" s="56" t="s">
        <v>300</v>
      </c>
      <c r="J1892" s="43" t="s">
        <v>846</v>
      </c>
      <c r="K1892" s="51" t="str">
        <f ca="1">LeaveTracker[[#This Row],[Days]]&amp;" "&amp;LeaveTracker[[#This Row],[Type of Leave]]</f>
        <v>2 OTHER</v>
      </c>
      <c r="L1892" s="23">
        <f ca="1">NETWORKDAYS(LeaveTracker[[#This Row],[Start Date]],LeaveTracker[[#This Row],[End Date]],lstHolidays)</f>
        <v>2</v>
      </c>
      <c r="M1892" s="27"/>
    </row>
    <row r="1893" spans="1:13" ht="30" hidden="1" customHeight="1" x14ac:dyDescent="0.3">
      <c r="A1893" s="27">
        <v>393</v>
      </c>
      <c r="B1893" s="31">
        <v>43915</v>
      </c>
      <c r="C1893" s="31">
        <v>43867</v>
      </c>
      <c r="D1893" s="19" t="s">
        <v>318</v>
      </c>
      <c r="E1893" s="51" t="str">
        <f>IF(ISBLANK(LeaveTracker[[#This Row],[Employee Name]]),"-----",VLOOKUP(LeaveTracker[[#This Row],[Employee Name]],Employees[[Employee Name]:[Office]],7))</f>
        <v>CEO</v>
      </c>
      <c r="F1893" s="51" t="str">
        <f>IF(ISBLANK(LeaveTracker[[#This Row],[Employee Name]]),"-----",VLOOKUP(LeaveTracker[[#This Row],[Employee Name]],Employees[[Employee Name]:[Office]],6))</f>
        <v>REGULAR</v>
      </c>
      <c r="G1893" s="24">
        <v>43875</v>
      </c>
      <c r="H1893" s="24">
        <v>43875</v>
      </c>
      <c r="I1893" s="56" t="s">
        <v>300</v>
      </c>
      <c r="J1893" s="43" t="s">
        <v>846</v>
      </c>
      <c r="K1893" s="51" t="str">
        <f ca="1">LeaveTracker[[#This Row],[Days]]&amp;" "&amp;LeaveTracker[[#This Row],[Type of Leave]]</f>
        <v>1 OTHER</v>
      </c>
      <c r="L1893" s="23">
        <f ca="1">NETWORKDAYS(LeaveTracker[[#This Row],[Start Date]],LeaveTracker[[#This Row],[End Date]],lstHolidays)</f>
        <v>1</v>
      </c>
      <c r="M1893" s="27"/>
    </row>
    <row r="1894" spans="1:13" ht="30" hidden="1" customHeight="1" x14ac:dyDescent="0.3">
      <c r="A1894" s="27">
        <v>394</v>
      </c>
      <c r="B1894" s="31">
        <v>43915</v>
      </c>
      <c r="C1894" s="31">
        <v>43871</v>
      </c>
      <c r="D1894" s="19" t="s">
        <v>908</v>
      </c>
      <c r="E1894" s="51" t="str">
        <f>IF(ISBLANK(LeaveTracker[[#This Row],[Employee Name]]),"-----",VLOOKUP(LeaveTracker[[#This Row],[Employee Name]],Employees[[Employee Name]:[Office]],7))</f>
        <v>CEO</v>
      </c>
      <c r="F1894" s="51" t="str">
        <f>IF(ISBLANK(LeaveTracker[[#This Row],[Employee Name]]),"-----",VLOOKUP(LeaveTracker[[#This Row],[Employee Name]],Employees[[Employee Name]:[Office]],6))</f>
        <v>REGULAR</v>
      </c>
      <c r="G1894" s="24">
        <v>43873</v>
      </c>
      <c r="H1894" s="24">
        <v>43874</v>
      </c>
      <c r="I1894" s="56" t="s">
        <v>300</v>
      </c>
      <c r="J1894" s="43" t="s">
        <v>846</v>
      </c>
      <c r="K1894" s="51" t="str">
        <f ca="1">LeaveTracker[[#This Row],[Days]]&amp;" "&amp;LeaveTracker[[#This Row],[Type of Leave]]</f>
        <v>2 OTHER</v>
      </c>
      <c r="L1894" s="23">
        <f ca="1">NETWORKDAYS(LeaveTracker[[#This Row],[Start Date]],LeaveTracker[[#This Row],[End Date]],lstHolidays)</f>
        <v>2</v>
      </c>
      <c r="M1894" s="27"/>
    </row>
    <row r="1895" spans="1:13" ht="30" hidden="1" customHeight="1" x14ac:dyDescent="0.3">
      <c r="A1895" s="27">
        <v>395</v>
      </c>
      <c r="B1895" s="31">
        <v>43915</v>
      </c>
      <c r="D1895" s="19" t="s">
        <v>908</v>
      </c>
      <c r="E1895" s="51" t="str">
        <f>IF(ISBLANK(LeaveTracker[[#This Row],[Employee Name]]),"-----",VLOOKUP(LeaveTracker[[#This Row],[Employee Name]],Employees[[Employee Name]:[Office]],7))</f>
        <v>CEO</v>
      </c>
      <c r="F1895" s="51" t="str">
        <f>IF(ISBLANK(LeaveTracker[[#This Row],[Employee Name]]),"-----",VLOOKUP(LeaveTracker[[#This Row],[Employee Name]],Employees[[Employee Name]:[Office]],6))</f>
        <v>REGULAR</v>
      </c>
      <c r="G1895" s="24">
        <v>43866</v>
      </c>
      <c r="H1895" s="24">
        <v>43868</v>
      </c>
      <c r="I1895" s="56" t="s">
        <v>300</v>
      </c>
      <c r="J1895" s="43" t="s">
        <v>846</v>
      </c>
      <c r="K1895" s="51" t="str">
        <f ca="1">LeaveTracker[[#This Row],[Days]]&amp;" "&amp;LeaveTracker[[#This Row],[Type of Leave]]</f>
        <v>3 OTHER</v>
      </c>
      <c r="L1895" s="23">
        <f ca="1">NETWORKDAYS(LeaveTracker[[#This Row],[Start Date]],LeaveTracker[[#This Row],[End Date]],lstHolidays)</f>
        <v>3</v>
      </c>
      <c r="M1895" s="27"/>
    </row>
    <row r="1896" spans="1:13" ht="30" hidden="1" customHeight="1" x14ac:dyDescent="0.3">
      <c r="A1896" s="27">
        <v>396</v>
      </c>
      <c r="B1896" s="31">
        <v>43915</v>
      </c>
      <c r="C1896" s="31">
        <v>43871</v>
      </c>
      <c r="D1896" s="19" t="s">
        <v>910</v>
      </c>
      <c r="E1896" s="51" t="str">
        <f>IF(ISBLANK(LeaveTracker[[#This Row],[Employee Name]]),"-----",VLOOKUP(LeaveTracker[[#This Row],[Employee Name]],Employees[[Employee Name]:[Office]],7))</f>
        <v>CEO</v>
      </c>
      <c r="F1896" s="51" t="str">
        <f>IF(ISBLANK(LeaveTracker[[#This Row],[Employee Name]]),"-----",VLOOKUP(LeaveTracker[[#This Row],[Employee Name]],Employees[[Employee Name]:[Office]],6))</f>
        <v>REGULAR</v>
      </c>
      <c r="G1896" s="24">
        <v>43845</v>
      </c>
      <c r="H1896" s="24">
        <v>43845</v>
      </c>
      <c r="I1896" s="56" t="s">
        <v>300</v>
      </c>
      <c r="J1896" s="43" t="s">
        <v>846</v>
      </c>
      <c r="K1896" s="51" t="str">
        <f ca="1">LeaveTracker[[#This Row],[Days]]&amp;" "&amp;LeaveTracker[[#This Row],[Type of Leave]]</f>
        <v>1 OTHER</v>
      </c>
      <c r="L1896" s="23">
        <f ca="1">NETWORKDAYS(LeaveTracker[[#This Row],[Start Date]],LeaveTracker[[#This Row],[End Date]],lstHolidays)</f>
        <v>1</v>
      </c>
      <c r="M1896" s="27"/>
    </row>
    <row r="1897" spans="1:13" ht="30" hidden="1" customHeight="1" x14ac:dyDescent="0.3">
      <c r="A1897" s="27">
        <v>396</v>
      </c>
      <c r="B1897" s="31">
        <v>43915</v>
      </c>
      <c r="C1897" s="31">
        <v>43871</v>
      </c>
      <c r="D1897" s="19" t="s">
        <v>910</v>
      </c>
      <c r="E1897" s="51" t="str">
        <f>IF(ISBLANK(LeaveTracker[[#This Row],[Employee Name]]),"-----",VLOOKUP(LeaveTracker[[#This Row],[Employee Name]],Employees[[Employee Name]:[Office]],7))</f>
        <v>CEO</v>
      </c>
      <c r="F1897" s="51" t="str">
        <f>IF(ISBLANK(LeaveTracker[[#This Row],[Employee Name]]),"-----",VLOOKUP(LeaveTracker[[#This Row],[Employee Name]],Employees[[Employee Name]:[Office]],6))</f>
        <v>REGULAR</v>
      </c>
      <c r="G1897" s="24">
        <v>43871</v>
      </c>
      <c r="H1897" s="24">
        <v>43874</v>
      </c>
      <c r="I1897" s="56" t="s">
        <v>300</v>
      </c>
      <c r="J1897" s="43" t="s">
        <v>846</v>
      </c>
      <c r="K1897" s="51" t="str">
        <f ca="1">LeaveTracker[[#This Row],[Days]]&amp;" "&amp;LeaveTracker[[#This Row],[Type of Leave]]</f>
        <v>4 OTHER</v>
      </c>
      <c r="L1897" s="23">
        <f ca="1">NETWORKDAYS(LeaveTracker[[#This Row],[Start Date]],LeaveTracker[[#This Row],[End Date]],lstHolidays)</f>
        <v>4</v>
      </c>
      <c r="M1897" s="27"/>
    </row>
    <row r="1898" spans="1:13" ht="30" hidden="1" customHeight="1" x14ac:dyDescent="0.3">
      <c r="A1898" s="27">
        <v>397</v>
      </c>
      <c r="B1898" s="31">
        <v>43915</v>
      </c>
      <c r="C1898" s="31">
        <v>43865</v>
      </c>
      <c r="D1898" s="19" t="s">
        <v>275</v>
      </c>
      <c r="E1898" s="51" t="str">
        <f>IF(ISBLANK(LeaveTracker[[#This Row],[Employee Name]]),"-----",VLOOKUP(LeaveTracker[[#This Row],[Employee Name]],Employees[[Employee Name]:[Office]],7))</f>
        <v>CEO</v>
      </c>
      <c r="F1898" s="51" t="str">
        <f>IF(ISBLANK(LeaveTracker[[#This Row],[Employee Name]]),"-----",VLOOKUP(LeaveTracker[[#This Row],[Employee Name]],Employees[[Employee Name]:[Office]],6))</f>
        <v>REGULAR</v>
      </c>
      <c r="G1898" s="24">
        <v>43861</v>
      </c>
      <c r="H1898" s="24">
        <v>43861</v>
      </c>
      <c r="I1898" s="56" t="s">
        <v>300</v>
      </c>
      <c r="J1898" s="43" t="s">
        <v>846</v>
      </c>
      <c r="K1898" s="51" t="str">
        <f ca="1">LeaveTracker[[#This Row],[Days]]&amp;" "&amp;LeaveTracker[[#This Row],[Type of Leave]]</f>
        <v>1 OTHER</v>
      </c>
      <c r="L1898" s="23">
        <f ca="1">NETWORKDAYS(LeaveTracker[[#This Row],[Start Date]],LeaveTracker[[#This Row],[End Date]],lstHolidays)</f>
        <v>1</v>
      </c>
      <c r="M1898" s="27"/>
    </row>
    <row r="1899" spans="1:13" ht="30" hidden="1" customHeight="1" x14ac:dyDescent="0.3">
      <c r="A1899" s="27">
        <v>397</v>
      </c>
      <c r="B1899" s="31">
        <v>43915</v>
      </c>
      <c r="C1899" s="31">
        <v>43865</v>
      </c>
      <c r="D1899" s="19" t="s">
        <v>275</v>
      </c>
      <c r="E1899" s="51" t="str">
        <f>IF(ISBLANK(LeaveTracker[[#This Row],[Employee Name]]),"-----",VLOOKUP(LeaveTracker[[#This Row],[Employee Name]],Employees[[Employee Name]:[Office]],7))</f>
        <v>CEO</v>
      </c>
      <c r="F1899" s="51" t="str">
        <f>IF(ISBLANK(LeaveTracker[[#This Row],[Employee Name]]),"-----",VLOOKUP(LeaveTracker[[#This Row],[Employee Name]],Employees[[Employee Name]:[Office]],6))</f>
        <v>REGULAR</v>
      </c>
      <c r="G1899" s="24">
        <v>43864</v>
      </c>
      <c r="H1899" s="24">
        <v>43864</v>
      </c>
      <c r="I1899" s="56" t="s">
        <v>300</v>
      </c>
      <c r="J1899" s="43" t="s">
        <v>846</v>
      </c>
      <c r="K1899" s="51" t="str">
        <f ca="1">LeaveTracker[[#This Row],[Days]]&amp;" "&amp;LeaveTracker[[#This Row],[Type of Leave]]</f>
        <v>1 OTHER</v>
      </c>
      <c r="L1899" s="23">
        <f ca="1">NETWORKDAYS(LeaveTracker[[#This Row],[Start Date]],LeaveTracker[[#This Row],[End Date]],lstHolidays)</f>
        <v>1</v>
      </c>
      <c r="M1899" s="27"/>
    </row>
    <row r="1900" spans="1:13" ht="30" hidden="1" customHeight="1" x14ac:dyDescent="0.3">
      <c r="A1900" s="27">
        <v>398</v>
      </c>
      <c r="B1900" s="31">
        <v>43915</v>
      </c>
      <c r="C1900" s="31">
        <v>43853</v>
      </c>
      <c r="D1900" s="20" t="s">
        <v>275</v>
      </c>
      <c r="E1900" s="51" t="str">
        <f>IF(ISBLANK(LeaveTracker[[#This Row],[Employee Name]]),"-----",VLOOKUP(LeaveTracker[[#This Row],[Employee Name]],Employees[[Employee Name]:[Office]],7))</f>
        <v>CEO</v>
      </c>
      <c r="F1900" s="51" t="str">
        <f>IF(ISBLANK(LeaveTracker[[#This Row],[Employee Name]]),"-----",VLOOKUP(LeaveTracker[[#This Row],[Employee Name]],Employees[[Employee Name]:[Office]],6))</f>
        <v>REGULAR</v>
      </c>
      <c r="G1900" s="24">
        <v>43852</v>
      </c>
      <c r="H1900" s="24">
        <v>43852</v>
      </c>
      <c r="I1900" s="56" t="s">
        <v>81</v>
      </c>
      <c r="K1900" s="51" t="str">
        <f ca="1">LeaveTracker[[#This Row],[Days]]&amp;" "&amp;LeaveTracker[[#This Row],[Type of Leave]]</f>
        <v>1 SL</v>
      </c>
      <c r="L1900" s="23">
        <f ca="1">NETWORKDAYS(LeaveTracker[[#This Row],[Start Date]],LeaveTracker[[#This Row],[End Date]],lstHolidays)</f>
        <v>1</v>
      </c>
      <c r="M1900" s="27"/>
    </row>
    <row r="1901" spans="1:13" ht="30" hidden="1" customHeight="1" x14ac:dyDescent="0.3">
      <c r="A1901" s="27">
        <v>399</v>
      </c>
      <c r="B1901" s="31">
        <v>43915</v>
      </c>
      <c r="C1901" s="31">
        <v>43850</v>
      </c>
      <c r="D1901" s="20" t="s">
        <v>275</v>
      </c>
      <c r="E1901" s="51" t="str">
        <f>IF(ISBLANK(LeaveTracker[[#This Row],[Employee Name]]),"-----",VLOOKUP(LeaveTracker[[#This Row],[Employee Name]],Employees[[Employee Name]:[Office]],7))</f>
        <v>CEO</v>
      </c>
      <c r="F1901" s="51" t="str">
        <f>IF(ISBLANK(LeaveTracker[[#This Row],[Employee Name]]),"-----",VLOOKUP(LeaveTracker[[#This Row],[Employee Name]],Employees[[Employee Name]:[Office]],6))</f>
        <v>REGULAR</v>
      </c>
      <c r="G1901" s="24">
        <v>43847</v>
      </c>
      <c r="H1901" s="24">
        <v>43847</v>
      </c>
      <c r="I1901" s="56" t="s">
        <v>300</v>
      </c>
      <c r="J1901" s="43" t="s">
        <v>158</v>
      </c>
      <c r="K1901" s="51" t="str">
        <f ca="1">LeaveTracker[[#This Row],[Days]]&amp;" "&amp;LeaveTracker[[#This Row],[Type of Leave]]</f>
        <v>1 OTHER</v>
      </c>
      <c r="L1901" s="23">
        <f ca="1">NETWORKDAYS(LeaveTracker[[#This Row],[Start Date]],LeaveTracker[[#This Row],[End Date]],lstHolidays)</f>
        <v>1</v>
      </c>
      <c r="M1901" s="27"/>
    </row>
    <row r="1902" spans="1:13" ht="30" hidden="1" customHeight="1" x14ac:dyDescent="0.3">
      <c r="A1902" s="27">
        <v>400</v>
      </c>
      <c r="B1902" s="31">
        <v>43915</v>
      </c>
      <c r="C1902" s="31">
        <v>43872</v>
      </c>
      <c r="D1902" s="19" t="s">
        <v>913</v>
      </c>
      <c r="E1902" s="51" t="str">
        <f>IF(ISBLANK(LeaveTracker[[#This Row],[Employee Name]]),"-----",VLOOKUP(LeaveTracker[[#This Row],[Employee Name]],Employees[[Employee Name]:[Office]],7))</f>
        <v>CPDO</v>
      </c>
      <c r="F1902" s="51" t="str">
        <f>IF(ISBLANK(LeaveTracker[[#This Row],[Employee Name]]),"-----",VLOOKUP(LeaveTracker[[#This Row],[Employee Name]],Employees[[Employee Name]:[Office]],6))</f>
        <v>REGULAR</v>
      </c>
      <c r="G1902" s="24">
        <v>43873</v>
      </c>
      <c r="H1902" s="24">
        <v>43873</v>
      </c>
      <c r="I1902" s="56" t="s">
        <v>300</v>
      </c>
      <c r="J1902" s="43" t="s">
        <v>846</v>
      </c>
      <c r="K1902" s="51" t="str">
        <f ca="1">LeaveTracker[[#This Row],[Days]]&amp;" "&amp;LeaveTracker[[#This Row],[Type of Leave]]</f>
        <v>1 OTHER</v>
      </c>
      <c r="L1902" s="23">
        <f ca="1">NETWORKDAYS(LeaveTracker[[#This Row],[Start Date]],LeaveTracker[[#This Row],[End Date]],lstHolidays)</f>
        <v>1</v>
      </c>
      <c r="M1902" s="27"/>
    </row>
    <row r="1903" spans="1:13" ht="30" hidden="1" customHeight="1" x14ac:dyDescent="0.3">
      <c r="A1903" s="27">
        <v>401</v>
      </c>
      <c r="B1903" s="31">
        <v>43915</v>
      </c>
      <c r="C1903" s="31">
        <v>43867</v>
      </c>
      <c r="D1903" s="20" t="s">
        <v>913</v>
      </c>
      <c r="E1903" s="51" t="str">
        <f>IF(ISBLANK(LeaveTracker[[#This Row],[Employee Name]]),"-----",VLOOKUP(LeaveTracker[[#This Row],[Employee Name]],Employees[[Employee Name]:[Office]],7))</f>
        <v>CPDO</v>
      </c>
      <c r="F1903" s="51" t="str">
        <f>IF(ISBLANK(LeaveTracker[[#This Row],[Employee Name]]),"-----",VLOOKUP(LeaveTracker[[#This Row],[Employee Name]],Employees[[Employee Name]:[Office]],6))</f>
        <v>REGULAR</v>
      </c>
      <c r="G1903" s="24">
        <v>43868</v>
      </c>
      <c r="H1903" s="24">
        <v>43868</v>
      </c>
      <c r="I1903" s="56" t="s">
        <v>300</v>
      </c>
      <c r="J1903" s="43" t="s">
        <v>846</v>
      </c>
      <c r="K1903" s="51" t="str">
        <f ca="1">LeaveTracker[[#This Row],[Days]]&amp;" "&amp;LeaveTracker[[#This Row],[Type of Leave]]</f>
        <v>1 OTHER</v>
      </c>
      <c r="L1903" s="23">
        <f ca="1">NETWORKDAYS(LeaveTracker[[#This Row],[Start Date]],LeaveTracker[[#This Row],[End Date]],lstHolidays)</f>
        <v>1</v>
      </c>
      <c r="M1903" s="27"/>
    </row>
    <row r="1904" spans="1:13" ht="30" hidden="1" customHeight="1" x14ac:dyDescent="0.3">
      <c r="A1904" s="27">
        <v>402</v>
      </c>
      <c r="B1904" s="31">
        <v>43915</v>
      </c>
      <c r="C1904" s="31">
        <v>43865</v>
      </c>
      <c r="D1904" s="20" t="s">
        <v>913</v>
      </c>
      <c r="E1904" s="51" t="str">
        <f>IF(ISBLANK(LeaveTracker[[#This Row],[Employee Name]]),"-----",VLOOKUP(LeaveTracker[[#This Row],[Employee Name]],Employees[[Employee Name]:[Office]],7))</f>
        <v>CPDO</v>
      </c>
      <c r="F1904" s="51" t="str">
        <f>IF(ISBLANK(LeaveTracker[[#This Row],[Employee Name]]),"-----",VLOOKUP(LeaveTracker[[#This Row],[Employee Name]],Employees[[Employee Name]:[Office]],6))</f>
        <v>REGULAR</v>
      </c>
      <c r="G1904" s="24">
        <v>43864</v>
      </c>
      <c r="H1904" s="24">
        <v>43864</v>
      </c>
      <c r="I1904" s="56" t="s">
        <v>300</v>
      </c>
      <c r="J1904" s="43" t="s">
        <v>846</v>
      </c>
      <c r="K1904" s="51" t="str">
        <f ca="1">LeaveTracker[[#This Row],[Days]]&amp;" "&amp;LeaveTracker[[#This Row],[Type of Leave]]</f>
        <v>1 OTHER</v>
      </c>
      <c r="L1904" s="23">
        <f ca="1">NETWORKDAYS(LeaveTracker[[#This Row],[Start Date]],LeaveTracker[[#This Row],[End Date]],lstHolidays)</f>
        <v>1</v>
      </c>
      <c r="M1904" s="27"/>
    </row>
    <row r="1905" spans="1:13" ht="30" hidden="1" customHeight="1" x14ac:dyDescent="0.3">
      <c r="A1905" s="27">
        <v>403</v>
      </c>
      <c r="B1905" s="31">
        <v>43915</v>
      </c>
      <c r="C1905" s="31">
        <v>43860</v>
      </c>
      <c r="D1905" s="20" t="s">
        <v>913</v>
      </c>
      <c r="E1905" s="51" t="str">
        <f>IF(ISBLANK(LeaveTracker[[#This Row],[Employee Name]]),"-----",VLOOKUP(LeaveTracker[[#This Row],[Employee Name]],Employees[[Employee Name]:[Office]],7))</f>
        <v>CPDO</v>
      </c>
      <c r="F1905" s="51" t="str">
        <f>IF(ISBLANK(LeaveTracker[[#This Row],[Employee Name]]),"-----",VLOOKUP(LeaveTracker[[#This Row],[Employee Name]],Employees[[Employee Name]:[Office]],6))</f>
        <v>REGULAR</v>
      </c>
      <c r="G1905" s="24">
        <v>43859</v>
      </c>
      <c r="H1905" s="24">
        <v>43859</v>
      </c>
      <c r="I1905" s="56" t="s">
        <v>300</v>
      </c>
      <c r="J1905" s="43" t="s">
        <v>846</v>
      </c>
      <c r="K1905" s="51" t="str">
        <f ca="1">LeaveTracker[[#This Row],[Days]]&amp;" "&amp;LeaveTracker[[#This Row],[Type of Leave]]</f>
        <v>1 OTHER</v>
      </c>
      <c r="L1905" s="23">
        <f ca="1">NETWORKDAYS(LeaveTracker[[#This Row],[Start Date]],LeaveTracker[[#This Row],[End Date]],lstHolidays)</f>
        <v>1</v>
      </c>
      <c r="M1905" s="27"/>
    </row>
    <row r="1906" spans="1:13" ht="30" hidden="1" customHeight="1" x14ac:dyDescent="0.3">
      <c r="A1906" s="27">
        <v>404</v>
      </c>
      <c r="B1906" s="31">
        <v>43915</v>
      </c>
      <c r="C1906" s="31">
        <v>43851</v>
      </c>
      <c r="D1906" s="20" t="s">
        <v>913</v>
      </c>
      <c r="E1906" s="51" t="str">
        <f>IF(ISBLANK(LeaveTracker[[#This Row],[Employee Name]]),"-----",VLOOKUP(LeaveTracker[[#This Row],[Employee Name]],Employees[[Employee Name]:[Office]],7))</f>
        <v>CPDO</v>
      </c>
      <c r="F1906" s="51" t="str">
        <f>IF(ISBLANK(LeaveTracker[[#This Row],[Employee Name]]),"-----",VLOOKUP(LeaveTracker[[#This Row],[Employee Name]],Employees[[Employee Name]:[Office]],6))</f>
        <v>REGULAR</v>
      </c>
      <c r="G1906" s="24">
        <v>43850</v>
      </c>
      <c r="H1906" s="24">
        <v>43850</v>
      </c>
      <c r="I1906" s="56" t="s">
        <v>300</v>
      </c>
      <c r="J1906" s="43" t="s">
        <v>846</v>
      </c>
      <c r="K1906" s="51" t="str">
        <f ca="1">LeaveTracker[[#This Row],[Days]]&amp;" "&amp;LeaveTracker[[#This Row],[Type of Leave]]</f>
        <v>1 OTHER</v>
      </c>
      <c r="L1906" s="23">
        <f ca="1">NETWORKDAYS(LeaveTracker[[#This Row],[Start Date]],LeaveTracker[[#This Row],[End Date]],lstHolidays)</f>
        <v>1</v>
      </c>
      <c r="M1906" s="27"/>
    </row>
    <row r="1907" spans="1:13" ht="30" hidden="1" customHeight="1" x14ac:dyDescent="0.3">
      <c r="A1907" s="27">
        <v>405</v>
      </c>
      <c r="B1907" s="31">
        <v>43915</v>
      </c>
      <c r="C1907" s="31">
        <v>43874</v>
      </c>
      <c r="D1907" s="19" t="s">
        <v>918</v>
      </c>
      <c r="E1907" s="51" t="str">
        <f>IF(ISBLANK(LeaveTracker[[#This Row],[Employee Name]]),"-----",VLOOKUP(LeaveTracker[[#This Row],[Employee Name]],Employees[[Employee Name]:[Office]],7))</f>
        <v>CPDO</v>
      </c>
      <c r="F1907" s="51" t="str">
        <f>IF(ISBLANK(LeaveTracker[[#This Row],[Employee Name]]),"-----",VLOOKUP(LeaveTracker[[#This Row],[Employee Name]],Employees[[Employee Name]:[Office]],6))</f>
        <v>REGULAR</v>
      </c>
      <c r="G1907" s="24">
        <v>43880</v>
      </c>
      <c r="H1907" s="24">
        <v>43882</v>
      </c>
      <c r="I1907" s="56" t="s">
        <v>82</v>
      </c>
      <c r="K1907" s="51" t="str">
        <f ca="1">LeaveTracker[[#This Row],[Days]]&amp;" "&amp;LeaveTracker[[#This Row],[Type of Leave]]</f>
        <v>3 VL</v>
      </c>
      <c r="L1907" s="23">
        <f ca="1">NETWORKDAYS(LeaveTracker[[#This Row],[Start Date]],LeaveTracker[[#This Row],[End Date]],lstHolidays)</f>
        <v>3</v>
      </c>
      <c r="M1907" s="27"/>
    </row>
    <row r="1908" spans="1:13" ht="30" hidden="1" customHeight="1" x14ac:dyDescent="0.3">
      <c r="A1908" s="27">
        <v>405</v>
      </c>
      <c r="B1908" s="31">
        <v>43915</v>
      </c>
      <c r="C1908" s="31">
        <v>43874</v>
      </c>
      <c r="D1908" s="19" t="s">
        <v>918</v>
      </c>
      <c r="E1908" s="51" t="str">
        <f>IF(ISBLANK(LeaveTracker[[#This Row],[Employee Name]]),"-----",VLOOKUP(LeaveTracker[[#This Row],[Employee Name]],Employees[[Employee Name]:[Office]],7))</f>
        <v>CPDO</v>
      </c>
      <c r="F1908" s="51" t="str">
        <f>IF(ISBLANK(LeaveTracker[[#This Row],[Employee Name]]),"-----",VLOOKUP(LeaveTracker[[#This Row],[Employee Name]],Employees[[Employee Name]:[Office]],6))</f>
        <v>REGULAR</v>
      </c>
      <c r="G1908" s="24">
        <v>43885</v>
      </c>
      <c r="H1908" s="24">
        <v>43885</v>
      </c>
      <c r="I1908" s="56" t="s">
        <v>82</v>
      </c>
      <c r="K1908" s="51" t="str">
        <f ca="1">LeaveTracker[[#This Row],[Days]]&amp;" "&amp;LeaveTracker[[#This Row],[Type of Leave]]</f>
        <v>1 VL</v>
      </c>
      <c r="L1908" s="23">
        <f ca="1">NETWORKDAYS(LeaveTracker[[#This Row],[Start Date]],LeaveTracker[[#This Row],[End Date]],lstHolidays)</f>
        <v>1</v>
      </c>
      <c r="M1908" s="27"/>
    </row>
    <row r="1909" spans="1:13" ht="30" hidden="1" customHeight="1" x14ac:dyDescent="0.3">
      <c r="A1909" s="27">
        <v>405</v>
      </c>
      <c r="B1909" s="31">
        <v>43915</v>
      </c>
      <c r="C1909" s="31">
        <v>43874</v>
      </c>
      <c r="D1909" s="19" t="s">
        <v>918</v>
      </c>
      <c r="E1909" s="51" t="str">
        <f>IF(ISBLANK(LeaveTracker[[#This Row],[Employee Name]]),"-----",VLOOKUP(LeaveTracker[[#This Row],[Employee Name]],Employees[[Employee Name]:[Office]],7))</f>
        <v>CPDO</v>
      </c>
      <c r="F1909" s="51" t="str">
        <f>IF(ISBLANK(LeaveTracker[[#This Row],[Employee Name]]),"-----",VLOOKUP(LeaveTracker[[#This Row],[Employee Name]],Employees[[Employee Name]:[Office]],6))</f>
        <v>REGULAR</v>
      </c>
      <c r="G1909" s="24">
        <v>43887</v>
      </c>
      <c r="H1909" s="24">
        <v>43887</v>
      </c>
      <c r="I1909" s="56" t="s">
        <v>82</v>
      </c>
      <c r="K1909" s="51" t="str">
        <f ca="1">LeaveTracker[[#This Row],[Days]]&amp;" "&amp;LeaveTracker[[#This Row],[Type of Leave]]</f>
        <v>1 VL</v>
      </c>
      <c r="L1909" s="23">
        <f ca="1">NETWORKDAYS(LeaveTracker[[#This Row],[Start Date]],LeaveTracker[[#This Row],[End Date]],lstHolidays)</f>
        <v>1</v>
      </c>
      <c r="M1909" s="27"/>
    </row>
    <row r="1910" spans="1:13" ht="30" hidden="1" customHeight="1" x14ac:dyDescent="0.3">
      <c r="A1910" s="27">
        <v>406</v>
      </c>
      <c r="B1910" s="31">
        <v>43915</v>
      </c>
      <c r="C1910" s="31">
        <v>43874</v>
      </c>
      <c r="D1910" s="20" t="s">
        <v>918</v>
      </c>
      <c r="E1910" s="51" t="str">
        <f>IF(ISBLANK(LeaveTracker[[#This Row],[Employee Name]]),"-----",VLOOKUP(LeaveTracker[[#This Row],[Employee Name]],Employees[[Employee Name]:[Office]],7))</f>
        <v>CPDO</v>
      </c>
      <c r="F1910" s="51" t="str">
        <f>IF(ISBLANK(LeaveTracker[[#This Row],[Employee Name]]),"-----",VLOOKUP(LeaveTracker[[#This Row],[Employee Name]],Employees[[Employee Name]:[Office]],6))</f>
        <v>REGULAR</v>
      </c>
      <c r="G1910" s="24">
        <v>43873</v>
      </c>
      <c r="H1910" s="24">
        <v>43873</v>
      </c>
      <c r="I1910" s="56" t="s">
        <v>300</v>
      </c>
      <c r="J1910" s="43" t="s">
        <v>730</v>
      </c>
      <c r="K1910" s="51" t="str">
        <f ca="1">LeaveTracker[[#This Row],[Days]]&amp;" "&amp;LeaveTracker[[#This Row],[Type of Leave]]</f>
        <v>1 OTHER</v>
      </c>
      <c r="L1910" s="23">
        <f ca="1">NETWORKDAYS(LeaveTracker[[#This Row],[Start Date]],LeaveTracker[[#This Row],[End Date]],lstHolidays)</f>
        <v>1</v>
      </c>
      <c r="M1910" s="27"/>
    </row>
    <row r="1911" spans="1:13" ht="30" hidden="1" customHeight="1" x14ac:dyDescent="0.3">
      <c r="A1911" s="27">
        <v>407</v>
      </c>
      <c r="B1911" s="31">
        <v>43915</v>
      </c>
      <c r="C1911" s="31">
        <v>43874</v>
      </c>
      <c r="D1911" s="20" t="s">
        <v>918</v>
      </c>
      <c r="E1911" s="51" t="str">
        <f>IF(ISBLANK(LeaveTracker[[#This Row],[Employee Name]]),"-----",VLOOKUP(LeaveTracker[[#This Row],[Employee Name]],Employees[[Employee Name]:[Office]],7))</f>
        <v>CPDO</v>
      </c>
      <c r="F1911" s="51" t="str">
        <f>IF(ISBLANK(LeaveTracker[[#This Row],[Employee Name]]),"-----",VLOOKUP(LeaveTracker[[#This Row],[Employee Name]],Employees[[Employee Name]:[Office]],6))</f>
        <v>REGULAR</v>
      </c>
      <c r="G1911" s="24">
        <v>43871</v>
      </c>
      <c r="H1911" s="24">
        <v>43872</v>
      </c>
      <c r="I1911" s="56" t="s">
        <v>300</v>
      </c>
      <c r="J1911" s="43" t="s">
        <v>846</v>
      </c>
      <c r="K1911" s="51" t="str">
        <f ca="1">LeaveTracker[[#This Row],[Days]]&amp;" "&amp;LeaveTracker[[#This Row],[Type of Leave]]</f>
        <v>2 OTHER</v>
      </c>
      <c r="L1911" s="23">
        <f ca="1">NETWORKDAYS(LeaveTracker[[#This Row],[Start Date]],LeaveTracker[[#This Row],[End Date]],lstHolidays)</f>
        <v>2</v>
      </c>
      <c r="M1911" s="27"/>
    </row>
    <row r="1912" spans="1:13" ht="30" hidden="1" customHeight="1" x14ac:dyDescent="0.3">
      <c r="A1912" s="27">
        <v>408</v>
      </c>
      <c r="B1912" s="31">
        <v>43915</v>
      </c>
      <c r="C1912" s="31">
        <v>43850</v>
      </c>
      <c r="D1912" s="20" t="s">
        <v>918</v>
      </c>
      <c r="E1912" s="51" t="str">
        <f>IF(ISBLANK(LeaveTracker[[#This Row],[Employee Name]]),"-----",VLOOKUP(LeaveTracker[[#This Row],[Employee Name]],Employees[[Employee Name]:[Office]],7))</f>
        <v>CPDO</v>
      </c>
      <c r="F1912" s="51" t="str">
        <f>IF(ISBLANK(LeaveTracker[[#This Row],[Employee Name]]),"-----",VLOOKUP(LeaveTracker[[#This Row],[Employee Name]],Employees[[Employee Name]:[Office]],6))</f>
        <v>REGULAR</v>
      </c>
      <c r="G1912" s="24">
        <v>43845</v>
      </c>
      <c r="H1912" s="24">
        <v>43847</v>
      </c>
      <c r="I1912" s="56" t="s">
        <v>300</v>
      </c>
      <c r="J1912" s="43" t="s">
        <v>846</v>
      </c>
      <c r="K1912" s="51" t="str">
        <f ca="1">LeaveTracker[[#This Row],[Days]]&amp;" "&amp;LeaveTracker[[#This Row],[Type of Leave]]</f>
        <v>3 OTHER</v>
      </c>
      <c r="L1912" s="23">
        <f ca="1">NETWORKDAYS(LeaveTracker[[#This Row],[Start Date]],LeaveTracker[[#This Row],[End Date]],lstHolidays)</f>
        <v>3</v>
      </c>
      <c r="M1912" s="27"/>
    </row>
    <row r="1913" spans="1:13" ht="30" hidden="1" customHeight="1" x14ac:dyDescent="0.3">
      <c r="A1913" s="27">
        <v>409</v>
      </c>
      <c r="B1913" s="31">
        <v>43915</v>
      </c>
      <c r="C1913" s="31">
        <v>43893</v>
      </c>
      <c r="D1913" s="19" t="s">
        <v>142</v>
      </c>
      <c r="E1913" s="51" t="str">
        <f>IF(ISBLANK(LeaveTracker[[#This Row],[Employee Name]]),"-----",VLOOKUP(LeaveTracker[[#This Row],[Employee Name]],Employees[[Employee Name]:[Office]],7))</f>
        <v>CPDO</v>
      </c>
      <c r="F1913" s="51" t="str">
        <f>IF(ISBLANK(LeaveTracker[[#This Row],[Employee Name]]),"-----",VLOOKUP(LeaveTracker[[#This Row],[Employee Name]],Employees[[Employee Name]:[Office]],6))</f>
        <v>REGULAR</v>
      </c>
      <c r="G1913" s="24">
        <v>43899</v>
      </c>
      <c r="H1913" s="24">
        <v>43903</v>
      </c>
      <c r="I1913" s="56" t="s">
        <v>82</v>
      </c>
      <c r="K1913" s="51" t="str">
        <f ca="1">LeaveTracker[[#This Row],[Days]]&amp;" "&amp;LeaveTracker[[#This Row],[Type of Leave]]</f>
        <v>5 VL</v>
      </c>
      <c r="L1913" s="23">
        <f ca="1">NETWORKDAYS(LeaveTracker[[#This Row],[Start Date]],LeaveTracker[[#This Row],[End Date]],lstHolidays)</f>
        <v>5</v>
      </c>
      <c r="M1913" s="27"/>
    </row>
    <row r="1914" spans="1:13" ht="30" hidden="1" customHeight="1" x14ac:dyDescent="0.3">
      <c r="A1914" s="27">
        <v>410</v>
      </c>
      <c r="B1914" s="31">
        <v>43915</v>
      </c>
      <c r="C1914" s="31">
        <v>43857</v>
      </c>
      <c r="D1914" s="19" t="s">
        <v>142</v>
      </c>
      <c r="E1914" s="51" t="str">
        <f>IF(ISBLANK(LeaveTracker[[#This Row],[Employee Name]]),"-----",VLOOKUP(LeaveTracker[[#This Row],[Employee Name]],Employees[[Employee Name]:[Office]],7))</f>
        <v>CPDO</v>
      </c>
      <c r="F1914" s="51" t="str">
        <f>IF(ISBLANK(LeaveTracker[[#This Row],[Employee Name]]),"-----",VLOOKUP(LeaveTracker[[#This Row],[Employee Name]],Employees[[Employee Name]:[Office]],6))</f>
        <v>REGULAR</v>
      </c>
      <c r="G1914" s="24">
        <v>43860</v>
      </c>
      <c r="H1914" s="24">
        <v>43861</v>
      </c>
      <c r="I1914" s="56" t="s">
        <v>300</v>
      </c>
      <c r="J1914" s="43" t="s">
        <v>767</v>
      </c>
      <c r="K1914" s="51" t="str">
        <f ca="1">LeaveTracker[[#This Row],[Days]]&amp;" "&amp;LeaveTracker[[#This Row],[Type of Leave]]</f>
        <v>2 OTHER</v>
      </c>
      <c r="L1914" s="23">
        <f ca="1">NETWORKDAYS(LeaveTracker[[#This Row],[Start Date]],LeaveTracker[[#This Row],[End Date]],lstHolidays)</f>
        <v>2</v>
      </c>
      <c r="M1914" s="27"/>
    </row>
    <row r="1915" spans="1:13" ht="30" hidden="1" customHeight="1" x14ac:dyDescent="0.3">
      <c r="A1915" s="27">
        <v>411</v>
      </c>
      <c r="B1915" s="31">
        <v>43915</v>
      </c>
      <c r="C1915" s="31">
        <v>43907</v>
      </c>
      <c r="D1915" s="19" t="s">
        <v>921</v>
      </c>
      <c r="E1915" s="51" t="str">
        <f>IF(ISBLANK(LeaveTracker[[#This Row],[Employee Name]]),"-----",VLOOKUP(LeaveTracker[[#This Row],[Employee Name]],Employees[[Employee Name]:[Office]],7))</f>
        <v>ONT</v>
      </c>
      <c r="F1915" s="51" t="str">
        <f>IF(ISBLANK(LeaveTracker[[#This Row],[Employee Name]]),"-----",VLOOKUP(LeaveTracker[[#This Row],[Employee Name]],Employees[[Employee Name]:[Office]],6))</f>
        <v>REGULAR</v>
      </c>
      <c r="G1915" s="24">
        <v>43892</v>
      </c>
      <c r="H1915" s="24">
        <v>43903</v>
      </c>
      <c r="I1915" s="56" t="s">
        <v>81</v>
      </c>
      <c r="K1915" s="51" t="str">
        <f ca="1">LeaveTracker[[#This Row],[Days]]&amp;" "&amp;LeaveTracker[[#This Row],[Type of Leave]]</f>
        <v>10 SL</v>
      </c>
      <c r="L1915" s="23">
        <f ca="1">NETWORKDAYS(LeaveTracker[[#This Row],[Start Date]],LeaveTracker[[#This Row],[End Date]],lstHolidays)</f>
        <v>10</v>
      </c>
      <c r="M1915" s="27"/>
    </row>
    <row r="1916" spans="1:13" ht="30" hidden="1" customHeight="1" x14ac:dyDescent="0.3">
      <c r="A1916" s="27">
        <v>412</v>
      </c>
      <c r="B1916" s="31">
        <v>43915</v>
      </c>
      <c r="C1916" s="31">
        <v>43873</v>
      </c>
      <c r="D1916" s="19" t="s">
        <v>112</v>
      </c>
      <c r="E1916" s="51" t="str">
        <f>IF(ISBLANK(LeaveTracker[[#This Row],[Employee Name]]),"-----",VLOOKUP(LeaveTracker[[#This Row],[Employee Name]],Employees[[Employee Name]:[Office]],7))</f>
        <v>ONT</v>
      </c>
      <c r="F1916" s="51" t="str">
        <f>IF(ISBLANK(LeaveTracker[[#This Row],[Employee Name]]),"-----",VLOOKUP(LeaveTracker[[#This Row],[Employee Name]],Employees[[Employee Name]:[Office]],6))</f>
        <v>REGULAR</v>
      </c>
      <c r="G1916" s="24">
        <v>43872</v>
      </c>
      <c r="H1916" s="24">
        <v>43872</v>
      </c>
      <c r="I1916" s="56" t="s">
        <v>300</v>
      </c>
      <c r="J1916" s="43" t="s">
        <v>846</v>
      </c>
      <c r="K1916" s="51" t="str">
        <f ca="1">LeaveTracker[[#This Row],[Days]]&amp;" "&amp;LeaveTracker[[#This Row],[Type of Leave]]</f>
        <v>1 OTHER</v>
      </c>
      <c r="L1916" s="23">
        <f ca="1">NETWORKDAYS(LeaveTracker[[#This Row],[Start Date]],LeaveTracker[[#This Row],[End Date]],lstHolidays)</f>
        <v>1</v>
      </c>
      <c r="M1916" s="27"/>
    </row>
    <row r="1917" spans="1:13" ht="30" hidden="1" customHeight="1" x14ac:dyDescent="0.3">
      <c r="A1917" s="27">
        <v>413</v>
      </c>
      <c r="B1917" s="31">
        <v>43915</v>
      </c>
      <c r="C1917" s="31">
        <v>43885</v>
      </c>
      <c r="D1917" s="19" t="s">
        <v>727</v>
      </c>
      <c r="E1917" s="51" t="str">
        <f>IF(ISBLANK(LeaveTracker[[#This Row],[Employee Name]]),"-----",VLOOKUP(LeaveTracker[[#This Row],[Employee Name]],Employees[[Employee Name]:[Office]],7))</f>
        <v>ONT</v>
      </c>
      <c r="F1917" s="51" t="str">
        <f>IF(ISBLANK(LeaveTracker[[#This Row],[Employee Name]]),"-----",VLOOKUP(LeaveTracker[[#This Row],[Employee Name]],Employees[[Employee Name]:[Office]],6))</f>
        <v>REGULAR</v>
      </c>
      <c r="G1917" s="24">
        <v>43913</v>
      </c>
      <c r="H1917" s="24">
        <v>43917</v>
      </c>
      <c r="I1917" s="56" t="s">
        <v>82</v>
      </c>
      <c r="K1917" s="51" t="str">
        <f ca="1">LeaveTracker[[#This Row],[Days]]&amp;" "&amp;LeaveTracker[[#This Row],[Type of Leave]]</f>
        <v>5 VL</v>
      </c>
      <c r="L1917" s="23">
        <f ca="1">NETWORKDAYS(LeaveTracker[[#This Row],[Start Date]],LeaveTracker[[#This Row],[End Date]],lstHolidays)</f>
        <v>5</v>
      </c>
      <c r="M1917" s="27"/>
    </row>
    <row r="1918" spans="1:13" ht="30" hidden="1" customHeight="1" x14ac:dyDescent="0.3">
      <c r="A1918" s="27">
        <v>414</v>
      </c>
      <c r="B1918" s="31">
        <v>43915</v>
      </c>
      <c r="C1918" s="31">
        <v>43861</v>
      </c>
      <c r="D1918" s="19" t="s">
        <v>923</v>
      </c>
      <c r="E1918" s="51" t="str">
        <f>IF(ISBLANK(LeaveTracker[[#This Row],[Employee Name]]),"-----",VLOOKUP(LeaveTracker[[#This Row],[Employee Name]],Employees[[Employee Name]:[Office]],7))</f>
        <v>ONT</v>
      </c>
      <c r="F1918" s="51" t="str">
        <f>IF(ISBLANK(LeaveTracker[[#This Row],[Employee Name]]),"-----",VLOOKUP(LeaveTracker[[#This Row],[Employee Name]],Employees[[Employee Name]:[Office]],6))</f>
        <v>REGULAR</v>
      </c>
      <c r="G1918" s="24">
        <v>43871</v>
      </c>
      <c r="H1918" s="24">
        <v>43873</v>
      </c>
      <c r="I1918" s="56" t="s">
        <v>300</v>
      </c>
      <c r="J1918" s="43" t="s">
        <v>846</v>
      </c>
      <c r="K1918" s="51" t="str">
        <f ca="1">LeaveTracker[[#This Row],[Days]]&amp;" "&amp;LeaveTracker[[#This Row],[Type of Leave]]</f>
        <v>3 OTHER</v>
      </c>
      <c r="L1918" s="23">
        <f ca="1">NETWORKDAYS(LeaveTracker[[#This Row],[Start Date]],LeaveTracker[[#This Row],[End Date]],lstHolidays)</f>
        <v>3</v>
      </c>
      <c r="M1918" s="27"/>
    </row>
    <row r="1919" spans="1:13" ht="30" hidden="1" customHeight="1" x14ac:dyDescent="0.3">
      <c r="A1919" s="27">
        <v>415</v>
      </c>
      <c r="B1919" s="31">
        <v>43915</v>
      </c>
      <c r="C1919" s="31">
        <v>43858</v>
      </c>
      <c r="D1919" s="19" t="s">
        <v>189</v>
      </c>
      <c r="E1919" s="51" t="str">
        <f>IF(ISBLANK(LeaveTracker[[#This Row],[Employee Name]]),"-----",VLOOKUP(LeaveTracker[[#This Row],[Employee Name]],Employees[[Employee Name]:[Office]],7))</f>
        <v>CENRO</v>
      </c>
      <c r="F1919" s="51" t="str">
        <f>IF(ISBLANK(LeaveTracker[[#This Row],[Employee Name]]),"-----",VLOOKUP(LeaveTracker[[#This Row],[Employee Name]],Employees[[Employee Name]:[Office]],6))</f>
        <v>CASUAL</v>
      </c>
      <c r="G1919" s="24">
        <v>43854</v>
      </c>
      <c r="H1919" s="24">
        <v>43854</v>
      </c>
      <c r="I1919" s="56" t="s">
        <v>81</v>
      </c>
      <c r="K1919" s="51" t="str">
        <f ca="1">LeaveTracker[[#This Row],[Days]]&amp;" "&amp;LeaveTracker[[#This Row],[Type of Leave]]</f>
        <v>1 SL</v>
      </c>
      <c r="L1919" s="23">
        <f ca="1">NETWORKDAYS(LeaveTracker[[#This Row],[Start Date]],LeaveTracker[[#This Row],[End Date]],lstHolidays)</f>
        <v>1</v>
      </c>
      <c r="M1919" s="27"/>
    </row>
    <row r="1920" spans="1:13" ht="30" hidden="1" customHeight="1" x14ac:dyDescent="0.3">
      <c r="A1920" s="27">
        <v>415</v>
      </c>
      <c r="B1920" s="31">
        <v>43915</v>
      </c>
      <c r="C1920" s="31">
        <v>43858</v>
      </c>
      <c r="D1920" s="19" t="s">
        <v>189</v>
      </c>
      <c r="E1920" s="51" t="str">
        <f>IF(ISBLANK(LeaveTracker[[#This Row],[Employee Name]]),"-----",VLOOKUP(LeaveTracker[[#This Row],[Employee Name]],Employees[[Employee Name]:[Office]],7))</f>
        <v>CENRO</v>
      </c>
      <c r="F1920" s="51" t="str">
        <f>IF(ISBLANK(LeaveTracker[[#This Row],[Employee Name]]),"-----",VLOOKUP(LeaveTracker[[#This Row],[Employee Name]],Employees[[Employee Name]:[Office]],6))</f>
        <v>CASUAL</v>
      </c>
      <c r="G1920" s="24">
        <v>43857</v>
      </c>
      <c r="H1920" s="24">
        <v>43857</v>
      </c>
      <c r="I1920" s="56" t="s">
        <v>81</v>
      </c>
      <c r="K1920" s="51" t="str">
        <f ca="1">LeaveTracker[[#This Row],[Days]]&amp;" "&amp;LeaveTracker[[#This Row],[Type of Leave]]</f>
        <v>1 SL</v>
      </c>
      <c r="L1920" s="23">
        <f ca="1">NETWORKDAYS(LeaveTracker[[#This Row],[Start Date]],LeaveTracker[[#This Row],[End Date]],lstHolidays)</f>
        <v>1</v>
      </c>
      <c r="M1920" s="27"/>
    </row>
    <row r="1921" spans="1:13" ht="30" hidden="1" customHeight="1" x14ac:dyDescent="0.3">
      <c r="A1921" s="27">
        <v>416</v>
      </c>
      <c r="B1921" s="31">
        <v>43915</v>
      </c>
      <c r="C1921" s="31">
        <v>43852</v>
      </c>
      <c r="D1921" s="19" t="s">
        <v>189</v>
      </c>
      <c r="E1921" s="51" t="str">
        <f>IF(ISBLANK(LeaveTracker[[#This Row],[Employee Name]]),"-----",VLOOKUP(LeaveTracker[[#This Row],[Employee Name]],Employees[[Employee Name]:[Office]],7))</f>
        <v>CENRO</v>
      </c>
      <c r="F1921" s="51" t="str">
        <f>IF(ISBLANK(LeaveTracker[[#This Row],[Employee Name]]),"-----",VLOOKUP(LeaveTracker[[#This Row],[Employee Name]],Employees[[Employee Name]:[Office]],6))</f>
        <v>CASUAL</v>
      </c>
      <c r="G1921" s="24">
        <v>43851</v>
      </c>
      <c r="H1921" s="24">
        <v>43851</v>
      </c>
      <c r="I1921" s="56" t="s">
        <v>81</v>
      </c>
      <c r="K1921" s="51" t="str">
        <f ca="1">LeaveTracker[[#This Row],[Days]]&amp;" "&amp;LeaveTracker[[#This Row],[Type of Leave]]</f>
        <v>1 SL</v>
      </c>
      <c r="L1921" s="23">
        <f ca="1">NETWORKDAYS(LeaveTracker[[#This Row],[Start Date]],LeaveTracker[[#This Row],[End Date]],lstHolidays)</f>
        <v>1</v>
      </c>
      <c r="M1921" s="27"/>
    </row>
    <row r="1922" spans="1:13" ht="30" hidden="1" customHeight="1" x14ac:dyDescent="0.3">
      <c r="A1922" s="27">
        <v>417</v>
      </c>
      <c r="B1922" s="31">
        <v>43915</v>
      </c>
      <c r="C1922" s="31">
        <v>43854</v>
      </c>
      <c r="D1922" s="19" t="s">
        <v>926</v>
      </c>
      <c r="E1922" s="51" t="str">
        <f>IF(ISBLANK(LeaveTracker[[#This Row],[Employee Name]]),"-----",VLOOKUP(LeaveTracker[[#This Row],[Employee Name]],Employees[[Employee Name]:[Office]],7))</f>
        <v>CPDO</v>
      </c>
      <c r="F1922" s="51" t="str">
        <f>IF(ISBLANK(LeaveTracker[[#This Row],[Employee Name]]),"-----",VLOOKUP(LeaveTracker[[#This Row],[Employee Name]],Employees[[Employee Name]:[Office]],6))</f>
        <v>REGULAR</v>
      </c>
      <c r="G1922" s="24">
        <v>43845</v>
      </c>
      <c r="H1922" s="24">
        <v>43847</v>
      </c>
      <c r="I1922" s="56" t="s">
        <v>300</v>
      </c>
      <c r="J1922" s="43" t="s">
        <v>846</v>
      </c>
      <c r="K1922" s="51" t="str">
        <f ca="1">LeaveTracker[[#This Row],[Days]]&amp;" "&amp;LeaveTracker[[#This Row],[Type of Leave]]</f>
        <v>3 OTHER</v>
      </c>
      <c r="L1922" s="23">
        <f ca="1">NETWORKDAYS(LeaveTracker[[#This Row],[Start Date]],LeaveTracker[[#This Row],[End Date]],lstHolidays)</f>
        <v>3</v>
      </c>
      <c r="M1922" s="27"/>
    </row>
    <row r="1923" spans="1:13" ht="30" hidden="1" customHeight="1" x14ac:dyDescent="0.3">
      <c r="A1923" s="27">
        <v>417</v>
      </c>
      <c r="B1923" s="31">
        <v>43915</v>
      </c>
      <c r="C1923" s="31">
        <v>43854</v>
      </c>
      <c r="D1923" s="19" t="s">
        <v>926</v>
      </c>
      <c r="E1923" s="51" t="str">
        <f>IF(ISBLANK(LeaveTracker[[#This Row],[Employee Name]]),"-----",VLOOKUP(LeaveTracker[[#This Row],[Employee Name]],Employees[[Employee Name]:[Office]],7))</f>
        <v>CPDO</v>
      </c>
      <c r="F1923" s="51" t="str">
        <f>IF(ISBLANK(LeaveTracker[[#This Row],[Employee Name]]),"-----",VLOOKUP(LeaveTracker[[#This Row],[Employee Name]],Employees[[Employee Name]:[Office]],6))</f>
        <v>REGULAR</v>
      </c>
      <c r="G1923" s="24">
        <v>43849</v>
      </c>
      <c r="H1923" s="24">
        <v>43850</v>
      </c>
      <c r="I1923" s="56" t="s">
        <v>300</v>
      </c>
      <c r="J1923" s="43" t="s">
        <v>846</v>
      </c>
      <c r="K1923" s="51" t="str">
        <f ca="1">LeaveTracker[[#This Row],[Days]]&amp;" "&amp;LeaveTracker[[#This Row],[Type of Leave]]</f>
        <v>1 OTHER</v>
      </c>
      <c r="L1923" s="23">
        <f ca="1">NETWORKDAYS(LeaveTracker[[#This Row],[Start Date]],LeaveTracker[[#This Row],[End Date]],lstHolidays)</f>
        <v>1</v>
      </c>
      <c r="M1923" s="27"/>
    </row>
    <row r="1924" spans="1:13" ht="30" hidden="1" customHeight="1" x14ac:dyDescent="0.3">
      <c r="A1924" s="27">
        <v>418</v>
      </c>
      <c r="B1924" s="31">
        <v>43915</v>
      </c>
      <c r="C1924" s="31">
        <v>43843</v>
      </c>
      <c r="D1924" s="19" t="s">
        <v>385</v>
      </c>
      <c r="E1924" s="51" t="str">
        <f>IF(ISBLANK(LeaveTracker[[#This Row],[Employee Name]]),"-----",VLOOKUP(LeaveTracker[[#This Row],[Employee Name]],Employees[[Employee Name]:[Office]],7))</f>
        <v>ONT</v>
      </c>
      <c r="F1924" s="51" t="str">
        <f>IF(ISBLANK(LeaveTracker[[#This Row],[Employee Name]]),"-----",VLOOKUP(LeaveTracker[[#This Row],[Employee Name]],Employees[[Employee Name]:[Office]],6))</f>
        <v>REGULAR</v>
      </c>
      <c r="G1924" s="24">
        <v>43855</v>
      </c>
      <c r="H1924" s="24">
        <v>43855</v>
      </c>
      <c r="I1924" s="56" t="s">
        <v>300</v>
      </c>
      <c r="J1924" s="43" t="s">
        <v>158</v>
      </c>
      <c r="K1924" s="51" t="str">
        <f ca="1">LeaveTracker[[#This Row],[Days]]&amp;" "&amp;LeaveTracker[[#This Row],[Type of Leave]]</f>
        <v>0 OTHER</v>
      </c>
      <c r="L1924" s="23">
        <f ca="1">NETWORKDAYS(LeaveTracker[[#This Row],[Start Date]],LeaveTracker[[#This Row],[End Date]],lstHolidays)</f>
        <v>0</v>
      </c>
      <c r="M1924" s="27"/>
    </row>
    <row r="1925" spans="1:13" ht="30" hidden="1" customHeight="1" x14ac:dyDescent="0.3">
      <c r="A1925" s="27">
        <v>419</v>
      </c>
      <c r="B1925" s="31">
        <v>43915</v>
      </c>
      <c r="C1925" s="31">
        <v>43859</v>
      </c>
      <c r="D1925" s="19" t="s">
        <v>929</v>
      </c>
      <c r="E1925" s="51" t="str">
        <f>IF(ISBLANK(LeaveTracker[[#This Row],[Employee Name]]),"-----",VLOOKUP(LeaveTracker[[#This Row],[Employee Name]],Employees[[Employee Name]:[Office]],7))</f>
        <v>TCNHS</v>
      </c>
      <c r="F1925" s="51" t="str">
        <f>IF(ISBLANK(LeaveTracker[[#This Row],[Employee Name]]),"-----",VLOOKUP(LeaveTracker[[#This Row],[Employee Name]],Employees[[Employee Name]:[Office]],6))</f>
        <v>REGULAR</v>
      </c>
      <c r="G1925" s="24">
        <v>43846</v>
      </c>
      <c r="H1925" s="24">
        <v>43847</v>
      </c>
      <c r="I1925" s="56" t="s">
        <v>81</v>
      </c>
      <c r="K1925" s="51" t="str">
        <f ca="1">LeaveTracker[[#This Row],[Days]]&amp;" "&amp;LeaveTracker[[#This Row],[Type of Leave]]</f>
        <v>2 SL</v>
      </c>
      <c r="L1925" s="23">
        <f ca="1">NETWORKDAYS(LeaveTracker[[#This Row],[Start Date]],LeaveTracker[[#This Row],[End Date]],lstHolidays)</f>
        <v>2</v>
      </c>
      <c r="M1925" s="27"/>
    </row>
    <row r="1926" spans="1:13" ht="30" hidden="1" customHeight="1" x14ac:dyDescent="0.3">
      <c r="A1926" s="27">
        <v>419</v>
      </c>
      <c r="B1926" s="31">
        <v>43915</v>
      </c>
      <c r="C1926" s="31">
        <v>43859</v>
      </c>
      <c r="D1926" s="19" t="s">
        <v>929</v>
      </c>
      <c r="E1926" s="51" t="str">
        <f>IF(ISBLANK(LeaveTracker[[#This Row],[Employee Name]]),"-----",VLOOKUP(LeaveTracker[[#This Row],[Employee Name]],Employees[[Employee Name]:[Office]],7))</f>
        <v>TCNHS</v>
      </c>
      <c r="F1926" s="51" t="str">
        <f>IF(ISBLANK(LeaveTracker[[#This Row],[Employee Name]]),"-----",VLOOKUP(LeaveTracker[[#This Row],[Employee Name]],Employees[[Employee Name]:[Office]],6))</f>
        <v>REGULAR</v>
      </c>
      <c r="G1926" s="24">
        <v>43850</v>
      </c>
      <c r="H1926" s="24">
        <v>43853</v>
      </c>
      <c r="I1926" s="56" t="s">
        <v>81</v>
      </c>
      <c r="K1926" s="51" t="str">
        <f ca="1">LeaveTracker[[#This Row],[Days]]&amp;" "&amp;LeaveTracker[[#This Row],[Type of Leave]]</f>
        <v>4 SL</v>
      </c>
      <c r="L1926" s="23">
        <f ca="1">NETWORKDAYS(LeaveTracker[[#This Row],[Start Date]],LeaveTracker[[#This Row],[End Date]],lstHolidays)</f>
        <v>4</v>
      </c>
      <c r="M1926" s="27"/>
    </row>
    <row r="1927" spans="1:13" ht="30" hidden="1" customHeight="1" x14ac:dyDescent="0.3">
      <c r="A1927" s="27">
        <v>420</v>
      </c>
      <c r="B1927" s="31">
        <v>43915</v>
      </c>
      <c r="C1927" s="31">
        <v>43908</v>
      </c>
      <c r="D1927" s="19" t="s">
        <v>711</v>
      </c>
      <c r="E1927" s="51" t="str">
        <f>IF(ISBLANK(LeaveTracker[[#This Row],[Employee Name]]),"-----",VLOOKUP(LeaveTracker[[#This Row],[Employee Name]],Employees[[Employee Name]:[Office]],7))</f>
        <v>ONT</v>
      </c>
      <c r="F1927" s="51" t="str">
        <f>IF(ISBLANK(LeaveTracker[[#This Row],[Employee Name]]),"-----",VLOOKUP(LeaveTracker[[#This Row],[Employee Name]],Employees[[Employee Name]:[Office]],6))</f>
        <v>CASUAL</v>
      </c>
      <c r="G1927" s="24">
        <v>43916</v>
      </c>
      <c r="H1927" s="24">
        <v>43916</v>
      </c>
      <c r="I1927" s="56" t="s">
        <v>300</v>
      </c>
      <c r="J1927" s="43" t="s">
        <v>730</v>
      </c>
      <c r="K1927" s="51" t="str">
        <f ca="1">LeaveTracker[[#This Row],[Days]]&amp;" "&amp;LeaveTracker[[#This Row],[Type of Leave]]</f>
        <v>1 OTHER</v>
      </c>
      <c r="L1927" s="23">
        <f ca="1">NETWORKDAYS(LeaveTracker[[#This Row],[Start Date]],LeaveTracker[[#This Row],[End Date]],lstHolidays)</f>
        <v>1</v>
      </c>
      <c r="M1927" s="27"/>
    </row>
    <row r="1928" spans="1:13" ht="30" hidden="1" customHeight="1" x14ac:dyDescent="0.3">
      <c r="A1928" s="27">
        <v>421</v>
      </c>
      <c r="B1928" s="31">
        <v>43915</v>
      </c>
      <c r="C1928" s="31">
        <v>43857</v>
      </c>
      <c r="D1928" s="20" t="s">
        <v>711</v>
      </c>
      <c r="E1928" s="51" t="str">
        <f>IF(ISBLANK(LeaveTracker[[#This Row],[Employee Name]]),"-----",VLOOKUP(LeaveTracker[[#This Row],[Employee Name]],Employees[[Employee Name]:[Office]],7))</f>
        <v>ONT</v>
      </c>
      <c r="F1928" s="51" t="str">
        <f>IF(ISBLANK(LeaveTracker[[#This Row],[Employee Name]]),"-----",VLOOKUP(LeaveTracker[[#This Row],[Employee Name]],Employees[[Employee Name]:[Office]],6))</f>
        <v>CASUAL</v>
      </c>
      <c r="G1928" s="24">
        <v>43864</v>
      </c>
      <c r="H1928" s="24">
        <v>43866</v>
      </c>
      <c r="I1928" s="56" t="s">
        <v>82</v>
      </c>
      <c r="K1928" s="51" t="str">
        <f ca="1">LeaveTracker[[#This Row],[Days]]&amp;" "&amp;LeaveTracker[[#This Row],[Type of Leave]]</f>
        <v>3 VL</v>
      </c>
      <c r="L1928" s="23">
        <f ca="1">NETWORKDAYS(LeaveTracker[[#This Row],[Start Date]],LeaveTracker[[#This Row],[End Date]],lstHolidays)</f>
        <v>3</v>
      </c>
      <c r="M1928" s="27"/>
    </row>
    <row r="1929" spans="1:13" ht="30" hidden="1" customHeight="1" x14ac:dyDescent="0.3">
      <c r="A1929" s="27">
        <v>422</v>
      </c>
      <c r="B1929" s="31">
        <v>43915</v>
      </c>
      <c r="C1929" s="31">
        <v>43864</v>
      </c>
      <c r="D1929" s="20" t="s">
        <v>727</v>
      </c>
      <c r="E1929" s="51" t="str">
        <f>IF(ISBLANK(LeaveTracker[[#This Row],[Employee Name]]),"-----",VLOOKUP(LeaveTracker[[#This Row],[Employee Name]],Employees[[Employee Name]:[Office]],7))</f>
        <v>ONT</v>
      </c>
      <c r="F1929" s="51" t="str">
        <f>IF(ISBLANK(LeaveTracker[[#This Row],[Employee Name]]),"-----",VLOOKUP(LeaveTracker[[#This Row],[Employee Name]],Employees[[Employee Name]:[Office]],6))</f>
        <v>REGULAR</v>
      </c>
      <c r="G1929" s="24">
        <v>43873</v>
      </c>
      <c r="H1929" s="24">
        <v>43875</v>
      </c>
      <c r="I1929" s="56" t="s">
        <v>300</v>
      </c>
      <c r="J1929" s="43" t="s">
        <v>846</v>
      </c>
      <c r="K1929" s="51" t="str">
        <f ca="1">LeaveTracker[[#This Row],[Days]]&amp;" "&amp;LeaveTracker[[#This Row],[Type of Leave]]</f>
        <v>3 OTHER</v>
      </c>
      <c r="L1929" s="23">
        <f ca="1">NETWORKDAYS(LeaveTracker[[#This Row],[Start Date]],LeaveTracker[[#This Row],[End Date]],lstHolidays)</f>
        <v>3</v>
      </c>
      <c r="M1929" s="27"/>
    </row>
    <row r="1930" spans="1:13" ht="30" hidden="1" customHeight="1" x14ac:dyDescent="0.3">
      <c r="A1930" s="27">
        <v>423</v>
      </c>
      <c r="B1930" s="31">
        <v>43915</v>
      </c>
      <c r="C1930" s="31">
        <v>43858</v>
      </c>
      <c r="D1930" s="20" t="s">
        <v>727</v>
      </c>
      <c r="E1930" s="51" t="str">
        <f>IF(ISBLANK(LeaveTracker[[#This Row],[Employee Name]]),"-----",VLOOKUP(LeaveTracker[[#This Row],[Employee Name]],Employees[[Employee Name]:[Office]],7))</f>
        <v>ONT</v>
      </c>
      <c r="F1930" s="51" t="str">
        <f>IF(ISBLANK(LeaveTracker[[#This Row],[Employee Name]]),"-----",VLOOKUP(LeaveTracker[[#This Row],[Employee Name]],Employees[[Employee Name]:[Office]],6))</f>
        <v>REGULAR</v>
      </c>
      <c r="G1930" s="24">
        <v>43860</v>
      </c>
      <c r="H1930" s="24">
        <v>43860</v>
      </c>
      <c r="I1930" s="56" t="s">
        <v>300</v>
      </c>
      <c r="J1930" s="43" t="s">
        <v>846</v>
      </c>
      <c r="K1930" s="51" t="str">
        <f ca="1">LeaveTracker[[#This Row],[Days]]&amp;" "&amp;LeaveTracker[[#This Row],[Type of Leave]]</f>
        <v>1 OTHER</v>
      </c>
      <c r="L1930" s="23">
        <f ca="1">NETWORKDAYS(LeaveTracker[[#This Row],[Start Date]],LeaveTracker[[#This Row],[End Date]],lstHolidays)</f>
        <v>1</v>
      </c>
      <c r="M1930" s="27"/>
    </row>
    <row r="1931" spans="1:13" ht="30" hidden="1" customHeight="1" x14ac:dyDescent="0.3">
      <c r="A1931" s="27">
        <v>424</v>
      </c>
      <c r="B1931" s="31">
        <v>43915</v>
      </c>
      <c r="C1931" s="31">
        <v>43908</v>
      </c>
      <c r="D1931" s="19" t="s">
        <v>391</v>
      </c>
      <c r="E1931" s="51" t="str">
        <f>IF(ISBLANK(LeaveTracker[[#This Row],[Employee Name]]),"-----",VLOOKUP(LeaveTracker[[#This Row],[Employee Name]],Employees[[Employee Name]:[Office]],7))</f>
        <v>ONT</v>
      </c>
      <c r="F1931" s="51" t="str">
        <f>IF(ISBLANK(LeaveTracker[[#This Row],[Employee Name]]),"-----",VLOOKUP(LeaveTracker[[#This Row],[Employee Name]],Employees[[Employee Name]:[Office]],6))</f>
        <v>REGULAR</v>
      </c>
      <c r="G1931" s="24">
        <v>43908</v>
      </c>
      <c r="H1931" s="24">
        <v>43908</v>
      </c>
      <c r="I1931" s="56" t="s">
        <v>81</v>
      </c>
      <c r="K1931" s="51" t="str">
        <f ca="1">LeaveTracker[[#This Row],[Days]]&amp;" "&amp;LeaveTracker[[#This Row],[Type of Leave]]</f>
        <v>1 SL</v>
      </c>
      <c r="L1931" s="23">
        <f ca="1">NETWORKDAYS(LeaveTracker[[#This Row],[Start Date]],LeaveTracker[[#This Row],[End Date]],lstHolidays)</f>
        <v>1</v>
      </c>
      <c r="M1931" s="27"/>
    </row>
    <row r="1932" spans="1:13" ht="30" hidden="1" customHeight="1" x14ac:dyDescent="0.3">
      <c r="A1932" s="27">
        <v>425</v>
      </c>
      <c r="B1932" s="31">
        <v>43915</v>
      </c>
      <c r="C1932" s="31">
        <v>43878</v>
      </c>
      <c r="D1932" s="19" t="s">
        <v>391</v>
      </c>
      <c r="E1932" s="51" t="str">
        <f>IF(ISBLANK(LeaveTracker[[#This Row],[Employee Name]]),"-----",VLOOKUP(LeaveTracker[[#This Row],[Employee Name]],Employees[[Employee Name]:[Office]],7))</f>
        <v>ONT</v>
      </c>
      <c r="F1932" s="51" t="str">
        <f>IF(ISBLANK(LeaveTracker[[#This Row],[Employee Name]]),"-----",VLOOKUP(LeaveTracker[[#This Row],[Employee Name]],Employees[[Employee Name]:[Office]],6))</f>
        <v>REGULAR</v>
      </c>
      <c r="G1932" s="24">
        <v>43870</v>
      </c>
      <c r="H1932" s="24">
        <v>43873</v>
      </c>
      <c r="I1932" s="56" t="s">
        <v>81</v>
      </c>
      <c r="K1932" s="51" t="str">
        <f>LeaveTracker[[#This Row],[Days]]&amp;" "&amp;LeaveTracker[[#This Row],[Type of Leave]]</f>
        <v>4 SL</v>
      </c>
      <c r="L1932" s="23">
        <v>4</v>
      </c>
      <c r="M1932" s="27"/>
    </row>
    <row r="1933" spans="1:13" ht="30" hidden="1" customHeight="1" x14ac:dyDescent="0.3">
      <c r="A1933" s="27">
        <v>425</v>
      </c>
      <c r="B1933" s="31">
        <v>43915</v>
      </c>
      <c r="C1933" s="31">
        <v>43878</v>
      </c>
      <c r="D1933" s="19" t="s">
        <v>391</v>
      </c>
      <c r="E1933" s="51" t="str">
        <f>IF(ISBLANK(LeaveTracker[[#This Row],[Employee Name]]),"-----",VLOOKUP(LeaveTracker[[#This Row],[Employee Name]],Employees[[Employee Name]:[Office]],7))</f>
        <v>ONT</v>
      </c>
      <c r="F1933" s="51" t="str">
        <f>IF(ISBLANK(LeaveTracker[[#This Row],[Employee Name]]),"-----",VLOOKUP(LeaveTracker[[#This Row],[Employee Name]],Employees[[Employee Name]:[Office]],6))</f>
        <v>REGULAR</v>
      </c>
      <c r="G1933" s="24">
        <v>43876</v>
      </c>
      <c r="H1933" s="24">
        <v>43876</v>
      </c>
      <c r="I1933" s="56" t="s">
        <v>81</v>
      </c>
      <c r="K1933" s="51" t="str">
        <f>LeaveTracker[[#This Row],[Days]]&amp;" "&amp;LeaveTracker[[#This Row],[Type of Leave]]</f>
        <v>0.5 SL</v>
      </c>
      <c r="L1933" s="34">
        <v>0.5</v>
      </c>
      <c r="M1933" s="27"/>
    </row>
    <row r="1934" spans="1:13" ht="30" hidden="1" customHeight="1" x14ac:dyDescent="0.3">
      <c r="A1934" s="27">
        <v>426</v>
      </c>
      <c r="B1934" s="31">
        <v>43915</v>
      </c>
      <c r="C1934" s="31">
        <v>43885</v>
      </c>
      <c r="D1934" s="19" t="s">
        <v>1029</v>
      </c>
      <c r="E1934" s="51" t="str">
        <f>IF(ISBLANK(LeaveTracker[[#This Row],[Employee Name]]),"-----",VLOOKUP(LeaveTracker[[#This Row],[Employee Name]],Employees[[Employee Name]:[Office]],7))</f>
        <v>ONT</v>
      </c>
      <c r="F1934" s="51" t="str">
        <f>IF(ISBLANK(LeaveTracker[[#This Row],[Employee Name]]),"-----",VLOOKUP(LeaveTracker[[#This Row],[Employee Name]],Employees[[Employee Name]:[Office]],6))</f>
        <v>REGULAR</v>
      </c>
      <c r="G1934" s="39">
        <v>43892</v>
      </c>
      <c r="H1934" s="24">
        <v>43893</v>
      </c>
      <c r="I1934" s="56" t="s">
        <v>82</v>
      </c>
      <c r="K1934" s="51" t="str">
        <f ca="1">LeaveTracker[[#This Row],[Days]]&amp;" "&amp;LeaveTracker[[#This Row],[Type of Leave]]</f>
        <v>2 VL</v>
      </c>
      <c r="L1934" s="23">
        <f ca="1">NETWORKDAYS(LeaveTracker[[#This Row],[Start Date]],LeaveTracker[[#This Row],[End Date]],lstHolidays)</f>
        <v>2</v>
      </c>
      <c r="M1934" s="27"/>
    </row>
    <row r="1935" spans="1:13" ht="30" hidden="1" customHeight="1" x14ac:dyDescent="0.3">
      <c r="A1935" s="27">
        <v>426</v>
      </c>
      <c r="B1935" s="31">
        <v>43915</v>
      </c>
      <c r="C1935" s="31">
        <v>43885</v>
      </c>
      <c r="D1935" s="19" t="s">
        <v>1029</v>
      </c>
      <c r="E1935" s="51" t="str">
        <f>IF(ISBLANK(LeaveTracker[[#This Row],[Employee Name]]),"-----",VLOOKUP(LeaveTracker[[#This Row],[Employee Name]],Employees[[Employee Name]:[Office]],7))</f>
        <v>ONT</v>
      </c>
      <c r="F1935" s="51" t="str">
        <f>IF(ISBLANK(LeaveTracker[[#This Row],[Employee Name]]),"-----",VLOOKUP(LeaveTracker[[#This Row],[Employee Name]],Employees[[Employee Name]:[Office]],6))</f>
        <v>REGULAR</v>
      </c>
      <c r="G1935" s="24">
        <v>43899</v>
      </c>
      <c r="H1935" s="24">
        <v>43901</v>
      </c>
      <c r="I1935" s="56" t="s">
        <v>82</v>
      </c>
      <c r="K1935" s="51" t="str">
        <f ca="1">LeaveTracker[[#This Row],[Days]]&amp;" "&amp;LeaveTracker[[#This Row],[Type of Leave]]</f>
        <v>3 VL</v>
      </c>
      <c r="L1935" s="23">
        <f ca="1">NETWORKDAYS(LeaveTracker[[#This Row],[Start Date]],LeaveTracker[[#This Row],[End Date]],lstHolidays)</f>
        <v>3</v>
      </c>
      <c r="M1935" s="27"/>
    </row>
    <row r="1936" spans="1:13" ht="30" hidden="1" customHeight="1" x14ac:dyDescent="0.3">
      <c r="A1936" s="27">
        <v>427</v>
      </c>
      <c r="B1936" s="31">
        <v>43915</v>
      </c>
      <c r="C1936" s="31">
        <v>43888</v>
      </c>
      <c r="D1936" s="19" t="s">
        <v>776</v>
      </c>
      <c r="E1936" s="51" t="str">
        <f>IF(ISBLANK(LeaveTracker[[#This Row],[Employee Name]]),"-----",VLOOKUP(LeaveTracker[[#This Row],[Employee Name]],Employees[[Employee Name]:[Office]],7))</f>
        <v>ONT</v>
      </c>
      <c r="F1936" s="51" t="str">
        <f>IF(ISBLANK(LeaveTracker[[#This Row],[Employee Name]]),"-----",VLOOKUP(LeaveTracker[[#This Row],[Employee Name]],Employees[[Employee Name]:[Office]],6))</f>
        <v>REGULAR</v>
      </c>
      <c r="G1936" s="24">
        <v>43913</v>
      </c>
      <c r="H1936" s="24">
        <v>43916</v>
      </c>
      <c r="I1936" s="56" t="s">
        <v>82</v>
      </c>
      <c r="K1936" s="51" t="str">
        <f ca="1">LeaveTracker[[#This Row],[Days]]&amp;" "&amp;LeaveTracker[[#This Row],[Type of Leave]]</f>
        <v>4 VL</v>
      </c>
      <c r="L1936" s="23">
        <f ca="1">NETWORKDAYS(LeaveTracker[[#This Row],[Start Date]],LeaveTracker[[#This Row],[End Date]],lstHolidays)</f>
        <v>4</v>
      </c>
      <c r="M1936" s="27"/>
    </row>
    <row r="1937" spans="1:13" ht="30" hidden="1" customHeight="1" x14ac:dyDescent="0.3">
      <c r="A1937" s="27">
        <v>427</v>
      </c>
      <c r="B1937" s="31">
        <v>43915</v>
      </c>
      <c r="C1937" s="31">
        <v>43888</v>
      </c>
      <c r="D1937" s="19" t="s">
        <v>776</v>
      </c>
      <c r="E1937" s="51" t="str">
        <f>IF(ISBLANK(LeaveTracker[[#This Row],[Employee Name]]),"-----",VLOOKUP(LeaveTracker[[#This Row],[Employee Name]],Employees[[Employee Name]:[Office]],7))</f>
        <v>ONT</v>
      </c>
      <c r="F1937" s="51" t="str">
        <f>IF(ISBLANK(LeaveTracker[[#This Row],[Employee Name]]),"-----",VLOOKUP(LeaveTracker[[#This Row],[Employee Name]],Employees[[Employee Name]:[Office]],6))</f>
        <v>REGULAR</v>
      </c>
      <c r="G1937" s="24">
        <v>43919</v>
      </c>
      <c r="H1937" s="24">
        <v>43919</v>
      </c>
      <c r="I1937" s="56" t="s">
        <v>82</v>
      </c>
      <c r="K1937" s="51" t="str">
        <f>LeaveTracker[[#This Row],[Days]]&amp;" "&amp;LeaveTracker[[#This Row],[Type of Leave]]</f>
        <v>1 VL</v>
      </c>
      <c r="L1937" s="23">
        <v>1</v>
      </c>
      <c r="M1937" s="27"/>
    </row>
    <row r="1938" spans="1:13" ht="30" hidden="1" customHeight="1" x14ac:dyDescent="0.3">
      <c r="A1938" s="27">
        <v>428</v>
      </c>
      <c r="B1938" s="31">
        <v>43915</v>
      </c>
      <c r="C1938" s="31">
        <v>43875</v>
      </c>
      <c r="D1938" s="19" t="s">
        <v>932</v>
      </c>
      <c r="E1938" s="51" t="str">
        <f>IF(ISBLANK(LeaveTracker[[#This Row],[Employee Name]]),"-----",VLOOKUP(LeaveTracker[[#This Row],[Employee Name]],Employees[[Employee Name]:[Office]],7))</f>
        <v>ONT</v>
      </c>
      <c r="F1938" s="51" t="str">
        <f>IF(ISBLANK(LeaveTracker[[#This Row],[Employee Name]]),"-----",VLOOKUP(LeaveTracker[[#This Row],[Employee Name]],Employees[[Employee Name]:[Office]],6))</f>
        <v>REGULAR</v>
      </c>
      <c r="G1938" s="24">
        <v>43892</v>
      </c>
      <c r="H1938" s="24">
        <v>43896</v>
      </c>
      <c r="I1938" s="56" t="s">
        <v>82</v>
      </c>
      <c r="K1938" s="51" t="str">
        <f ca="1">LeaveTracker[[#This Row],[Days]]&amp;" "&amp;LeaveTracker[[#This Row],[Type of Leave]]</f>
        <v>5 VL</v>
      </c>
      <c r="L1938" s="23">
        <f ca="1">NETWORKDAYS(LeaveTracker[[#This Row],[Start Date]],LeaveTracker[[#This Row],[End Date]],lstHolidays)</f>
        <v>5</v>
      </c>
      <c r="M1938" s="27"/>
    </row>
    <row r="1939" spans="1:13" ht="30" hidden="1" customHeight="1" x14ac:dyDescent="0.3">
      <c r="A1939" s="27">
        <v>429</v>
      </c>
      <c r="B1939" s="31">
        <v>43915</v>
      </c>
      <c r="C1939" s="31">
        <v>43888</v>
      </c>
      <c r="D1939" s="19" t="s">
        <v>933</v>
      </c>
      <c r="E1939" s="51" t="str">
        <f>IF(ISBLANK(LeaveTracker[[#This Row],[Employee Name]]),"-----",VLOOKUP(LeaveTracker[[#This Row],[Employee Name]],Employees[[Employee Name]:[Office]],7))</f>
        <v>ONT</v>
      </c>
      <c r="F1939" s="51" t="str">
        <f>IF(ISBLANK(LeaveTracker[[#This Row],[Employee Name]]),"-----",VLOOKUP(LeaveTracker[[#This Row],[Employee Name]],Employees[[Employee Name]:[Office]],6))</f>
        <v>REGULAR</v>
      </c>
      <c r="G1939" s="24">
        <v>43913</v>
      </c>
      <c r="H1939" s="24">
        <v>43917</v>
      </c>
      <c r="I1939" s="56" t="s">
        <v>82</v>
      </c>
      <c r="K1939" s="51" t="str">
        <f ca="1">LeaveTracker[[#This Row],[Days]]&amp;" "&amp;LeaveTracker[[#This Row],[Type of Leave]]</f>
        <v>5 VL</v>
      </c>
      <c r="L1939" s="23">
        <f ca="1">NETWORKDAYS(LeaveTracker[[#This Row],[Start Date]],LeaveTracker[[#This Row],[End Date]],lstHolidays)</f>
        <v>5</v>
      </c>
      <c r="M1939" s="27"/>
    </row>
    <row r="1940" spans="1:13" ht="30" hidden="1" customHeight="1" x14ac:dyDescent="0.3">
      <c r="A1940" s="27">
        <v>430</v>
      </c>
      <c r="B1940" s="31">
        <v>43915</v>
      </c>
      <c r="C1940" s="31">
        <v>43875</v>
      </c>
      <c r="D1940" s="19" t="s">
        <v>206</v>
      </c>
      <c r="E1940" s="51" t="str">
        <f>IF(ISBLANK(LeaveTracker[[#This Row],[Employee Name]]),"-----",VLOOKUP(LeaveTracker[[#This Row],[Employee Name]],Employees[[Employee Name]:[Office]],7))</f>
        <v>ONT</v>
      </c>
      <c r="F1940" s="51" t="str">
        <f>IF(ISBLANK(LeaveTracker[[#This Row],[Employee Name]]),"-----",VLOOKUP(LeaveTracker[[#This Row],[Employee Name]],Employees[[Employee Name]:[Office]],6))</f>
        <v>REGULAR</v>
      </c>
      <c r="G1940" s="24">
        <v>43880</v>
      </c>
      <c r="H1940" s="24">
        <v>43880</v>
      </c>
      <c r="I1940" s="56" t="s">
        <v>82</v>
      </c>
      <c r="K1940" s="51" t="str">
        <f ca="1">LeaveTracker[[#This Row],[Days]]&amp;" "&amp;LeaveTracker[[#This Row],[Type of Leave]]</f>
        <v>1 VL</v>
      </c>
      <c r="L1940" s="23">
        <f ca="1">NETWORKDAYS(LeaveTracker[[#This Row],[Start Date]],LeaveTracker[[#This Row],[End Date]],lstHolidays)</f>
        <v>1</v>
      </c>
      <c r="M1940" s="27"/>
    </row>
    <row r="1941" spans="1:13" ht="30" hidden="1" customHeight="1" x14ac:dyDescent="0.3">
      <c r="A1941" s="27">
        <v>431</v>
      </c>
      <c r="B1941" s="31">
        <v>43915</v>
      </c>
      <c r="C1941" s="31">
        <v>43875</v>
      </c>
      <c r="D1941" s="19" t="s">
        <v>936</v>
      </c>
      <c r="E1941" s="51" t="str">
        <f>IF(ISBLANK(LeaveTracker[[#This Row],[Employee Name]]),"-----",VLOOKUP(LeaveTracker[[#This Row],[Employee Name]],Employees[[Employee Name]:[Office]],7))</f>
        <v>ONT</v>
      </c>
      <c r="F1941" s="51" t="str">
        <f>IF(ISBLANK(LeaveTracker[[#This Row],[Employee Name]]),"-----",VLOOKUP(LeaveTracker[[#This Row],[Employee Name]],Employees[[Employee Name]:[Office]],6))</f>
        <v>REGULAR</v>
      </c>
      <c r="G1941" s="24">
        <v>43878</v>
      </c>
      <c r="H1941" s="24">
        <v>43882</v>
      </c>
      <c r="I1941" s="56" t="s">
        <v>82</v>
      </c>
      <c r="K1941" s="51" t="str">
        <f ca="1">LeaveTracker[[#This Row],[Days]]&amp;" "&amp;LeaveTracker[[#This Row],[Type of Leave]]</f>
        <v>5 VL</v>
      </c>
      <c r="L1941" s="23">
        <f ca="1">NETWORKDAYS(LeaveTracker[[#This Row],[Start Date]],LeaveTracker[[#This Row],[End Date]],lstHolidays)</f>
        <v>5</v>
      </c>
      <c r="M1941" s="27"/>
    </row>
    <row r="1942" spans="1:13" ht="30" hidden="1" customHeight="1" x14ac:dyDescent="0.3">
      <c r="A1942" s="27">
        <v>432</v>
      </c>
      <c r="B1942" s="31">
        <v>43915</v>
      </c>
      <c r="C1942" s="31">
        <v>43885</v>
      </c>
      <c r="D1942" s="19" t="s">
        <v>932</v>
      </c>
      <c r="E1942" s="51" t="str">
        <f>IF(ISBLANK(LeaveTracker[[#This Row],[Employee Name]]),"-----",VLOOKUP(LeaveTracker[[#This Row],[Employee Name]],Employees[[Employee Name]:[Office]],7))</f>
        <v>ONT</v>
      </c>
      <c r="F1942" s="51" t="str">
        <f>IF(ISBLANK(LeaveTracker[[#This Row],[Employee Name]]),"-----",VLOOKUP(LeaveTracker[[#This Row],[Employee Name]],Employees[[Employee Name]:[Office]],6))</f>
        <v>REGULAR</v>
      </c>
      <c r="G1942" s="24">
        <v>43900</v>
      </c>
      <c r="H1942" s="24">
        <v>43904</v>
      </c>
      <c r="I1942" s="56" t="s">
        <v>82</v>
      </c>
      <c r="K1942" s="51" t="str">
        <f ca="1">LeaveTracker[[#This Row],[Days]]&amp;" "&amp;LeaveTracker[[#This Row],[Type of Leave]]</f>
        <v>4 VL</v>
      </c>
      <c r="L1942" s="23">
        <f ca="1">NETWORKDAYS(LeaveTracker[[#This Row],[Start Date]],LeaveTracker[[#This Row],[End Date]],lstHolidays)</f>
        <v>4</v>
      </c>
      <c r="M1942" s="27"/>
    </row>
    <row r="1943" spans="1:13" ht="30" hidden="1" customHeight="1" x14ac:dyDescent="0.3">
      <c r="A1943" s="27">
        <v>433</v>
      </c>
      <c r="B1943" s="31">
        <v>43915</v>
      </c>
      <c r="C1943" s="31">
        <v>43871</v>
      </c>
      <c r="D1943" s="19" t="s">
        <v>374</v>
      </c>
      <c r="E1943" s="51" t="str">
        <f>IF(ISBLANK(LeaveTracker[[#This Row],[Employee Name]]),"-----",VLOOKUP(LeaveTracker[[#This Row],[Employee Name]],Employees[[Employee Name]:[Office]],7))</f>
        <v>LIBRARY</v>
      </c>
      <c r="F1943" s="51" t="str">
        <f>IF(ISBLANK(LeaveTracker[[#This Row],[Employee Name]]),"-----",VLOOKUP(LeaveTracker[[#This Row],[Employee Name]],Employees[[Employee Name]:[Office]],6))</f>
        <v>REGULAR</v>
      </c>
      <c r="G1943" s="24">
        <v>43865</v>
      </c>
      <c r="H1943" s="24">
        <v>43865</v>
      </c>
      <c r="I1943" s="56" t="s">
        <v>300</v>
      </c>
      <c r="J1943" s="43" t="s">
        <v>846</v>
      </c>
      <c r="K1943" s="51" t="str">
        <f ca="1">LeaveTracker[[#This Row],[Days]]&amp;" "&amp;LeaveTracker[[#This Row],[Type of Leave]]</f>
        <v>1 OTHER</v>
      </c>
      <c r="L1943" s="23">
        <f ca="1">NETWORKDAYS(LeaveTracker[[#This Row],[Start Date]],LeaveTracker[[#This Row],[End Date]],lstHolidays)</f>
        <v>1</v>
      </c>
      <c r="M1943" s="27"/>
    </row>
    <row r="1944" spans="1:13" ht="30" hidden="1" customHeight="1" x14ac:dyDescent="0.3">
      <c r="A1944" s="27">
        <v>433</v>
      </c>
      <c r="B1944" s="31">
        <v>43915</v>
      </c>
      <c r="C1944" s="31">
        <v>43871</v>
      </c>
      <c r="D1944" s="19" t="s">
        <v>374</v>
      </c>
      <c r="E1944" s="51" t="str">
        <f>IF(ISBLANK(LeaveTracker[[#This Row],[Employee Name]]),"-----",VLOOKUP(LeaveTracker[[#This Row],[Employee Name]],Employees[[Employee Name]:[Office]],7))</f>
        <v>LIBRARY</v>
      </c>
      <c r="F1944" s="51" t="str">
        <f>IF(ISBLANK(LeaveTracker[[#This Row],[Employee Name]]),"-----",VLOOKUP(LeaveTracker[[#This Row],[Employee Name]],Employees[[Employee Name]:[Office]],6))</f>
        <v>REGULAR</v>
      </c>
      <c r="G1944" s="24">
        <v>43867</v>
      </c>
      <c r="H1944" s="24">
        <v>43867</v>
      </c>
      <c r="I1944" s="56" t="s">
        <v>300</v>
      </c>
      <c r="J1944" s="43" t="s">
        <v>846</v>
      </c>
      <c r="K1944" s="51" t="str">
        <f ca="1">LeaveTracker[[#This Row],[Days]]&amp;" "&amp;LeaveTracker[[#This Row],[Type of Leave]]</f>
        <v>1 OTHER</v>
      </c>
      <c r="L1944" s="23">
        <f ca="1">NETWORKDAYS(LeaveTracker[[#This Row],[Start Date]],LeaveTracker[[#This Row],[End Date]],lstHolidays)</f>
        <v>1</v>
      </c>
      <c r="M1944" s="27"/>
    </row>
    <row r="1945" spans="1:13" ht="30" hidden="1" customHeight="1" x14ac:dyDescent="0.3">
      <c r="A1945" s="27">
        <v>434</v>
      </c>
      <c r="B1945" s="31">
        <v>43915</v>
      </c>
      <c r="C1945" s="31">
        <v>43859</v>
      </c>
      <c r="D1945" s="20" t="s">
        <v>374</v>
      </c>
      <c r="E1945" s="51" t="str">
        <f>IF(ISBLANK(LeaveTracker[[#This Row],[Employee Name]]),"-----",VLOOKUP(LeaveTracker[[#This Row],[Employee Name]],Employees[[Employee Name]:[Office]],7))</f>
        <v>LIBRARY</v>
      </c>
      <c r="F1945" s="51" t="str">
        <f>IF(ISBLANK(LeaveTracker[[#This Row],[Employee Name]]),"-----",VLOOKUP(LeaveTracker[[#This Row],[Employee Name]],Employees[[Employee Name]:[Office]],6))</f>
        <v>REGULAR</v>
      </c>
      <c r="G1945" s="24">
        <v>43864</v>
      </c>
      <c r="H1945" s="24">
        <v>43865</v>
      </c>
      <c r="I1945" s="56" t="s">
        <v>300</v>
      </c>
      <c r="J1945" s="43" t="s">
        <v>846</v>
      </c>
      <c r="K1945" s="51" t="str">
        <f ca="1">LeaveTracker[[#This Row],[Days]]&amp;" "&amp;LeaveTracker[[#This Row],[Type of Leave]]</f>
        <v>2 OTHER</v>
      </c>
      <c r="L1945" s="23">
        <f ca="1">NETWORKDAYS(LeaveTracker[[#This Row],[Start Date]],LeaveTracker[[#This Row],[End Date]],lstHolidays)</f>
        <v>2</v>
      </c>
      <c r="M1945" s="27"/>
    </row>
    <row r="1946" spans="1:13" ht="30" hidden="1" customHeight="1" x14ac:dyDescent="0.3">
      <c r="A1946" s="27">
        <v>435</v>
      </c>
      <c r="B1946" s="31">
        <v>43915</v>
      </c>
      <c r="C1946" s="31">
        <v>43860</v>
      </c>
      <c r="D1946" s="20" t="s">
        <v>929</v>
      </c>
      <c r="E1946" s="51" t="str">
        <f>IF(ISBLANK(LeaveTracker[[#This Row],[Employee Name]]),"-----",VLOOKUP(LeaveTracker[[#This Row],[Employee Name]],Employees[[Employee Name]:[Office]],7))</f>
        <v>TCNHS</v>
      </c>
      <c r="F1946" s="51" t="str">
        <f>IF(ISBLANK(LeaveTracker[[#This Row],[Employee Name]]),"-----",VLOOKUP(LeaveTracker[[#This Row],[Employee Name]],Employees[[Employee Name]:[Office]],6))</f>
        <v>REGULAR</v>
      </c>
      <c r="G1946" s="24">
        <v>43867</v>
      </c>
      <c r="H1946" s="24">
        <v>43871</v>
      </c>
      <c r="I1946" s="56" t="s">
        <v>300</v>
      </c>
      <c r="J1946" s="43" t="s">
        <v>846</v>
      </c>
      <c r="K1946" s="51" t="str">
        <f>LeaveTracker[[#This Row],[Days]]&amp;" "&amp;LeaveTracker[[#This Row],[Type of Leave]]</f>
        <v>5 OTHER</v>
      </c>
      <c r="L1946" s="23">
        <v>5</v>
      </c>
      <c r="M1946" s="27"/>
    </row>
    <row r="1947" spans="1:13" ht="30" hidden="1" customHeight="1" x14ac:dyDescent="0.3">
      <c r="A1947" s="27">
        <v>436</v>
      </c>
      <c r="B1947" s="31">
        <v>43915</v>
      </c>
      <c r="C1947" s="31">
        <v>43895</v>
      </c>
      <c r="D1947" s="19" t="s">
        <v>940</v>
      </c>
      <c r="E1947" s="51" t="str">
        <f>IF(ISBLANK(LeaveTracker[[#This Row],[Employee Name]]),"-----",VLOOKUP(LeaveTracker[[#This Row],[Employee Name]],Employees[[Employee Name]:[Office]],7))</f>
        <v>VMO</v>
      </c>
      <c r="F1947" s="51" t="str">
        <f>IF(ISBLANK(LeaveTracker[[#This Row],[Employee Name]]),"-----",VLOOKUP(LeaveTracker[[#This Row],[Employee Name]],Employees[[Employee Name]:[Office]],6))</f>
        <v>CO TERM</v>
      </c>
      <c r="G1947" s="24">
        <v>43889</v>
      </c>
      <c r="H1947" s="24">
        <v>43889</v>
      </c>
      <c r="I1947" s="56" t="s">
        <v>81</v>
      </c>
      <c r="K1947" s="51" t="str">
        <f ca="1">LeaveTracker[[#This Row],[Days]]&amp;" "&amp;LeaveTracker[[#This Row],[Type of Leave]]</f>
        <v>1 SL</v>
      </c>
      <c r="L1947" s="23">
        <f ca="1">NETWORKDAYS(LeaveTracker[[#This Row],[Start Date]],LeaveTracker[[#This Row],[End Date]],lstHolidays)</f>
        <v>1</v>
      </c>
      <c r="M1947" s="27"/>
    </row>
    <row r="1948" spans="1:13" ht="30" hidden="1" customHeight="1" x14ac:dyDescent="0.3">
      <c r="A1948" s="27">
        <v>436</v>
      </c>
      <c r="B1948" s="31">
        <v>43915</v>
      </c>
      <c r="C1948" s="31">
        <v>43895</v>
      </c>
      <c r="D1948" s="19" t="s">
        <v>940</v>
      </c>
      <c r="E1948" s="51" t="str">
        <f>IF(ISBLANK(LeaveTracker[[#This Row],[Employee Name]]),"-----",VLOOKUP(LeaveTracker[[#This Row],[Employee Name]],Employees[[Employee Name]:[Office]],7))</f>
        <v>VMO</v>
      </c>
      <c r="F1948" s="51" t="str">
        <f>IF(ISBLANK(LeaveTracker[[#This Row],[Employee Name]]),"-----",VLOOKUP(LeaveTracker[[#This Row],[Employee Name]],Employees[[Employee Name]:[Office]],6))</f>
        <v>CO TERM</v>
      </c>
      <c r="G1948" s="24">
        <v>43892</v>
      </c>
      <c r="H1948" s="24">
        <v>43894</v>
      </c>
      <c r="I1948" s="56" t="s">
        <v>81</v>
      </c>
      <c r="K1948" s="51" t="str">
        <f ca="1">LeaveTracker[[#This Row],[Days]]&amp;" "&amp;LeaveTracker[[#This Row],[Type of Leave]]</f>
        <v>3 SL</v>
      </c>
      <c r="L1948" s="23">
        <f ca="1">NETWORKDAYS(LeaveTracker[[#This Row],[Start Date]],LeaveTracker[[#This Row],[End Date]],lstHolidays)</f>
        <v>3</v>
      </c>
      <c r="M1948" s="27"/>
    </row>
    <row r="1949" spans="1:13" ht="30" hidden="1" customHeight="1" x14ac:dyDescent="0.3">
      <c r="A1949" s="27">
        <v>437</v>
      </c>
      <c r="B1949" s="31">
        <v>43915</v>
      </c>
      <c r="C1949" s="31">
        <v>43885</v>
      </c>
      <c r="D1949" s="20" t="s">
        <v>940</v>
      </c>
      <c r="E1949" s="51" t="str">
        <f>IF(ISBLANK(LeaveTracker[[#This Row],[Employee Name]]),"-----",VLOOKUP(LeaveTracker[[#This Row],[Employee Name]],Employees[[Employee Name]:[Office]],7))</f>
        <v>VMO</v>
      </c>
      <c r="F1949" s="51" t="str">
        <f>IF(ISBLANK(LeaveTracker[[#This Row],[Employee Name]]),"-----",VLOOKUP(LeaveTracker[[#This Row],[Employee Name]],Employees[[Employee Name]:[Office]],6))</f>
        <v>CO TERM</v>
      </c>
      <c r="G1949" s="24">
        <v>43881</v>
      </c>
      <c r="H1949" s="24">
        <v>43882</v>
      </c>
      <c r="I1949" s="56" t="s">
        <v>81</v>
      </c>
      <c r="K1949" s="51" t="str">
        <f>LeaveTracker[[#This Row],[Days]]&amp;" "&amp;LeaveTracker[[#This Row],[Type of Leave]]</f>
        <v>1.5 SL</v>
      </c>
      <c r="L1949" s="34">
        <v>1.5</v>
      </c>
      <c r="M1949" s="27"/>
    </row>
    <row r="1950" spans="1:13" ht="30" hidden="1" customHeight="1" x14ac:dyDescent="0.3">
      <c r="A1950" s="27">
        <v>438</v>
      </c>
      <c r="B1950" s="31">
        <v>43915</v>
      </c>
      <c r="C1950" s="31">
        <v>43873</v>
      </c>
      <c r="D1950" s="20" t="s">
        <v>940</v>
      </c>
      <c r="E1950" s="51" t="str">
        <f>IF(ISBLANK(LeaveTracker[[#This Row],[Employee Name]]),"-----",VLOOKUP(LeaveTracker[[#This Row],[Employee Name]],Employees[[Employee Name]:[Office]],7))</f>
        <v>VMO</v>
      </c>
      <c r="F1950" s="51" t="str">
        <f>IF(ISBLANK(LeaveTracker[[#This Row],[Employee Name]]),"-----",VLOOKUP(LeaveTracker[[#This Row],[Employee Name]],Employees[[Employee Name]:[Office]],6))</f>
        <v>CO TERM</v>
      </c>
      <c r="G1950" s="24">
        <v>43872</v>
      </c>
      <c r="H1950" s="24">
        <v>43872</v>
      </c>
      <c r="I1950" s="56" t="s">
        <v>81</v>
      </c>
      <c r="K1950" s="51" t="str">
        <f ca="1">LeaveTracker[[#This Row],[Days]]&amp;" "&amp;LeaveTracker[[#This Row],[Type of Leave]]</f>
        <v>1 SL</v>
      </c>
      <c r="L1950" s="23">
        <f ca="1">NETWORKDAYS(LeaveTracker[[#This Row],[Start Date]],LeaveTracker[[#This Row],[End Date]],lstHolidays)</f>
        <v>1</v>
      </c>
      <c r="M1950" s="27"/>
    </row>
    <row r="1951" spans="1:13" ht="30" hidden="1" customHeight="1" x14ac:dyDescent="0.3">
      <c r="A1951" s="27">
        <v>439</v>
      </c>
      <c r="B1951" s="31">
        <v>43915</v>
      </c>
      <c r="C1951" s="31">
        <v>43853</v>
      </c>
      <c r="D1951" s="20" t="s">
        <v>940</v>
      </c>
      <c r="E1951" s="51" t="str">
        <f>IF(ISBLANK(LeaveTracker[[#This Row],[Employee Name]]),"-----",VLOOKUP(LeaveTracker[[#This Row],[Employee Name]],Employees[[Employee Name]:[Office]],7))</f>
        <v>VMO</v>
      </c>
      <c r="F1951" s="51" t="str">
        <f>IF(ISBLANK(LeaveTracker[[#This Row],[Employee Name]]),"-----",VLOOKUP(LeaveTracker[[#This Row],[Employee Name]],Employees[[Employee Name]:[Office]],6))</f>
        <v>CO TERM</v>
      </c>
      <c r="G1951" s="24">
        <v>43852</v>
      </c>
      <c r="H1951" s="24">
        <v>43852</v>
      </c>
      <c r="I1951" s="56" t="s">
        <v>81</v>
      </c>
      <c r="K1951" s="51" t="str">
        <f ca="1">LeaveTracker[[#This Row],[Days]]&amp;" "&amp;LeaveTracker[[#This Row],[Type of Leave]]</f>
        <v>1 SL</v>
      </c>
      <c r="L1951" s="23">
        <f ca="1">NETWORKDAYS(LeaveTracker[[#This Row],[Start Date]],LeaveTracker[[#This Row],[End Date]],lstHolidays)</f>
        <v>1</v>
      </c>
      <c r="M1951" s="27"/>
    </row>
    <row r="1952" spans="1:13" ht="30" hidden="1" customHeight="1" x14ac:dyDescent="0.3">
      <c r="A1952" s="27">
        <v>440</v>
      </c>
      <c r="B1952" s="31">
        <v>43915</v>
      </c>
      <c r="C1952" s="31">
        <v>43852</v>
      </c>
      <c r="D1952" s="20" t="s">
        <v>940</v>
      </c>
      <c r="E1952" s="51" t="str">
        <f>IF(ISBLANK(LeaveTracker[[#This Row],[Employee Name]]),"-----",VLOOKUP(LeaveTracker[[#This Row],[Employee Name]],Employees[[Employee Name]:[Office]],7))</f>
        <v>VMO</v>
      </c>
      <c r="F1952" s="51" t="str">
        <f>IF(ISBLANK(LeaveTracker[[#This Row],[Employee Name]]),"-----",VLOOKUP(LeaveTracker[[#This Row],[Employee Name]],Employees[[Employee Name]:[Office]],6))</f>
        <v>CO TERM</v>
      </c>
      <c r="G1952" s="24">
        <v>43845</v>
      </c>
      <c r="H1952" s="24">
        <v>43847</v>
      </c>
      <c r="I1952" s="56" t="s">
        <v>300</v>
      </c>
      <c r="J1952" s="43" t="s">
        <v>846</v>
      </c>
      <c r="K1952" s="51" t="str">
        <f ca="1">LeaveTracker[[#This Row],[Days]]&amp;" "&amp;LeaveTracker[[#This Row],[Type of Leave]]</f>
        <v>3 OTHER</v>
      </c>
      <c r="L1952" s="23">
        <f ca="1">NETWORKDAYS(LeaveTracker[[#This Row],[Start Date]],LeaveTracker[[#This Row],[End Date]],lstHolidays)</f>
        <v>3</v>
      </c>
      <c r="M1952" s="27"/>
    </row>
    <row r="1953" spans="1:13" ht="30" hidden="1" customHeight="1" x14ac:dyDescent="0.3">
      <c r="A1953" s="27">
        <v>440</v>
      </c>
      <c r="B1953" s="31">
        <v>43915</v>
      </c>
      <c r="C1953" s="31">
        <v>43852</v>
      </c>
      <c r="D1953" s="20" t="s">
        <v>940</v>
      </c>
      <c r="E1953" s="51" t="str">
        <f>IF(ISBLANK(LeaveTracker[[#This Row],[Employee Name]]),"-----",VLOOKUP(LeaveTracker[[#This Row],[Employee Name]],Employees[[Employee Name]:[Office]],7))</f>
        <v>VMO</v>
      </c>
      <c r="F1953" s="51" t="str">
        <f>IF(ISBLANK(LeaveTracker[[#This Row],[Employee Name]]),"-----",VLOOKUP(LeaveTracker[[#This Row],[Employee Name]],Employees[[Employee Name]:[Office]],6))</f>
        <v>CO TERM</v>
      </c>
      <c r="G1953" s="24">
        <v>43850</v>
      </c>
      <c r="H1953" s="24">
        <v>43851</v>
      </c>
      <c r="I1953" s="56" t="s">
        <v>300</v>
      </c>
      <c r="J1953" s="43" t="s">
        <v>846</v>
      </c>
      <c r="K1953" s="51" t="str">
        <f ca="1">LeaveTracker[[#This Row],[Days]]&amp;" "&amp;LeaveTracker[[#This Row],[Type of Leave]]</f>
        <v>2 OTHER</v>
      </c>
      <c r="L1953" s="23">
        <f ca="1">NETWORKDAYS(LeaveTracker[[#This Row],[Start Date]],LeaveTracker[[#This Row],[End Date]],lstHolidays)</f>
        <v>2</v>
      </c>
      <c r="M1953" s="27"/>
    </row>
    <row r="1954" spans="1:13" ht="30" hidden="1" customHeight="1" x14ac:dyDescent="0.3">
      <c r="A1954" s="27">
        <v>441</v>
      </c>
      <c r="B1954" s="31">
        <v>43915</v>
      </c>
      <c r="C1954" s="31">
        <v>43848</v>
      </c>
      <c r="D1954" s="19" t="s">
        <v>374</v>
      </c>
      <c r="E1954" s="51" t="str">
        <f>IF(ISBLANK(LeaveTracker[[#This Row],[Employee Name]]),"-----",VLOOKUP(LeaveTracker[[#This Row],[Employee Name]],Employees[[Employee Name]:[Office]],7))</f>
        <v>LIBRARY</v>
      </c>
      <c r="F1954" s="51" t="str">
        <f>IF(ISBLANK(LeaveTracker[[#This Row],[Employee Name]]),"-----",VLOOKUP(LeaveTracker[[#This Row],[Employee Name]],Employees[[Employee Name]:[Office]],6))</f>
        <v>REGULAR</v>
      </c>
      <c r="G1954" s="24">
        <v>43878</v>
      </c>
      <c r="H1954" s="24">
        <v>43878</v>
      </c>
      <c r="I1954" s="56" t="s">
        <v>300</v>
      </c>
      <c r="J1954" s="43" t="s">
        <v>215</v>
      </c>
      <c r="K1954" s="51" t="str">
        <f ca="1">LeaveTracker[[#This Row],[Days]]&amp;" "&amp;LeaveTracker[[#This Row],[Type of Leave]]</f>
        <v>1 OTHER</v>
      </c>
      <c r="L1954" s="23">
        <f ca="1">NETWORKDAYS(LeaveTracker[[#This Row],[Start Date]],LeaveTracker[[#This Row],[End Date]],lstHolidays)</f>
        <v>1</v>
      </c>
      <c r="M1954" s="27"/>
    </row>
    <row r="1955" spans="1:13" ht="30" hidden="1" customHeight="1" x14ac:dyDescent="0.3">
      <c r="A1955" s="27">
        <v>442</v>
      </c>
      <c r="B1955" s="31">
        <v>43915</v>
      </c>
      <c r="C1955" s="31">
        <v>43875</v>
      </c>
      <c r="D1955" s="20" t="s">
        <v>374</v>
      </c>
      <c r="E1955" s="51" t="str">
        <f>IF(ISBLANK(LeaveTracker[[#This Row],[Employee Name]]),"-----",VLOOKUP(LeaveTracker[[#This Row],[Employee Name]],Employees[[Employee Name]:[Office]],7))</f>
        <v>LIBRARY</v>
      </c>
      <c r="F1955" s="51" t="str">
        <f>IF(ISBLANK(LeaveTracker[[#This Row],[Employee Name]]),"-----",VLOOKUP(LeaveTracker[[#This Row],[Employee Name]],Employees[[Employee Name]:[Office]],6))</f>
        <v>REGULAR</v>
      </c>
      <c r="G1955" s="24">
        <v>43872</v>
      </c>
      <c r="H1955" s="24">
        <v>43872</v>
      </c>
      <c r="I1955" s="56" t="s">
        <v>300</v>
      </c>
      <c r="J1955" s="43" t="s">
        <v>846</v>
      </c>
      <c r="K1955" s="51" t="str">
        <f ca="1">LeaveTracker[[#This Row],[Days]]&amp;" "&amp;LeaveTracker[[#This Row],[Type of Leave]]</f>
        <v>1 OTHER</v>
      </c>
      <c r="L1955" s="23">
        <f ca="1">NETWORKDAYS(LeaveTracker[[#This Row],[Start Date]],LeaveTracker[[#This Row],[End Date]],lstHolidays)</f>
        <v>1</v>
      </c>
      <c r="M1955" s="27"/>
    </row>
    <row r="1956" spans="1:13" ht="30" hidden="1" customHeight="1" x14ac:dyDescent="0.3">
      <c r="A1956" s="27">
        <v>442</v>
      </c>
      <c r="B1956" s="31">
        <v>43915</v>
      </c>
      <c r="C1956" s="31">
        <v>43875</v>
      </c>
      <c r="D1956" s="20" t="s">
        <v>374</v>
      </c>
      <c r="E1956" s="51" t="str">
        <f>IF(ISBLANK(LeaveTracker[[#This Row],[Employee Name]]),"-----",VLOOKUP(LeaveTracker[[#This Row],[Employee Name]],Employees[[Employee Name]:[Office]],7))</f>
        <v>LIBRARY</v>
      </c>
      <c r="F1956" s="51" t="str">
        <f>IF(ISBLANK(LeaveTracker[[#This Row],[Employee Name]]),"-----",VLOOKUP(LeaveTracker[[#This Row],[Employee Name]],Employees[[Employee Name]:[Office]],6))</f>
        <v>REGULAR</v>
      </c>
      <c r="G1956" s="24">
        <v>43874</v>
      </c>
      <c r="H1956" s="24">
        <v>43874</v>
      </c>
      <c r="I1956" s="56" t="s">
        <v>300</v>
      </c>
      <c r="J1956" s="43" t="s">
        <v>846</v>
      </c>
      <c r="K1956" s="51" t="str">
        <f ca="1">LeaveTracker[[#This Row],[Days]]&amp;" "&amp;LeaveTracker[[#This Row],[Type of Leave]]</f>
        <v>1 OTHER</v>
      </c>
      <c r="L1956" s="23">
        <f ca="1">NETWORKDAYS(LeaveTracker[[#This Row],[Start Date]],LeaveTracker[[#This Row],[End Date]],lstHolidays)</f>
        <v>1</v>
      </c>
      <c r="M1956" s="27"/>
    </row>
    <row r="1957" spans="1:13" ht="30" hidden="1" customHeight="1" x14ac:dyDescent="0.3">
      <c r="A1957" s="27">
        <v>443</v>
      </c>
      <c r="B1957" s="31">
        <v>43915</v>
      </c>
      <c r="C1957" s="31">
        <v>43859</v>
      </c>
      <c r="D1957" s="20" t="s">
        <v>374</v>
      </c>
      <c r="E1957" s="51" t="str">
        <f>IF(ISBLANK(LeaveTracker[[#This Row],[Employee Name]]),"-----",VLOOKUP(LeaveTracker[[#This Row],[Employee Name]],Employees[[Employee Name]:[Office]],7))</f>
        <v>LIBRARY</v>
      </c>
      <c r="F1957" s="51" t="str">
        <f>IF(ISBLANK(LeaveTracker[[#This Row],[Employee Name]]),"-----",VLOOKUP(LeaveTracker[[#This Row],[Employee Name]],Employees[[Employee Name]:[Office]],6))</f>
        <v>REGULAR</v>
      </c>
      <c r="G1957" s="24">
        <v>43858</v>
      </c>
      <c r="H1957" s="24">
        <v>43858</v>
      </c>
      <c r="I1957" s="56" t="s">
        <v>300</v>
      </c>
      <c r="J1957" s="43" t="s">
        <v>846</v>
      </c>
      <c r="K1957" s="51" t="str">
        <f ca="1">LeaveTracker[[#This Row],[Days]]&amp;" "&amp;LeaveTracker[[#This Row],[Type of Leave]]</f>
        <v>1 OTHER</v>
      </c>
      <c r="L1957" s="23">
        <f ca="1">NETWORKDAYS(LeaveTracker[[#This Row],[Start Date]],LeaveTracker[[#This Row],[End Date]],lstHolidays)</f>
        <v>1</v>
      </c>
      <c r="M1957" s="27"/>
    </row>
    <row r="1958" spans="1:13" ht="30" hidden="1" customHeight="1" x14ac:dyDescent="0.3">
      <c r="A1958" s="27">
        <v>444</v>
      </c>
      <c r="B1958" s="31">
        <v>43915</v>
      </c>
      <c r="C1958" s="31">
        <v>43892</v>
      </c>
      <c r="D1958" s="19" t="s">
        <v>414</v>
      </c>
      <c r="E1958" s="51" t="str">
        <f>IF(ISBLANK(LeaveTracker[[#This Row],[Employee Name]]),"-----",VLOOKUP(LeaveTracker[[#This Row],[Employee Name]],Employees[[Employee Name]:[Office]],7))</f>
        <v>CTO</v>
      </c>
      <c r="F1958" s="51" t="str">
        <f>IF(ISBLANK(LeaveTracker[[#This Row],[Employee Name]]),"-----",VLOOKUP(LeaveTracker[[#This Row],[Employee Name]],Employees[[Employee Name]:[Office]],6))</f>
        <v>REGULAR</v>
      </c>
      <c r="G1958" s="24">
        <v>43875</v>
      </c>
      <c r="H1958" s="24">
        <v>43875</v>
      </c>
      <c r="I1958" s="56" t="s">
        <v>81</v>
      </c>
      <c r="K1958" s="51" t="str">
        <f ca="1">LeaveTracker[[#This Row],[Days]]&amp;" "&amp;LeaveTracker[[#This Row],[Type of Leave]]</f>
        <v>1 SL</v>
      </c>
      <c r="L1958" s="23">
        <f ca="1">NETWORKDAYS(LeaveTracker[[#This Row],[Start Date]],LeaveTracker[[#This Row],[End Date]],lstHolidays)</f>
        <v>1</v>
      </c>
      <c r="M1958" s="27"/>
    </row>
    <row r="1959" spans="1:13" ht="30" hidden="1" customHeight="1" x14ac:dyDescent="0.3">
      <c r="A1959" s="27">
        <v>444</v>
      </c>
      <c r="B1959" s="31">
        <v>43915</v>
      </c>
      <c r="C1959" s="31">
        <v>43892</v>
      </c>
      <c r="D1959" s="19" t="s">
        <v>414</v>
      </c>
      <c r="E1959" s="51" t="str">
        <f>IF(ISBLANK(LeaveTracker[[#This Row],[Employee Name]]),"-----",VLOOKUP(LeaveTracker[[#This Row],[Employee Name]],Employees[[Employee Name]:[Office]],7))</f>
        <v>CTO</v>
      </c>
      <c r="F1959" s="51" t="str">
        <f>IF(ISBLANK(LeaveTracker[[#This Row],[Employee Name]]),"-----",VLOOKUP(LeaveTracker[[#This Row],[Employee Name]],Employees[[Employee Name]:[Office]],6))</f>
        <v>REGULAR</v>
      </c>
      <c r="G1959" s="24">
        <v>43887</v>
      </c>
      <c r="H1959" s="24">
        <v>43887</v>
      </c>
      <c r="I1959" s="56" t="s">
        <v>81</v>
      </c>
      <c r="K1959" s="51" t="str">
        <f ca="1">LeaveTracker[[#This Row],[Days]]&amp;" "&amp;LeaveTracker[[#This Row],[Type of Leave]]</f>
        <v>1 SL</v>
      </c>
      <c r="L1959" s="23">
        <f ca="1">NETWORKDAYS(LeaveTracker[[#This Row],[Start Date]],LeaveTracker[[#This Row],[End Date]],lstHolidays)</f>
        <v>1</v>
      </c>
      <c r="M1959" s="27"/>
    </row>
    <row r="1960" spans="1:13" ht="30" hidden="1" customHeight="1" x14ac:dyDescent="0.3">
      <c r="A1960" s="27">
        <v>444</v>
      </c>
      <c r="B1960" s="31">
        <v>43915</v>
      </c>
      <c r="C1960" s="31">
        <v>43892</v>
      </c>
      <c r="D1960" s="19" t="s">
        <v>414</v>
      </c>
      <c r="E1960" s="51" t="str">
        <f>IF(ISBLANK(LeaveTracker[[#This Row],[Employee Name]]),"-----",VLOOKUP(LeaveTracker[[#This Row],[Employee Name]],Employees[[Employee Name]:[Office]],7))</f>
        <v>CTO</v>
      </c>
      <c r="F1960" s="51" t="str">
        <f>IF(ISBLANK(LeaveTracker[[#This Row],[Employee Name]]),"-----",VLOOKUP(LeaveTracker[[#This Row],[Employee Name]],Employees[[Employee Name]:[Office]],6))</f>
        <v>REGULAR</v>
      </c>
      <c r="G1960" s="24">
        <v>43839</v>
      </c>
      <c r="H1960" s="24">
        <v>43839</v>
      </c>
      <c r="I1960" s="56" t="s">
        <v>81</v>
      </c>
      <c r="K1960" s="51" t="str">
        <f ca="1">LeaveTracker[[#This Row],[Days]]&amp;" "&amp;LeaveTracker[[#This Row],[Type of Leave]]</f>
        <v>1 SL</v>
      </c>
      <c r="L1960" s="23">
        <f ca="1">NETWORKDAYS(LeaveTracker[[#This Row],[Start Date]],LeaveTracker[[#This Row],[End Date]],lstHolidays)</f>
        <v>1</v>
      </c>
      <c r="M1960" s="27"/>
    </row>
    <row r="1961" spans="1:13" ht="30" hidden="1" customHeight="1" x14ac:dyDescent="0.3">
      <c r="A1961" s="27">
        <v>445</v>
      </c>
      <c r="B1961" s="31">
        <v>43915</v>
      </c>
      <c r="C1961" s="31">
        <v>43859</v>
      </c>
      <c r="D1961" s="20" t="s">
        <v>414</v>
      </c>
      <c r="E1961" s="51" t="str">
        <f>IF(ISBLANK(LeaveTracker[[#This Row],[Employee Name]]),"-----",VLOOKUP(LeaveTracker[[#This Row],[Employee Name]],Employees[[Employee Name]:[Office]],7))</f>
        <v>CTO</v>
      </c>
      <c r="F1961" s="51" t="str">
        <f>IF(ISBLANK(LeaveTracker[[#This Row],[Employee Name]]),"-----",VLOOKUP(LeaveTracker[[#This Row],[Employee Name]],Employees[[Employee Name]:[Office]],6))</f>
        <v>REGULAR</v>
      </c>
      <c r="G1961" s="24">
        <v>43839</v>
      </c>
      <c r="H1961" s="24">
        <v>43839</v>
      </c>
      <c r="I1961" s="56" t="s">
        <v>300</v>
      </c>
      <c r="J1961" s="43" t="s">
        <v>846</v>
      </c>
      <c r="K1961" s="51" t="str">
        <f ca="1">LeaveTracker[[#This Row],[Days]]&amp;" "&amp;LeaveTracker[[#This Row],[Type of Leave]]</f>
        <v>1 OTHER</v>
      </c>
      <c r="L1961" s="23">
        <f ca="1">NETWORKDAYS(LeaveTracker[[#This Row],[Start Date]],LeaveTracker[[#This Row],[End Date]],lstHolidays)</f>
        <v>1</v>
      </c>
      <c r="M1961" s="27"/>
    </row>
    <row r="1962" spans="1:13" ht="30" hidden="1" customHeight="1" x14ac:dyDescent="0.3">
      <c r="A1962" s="27">
        <v>446</v>
      </c>
      <c r="B1962" s="31">
        <v>43915</v>
      </c>
      <c r="C1962" s="31">
        <v>43859</v>
      </c>
      <c r="D1962" s="20" t="s">
        <v>414</v>
      </c>
      <c r="E1962" s="51" t="str">
        <f>IF(ISBLANK(LeaveTracker[[#This Row],[Employee Name]]),"-----",VLOOKUP(LeaveTracker[[#This Row],[Employee Name]],Employees[[Employee Name]:[Office]],7))</f>
        <v>CTO</v>
      </c>
      <c r="F1962" s="51" t="str">
        <f>IF(ISBLANK(LeaveTracker[[#This Row],[Employee Name]]),"-----",VLOOKUP(LeaveTracker[[#This Row],[Employee Name]],Employees[[Employee Name]:[Office]],6))</f>
        <v>REGULAR</v>
      </c>
      <c r="G1962" s="24">
        <v>43839</v>
      </c>
      <c r="H1962" s="24">
        <v>43839</v>
      </c>
      <c r="I1962" s="56" t="s">
        <v>300</v>
      </c>
      <c r="J1962" s="43" t="s">
        <v>846</v>
      </c>
      <c r="K1962" s="51" t="str">
        <f ca="1">LeaveTracker[[#This Row],[Days]]&amp;" "&amp;LeaveTracker[[#This Row],[Type of Leave]]</f>
        <v>1 OTHER</v>
      </c>
      <c r="L1962" s="23">
        <f ca="1">NETWORKDAYS(LeaveTracker[[#This Row],[Start Date]],LeaveTracker[[#This Row],[End Date]],lstHolidays)</f>
        <v>1</v>
      </c>
      <c r="M1962" s="27"/>
    </row>
    <row r="1963" spans="1:13" ht="30" hidden="1" customHeight="1" x14ac:dyDescent="0.3">
      <c r="A1963" s="27">
        <v>445</v>
      </c>
      <c r="B1963" s="31">
        <v>43915</v>
      </c>
      <c r="C1963" s="31">
        <v>43859</v>
      </c>
      <c r="D1963" s="20" t="s">
        <v>414</v>
      </c>
      <c r="E1963" s="51" t="str">
        <f>IF(ISBLANK(LeaveTracker[[#This Row],[Employee Name]]),"-----",VLOOKUP(LeaveTracker[[#This Row],[Employee Name]],Employees[[Employee Name]:[Office]],7))</f>
        <v>CTO</v>
      </c>
      <c r="F1963" s="51" t="str">
        <f>IF(ISBLANK(LeaveTracker[[#This Row],[Employee Name]]),"-----",VLOOKUP(LeaveTracker[[#This Row],[Employee Name]],Employees[[Employee Name]:[Office]],6))</f>
        <v>REGULAR</v>
      </c>
      <c r="G1963" s="24">
        <v>43839</v>
      </c>
      <c r="H1963" s="24">
        <v>43839</v>
      </c>
      <c r="I1963" s="56" t="s">
        <v>300</v>
      </c>
      <c r="J1963" s="43" t="s">
        <v>846</v>
      </c>
      <c r="K1963" s="51" t="str">
        <f ca="1">LeaveTracker[[#This Row],[Days]]&amp;" "&amp;LeaveTracker[[#This Row],[Type of Leave]]</f>
        <v>1 OTHER</v>
      </c>
      <c r="L1963" s="23">
        <f ca="1">NETWORKDAYS(LeaveTracker[[#This Row],[Start Date]],LeaveTracker[[#This Row],[End Date]],lstHolidays)</f>
        <v>1</v>
      </c>
      <c r="M1963" s="27"/>
    </row>
    <row r="1964" spans="1:13" ht="30" hidden="1" customHeight="1" x14ac:dyDescent="0.3">
      <c r="A1964" s="27">
        <v>446</v>
      </c>
      <c r="B1964" s="31">
        <v>43915</v>
      </c>
      <c r="C1964" s="31">
        <v>43889</v>
      </c>
      <c r="D1964" s="19" t="s">
        <v>838</v>
      </c>
      <c r="E1964" s="51" t="str">
        <f>IF(ISBLANK(LeaveTracker[[#This Row],[Employee Name]]),"-----",VLOOKUP(LeaveTracker[[#This Row],[Employee Name]],Employees[[Employee Name]:[Office]],7))</f>
        <v>CTO</v>
      </c>
      <c r="F1964" s="51" t="str">
        <f>IF(ISBLANK(LeaveTracker[[#This Row],[Employee Name]]),"-----",VLOOKUP(LeaveTracker[[#This Row],[Employee Name]],Employees[[Employee Name]:[Office]],6))</f>
        <v>REGULAR</v>
      </c>
      <c r="G1964" s="24">
        <v>43896</v>
      </c>
      <c r="H1964" s="24">
        <v>43896</v>
      </c>
      <c r="I1964" s="56" t="s">
        <v>82</v>
      </c>
      <c r="K1964" s="51" t="str">
        <f ca="1">LeaveTracker[[#This Row],[Days]]&amp;" "&amp;LeaveTracker[[#This Row],[Type of Leave]]</f>
        <v>1 VL</v>
      </c>
      <c r="L1964" s="23">
        <f ca="1">NETWORKDAYS(LeaveTracker[[#This Row],[Start Date]],LeaveTracker[[#This Row],[End Date]],lstHolidays)</f>
        <v>1</v>
      </c>
      <c r="M1964" s="27"/>
    </row>
    <row r="1965" spans="1:13" ht="30" hidden="1" customHeight="1" x14ac:dyDescent="0.3">
      <c r="A1965" s="27">
        <v>446</v>
      </c>
      <c r="B1965" s="31">
        <v>43915</v>
      </c>
      <c r="C1965" s="31">
        <v>43889</v>
      </c>
      <c r="D1965" s="19" t="s">
        <v>838</v>
      </c>
      <c r="E1965" s="51" t="str">
        <f>IF(ISBLANK(LeaveTracker[[#This Row],[Employee Name]]),"-----",VLOOKUP(LeaveTracker[[#This Row],[Employee Name]],Employees[[Employee Name]:[Office]],7))</f>
        <v>CTO</v>
      </c>
      <c r="F1965" s="51" t="str">
        <f>IF(ISBLANK(LeaveTracker[[#This Row],[Employee Name]]),"-----",VLOOKUP(LeaveTracker[[#This Row],[Employee Name]],Employees[[Employee Name]:[Office]],6))</f>
        <v>REGULAR</v>
      </c>
      <c r="G1965" s="24">
        <v>43903</v>
      </c>
      <c r="H1965" s="24">
        <v>43903</v>
      </c>
      <c r="I1965" s="56" t="s">
        <v>82</v>
      </c>
      <c r="K1965" s="51" t="str">
        <f ca="1">LeaveTracker[[#This Row],[Days]]&amp;" "&amp;LeaveTracker[[#This Row],[Type of Leave]]</f>
        <v>1 VL</v>
      </c>
      <c r="L1965" s="23">
        <f ca="1">NETWORKDAYS(LeaveTracker[[#This Row],[Start Date]],LeaveTracker[[#This Row],[End Date]],lstHolidays)</f>
        <v>1</v>
      </c>
      <c r="M1965" s="27"/>
    </row>
    <row r="1966" spans="1:13" ht="30" hidden="1" customHeight="1" x14ac:dyDescent="0.3">
      <c r="A1966" s="27">
        <v>447</v>
      </c>
      <c r="B1966" s="31">
        <v>43915</v>
      </c>
      <c r="C1966" s="31">
        <v>43872</v>
      </c>
      <c r="D1966" s="20" t="s">
        <v>838</v>
      </c>
      <c r="E1966" s="51" t="str">
        <f>IF(ISBLANK(LeaveTracker[[#This Row],[Employee Name]]),"-----",VLOOKUP(LeaveTracker[[#This Row],[Employee Name]],Employees[[Employee Name]:[Office]],7))</f>
        <v>CTO</v>
      </c>
      <c r="F1966" s="51" t="str">
        <f>IF(ISBLANK(LeaveTracker[[#This Row],[Employee Name]]),"-----",VLOOKUP(LeaveTracker[[#This Row],[Employee Name]],Employees[[Employee Name]:[Office]],6))</f>
        <v>REGULAR</v>
      </c>
      <c r="G1966" s="24">
        <v>43874</v>
      </c>
      <c r="H1966" s="24">
        <v>43875</v>
      </c>
      <c r="I1966" s="56" t="s">
        <v>300</v>
      </c>
      <c r="J1966" s="43" t="s">
        <v>846</v>
      </c>
      <c r="K1966" s="51" t="str">
        <f ca="1">LeaveTracker[[#This Row],[Days]]&amp;" "&amp;LeaveTracker[[#This Row],[Type of Leave]]</f>
        <v>2 OTHER</v>
      </c>
      <c r="L1966" s="23">
        <f ca="1">NETWORKDAYS(LeaveTracker[[#This Row],[Start Date]],LeaveTracker[[#This Row],[End Date]],lstHolidays)</f>
        <v>2</v>
      </c>
      <c r="M1966" s="27"/>
    </row>
    <row r="1967" spans="1:13" ht="30" hidden="1" customHeight="1" x14ac:dyDescent="0.3">
      <c r="A1967" s="27">
        <v>448</v>
      </c>
      <c r="B1967" s="31">
        <v>43915</v>
      </c>
      <c r="C1967" s="31">
        <v>43864</v>
      </c>
      <c r="D1967" s="20" t="s">
        <v>838</v>
      </c>
      <c r="E1967" s="51" t="str">
        <f>IF(ISBLANK(LeaveTracker[[#This Row],[Employee Name]]),"-----",VLOOKUP(LeaveTracker[[#This Row],[Employee Name]],Employees[[Employee Name]:[Office]],7))</f>
        <v>CTO</v>
      </c>
      <c r="F1967" s="51" t="str">
        <f>IF(ISBLANK(LeaveTracker[[#This Row],[Employee Name]]),"-----",VLOOKUP(LeaveTracker[[#This Row],[Employee Name]],Employees[[Employee Name]:[Office]],6))</f>
        <v>REGULAR</v>
      </c>
      <c r="G1967" s="24">
        <v>43867</v>
      </c>
      <c r="H1967" s="24">
        <v>43868</v>
      </c>
      <c r="I1967" s="56" t="s">
        <v>300</v>
      </c>
      <c r="J1967" s="43" t="s">
        <v>846</v>
      </c>
      <c r="K1967" s="51" t="str">
        <f ca="1">LeaveTracker[[#This Row],[Days]]&amp;" "&amp;LeaveTracker[[#This Row],[Type of Leave]]</f>
        <v>2 OTHER</v>
      </c>
      <c r="L1967" s="23">
        <f ca="1">NETWORKDAYS(LeaveTracker[[#This Row],[Start Date]],LeaveTracker[[#This Row],[End Date]],lstHolidays)</f>
        <v>2</v>
      </c>
      <c r="M1967" s="27"/>
    </row>
    <row r="1968" spans="1:13" ht="30" hidden="1" customHeight="1" x14ac:dyDescent="0.3">
      <c r="A1968" s="27">
        <v>449</v>
      </c>
      <c r="B1968" s="31">
        <v>43915</v>
      </c>
      <c r="C1968" s="31">
        <v>43850</v>
      </c>
      <c r="D1968" s="20" t="s">
        <v>838</v>
      </c>
      <c r="E1968" s="51" t="str">
        <f>IF(ISBLANK(LeaveTracker[[#This Row],[Employee Name]]),"-----",VLOOKUP(LeaveTracker[[#This Row],[Employee Name]],Employees[[Employee Name]:[Office]],7))</f>
        <v>CTO</v>
      </c>
      <c r="F1968" s="51" t="str">
        <f>IF(ISBLANK(LeaveTracker[[#This Row],[Employee Name]]),"-----",VLOOKUP(LeaveTracker[[#This Row],[Employee Name]],Employees[[Employee Name]:[Office]],6))</f>
        <v>REGULAR</v>
      </c>
      <c r="G1968" s="24">
        <v>43845</v>
      </c>
      <c r="H1968" s="24">
        <v>43845</v>
      </c>
      <c r="I1968" s="56" t="s">
        <v>300</v>
      </c>
      <c r="J1968" s="43" t="s">
        <v>846</v>
      </c>
      <c r="K1968" s="51" t="str">
        <f ca="1">LeaveTracker[[#This Row],[Days]]&amp;" "&amp;LeaveTracker[[#This Row],[Type of Leave]]</f>
        <v>1 OTHER</v>
      </c>
      <c r="L1968" s="23">
        <f ca="1">NETWORKDAYS(LeaveTracker[[#This Row],[Start Date]],LeaveTracker[[#This Row],[End Date]],lstHolidays)</f>
        <v>1</v>
      </c>
      <c r="M1968" s="27"/>
    </row>
    <row r="1969" spans="1:13" ht="30" hidden="1" customHeight="1" x14ac:dyDescent="0.3">
      <c r="A1969" s="27">
        <v>450</v>
      </c>
      <c r="B1969" s="31">
        <v>43915</v>
      </c>
      <c r="C1969" s="31">
        <v>43838</v>
      </c>
      <c r="D1969" s="20" t="s">
        <v>838</v>
      </c>
      <c r="E1969" s="51" t="str">
        <f>IF(ISBLANK(LeaveTracker[[#This Row],[Employee Name]]),"-----",VLOOKUP(LeaveTracker[[#This Row],[Employee Name]],Employees[[Employee Name]:[Office]],7))</f>
        <v>CTO</v>
      </c>
      <c r="F1969" s="51" t="str">
        <f>IF(ISBLANK(LeaveTracker[[#This Row],[Employee Name]]),"-----",VLOOKUP(LeaveTracker[[#This Row],[Employee Name]],Employees[[Employee Name]:[Office]],6))</f>
        <v>REGULAR</v>
      </c>
      <c r="G1969" s="24">
        <v>43832</v>
      </c>
      <c r="H1969" s="24">
        <v>43832</v>
      </c>
      <c r="I1969" s="56" t="s">
        <v>300</v>
      </c>
      <c r="J1969" s="43" t="s">
        <v>730</v>
      </c>
      <c r="K1969" s="51" t="str">
        <f ca="1">LeaveTracker[[#This Row],[Days]]&amp;" "&amp;LeaveTracker[[#This Row],[Type of Leave]]</f>
        <v>1 OTHER</v>
      </c>
      <c r="L1969" s="23">
        <f ca="1">NETWORKDAYS(LeaveTracker[[#This Row],[Start Date]],LeaveTracker[[#This Row],[End Date]],lstHolidays)</f>
        <v>1</v>
      </c>
      <c r="M1969" s="27"/>
    </row>
    <row r="1970" spans="1:13" ht="30" hidden="1" customHeight="1" x14ac:dyDescent="0.3">
      <c r="A1970" s="27">
        <v>451</v>
      </c>
      <c r="B1970" s="31">
        <v>43915</v>
      </c>
      <c r="C1970" s="31">
        <v>43860</v>
      </c>
      <c r="D1970" s="19" t="s">
        <v>405</v>
      </c>
      <c r="E1970" s="51" t="str">
        <f>IF(ISBLANK(LeaveTracker[[#This Row],[Employee Name]]),"-----",VLOOKUP(LeaveTracker[[#This Row],[Employee Name]],Employees[[Employee Name]:[Office]],7))</f>
        <v>CTO</v>
      </c>
      <c r="F1970" s="51" t="str">
        <f>IF(ISBLANK(LeaveTracker[[#This Row],[Employee Name]]),"-----",VLOOKUP(LeaveTracker[[#This Row],[Employee Name]],Employees[[Employee Name]:[Office]],6))</f>
        <v>REGULAR</v>
      </c>
      <c r="G1970" s="24">
        <v>43862</v>
      </c>
      <c r="H1970" s="24">
        <v>43862</v>
      </c>
      <c r="I1970" s="56" t="s">
        <v>300</v>
      </c>
      <c r="J1970" s="43" t="s">
        <v>846</v>
      </c>
      <c r="K1970" s="51" t="str">
        <f>LeaveTracker[[#This Row],[Days]]&amp;" "&amp;LeaveTracker[[#This Row],[Type of Leave]]</f>
        <v>1 OTHER</v>
      </c>
      <c r="L1970" s="23">
        <v>1</v>
      </c>
      <c r="M1970" s="27"/>
    </row>
    <row r="1971" spans="1:13" ht="30" hidden="1" customHeight="1" x14ac:dyDescent="0.3">
      <c r="A1971" s="27">
        <v>451</v>
      </c>
      <c r="B1971" s="31">
        <v>43915</v>
      </c>
      <c r="C1971" s="31">
        <v>43860</v>
      </c>
      <c r="D1971" s="19" t="s">
        <v>405</v>
      </c>
      <c r="E1971" s="51" t="str">
        <f>IF(ISBLANK(LeaveTracker[[#This Row],[Employee Name]]),"-----",VLOOKUP(LeaveTracker[[#This Row],[Employee Name]],Employees[[Employee Name]:[Office]],7))</f>
        <v>CTO</v>
      </c>
      <c r="F1971" s="51" t="str">
        <f>IF(ISBLANK(LeaveTracker[[#This Row],[Employee Name]]),"-----",VLOOKUP(LeaveTracker[[#This Row],[Employee Name]],Employees[[Employee Name]:[Office]],6))</f>
        <v>REGULAR</v>
      </c>
      <c r="G1971" s="24">
        <v>43866</v>
      </c>
      <c r="H1971" s="24">
        <v>43866</v>
      </c>
      <c r="I1971" s="56" t="s">
        <v>300</v>
      </c>
      <c r="J1971" s="43" t="s">
        <v>846</v>
      </c>
      <c r="K1971" s="51" t="str">
        <f ca="1">LeaveTracker[[#This Row],[Days]]&amp;" "&amp;LeaveTracker[[#This Row],[Type of Leave]]</f>
        <v>1 OTHER</v>
      </c>
      <c r="L1971" s="23">
        <f ca="1">NETWORKDAYS(LeaveTracker[[#This Row],[Start Date]],LeaveTracker[[#This Row],[End Date]],lstHolidays)</f>
        <v>1</v>
      </c>
      <c r="M1971" s="27"/>
    </row>
    <row r="1972" spans="1:13" ht="30" hidden="1" customHeight="1" x14ac:dyDescent="0.3">
      <c r="A1972" s="27">
        <v>451</v>
      </c>
      <c r="B1972" s="31">
        <v>43915</v>
      </c>
      <c r="C1972" s="31">
        <v>43860</v>
      </c>
      <c r="D1972" s="19" t="s">
        <v>405</v>
      </c>
      <c r="E1972" s="51" t="str">
        <f>IF(ISBLANK(LeaveTracker[[#This Row],[Employee Name]]),"-----",VLOOKUP(LeaveTracker[[#This Row],[Employee Name]],Employees[[Employee Name]:[Office]],7))</f>
        <v>CTO</v>
      </c>
      <c r="F1972" s="51" t="str">
        <f>IF(ISBLANK(LeaveTracker[[#This Row],[Employee Name]]),"-----",VLOOKUP(LeaveTracker[[#This Row],[Employee Name]],Employees[[Employee Name]:[Office]],6))</f>
        <v>REGULAR</v>
      </c>
      <c r="G1972" s="24">
        <v>43869</v>
      </c>
      <c r="H1972" s="24">
        <v>43869</v>
      </c>
      <c r="I1972" s="56" t="s">
        <v>300</v>
      </c>
      <c r="J1972" s="43" t="s">
        <v>846</v>
      </c>
      <c r="K1972" s="51" t="str">
        <f>LeaveTracker[[#This Row],[Days]]&amp;" "&amp;LeaveTracker[[#This Row],[Type of Leave]]</f>
        <v>1 OTHER</v>
      </c>
      <c r="L1972" s="23">
        <v>1</v>
      </c>
      <c r="M1972" s="27"/>
    </row>
    <row r="1973" spans="1:13" ht="30" hidden="1" customHeight="1" x14ac:dyDescent="0.3">
      <c r="A1973" s="27">
        <v>451</v>
      </c>
      <c r="B1973" s="31">
        <v>43915</v>
      </c>
      <c r="C1973" s="31">
        <v>43860</v>
      </c>
      <c r="D1973" s="19" t="s">
        <v>405</v>
      </c>
      <c r="E1973" s="51" t="str">
        <f>IF(ISBLANK(LeaveTracker[[#This Row],[Employee Name]]),"-----",VLOOKUP(LeaveTracker[[#This Row],[Employee Name]],Employees[[Employee Name]:[Office]],7))</f>
        <v>CTO</v>
      </c>
      <c r="F1973" s="51" t="str">
        <f>IF(ISBLANK(LeaveTracker[[#This Row],[Employee Name]]),"-----",VLOOKUP(LeaveTracker[[#This Row],[Employee Name]],Employees[[Employee Name]:[Office]],6))</f>
        <v>REGULAR</v>
      </c>
      <c r="G1973" s="24">
        <v>43873</v>
      </c>
      <c r="H1973" s="24">
        <v>43873</v>
      </c>
      <c r="I1973" s="56" t="s">
        <v>300</v>
      </c>
      <c r="J1973" s="43" t="s">
        <v>846</v>
      </c>
      <c r="K1973" s="51" t="str">
        <f ca="1">LeaveTracker[[#This Row],[Days]]&amp;" "&amp;LeaveTracker[[#This Row],[Type of Leave]]</f>
        <v>1 OTHER</v>
      </c>
      <c r="L1973" s="23">
        <f ca="1">NETWORKDAYS(LeaveTracker[[#This Row],[Start Date]],LeaveTracker[[#This Row],[End Date]],lstHolidays)</f>
        <v>1</v>
      </c>
      <c r="M1973" s="27"/>
    </row>
    <row r="1974" spans="1:13" ht="30" hidden="1" customHeight="1" x14ac:dyDescent="0.3">
      <c r="A1974" s="27">
        <v>452</v>
      </c>
      <c r="B1974" s="31">
        <v>43915</v>
      </c>
      <c r="C1974" s="31">
        <v>43901</v>
      </c>
      <c r="D1974" s="19" t="s">
        <v>948</v>
      </c>
      <c r="E1974" s="51" t="str">
        <f>IF(ISBLANK(LeaveTracker[[#This Row],[Employee Name]]),"-----",VLOOKUP(LeaveTracker[[#This Row],[Employee Name]],Employees[[Employee Name]:[Office]],7))</f>
        <v>EEO/ CITY MARKET</v>
      </c>
      <c r="F1974" s="51" t="str">
        <f>IF(ISBLANK(LeaveTracker[[#This Row],[Employee Name]]),"-----",VLOOKUP(LeaveTracker[[#This Row],[Employee Name]],Employees[[Employee Name]:[Office]],6))</f>
        <v>REGULAR</v>
      </c>
      <c r="G1974" s="24">
        <v>43900</v>
      </c>
      <c r="H1974" s="24">
        <v>43900</v>
      </c>
      <c r="I1974" s="56" t="s">
        <v>81</v>
      </c>
      <c r="K1974" s="51" t="str">
        <f ca="1">LeaveTracker[[#This Row],[Days]]&amp;" "&amp;LeaveTracker[[#This Row],[Type of Leave]]</f>
        <v>1 SL</v>
      </c>
      <c r="L1974" s="23">
        <f ca="1">NETWORKDAYS(LeaveTracker[[#This Row],[Start Date]],LeaveTracker[[#This Row],[End Date]],lstHolidays)</f>
        <v>1</v>
      </c>
      <c r="M1974" s="27"/>
    </row>
    <row r="1975" spans="1:13" ht="30" hidden="1" customHeight="1" x14ac:dyDescent="0.3">
      <c r="A1975" s="27">
        <v>453</v>
      </c>
      <c r="B1975" s="31">
        <v>43915</v>
      </c>
      <c r="C1975" s="31">
        <v>43859</v>
      </c>
      <c r="D1975" s="19" t="s">
        <v>948</v>
      </c>
      <c r="E1975" s="51" t="str">
        <f>IF(ISBLANK(LeaveTracker[[#This Row],[Employee Name]]),"-----",VLOOKUP(LeaveTracker[[#This Row],[Employee Name]],Employees[[Employee Name]:[Office]],7))</f>
        <v>EEO/ CITY MARKET</v>
      </c>
      <c r="F1975" s="51" t="str">
        <f>IF(ISBLANK(LeaveTracker[[#This Row],[Employee Name]]),"-----",VLOOKUP(LeaveTracker[[#This Row],[Employee Name]],Employees[[Employee Name]:[Office]],6))</f>
        <v>REGULAR</v>
      </c>
      <c r="G1975" s="24">
        <v>43864</v>
      </c>
      <c r="H1975" s="24">
        <v>43864</v>
      </c>
      <c r="I1975" s="56" t="s">
        <v>300</v>
      </c>
      <c r="J1975" s="43" t="s">
        <v>846</v>
      </c>
      <c r="K1975" s="51" t="str">
        <f ca="1">LeaveTracker[[#This Row],[Days]]&amp;" "&amp;LeaveTracker[[#This Row],[Type of Leave]]</f>
        <v>1 OTHER</v>
      </c>
      <c r="L1975" s="23">
        <f ca="1">NETWORKDAYS(LeaveTracker[[#This Row],[Start Date]],LeaveTracker[[#This Row],[End Date]],lstHolidays)</f>
        <v>1</v>
      </c>
      <c r="M1975" s="27"/>
    </row>
    <row r="1976" spans="1:13" ht="30" hidden="1" customHeight="1" x14ac:dyDescent="0.3">
      <c r="A1976" s="27">
        <v>453</v>
      </c>
      <c r="B1976" s="31">
        <v>43915</v>
      </c>
      <c r="C1976" s="31">
        <v>43859</v>
      </c>
      <c r="D1976" s="19" t="s">
        <v>948</v>
      </c>
      <c r="E1976" s="51" t="str">
        <f>IF(ISBLANK(LeaveTracker[[#This Row],[Employee Name]]),"-----",VLOOKUP(LeaveTracker[[#This Row],[Employee Name]],Employees[[Employee Name]:[Office]],7))</f>
        <v>EEO/ CITY MARKET</v>
      </c>
      <c r="F1976" s="51" t="str">
        <f>IF(ISBLANK(LeaveTracker[[#This Row],[Employee Name]]),"-----",VLOOKUP(LeaveTracker[[#This Row],[Employee Name]],Employees[[Employee Name]:[Office]],6))</f>
        <v>REGULAR</v>
      </c>
      <c r="G1976" s="24">
        <v>43868</v>
      </c>
      <c r="H1976" s="24">
        <v>43868</v>
      </c>
      <c r="I1976" s="56" t="s">
        <v>300</v>
      </c>
      <c r="J1976" s="43" t="s">
        <v>846</v>
      </c>
      <c r="K1976" s="51" t="str">
        <f ca="1">LeaveTracker[[#This Row],[Days]]&amp;" "&amp;LeaveTracker[[#This Row],[Type of Leave]]</f>
        <v>1 OTHER</v>
      </c>
      <c r="L1976" s="23">
        <f ca="1">NETWORKDAYS(LeaveTracker[[#This Row],[Start Date]],LeaveTracker[[#This Row],[End Date]],lstHolidays)</f>
        <v>1</v>
      </c>
      <c r="M1976" s="27"/>
    </row>
    <row r="1977" spans="1:13" ht="30" hidden="1" customHeight="1" x14ac:dyDescent="0.3">
      <c r="A1977" s="27">
        <v>453</v>
      </c>
      <c r="B1977" s="31">
        <v>43915</v>
      </c>
      <c r="C1977" s="31">
        <v>43859</v>
      </c>
      <c r="D1977" s="19" t="s">
        <v>948</v>
      </c>
      <c r="E1977" s="51" t="str">
        <f>IF(ISBLANK(LeaveTracker[[#This Row],[Employee Name]]),"-----",VLOOKUP(LeaveTracker[[#This Row],[Employee Name]],Employees[[Employee Name]:[Office]],7))</f>
        <v>EEO/ CITY MARKET</v>
      </c>
      <c r="F1977" s="51" t="str">
        <f>IF(ISBLANK(LeaveTracker[[#This Row],[Employee Name]]),"-----",VLOOKUP(LeaveTracker[[#This Row],[Employee Name]],Employees[[Employee Name]:[Office]],6))</f>
        <v>REGULAR</v>
      </c>
      <c r="G1977" s="24">
        <v>43871</v>
      </c>
      <c r="H1977" s="24">
        <v>43872</v>
      </c>
      <c r="I1977" s="56" t="s">
        <v>300</v>
      </c>
      <c r="J1977" s="43" t="s">
        <v>846</v>
      </c>
      <c r="K1977" s="51" t="str">
        <f ca="1">LeaveTracker[[#This Row],[Days]]&amp;" "&amp;LeaveTracker[[#This Row],[Type of Leave]]</f>
        <v>2 OTHER</v>
      </c>
      <c r="L1977" s="23">
        <f ca="1">NETWORKDAYS(LeaveTracker[[#This Row],[Start Date]],LeaveTracker[[#This Row],[End Date]],lstHolidays)</f>
        <v>2</v>
      </c>
      <c r="M1977" s="27"/>
    </row>
    <row r="1978" spans="1:13" ht="30" hidden="1" customHeight="1" x14ac:dyDescent="0.3">
      <c r="A1978" s="27">
        <v>453</v>
      </c>
      <c r="B1978" s="31">
        <v>43915</v>
      </c>
      <c r="C1978" s="31">
        <v>43859</v>
      </c>
      <c r="D1978" s="19" t="s">
        <v>948</v>
      </c>
      <c r="E1978" s="51" t="str">
        <f>IF(ISBLANK(LeaveTracker[[#This Row],[Employee Name]]),"-----",VLOOKUP(LeaveTracker[[#This Row],[Employee Name]],Employees[[Employee Name]:[Office]],7))</f>
        <v>EEO/ CITY MARKET</v>
      </c>
      <c r="F1978" s="51" t="str">
        <f>IF(ISBLANK(LeaveTracker[[#This Row],[Employee Name]]),"-----",VLOOKUP(LeaveTracker[[#This Row],[Employee Name]],Employees[[Employee Name]:[Office]],6))</f>
        <v>REGULAR</v>
      </c>
      <c r="G1978" s="24">
        <v>43875</v>
      </c>
      <c r="H1978" s="24">
        <v>43875</v>
      </c>
      <c r="I1978" s="56" t="s">
        <v>300</v>
      </c>
      <c r="J1978" s="43" t="s">
        <v>846</v>
      </c>
      <c r="K1978" s="51" t="str">
        <f ca="1">LeaveTracker[[#This Row],[Days]]&amp;" "&amp;LeaveTracker[[#This Row],[Type of Leave]]</f>
        <v>1 OTHER</v>
      </c>
      <c r="L1978" s="23">
        <f ca="1">NETWORKDAYS(LeaveTracker[[#This Row],[Start Date]],LeaveTracker[[#This Row],[End Date]],lstHolidays)</f>
        <v>1</v>
      </c>
      <c r="M1978" s="27"/>
    </row>
    <row r="1979" spans="1:13" ht="30" hidden="1" customHeight="1" x14ac:dyDescent="0.3">
      <c r="A1979" s="27">
        <v>454</v>
      </c>
      <c r="B1979" s="31">
        <v>43915</v>
      </c>
      <c r="C1979" s="31">
        <v>43841</v>
      </c>
      <c r="D1979" s="20" t="s">
        <v>948</v>
      </c>
      <c r="E1979" s="51" t="str">
        <f>IF(ISBLANK(LeaveTracker[[#This Row],[Employee Name]]),"-----",VLOOKUP(LeaveTracker[[#This Row],[Employee Name]],Employees[[Employee Name]:[Office]],7))</f>
        <v>EEO/ CITY MARKET</v>
      </c>
      <c r="F1979" s="51" t="str">
        <f>IF(ISBLANK(LeaveTracker[[#This Row],[Employee Name]]),"-----",VLOOKUP(LeaveTracker[[#This Row],[Employee Name]],Employees[[Employee Name]:[Office]],6))</f>
        <v>REGULAR</v>
      </c>
      <c r="G1979" s="24">
        <v>43840</v>
      </c>
      <c r="H1979" s="24">
        <v>43840</v>
      </c>
      <c r="I1979" s="56" t="s">
        <v>81</v>
      </c>
      <c r="K1979" s="51" t="str">
        <f ca="1">LeaveTracker[[#This Row],[Days]]&amp;" "&amp;LeaveTracker[[#This Row],[Type of Leave]]</f>
        <v>1 SL</v>
      </c>
      <c r="L1979" s="23">
        <f ca="1">NETWORKDAYS(LeaveTracker[[#This Row],[Start Date]],LeaveTracker[[#This Row],[End Date]],lstHolidays)</f>
        <v>1</v>
      </c>
      <c r="M1979" s="27"/>
    </row>
    <row r="1980" spans="1:13" ht="30" hidden="1" customHeight="1" x14ac:dyDescent="0.3">
      <c r="A1980" s="27">
        <v>455</v>
      </c>
      <c r="B1980" s="31">
        <v>43915</v>
      </c>
      <c r="C1980" s="31">
        <v>43841</v>
      </c>
      <c r="D1980" s="20" t="s">
        <v>948</v>
      </c>
      <c r="E1980" s="51" t="str">
        <f>IF(ISBLANK(LeaveTracker[[#This Row],[Employee Name]]),"-----",VLOOKUP(LeaveTracker[[#This Row],[Employee Name]],Employees[[Employee Name]:[Office]],7))</f>
        <v>EEO/ CITY MARKET</v>
      </c>
      <c r="F1980" s="51" t="str">
        <f>IF(ISBLANK(LeaveTracker[[#This Row],[Employee Name]]),"-----",VLOOKUP(LeaveTracker[[#This Row],[Employee Name]],Employees[[Employee Name]:[Office]],6))</f>
        <v>REGULAR</v>
      </c>
      <c r="G1980" s="24">
        <v>43837</v>
      </c>
      <c r="H1980" s="24">
        <v>43837</v>
      </c>
      <c r="I1980" s="56" t="s">
        <v>300</v>
      </c>
      <c r="J1980" s="43" t="s">
        <v>730</v>
      </c>
      <c r="K1980" s="51" t="str">
        <f ca="1">LeaveTracker[[#This Row],[Days]]&amp;" "&amp;LeaveTracker[[#This Row],[Type of Leave]]</f>
        <v>1 OTHER</v>
      </c>
      <c r="L1980" s="23">
        <f ca="1">NETWORKDAYS(LeaveTracker[[#This Row],[Start Date]],LeaveTracker[[#This Row],[End Date]],lstHolidays)</f>
        <v>1</v>
      </c>
      <c r="M1980" s="27"/>
    </row>
    <row r="1981" spans="1:13" ht="30" hidden="1" customHeight="1" x14ac:dyDescent="0.3">
      <c r="A1981" s="27">
        <v>456</v>
      </c>
      <c r="B1981" s="31">
        <v>43915</v>
      </c>
      <c r="C1981" s="31">
        <v>43836</v>
      </c>
      <c r="D1981" s="19" t="s">
        <v>763</v>
      </c>
      <c r="E1981" s="51" t="str">
        <f>IF(ISBLANK(LeaveTracker[[#This Row],[Employee Name]]),"-----",VLOOKUP(LeaveTracker[[#This Row],[Employee Name]],Employees[[Employee Name]:[Office]],7))</f>
        <v>CTO</v>
      </c>
      <c r="F1981" s="51" t="str">
        <f>IF(ISBLANK(LeaveTracker[[#This Row],[Employee Name]]),"-----",VLOOKUP(LeaveTracker[[#This Row],[Employee Name]],Employees[[Employee Name]:[Office]],6))</f>
        <v>REGULAR</v>
      </c>
      <c r="G1981" s="24">
        <v>43846</v>
      </c>
      <c r="H1981" s="24">
        <v>43847</v>
      </c>
      <c r="I1981" s="56" t="s">
        <v>82</v>
      </c>
      <c r="K1981" s="51" t="str">
        <f ca="1">LeaveTracker[[#This Row],[Days]]&amp;" "&amp;LeaveTracker[[#This Row],[Type of Leave]]</f>
        <v>2 VL</v>
      </c>
      <c r="L1981" s="23">
        <f ca="1">NETWORKDAYS(LeaveTracker[[#This Row],[Start Date]],LeaveTracker[[#This Row],[End Date]],lstHolidays)</f>
        <v>2</v>
      </c>
      <c r="M1981" s="27"/>
    </row>
    <row r="1982" spans="1:13" ht="30" hidden="1" customHeight="1" x14ac:dyDescent="0.3">
      <c r="A1982" s="27">
        <v>457</v>
      </c>
      <c r="B1982" s="31">
        <v>43915</v>
      </c>
      <c r="C1982" s="31">
        <v>43871</v>
      </c>
      <c r="D1982" s="19" t="s">
        <v>763</v>
      </c>
      <c r="E1982" s="51" t="str">
        <f>IF(ISBLANK(LeaveTracker[[#This Row],[Employee Name]]),"-----",VLOOKUP(LeaveTracker[[#This Row],[Employee Name]],Employees[[Employee Name]:[Office]],7))</f>
        <v>CTO</v>
      </c>
      <c r="F1982" s="51" t="str">
        <f>IF(ISBLANK(LeaveTracker[[#This Row],[Employee Name]]),"-----",VLOOKUP(LeaveTracker[[#This Row],[Employee Name]],Employees[[Employee Name]:[Office]],6))</f>
        <v>REGULAR</v>
      </c>
      <c r="G1982" s="24">
        <v>43875</v>
      </c>
      <c r="H1982" s="24">
        <v>43875</v>
      </c>
      <c r="I1982" s="56" t="s">
        <v>300</v>
      </c>
      <c r="J1982" s="43" t="s">
        <v>846</v>
      </c>
      <c r="K1982" s="51" t="str">
        <f ca="1">LeaveTracker[[#This Row],[Days]]&amp;" "&amp;LeaveTracker[[#This Row],[Type of Leave]]</f>
        <v>1 OTHER</v>
      </c>
      <c r="L1982" s="23">
        <f ca="1">NETWORKDAYS(LeaveTracker[[#This Row],[Start Date]],LeaveTracker[[#This Row],[End Date]],lstHolidays)</f>
        <v>1</v>
      </c>
      <c r="M1982" s="27"/>
    </row>
    <row r="1983" spans="1:13" ht="30" hidden="1" customHeight="1" x14ac:dyDescent="0.3">
      <c r="A1983" s="27">
        <v>458</v>
      </c>
      <c r="B1983" s="31">
        <v>43915</v>
      </c>
      <c r="D1983" s="20" t="s">
        <v>763</v>
      </c>
      <c r="E1983" s="51" t="str">
        <f>IF(ISBLANK(LeaveTracker[[#This Row],[Employee Name]]),"-----",VLOOKUP(LeaveTracker[[#This Row],[Employee Name]],Employees[[Employee Name]:[Office]],7))</f>
        <v>CTO</v>
      </c>
      <c r="F1983" s="51" t="str">
        <f>IF(ISBLANK(LeaveTracker[[#This Row],[Employee Name]]),"-----",VLOOKUP(LeaveTracker[[#This Row],[Employee Name]],Employees[[Employee Name]:[Office]],6))</f>
        <v>REGULAR</v>
      </c>
      <c r="G1983" s="24">
        <v>43864</v>
      </c>
      <c r="H1983" s="24">
        <v>43864</v>
      </c>
      <c r="I1983" s="56" t="s">
        <v>300</v>
      </c>
      <c r="J1983" s="43" t="s">
        <v>846</v>
      </c>
      <c r="K1983" s="51" t="str">
        <f ca="1">LeaveTracker[[#This Row],[Days]]&amp;" "&amp;LeaveTracker[[#This Row],[Type of Leave]]</f>
        <v>1 OTHER</v>
      </c>
      <c r="L1983" s="23">
        <f ca="1">NETWORKDAYS(LeaveTracker[[#This Row],[Start Date]],LeaveTracker[[#This Row],[End Date]],lstHolidays)</f>
        <v>1</v>
      </c>
      <c r="M1983" s="27"/>
    </row>
    <row r="1984" spans="1:13" ht="30" hidden="1" customHeight="1" x14ac:dyDescent="0.3">
      <c r="A1984" s="27">
        <v>459</v>
      </c>
      <c r="B1984" s="31">
        <v>43915</v>
      </c>
      <c r="D1984" s="20" t="s">
        <v>763</v>
      </c>
      <c r="E1984" s="51" t="str">
        <f>IF(ISBLANK(LeaveTracker[[#This Row],[Employee Name]]),"-----",VLOOKUP(LeaveTracker[[#This Row],[Employee Name]],Employees[[Employee Name]:[Office]],7))</f>
        <v>CTO</v>
      </c>
      <c r="F1984" s="51" t="str">
        <f>IF(ISBLANK(LeaveTracker[[#This Row],[Employee Name]]),"-----",VLOOKUP(LeaveTracker[[#This Row],[Employee Name]],Employees[[Employee Name]:[Office]],6))</f>
        <v>REGULAR</v>
      </c>
      <c r="G1984" s="24">
        <v>43845</v>
      </c>
      <c r="H1984" s="24">
        <v>43845</v>
      </c>
      <c r="I1984" s="56" t="s">
        <v>300</v>
      </c>
      <c r="J1984" s="43" t="s">
        <v>846</v>
      </c>
      <c r="K1984" s="51" t="str">
        <f ca="1">LeaveTracker[[#This Row],[Days]]&amp;" "&amp;LeaveTracker[[#This Row],[Type of Leave]]</f>
        <v>1 OTHER</v>
      </c>
      <c r="L1984" s="23">
        <f ca="1">NETWORKDAYS(LeaveTracker[[#This Row],[Start Date]],LeaveTracker[[#This Row],[End Date]],lstHolidays)</f>
        <v>1</v>
      </c>
      <c r="M1984" s="27"/>
    </row>
    <row r="1985" spans="1:13" ht="30" hidden="1" customHeight="1" x14ac:dyDescent="0.3">
      <c r="A1985" s="27">
        <v>460</v>
      </c>
      <c r="B1985" s="31">
        <v>43915</v>
      </c>
      <c r="C1985" s="31">
        <v>43860</v>
      </c>
      <c r="D1985" s="35" t="s">
        <v>449</v>
      </c>
      <c r="E1985" s="51" t="str">
        <f>IF(ISBLANK(LeaveTracker[[#This Row],[Employee Name]]),"-----",VLOOKUP(LeaveTracker[[#This Row],[Employee Name]],Employees[[Employee Name]:[Office]],7))</f>
        <v>CTO</v>
      </c>
      <c r="F1985" s="51" t="str">
        <f>IF(ISBLANK(LeaveTracker[[#This Row],[Employee Name]]),"-----",VLOOKUP(LeaveTracker[[#This Row],[Employee Name]],Employees[[Employee Name]:[Office]],6))</f>
        <v>REGULAR</v>
      </c>
      <c r="G1985" s="24">
        <v>43864</v>
      </c>
      <c r="H1985" s="24">
        <v>43868</v>
      </c>
      <c r="I1985" s="56" t="s">
        <v>300</v>
      </c>
      <c r="J1985" s="43" t="s">
        <v>846</v>
      </c>
      <c r="K1985" s="51" t="str">
        <f ca="1">LeaveTracker[[#This Row],[Days]]&amp;" "&amp;LeaveTracker[[#This Row],[Type of Leave]]</f>
        <v>5 OTHER</v>
      </c>
      <c r="L1985" s="23">
        <f ca="1">NETWORKDAYS(LeaveTracker[[#This Row],[Start Date]],LeaveTracker[[#This Row],[End Date]],lstHolidays)</f>
        <v>5</v>
      </c>
      <c r="M1985" s="27"/>
    </row>
    <row r="1986" spans="1:13" ht="30" hidden="1" customHeight="1" x14ac:dyDescent="0.3">
      <c r="A1986" s="27">
        <v>461</v>
      </c>
      <c r="B1986" s="31">
        <v>43915</v>
      </c>
      <c r="C1986" s="31">
        <v>43895</v>
      </c>
      <c r="D1986" s="19" t="s">
        <v>867</v>
      </c>
      <c r="E1986" s="51" t="str">
        <f>IF(ISBLANK(LeaveTracker[[#This Row],[Employee Name]]),"-----",VLOOKUP(LeaveTracker[[#This Row],[Employee Name]],Employees[[Employee Name]:[Office]],7))</f>
        <v>ACCOUNTING</v>
      </c>
      <c r="F1986" s="51" t="str">
        <f>IF(ISBLANK(LeaveTracker[[#This Row],[Employee Name]]),"-----",VLOOKUP(LeaveTracker[[#This Row],[Employee Name]],Employees[[Employee Name]:[Office]],6))</f>
        <v>REGULAR</v>
      </c>
      <c r="G1986" s="24">
        <v>43865</v>
      </c>
      <c r="H1986" s="24">
        <v>43865</v>
      </c>
      <c r="I1986" s="56" t="s">
        <v>81</v>
      </c>
      <c r="K1986" s="51" t="str">
        <f ca="1">LeaveTracker[[#This Row],[Days]]&amp;" "&amp;LeaveTracker[[#This Row],[Type of Leave]]</f>
        <v>1 SL</v>
      </c>
      <c r="L1986" s="23">
        <f ca="1">NETWORKDAYS(LeaveTracker[[#This Row],[Start Date]],LeaveTracker[[#This Row],[End Date]],lstHolidays)</f>
        <v>1</v>
      </c>
      <c r="M1986" s="27"/>
    </row>
    <row r="1987" spans="1:13" ht="30" hidden="1" customHeight="1" x14ac:dyDescent="0.3">
      <c r="A1987" s="27">
        <v>462</v>
      </c>
      <c r="B1987" s="31">
        <v>43915</v>
      </c>
      <c r="C1987" s="31">
        <v>43865</v>
      </c>
      <c r="D1987" s="19" t="s">
        <v>867</v>
      </c>
      <c r="E1987" s="51" t="str">
        <f>IF(ISBLANK(LeaveTracker[[#This Row],[Employee Name]]),"-----",VLOOKUP(LeaveTracker[[#This Row],[Employee Name]],Employees[[Employee Name]:[Office]],7))</f>
        <v>ACCOUNTING</v>
      </c>
      <c r="F1987" s="51" t="str">
        <f>IF(ISBLANK(LeaveTracker[[#This Row],[Employee Name]]),"-----",VLOOKUP(LeaveTracker[[#This Row],[Employee Name]],Employees[[Employee Name]:[Office]],6))</f>
        <v>REGULAR</v>
      </c>
      <c r="G1987" s="24">
        <v>43868</v>
      </c>
      <c r="H1987" s="24">
        <v>43868</v>
      </c>
      <c r="I1987" s="56" t="s">
        <v>300</v>
      </c>
      <c r="J1987" s="43" t="s">
        <v>846</v>
      </c>
      <c r="K1987" s="51" t="str">
        <f ca="1">LeaveTracker[[#This Row],[Days]]&amp;" "&amp;LeaveTracker[[#This Row],[Type of Leave]]</f>
        <v>1 OTHER</v>
      </c>
      <c r="L1987" s="23">
        <f ca="1">NETWORKDAYS(LeaveTracker[[#This Row],[Start Date]],LeaveTracker[[#This Row],[End Date]],lstHolidays)</f>
        <v>1</v>
      </c>
      <c r="M1987" s="27"/>
    </row>
    <row r="1988" spans="1:13" ht="30" hidden="1" customHeight="1" x14ac:dyDescent="0.3">
      <c r="A1988" s="27">
        <v>462</v>
      </c>
      <c r="B1988" s="31">
        <v>43915</v>
      </c>
      <c r="C1988" s="31">
        <v>43865</v>
      </c>
      <c r="D1988" s="19" t="s">
        <v>867</v>
      </c>
      <c r="E1988" s="51" t="str">
        <f>IF(ISBLANK(LeaveTracker[[#This Row],[Employee Name]]),"-----",VLOOKUP(LeaveTracker[[#This Row],[Employee Name]],Employees[[Employee Name]:[Office]],7))</f>
        <v>ACCOUNTING</v>
      </c>
      <c r="F1988" s="51" t="str">
        <f>IF(ISBLANK(LeaveTracker[[#This Row],[Employee Name]]),"-----",VLOOKUP(LeaveTracker[[#This Row],[Employee Name]],Employees[[Employee Name]:[Office]],6))</f>
        <v>REGULAR</v>
      </c>
      <c r="G1988" s="24">
        <v>43874</v>
      </c>
      <c r="H1988" s="24">
        <v>43875</v>
      </c>
      <c r="I1988" s="56" t="s">
        <v>300</v>
      </c>
      <c r="J1988" s="43" t="s">
        <v>846</v>
      </c>
      <c r="K1988" s="51" t="str">
        <f ca="1">LeaveTracker[[#This Row],[Days]]&amp;" "&amp;LeaveTracker[[#This Row],[Type of Leave]]</f>
        <v>2 OTHER</v>
      </c>
      <c r="L1988" s="23">
        <f ca="1">NETWORKDAYS(LeaveTracker[[#This Row],[Start Date]],LeaveTracker[[#This Row],[End Date]],lstHolidays)</f>
        <v>2</v>
      </c>
      <c r="M1988" s="27"/>
    </row>
    <row r="1989" spans="1:13" ht="30" hidden="1" customHeight="1" x14ac:dyDescent="0.3">
      <c r="A1989" s="27">
        <v>463</v>
      </c>
      <c r="B1989" s="31">
        <v>43915</v>
      </c>
      <c r="C1989" s="31">
        <v>43876</v>
      </c>
      <c r="D1989" s="20" t="s">
        <v>867</v>
      </c>
      <c r="E1989" s="51" t="str">
        <f>IF(ISBLANK(LeaveTracker[[#This Row],[Employee Name]]),"-----",VLOOKUP(LeaveTracker[[#This Row],[Employee Name]],Employees[[Employee Name]:[Office]],7))</f>
        <v>ACCOUNTING</v>
      </c>
      <c r="F1989" s="51" t="str">
        <f>IF(ISBLANK(LeaveTracker[[#This Row],[Employee Name]]),"-----",VLOOKUP(LeaveTracker[[#This Row],[Employee Name]],Employees[[Employee Name]:[Office]],6))</f>
        <v>REGULAR</v>
      </c>
      <c r="G1989" s="24">
        <v>43840</v>
      </c>
      <c r="H1989" s="24">
        <v>43840</v>
      </c>
      <c r="I1989" s="56" t="s">
        <v>81</v>
      </c>
      <c r="K1989" s="51" t="str">
        <f ca="1">LeaveTracker[[#This Row],[Days]]&amp;" "&amp;LeaveTracker[[#This Row],[Type of Leave]]</f>
        <v>1 SL</v>
      </c>
      <c r="L1989" s="23">
        <f ca="1">NETWORKDAYS(LeaveTracker[[#This Row],[Start Date]],LeaveTracker[[#This Row],[End Date]],lstHolidays)</f>
        <v>1</v>
      </c>
      <c r="M1989" s="27"/>
    </row>
    <row r="1990" spans="1:13" ht="30" hidden="1" customHeight="1" x14ac:dyDescent="0.3">
      <c r="A1990" s="27">
        <v>464</v>
      </c>
      <c r="B1990" s="31">
        <v>43915</v>
      </c>
      <c r="C1990" s="31">
        <v>43866</v>
      </c>
      <c r="D1990" s="19" t="s">
        <v>147</v>
      </c>
      <c r="E1990" s="51" t="str">
        <f>IF(ISBLANK(LeaveTracker[[#This Row],[Employee Name]]),"-----",VLOOKUP(LeaveTracker[[#This Row],[Employee Name]],Employees[[Employee Name]:[Office]],7))</f>
        <v>CPDO</v>
      </c>
      <c r="F1990" s="51" t="str">
        <f>IF(ISBLANK(LeaveTracker[[#This Row],[Employee Name]]),"-----",VLOOKUP(LeaveTracker[[#This Row],[Employee Name]],Employees[[Employee Name]:[Office]],6))</f>
        <v>REGULAR</v>
      </c>
      <c r="G1990" s="24">
        <v>43865</v>
      </c>
      <c r="H1990" s="24">
        <v>43868</v>
      </c>
      <c r="I1990" s="56" t="s">
        <v>300</v>
      </c>
      <c r="J1990" s="43" t="s">
        <v>846</v>
      </c>
      <c r="K1990" s="51" t="str">
        <f ca="1">LeaveTracker[[#This Row],[Days]]&amp;" "&amp;LeaveTracker[[#This Row],[Type of Leave]]</f>
        <v>4 OTHER</v>
      </c>
      <c r="L1990" s="23">
        <f ca="1">NETWORKDAYS(LeaveTracker[[#This Row],[Start Date]],LeaveTracker[[#This Row],[End Date]],lstHolidays)</f>
        <v>4</v>
      </c>
      <c r="M1990" s="27"/>
    </row>
    <row r="1991" spans="1:13" ht="30" hidden="1" customHeight="1" x14ac:dyDescent="0.3">
      <c r="A1991" s="27">
        <v>464</v>
      </c>
      <c r="B1991" s="31">
        <v>43915</v>
      </c>
      <c r="C1991" s="31">
        <v>43866</v>
      </c>
      <c r="D1991" s="19" t="s">
        <v>147</v>
      </c>
      <c r="E1991" s="51" t="str">
        <f>IF(ISBLANK(LeaveTracker[[#This Row],[Employee Name]]),"-----",VLOOKUP(LeaveTracker[[#This Row],[Employee Name]],Employees[[Employee Name]:[Office]],7))</f>
        <v>CPDO</v>
      </c>
      <c r="F1991" s="51" t="str">
        <f>IF(ISBLANK(LeaveTracker[[#This Row],[Employee Name]]),"-----",VLOOKUP(LeaveTracker[[#This Row],[Employee Name]],Employees[[Employee Name]:[Office]],6))</f>
        <v>REGULAR</v>
      </c>
      <c r="G1991" s="24">
        <v>43871</v>
      </c>
      <c r="H1991" s="24">
        <v>43871</v>
      </c>
      <c r="I1991" s="56" t="s">
        <v>300</v>
      </c>
      <c r="J1991" s="43" t="s">
        <v>846</v>
      </c>
      <c r="K1991" s="51" t="str">
        <f ca="1">LeaveTracker[[#This Row],[Days]]&amp;" "&amp;LeaveTracker[[#This Row],[Type of Leave]]</f>
        <v>1 OTHER</v>
      </c>
      <c r="L1991" s="23">
        <f ca="1">NETWORKDAYS(LeaveTracker[[#This Row],[Start Date]],LeaveTracker[[#This Row],[End Date]],lstHolidays)</f>
        <v>1</v>
      </c>
      <c r="M1991" s="27"/>
    </row>
    <row r="1992" spans="1:13" ht="30" hidden="1" customHeight="1" x14ac:dyDescent="0.3">
      <c r="A1992" s="27">
        <v>464</v>
      </c>
      <c r="B1992" s="31">
        <v>43915</v>
      </c>
      <c r="C1992" s="31">
        <v>43866</v>
      </c>
      <c r="D1992" s="19" t="s">
        <v>147</v>
      </c>
      <c r="E1992" s="51" t="str">
        <f>IF(ISBLANK(LeaveTracker[[#This Row],[Employee Name]]),"-----",VLOOKUP(LeaveTracker[[#This Row],[Employee Name]],Employees[[Employee Name]:[Office]],7))</f>
        <v>CPDO</v>
      </c>
      <c r="F1992" s="51" t="str">
        <f>IF(ISBLANK(LeaveTracker[[#This Row],[Employee Name]]),"-----",VLOOKUP(LeaveTracker[[#This Row],[Employee Name]],Employees[[Employee Name]:[Office]],6))</f>
        <v>REGULAR</v>
      </c>
      <c r="G1992" s="24">
        <v>43875</v>
      </c>
      <c r="H1992" s="24">
        <v>43875</v>
      </c>
      <c r="I1992" s="56" t="s">
        <v>300</v>
      </c>
      <c r="J1992" s="43" t="s">
        <v>846</v>
      </c>
      <c r="K1992" s="51" t="str">
        <f ca="1">LeaveTracker[[#This Row],[Days]]&amp;" "&amp;LeaveTracker[[#This Row],[Type of Leave]]</f>
        <v>1 OTHER</v>
      </c>
      <c r="L1992" s="23">
        <f ca="1">NETWORKDAYS(LeaveTracker[[#This Row],[Start Date]],LeaveTracker[[#This Row],[End Date]],lstHolidays)</f>
        <v>1</v>
      </c>
      <c r="M1992" s="27"/>
    </row>
    <row r="1993" spans="1:13" ht="30" hidden="1" customHeight="1" x14ac:dyDescent="0.3">
      <c r="A1993" s="27">
        <v>465</v>
      </c>
      <c r="B1993" s="31">
        <v>43915</v>
      </c>
      <c r="C1993" s="31">
        <v>43872</v>
      </c>
      <c r="D1993" s="19" t="s">
        <v>509</v>
      </c>
      <c r="E1993" s="51" t="str">
        <f>IF(ISBLANK(LeaveTracker[[#This Row],[Employee Name]]),"-----",VLOOKUP(LeaveTracker[[#This Row],[Employee Name]],Employees[[Employee Name]:[Office]],7))</f>
        <v>ACCOUNTING</v>
      </c>
      <c r="F1993" s="51" t="str">
        <f>IF(ISBLANK(LeaveTracker[[#This Row],[Employee Name]]),"-----",VLOOKUP(LeaveTracker[[#This Row],[Employee Name]],Employees[[Employee Name]:[Office]],6))</f>
        <v>REGULAR</v>
      </c>
      <c r="G1993" s="24">
        <v>43871</v>
      </c>
      <c r="H1993" s="24">
        <v>43871</v>
      </c>
      <c r="I1993" s="56" t="s">
        <v>300</v>
      </c>
      <c r="J1993" s="43" t="s">
        <v>846</v>
      </c>
      <c r="K1993" s="51" t="str">
        <f ca="1">LeaveTracker[[#This Row],[Days]]&amp;" "&amp;LeaveTracker[[#This Row],[Type of Leave]]</f>
        <v>1 OTHER</v>
      </c>
      <c r="L1993" s="23">
        <f ca="1">NETWORKDAYS(LeaveTracker[[#This Row],[Start Date]],LeaveTracker[[#This Row],[End Date]],lstHolidays)</f>
        <v>1</v>
      </c>
      <c r="M1993" s="27"/>
    </row>
    <row r="1994" spans="1:13" ht="30" hidden="1" customHeight="1" x14ac:dyDescent="0.3">
      <c r="A1994" s="27">
        <v>466</v>
      </c>
      <c r="B1994" s="31">
        <v>43915</v>
      </c>
      <c r="C1994" s="31">
        <v>43850</v>
      </c>
      <c r="D1994" s="20" t="s">
        <v>509</v>
      </c>
      <c r="E1994" s="51" t="str">
        <f>IF(ISBLANK(LeaveTracker[[#This Row],[Employee Name]]),"-----",VLOOKUP(LeaveTracker[[#This Row],[Employee Name]],Employees[[Employee Name]:[Office]],7))</f>
        <v>ACCOUNTING</v>
      </c>
      <c r="F1994" s="51" t="str">
        <f>IF(ISBLANK(LeaveTracker[[#This Row],[Employee Name]]),"-----",VLOOKUP(LeaveTracker[[#This Row],[Employee Name]],Employees[[Employee Name]:[Office]],6))</f>
        <v>REGULAR</v>
      </c>
      <c r="G1994" s="24">
        <v>43845</v>
      </c>
      <c r="H1994" s="24">
        <v>43845</v>
      </c>
      <c r="I1994" s="56" t="s">
        <v>81</v>
      </c>
      <c r="K1994" s="51" t="str">
        <f ca="1">LeaveTracker[[#This Row],[Days]]&amp;" "&amp;LeaveTracker[[#This Row],[Type of Leave]]</f>
        <v>1 SL</v>
      </c>
      <c r="L1994" s="23">
        <f ca="1">NETWORKDAYS(LeaveTracker[[#This Row],[Start Date]],LeaveTracker[[#This Row],[End Date]],lstHolidays)</f>
        <v>1</v>
      </c>
      <c r="M1994" s="27"/>
    </row>
    <row r="1995" spans="1:13" ht="30" hidden="1" customHeight="1" x14ac:dyDescent="0.3">
      <c r="A1995" s="27">
        <v>467</v>
      </c>
      <c r="B1995" s="31">
        <v>43915</v>
      </c>
      <c r="C1995" s="31">
        <v>43826</v>
      </c>
      <c r="D1995" s="20" t="s">
        <v>509</v>
      </c>
      <c r="E1995" s="51" t="str">
        <f>IF(ISBLANK(LeaveTracker[[#This Row],[Employee Name]]),"-----",VLOOKUP(LeaveTracker[[#This Row],[Employee Name]],Employees[[Employee Name]:[Office]],7))</f>
        <v>ACCOUNTING</v>
      </c>
      <c r="F1995" s="51" t="str">
        <f>IF(ISBLANK(LeaveTracker[[#This Row],[Employee Name]]),"-----",VLOOKUP(LeaveTracker[[#This Row],[Employee Name]],Employees[[Employee Name]:[Office]],6))</f>
        <v>REGULAR</v>
      </c>
      <c r="G1995" s="24">
        <v>43808</v>
      </c>
      <c r="H1995" s="24">
        <v>43808</v>
      </c>
      <c r="I1995" s="56" t="s">
        <v>81</v>
      </c>
      <c r="K1995" s="51" t="str">
        <f ca="1">LeaveTracker[[#This Row],[Days]]&amp;" "&amp;LeaveTracker[[#This Row],[Type of Leave]]</f>
        <v>1 SL</v>
      </c>
      <c r="L1995" s="23">
        <f ca="1">NETWORKDAYS(LeaveTracker[[#This Row],[Start Date]],LeaveTracker[[#This Row],[End Date]],lstHolidays)</f>
        <v>1</v>
      </c>
      <c r="M1995" s="27"/>
    </row>
    <row r="1996" spans="1:13" ht="30" hidden="1" customHeight="1" x14ac:dyDescent="0.3">
      <c r="A1996" s="27">
        <v>467</v>
      </c>
      <c r="B1996" s="31">
        <v>43915</v>
      </c>
      <c r="C1996" s="31">
        <v>43826</v>
      </c>
      <c r="D1996" s="20" t="s">
        <v>509</v>
      </c>
      <c r="E1996" s="51" t="str">
        <f>IF(ISBLANK(LeaveTracker[[#This Row],[Employee Name]]),"-----",VLOOKUP(LeaveTracker[[#This Row],[Employee Name]],Employees[[Employee Name]:[Office]],7))</f>
        <v>ACCOUNTING</v>
      </c>
      <c r="F1996" s="51" t="str">
        <f>IF(ISBLANK(LeaveTracker[[#This Row],[Employee Name]]),"-----",VLOOKUP(LeaveTracker[[#This Row],[Employee Name]],Employees[[Employee Name]:[Office]],6))</f>
        <v>REGULAR</v>
      </c>
      <c r="G1996" s="24">
        <v>44191</v>
      </c>
      <c r="H1996" s="24">
        <v>43825</v>
      </c>
      <c r="I1996" s="56" t="s">
        <v>81</v>
      </c>
      <c r="K1996" s="51" t="str">
        <f ca="1">LeaveTracker[[#This Row],[Days]]&amp;" "&amp;LeaveTracker[[#This Row],[Type of Leave]]</f>
        <v>-262 SL</v>
      </c>
      <c r="L1996" s="23">
        <f ca="1">NETWORKDAYS(LeaveTracker[[#This Row],[Start Date]],LeaveTracker[[#This Row],[End Date]],lstHolidays)</f>
        <v>-262</v>
      </c>
      <c r="M1996" s="27"/>
    </row>
    <row r="1997" spans="1:13" ht="30" hidden="1" customHeight="1" x14ac:dyDescent="0.3">
      <c r="A1997" s="27">
        <v>468</v>
      </c>
      <c r="B1997" s="31">
        <v>43915</v>
      </c>
      <c r="C1997" s="31">
        <v>43868</v>
      </c>
      <c r="D1997" s="19" t="s">
        <v>952</v>
      </c>
      <c r="E1997" s="51" t="str">
        <f>IF(ISBLANK(LeaveTracker[[#This Row],[Employee Name]]),"-----",VLOOKUP(LeaveTracker[[#This Row],[Employee Name]],Employees[[Employee Name]:[Office]],7))</f>
        <v>CTO</v>
      </c>
      <c r="F1997" s="51" t="str">
        <f>IF(ISBLANK(LeaveTracker[[#This Row],[Employee Name]]),"-----",VLOOKUP(LeaveTracker[[#This Row],[Employee Name]],Employees[[Employee Name]:[Office]],6))</f>
        <v>REGULAR</v>
      </c>
      <c r="G1997" s="24">
        <v>43871</v>
      </c>
      <c r="H1997" s="24">
        <v>43875</v>
      </c>
      <c r="I1997" s="56" t="s">
        <v>300</v>
      </c>
      <c r="J1997" s="43" t="s">
        <v>846</v>
      </c>
      <c r="K1997" s="51" t="str">
        <f ca="1">LeaveTracker[[#This Row],[Days]]&amp;" "&amp;LeaveTracker[[#This Row],[Type of Leave]]</f>
        <v>5 OTHER</v>
      </c>
      <c r="L1997" s="23">
        <f ca="1">NETWORKDAYS(LeaveTracker[[#This Row],[Start Date]],LeaveTracker[[#This Row],[End Date]],lstHolidays)</f>
        <v>5</v>
      </c>
      <c r="M1997" s="27"/>
    </row>
    <row r="1998" spans="1:13" ht="30" hidden="1" customHeight="1" x14ac:dyDescent="0.3">
      <c r="A1998" s="27">
        <v>469</v>
      </c>
      <c r="B1998" s="31">
        <v>43915</v>
      </c>
      <c r="C1998" s="31">
        <v>43864</v>
      </c>
      <c r="D1998" s="19" t="s">
        <v>522</v>
      </c>
      <c r="E1998" s="51" t="str">
        <f>IF(ISBLANK(LeaveTracker[[#This Row],[Employee Name]]),"-----",VLOOKUP(LeaveTracker[[#This Row],[Employee Name]],Employees[[Employee Name]:[Office]],7))</f>
        <v>ACCOUNTING</v>
      </c>
      <c r="F1998" s="51" t="str">
        <f>IF(ISBLANK(LeaveTracker[[#This Row],[Employee Name]]),"-----",VLOOKUP(LeaveTracker[[#This Row],[Employee Name]],Employees[[Employee Name]:[Office]],6))</f>
        <v>REGULAR</v>
      </c>
      <c r="G1998" s="24">
        <v>43867</v>
      </c>
      <c r="H1998" s="24">
        <v>43868</v>
      </c>
      <c r="I1998" s="56" t="s">
        <v>300</v>
      </c>
      <c r="J1998" s="43" t="s">
        <v>846</v>
      </c>
      <c r="K1998" s="51" t="str">
        <f ca="1">LeaveTracker[[#This Row],[Days]]&amp;" "&amp;LeaveTracker[[#This Row],[Type of Leave]]</f>
        <v>2 OTHER</v>
      </c>
      <c r="L1998" s="23">
        <f ca="1">NETWORKDAYS(LeaveTracker[[#This Row],[Start Date]],LeaveTracker[[#This Row],[End Date]],lstHolidays)</f>
        <v>2</v>
      </c>
      <c r="M1998" s="27"/>
    </row>
    <row r="1999" spans="1:13" ht="30" hidden="1" customHeight="1" x14ac:dyDescent="0.3">
      <c r="A1999" s="27">
        <v>469</v>
      </c>
      <c r="B1999" s="31">
        <v>43915</v>
      </c>
      <c r="C1999" s="31">
        <v>43864</v>
      </c>
      <c r="D1999" s="19" t="s">
        <v>522</v>
      </c>
      <c r="E1999" s="51" t="str">
        <f>IF(ISBLANK(LeaveTracker[[#This Row],[Employee Name]]),"-----",VLOOKUP(LeaveTracker[[#This Row],[Employee Name]],Employees[[Employee Name]:[Office]],7))</f>
        <v>ACCOUNTING</v>
      </c>
      <c r="F1999" s="51" t="str">
        <f>IF(ISBLANK(LeaveTracker[[#This Row],[Employee Name]]),"-----",VLOOKUP(LeaveTracker[[#This Row],[Employee Name]],Employees[[Employee Name]:[Office]],6))</f>
        <v>REGULAR</v>
      </c>
      <c r="G1999" s="24">
        <v>43872</v>
      </c>
      <c r="H1999" s="24">
        <v>43872</v>
      </c>
      <c r="I1999" s="56" t="s">
        <v>300</v>
      </c>
      <c r="J1999" s="43" t="s">
        <v>846</v>
      </c>
      <c r="K1999" s="51" t="str">
        <f ca="1">LeaveTracker[[#This Row],[Days]]&amp;" "&amp;LeaveTracker[[#This Row],[Type of Leave]]</f>
        <v>1 OTHER</v>
      </c>
      <c r="L1999" s="23">
        <f ca="1">NETWORKDAYS(LeaveTracker[[#This Row],[Start Date]],LeaveTracker[[#This Row],[End Date]],lstHolidays)</f>
        <v>1</v>
      </c>
      <c r="M1999" s="27"/>
    </row>
    <row r="2000" spans="1:13" ht="30" hidden="1" customHeight="1" x14ac:dyDescent="0.3">
      <c r="A2000" s="27">
        <v>469</v>
      </c>
      <c r="B2000" s="31">
        <v>43915</v>
      </c>
      <c r="C2000" s="31">
        <v>43864</v>
      </c>
      <c r="D2000" s="19" t="s">
        <v>522</v>
      </c>
      <c r="E2000" s="51" t="str">
        <f>IF(ISBLANK(LeaveTracker[[#This Row],[Employee Name]]),"-----",VLOOKUP(LeaveTracker[[#This Row],[Employee Name]],Employees[[Employee Name]:[Office]],7))</f>
        <v>ACCOUNTING</v>
      </c>
      <c r="F2000" s="51" t="str">
        <f>IF(ISBLANK(LeaveTracker[[#This Row],[Employee Name]]),"-----",VLOOKUP(LeaveTracker[[#This Row],[Employee Name]],Employees[[Employee Name]:[Office]],6))</f>
        <v>REGULAR</v>
      </c>
      <c r="G2000" s="24">
        <v>43875</v>
      </c>
      <c r="H2000" s="24">
        <v>43875</v>
      </c>
      <c r="I2000" s="56" t="s">
        <v>300</v>
      </c>
      <c r="J2000" s="43" t="s">
        <v>846</v>
      </c>
      <c r="K2000" s="51" t="str">
        <f ca="1">LeaveTracker[[#This Row],[Days]]&amp;" "&amp;LeaveTracker[[#This Row],[Type of Leave]]</f>
        <v>1 OTHER</v>
      </c>
      <c r="L2000" s="23">
        <f ca="1">NETWORKDAYS(LeaveTracker[[#This Row],[Start Date]],LeaveTracker[[#This Row],[End Date]],lstHolidays)</f>
        <v>1</v>
      </c>
      <c r="M2000" s="27"/>
    </row>
    <row r="2001" spans="1:13" ht="30" hidden="1" customHeight="1" x14ac:dyDescent="0.3">
      <c r="A2001" s="27">
        <v>469</v>
      </c>
      <c r="B2001" s="31">
        <v>43915</v>
      </c>
      <c r="C2001" s="31">
        <v>43864</v>
      </c>
      <c r="D2001" s="19" t="s">
        <v>522</v>
      </c>
      <c r="E2001" s="51" t="str">
        <f>IF(ISBLANK(LeaveTracker[[#This Row],[Employee Name]]),"-----",VLOOKUP(LeaveTracker[[#This Row],[Employee Name]],Employees[[Employee Name]:[Office]],7))</f>
        <v>ACCOUNTING</v>
      </c>
      <c r="F2001" s="51" t="str">
        <f>IF(ISBLANK(LeaveTracker[[#This Row],[Employee Name]]),"-----",VLOOKUP(LeaveTracker[[#This Row],[Employee Name]],Employees[[Employee Name]:[Office]],6))</f>
        <v>REGULAR</v>
      </c>
      <c r="G2001" s="24">
        <v>43879</v>
      </c>
      <c r="H2001" s="24">
        <v>43879</v>
      </c>
      <c r="I2001" s="56" t="s">
        <v>300</v>
      </c>
      <c r="J2001" s="43" t="s">
        <v>846</v>
      </c>
      <c r="K2001" s="51" t="str">
        <f ca="1">LeaveTracker[[#This Row],[Days]]&amp;" "&amp;LeaveTracker[[#This Row],[Type of Leave]]</f>
        <v>1 OTHER</v>
      </c>
      <c r="L2001" s="23">
        <f ca="1">NETWORKDAYS(LeaveTracker[[#This Row],[Start Date]],LeaveTracker[[#This Row],[End Date]],lstHolidays)</f>
        <v>1</v>
      </c>
      <c r="M2001" s="27"/>
    </row>
    <row r="2002" spans="1:13" ht="30" hidden="1" customHeight="1" x14ac:dyDescent="0.3">
      <c r="A2002" s="27">
        <v>470</v>
      </c>
      <c r="B2002" s="31">
        <v>43915</v>
      </c>
      <c r="C2002" s="31">
        <v>43819</v>
      </c>
      <c r="D2002" s="20" t="s">
        <v>522</v>
      </c>
      <c r="E2002" s="51" t="str">
        <f>IF(ISBLANK(LeaveTracker[[#This Row],[Employee Name]]),"-----",VLOOKUP(LeaveTracker[[#This Row],[Employee Name]],Employees[[Employee Name]:[Office]],7))</f>
        <v>ACCOUNTING</v>
      </c>
      <c r="F2002" s="51" t="str">
        <f>IF(ISBLANK(LeaveTracker[[#This Row],[Employee Name]]),"-----",VLOOKUP(LeaveTracker[[#This Row],[Employee Name]],Employees[[Employee Name]:[Office]],6))</f>
        <v>REGULAR</v>
      </c>
      <c r="G2002" s="24">
        <v>43822</v>
      </c>
      <c r="H2002" s="24">
        <v>43822</v>
      </c>
      <c r="I2002" s="56" t="s">
        <v>300</v>
      </c>
      <c r="J2002" s="43" t="s">
        <v>730</v>
      </c>
      <c r="K2002" s="51" t="str">
        <f ca="1">LeaveTracker[[#This Row],[Days]]&amp;" "&amp;LeaveTracker[[#This Row],[Type of Leave]]</f>
        <v>1 OTHER</v>
      </c>
      <c r="L2002" s="23">
        <f ca="1">NETWORKDAYS(LeaveTracker[[#This Row],[Start Date]],LeaveTracker[[#This Row],[End Date]],lstHolidays)</f>
        <v>1</v>
      </c>
      <c r="M2002" s="27"/>
    </row>
    <row r="2003" spans="1:13" ht="30" hidden="1" customHeight="1" x14ac:dyDescent="0.3">
      <c r="A2003" s="27">
        <v>471</v>
      </c>
      <c r="B2003" s="31">
        <v>43915</v>
      </c>
      <c r="C2003" s="31">
        <v>43894</v>
      </c>
      <c r="D2003" s="19" t="s">
        <v>954</v>
      </c>
      <c r="E2003" s="51" t="str">
        <f>IF(ISBLANK(LeaveTracker[[#This Row],[Employee Name]]),"-----",VLOOKUP(LeaveTracker[[#This Row],[Employee Name]],Employees[[Employee Name]:[Office]],7))</f>
        <v>ACCOUNTING</v>
      </c>
      <c r="F2003" s="51" t="str">
        <f>IF(ISBLANK(LeaveTracker[[#This Row],[Employee Name]]),"-----",VLOOKUP(LeaveTracker[[#This Row],[Employee Name]],Employees[[Employee Name]:[Office]],6))</f>
        <v>REGULAR</v>
      </c>
      <c r="G2003" s="24">
        <v>43888</v>
      </c>
      <c r="H2003" s="24">
        <v>43889</v>
      </c>
      <c r="I2003" s="56" t="s">
        <v>81</v>
      </c>
      <c r="K2003" s="51" t="str">
        <f ca="1">LeaveTracker[[#This Row],[Days]]&amp;" "&amp;LeaveTracker[[#This Row],[Type of Leave]]</f>
        <v>2 SL</v>
      </c>
      <c r="L2003" s="23">
        <f ca="1">NETWORKDAYS(LeaveTracker[[#This Row],[Start Date]],LeaveTracker[[#This Row],[End Date]],lstHolidays)</f>
        <v>2</v>
      </c>
      <c r="M2003" s="27"/>
    </row>
    <row r="2004" spans="1:13" ht="30" hidden="1" customHeight="1" x14ac:dyDescent="0.3">
      <c r="A2004" s="27">
        <v>472</v>
      </c>
      <c r="B2004" s="31">
        <v>43915</v>
      </c>
      <c r="C2004" s="31">
        <v>43872</v>
      </c>
      <c r="D2004" s="20" t="s">
        <v>954</v>
      </c>
      <c r="E2004" s="51" t="str">
        <f>IF(ISBLANK(LeaveTracker[[#This Row],[Employee Name]]),"-----",VLOOKUP(LeaveTracker[[#This Row],[Employee Name]],Employees[[Employee Name]:[Office]],7))</f>
        <v>ACCOUNTING</v>
      </c>
      <c r="F2004" s="51" t="str">
        <f>IF(ISBLANK(LeaveTracker[[#This Row],[Employee Name]]),"-----",VLOOKUP(LeaveTracker[[#This Row],[Employee Name]],Employees[[Employee Name]:[Office]],6))</f>
        <v>REGULAR</v>
      </c>
      <c r="G2004" s="24">
        <v>43871</v>
      </c>
      <c r="H2004" s="24">
        <v>43871</v>
      </c>
      <c r="I2004" s="56" t="s">
        <v>300</v>
      </c>
      <c r="J2004" s="43" t="s">
        <v>730</v>
      </c>
      <c r="K2004" s="51" t="str">
        <f ca="1">LeaveTracker[[#This Row],[Days]]&amp;" "&amp;LeaveTracker[[#This Row],[Type of Leave]]</f>
        <v>1 OTHER</v>
      </c>
      <c r="L2004" s="23">
        <f ca="1">NETWORKDAYS(LeaveTracker[[#This Row],[Start Date]],LeaveTracker[[#This Row],[End Date]],lstHolidays)</f>
        <v>1</v>
      </c>
      <c r="M2004" s="27"/>
    </row>
    <row r="2005" spans="1:13" ht="30" hidden="1" customHeight="1" x14ac:dyDescent="0.3">
      <c r="A2005" s="27">
        <v>473</v>
      </c>
      <c r="B2005" s="31">
        <v>43915</v>
      </c>
      <c r="C2005" s="31">
        <v>43881</v>
      </c>
      <c r="D2005" s="20" t="s">
        <v>954</v>
      </c>
      <c r="E2005" s="51" t="str">
        <f>IF(ISBLANK(LeaveTracker[[#This Row],[Employee Name]]),"-----",VLOOKUP(LeaveTracker[[#This Row],[Employee Name]],Employees[[Employee Name]:[Office]],7))</f>
        <v>ACCOUNTING</v>
      </c>
      <c r="F2005" s="51" t="str">
        <f>IF(ISBLANK(LeaveTracker[[#This Row],[Employee Name]]),"-----",VLOOKUP(LeaveTracker[[#This Row],[Employee Name]],Employees[[Employee Name]:[Office]],6))</f>
        <v>REGULAR</v>
      </c>
      <c r="G2005" s="24">
        <v>43875</v>
      </c>
      <c r="H2005" s="24">
        <v>43875</v>
      </c>
      <c r="I2005" s="56" t="s">
        <v>300</v>
      </c>
      <c r="J2005" s="43" t="s">
        <v>730</v>
      </c>
      <c r="K2005" s="51" t="str">
        <f ca="1">LeaveTracker[[#This Row],[Days]]&amp;" "&amp;LeaveTracker[[#This Row],[Type of Leave]]</f>
        <v>1 OTHER</v>
      </c>
      <c r="L2005" s="23">
        <f ca="1">NETWORKDAYS(LeaveTracker[[#This Row],[Start Date]],LeaveTracker[[#This Row],[End Date]],lstHolidays)</f>
        <v>1</v>
      </c>
      <c r="M2005" s="27"/>
    </row>
    <row r="2006" spans="1:13" ht="30" hidden="1" customHeight="1" x14ac:dyDescent="0.3">
      <c r="A2006" s="27">
        <v>474</v>
      </c>
      <c r="B2006" s="31">
        <v>43915</v>
      </c>
      <c r="C2006" s="31">
        <v>43881</v>
      </c>
      <c r="D2006" s="20" t="s">
        <v>954</v>
      </c>
      <c r="E2006" s="51" t="str">
        <f>IF(ISBLANK(LeaveTracker[[#This Row],[Employee Name]]),"-----",VLOOKUP(LeaveTracker[[#This Row],[Employee Name]],Employees[[Employee Name]:[Office]],7))</f>
        <v>ACCOUNTING</v>
      </c>
      <c r="F2006" s="51" t="str">
        <f>IF(ISBLANK(LeaveTracker[[#This Row],[Employee Name]]),"-----",VLOOKUP(LeaveTracker[[#This Row],[Employee Name]],Employees[[Employee Name]:[Office]],6))</f>
        <v>REGULAR</v>
      </c>
      <c r="G2006" s="24">
        <v>43880</v>
      </c>
      <c r="H2006" s="24">
        <v>43880</v>
      </c>
      <c r="I2006" s="56" t="s">
        <v>300</v>
      </c>
      <c r="J2006" s="43" t="s">
        <v>767</v>
      </c>
      <c r="K2006" s="51" t="str">
        <f ca="1">LeaveTracker[[#This Row],[Days]]&amp;" "&amp;LeaveTracker[[#This Row],[Type of Leave]]</f>
        <v>1 OTHER</v>
      </c>
      <c r="L2006" s="23">
        <f ca="1">NETWORKDAYS(LeaveTracker[[#This Row],[Start Date]],LeaveTracker[[#This Row],[End Date]],lstHolidays)</f>
        <v>1</v>
      </c>
      <c r="M2006" s="27"/>
    </row>
    <row r="2007" spans="1:13" ht="30" hidden="1" customHeight="1" x14ac:dyDescent="0.3">
      <c r="A2007" s="27">
        <v>475</v>
      </c>
      <c r="B2007" s="31">
        <v>43915</v>
      </c>
      <c r="C2007" s="31">
        <v>43851</v>
      </c>
      <c r="D2007" s="20" t="s">
        <v>954</v>
      </c>
      <c r="E2007" s="51" t="str">
        <f>IF(ISBLANK(LeaveTracker[[#This Row],[Employee Name]]),"-----",VLOOKUP(LeaveTracker[[#This Row],[Employee Name]],Employees[[Employee Name]:[Office]],7))</f>
        <v>ACCOUNTING</v>
      </c>
      <c r="F2007" s="51" t="str">
        <f>IF(ISBLANK(LeaveTracker[[#This Row],[Employee Name]]),"-----",VLOOKUP(LeaveTracker[[#This Row],[Employee Name]],Employees[[Employee Name]:[Office]],6))</f>
        <v>REGULAR</v>
      </c>
      <c r="G2007" s="24">
        <v>43845</v>
      </c>
      <c r="H2007" s="24">
        <v>43847</v>
      </c>
      <c r="I2007" s="56" t="s">
        <v>300</v>
      </c>
      <c r="J2007" s="43" t="s">
        <v>846</v>
      </c>
      <c r="K2007" s="51" t="str">
        <f ca="1">LeaveTracker[[#This Row],[Days]]&amp;" "&amp;LeaveTracker[[#This Row],[Type of Leave]]</f>
        <v>3 OTHER</v>
      </c>
      <c r="L2007" s="23">
        <f ca="1">NETWORKDAYS(LeaveTracker[[#This Row],[Start Date]],LeaveTracker[[#This Row],[End Date]],lstHolidays)</f>
        <v>3</v>
      </c>
      <c r="M2007" s="27"/>
    </row>
    <row r="2008" spans="1:13" ht="30" hidden="1" customHeight="1" x14ac:dyDescent="0.3">
      <c r="A2008" s="27">
        <v>476</v>
      </c>
      <c r="B2008" s="31">
        <v>43915</v>
      </c>
      <c r="C2008" s="31">
        <v>43860</v>
      </c>
      <c r="D2008" s="20" t="s">
        <v>954</v>
      </c>
      <c r="E2008" s="51" t="str">
        <f>IF(ISBLANK(LeaveTracker[[#This Row],[Employee Name]]),"-----",VLOOKUP(LeaveTracker[[#This Row],[Employee Name]],Employees[[Employee Name]:[Office]],7))</f>
        <v>ACCOUNTING</v>
      </c>
      <c r="F2008" s="51" t="str">
        <f>IF(ISBLANK(LeaveTracker[[#This Row],[Employee Name]]),"-----",VLOOKUP(LeaveTracker[[#This Row],[Employee Name]],Employees[[Employee Name]:[Office]],6))</f>
        <v>REGULAR</v>
      </c>
      <c r="G2008" s="24">
        <v>43858</v>
      </c>
      <c r="H2008" s="24">
        <v>43859</v>
      </c>
      <c r="I2008" s="56" t="s">
        <v>300</v>
      </c>
      <c r="J2008" s="43" t="s">
        <v>846</v>
      </c>
      <c r="K2008" s="51" t="str">
        <f ca="1">LeaveTracker[[#This Row],[Days]]&amp;" "&amp;LeaveTracker[[#This Row],[Type of Leave]]</f>
        <v>2 OTHER</v>
      </c>
      <c r="L2008" s="23">
        <f ca="1">NETWORKDAYS(LeaveTracker[[#This Row],[Start Date]],LeaveTracker[[#This Row],[End Date]],lstHolidays)</f>
        <v>2</v>
      </c>
      <c r="M2008" s="27"/>
    </row>
    <row r="2009" spans="1:13" ht="30" hidden="1" customHeight="1" x14ac:dyDescent="0.3">
      <c r="A2009" s="27">
        <v>477</v>
      </c>
      <c r="B2009" s="31">
        <v>43915</v>
      </c>
      <c r="C2009" s="31">
        <v>43836</v>
      </c>
      <c r="D2009" s="20" t="s">
        <v>954</v>
      </c>
      <c r="E2009" s="51" t="str">
        <f>IF(ISBLANK(LeaveTracker[[#This Row],[Employee Name]]),"-----",VLOOKUP(LeaveTracker[[#This Row],[Employee Name]],Employees[[Employee Name]:[Office]],7))</f>
        <v>ACCOUNTING</v>
      </c>
      <c r="F2009" s="51" t="str">
        <f>IF(ISBLANK(LeaveTracker[[#This Row],[Employee Name]]),"-----",VLOOKUP(LeaveTracker[[#This Row],[Employee Name]],Employees[[Employee Name]:[Office]],6))</f>
        <v>REGULAR</v>
      </c>
      <c r="G2009" s="24">
        <v>43832</v>
      </c>
      <c r="H2009" s="24">
        <v>43833</v>
      </c>
      <c r="I2009" s="56" t="s">
        <v>81</v>
      </c>
      <c r="K2009" s="51" t="str">
        <f ca="1">LeaveTracker[[#This Row],[Days]]&amp;" "&amp;LeaveTracker[[#This Row],[Type of Leave]]</f>
        <v>2 SL</v>
      </c>
      <c r="L2009" s="23">
        <f ca="1">NETWORKDAYS(LeaveTracker[[#This Row],[Start Date]],LeaveTracker[[#This Row],[End Date]],lstHolidays)</f>
        <v>2</v>
      </c>
      <c r="M2009" s="27"/>
    </row>
    <row r="2010" spans="1:13" ht="30" hidden="1" customHeight="1" x14ac:dyDescent="0.3">
      <c r="A2010" s="27">
        <v>478</v>
      </c>
      <c r="B2010" s="31">
        <v>43915</v>
      </c>
      <c r="C2010" s="31">
        <v>43858</v>
      </c>
      <c r="D2010" s="19" t="s">
        <v>872</v>
      </c>
      <c r="E2010" s="51" t="str">
        <f>IF(ISBLANK(LeaveTracker[[#This Row],[Employee Name]]),"-----",VLOOKUP(LeaveTracker[[#This Row],[Employee Name]],Employees[[Employee Name]:[Office]],7))</f>
        <v>ACCOUNTING</v>
      </c>
      <c r="F2010" s="51" t="str">
        <f>IF(ISBLANK(LeaveTracker[[#This Row],[Employee Name]]),"-----",VLOOKUP(LeaveTracker[[#This Row],[Employee Name]],Employees[[Employee Name]:[Office]],6))</f>
        <v>REGULAR</v>
      </c>
      <c r="G2010" s="24">
        <v>43845</v>
      </c>
      <c r="H2010" s="24">
        <v>43845</v>
      </c>
      <c r="I2010" s="56" t="s">
        <v>300</v>
      </c>
      <c r="J2010" s="43" t="s">
        <v>846</v>
      </c>
      <c r="K2010" s="51" t="str">
        <f ca="1">LeaveTracker[[#This Row],[Days]]&amp;" "&amp;LeaveTracker[[#This Row],[Type of Leave]]</f>
        <v>1 OTHER</v>
      </c>
      <c r="L2010" s="23">
        <f ca="1">NETWORKDAYS(LeaveTracker[[#This Row],[Start Date]],LeaveTracker[[#This Row],[End Date]],lstHolidays)</f>
        <v>1</v>
      </c>
      <c r="M2010" s="27"/>
    </row>
    <row r="2011" spans="1:13" ht="30" hidden="1" customHeight="1" x14ac:dyDescent="0.3">
      <c r="A2011" s="27">
        <v>479</v>
      </c>
      <c r="B2011" s="31">
        <v>43915</v>
      </c>
      <c r="C2011" s="31">
        <v>43858</v>
      </c>
      <c r="D2011" s="20" t="s">
        <v>872</v>
      </c>
      <c r="E2011" s="51" t="str">
        <f>IF(ISBLANK(LeaveTracker[[#This Row],[Employee Name]]),"-----",VLOOKUP(LeaveTracker[[#This Row],[Employee Name]],Employees[[Employee Name]:[Office]],7))</f>
        <v>ACCOUNTING</v>
      </c>
      <c r="F2011" s="51" t="str">
        <f>IF(ISBLANK(LeaveTracker[[#This Row],[Employee Name]]),"-----",VLOOKUP(LeaveTracker[[#This Row],[Employee Name]],Employees[[Employee Name]:[Office]],6))</f>
        <v>REGULAR</v>
      </c>
      <c r="G2011" s="24">
        <v>43847</v>
      </c>
      <c r="H2011" s="24">
        <v>43847</v>
      </c>
      <c r="I2011" s="56" t="s">
        <v>300</v>
      </c>
      <c r="J2011" s="43" t="s">
        <v>846</v>
      </c>
      <c r="K2011" s="51" t="str">
        <f ca="1">LeaveTracker[[#This Row],[Days]]&amp;" "&amp;LeaveTracker[[#This Row],[Type of Leave]]</f>
        <v>1 OTHER</v>
      </c>
      <c r="L2011" s="23">
        <f ca="1">NETWORKDAYS(LeaveTracker[[#This Row],[Start Date]],LeaveTracker[[#This Row],[End Date]],lstHolidays)</f>
        <v>1</v>
      </c>
      <c r="M2011" s="27"/>
    </row>
    <row r="2012" spans="1:13" ht="30" hidden="1" customHeight="1" x14ac:dyDescent="0.3">
      <c r="A2012" s="27">
        <v>480</v>
      </c>
      <c r="B2012" s="31">
        <v>43915</v>
      </c>
      <c r="C2012" s="31">
        <v>43864</v>
      </c>
      <c r="D2012" s="20" t="s">
        <v>872</v>
      </c>
      <c r="E2012" s="51" t="str">
        <f>IF(ISBLANK(LeaveTracker[[#This Row],[Employee Name]]),"-----",VLOOKUP(LeaveTracker[[#This Row],[Employee Name]],Employees[[Employee Name]:[Office]],7))</f>
        <v>ACCOUNTING</v>
      </c>
      <c r="F2012" s="51" t="str">
        <f>IF(ISBLANK(LeaveTracker[[#This Row],[Employee Name]]),"-----",VLOOKUP(LeaveTracker[[#This Row],[Employee Name]],Employees[[Employee Name]:[Office]],6))</f>
        <v>REGULAR</v>
      </c>
      <c r="G2012" s="24">
        <v>43853</v>
      </c>
      <c r="H2012" s="24">
        <v>43854</v>
      </c>
      <c r="I2012" s="56" t="s">
        <v>300</v>
      </c>
      <c r="J2012" s="43" t="s">
        <v>846</v>
      </c>
      <c r="K2012" s="51" t="str">
        <f ca="1">LeaveTracker[[#This Row],[Days]]&amp;" "&amp;LeaveTracker[[#This Row],[Type of Leave]]</f>
        <v>2 OTHER</v>
      </c>
      <c r="L2012" s="23">
        <f ca="1">NETWORKDAYS(LeaveTracker[[#This Row],[Start Date]],LeaveTracker[[#This Row],[End Date]],lstHolidays)</f>
        <v>2</v>
      </c>
      <c r="M2012" s="27"/>
    </row>
    <row r="2013" spans="1:13" ht="30" hidden="1" customHeight="1" x14ac:dyDescent="0.3">
      <c r="A2013" s="27">
        <v>481</v>
      </c>
      <c r="B2013" s="31">
        <v>43915</v>
      </c>
      <c r="C2013" s="31">
        <v>43875</v>
      </c>
      <c r="D2013" s="20" t="s">
        <v>872</v>
      </c>
      <c r="E2013" s="51" t="str">
        <f>IF(ISBLANK(LeaveTracker[[#This Row],[Employee Name]]),"-----",VLOOKUP(LeaveTracker[[#This Row],[Employee Name]],Employees[[Employee Name]:[Office]],7))</f>
        <v>ACCOUNTING</v>
      </c>
      <c r="F2013" s="51" t="str">
        <f>IF(ISBLANK(LeaveTracker[[#This Row],[Employee Name]]),"-----",VLOOKUP(LeaveTracker[[#This Row],[Employee Name]],Employees[[Employee Name]:[Office]],6))</f>
        <v>REGULAR</v>
      </c>
      <c r="G2013" s="24">
        <v>43873</v>
      </c>
      <c r="H2013" s="24">
        <v>43873</v>
      </c>
      <c r="I2013" s="56" t="s">
        <v>300</v>
      </c>
      <c r="J2013" s="43" t="s">
        <v>846</v>
      </c>
      <c r="K2013" s="51" t="str">
        <f ca="1">LeaveTracker[[#This Row],[Days]]&amp;" "&amp;LeaveTracker[[#This Row],[Type of Leave]]</f>
        <v>1 OTHER</v>
      </c>
      <c r="L2013" s="23">
        <f ca="1">NETWORKDAYS(LeaveTracker[[#This Row],[Start Date]],LeaveTracker[[#This Row],[End Date]],lstHolidays)</f>
        <v>1</v>
      </c>
      <c r="M2013" s="27"/>
    </row>
    <row r="2014" spans="1:13" ht="30" hidden="1" customHeight="1" x14ac:dyDescent="0.3">
      <c r="A2014" s="27">
        <v>482</v>
      </c>
      <c r="B2014" s="31">
        <v>43915</v>
      </c>
      <c r="C2014" s="31">
        <v>43836</v>
      </c>
      <c r="D2014" s="20" t="s">
        <v>872</v>
      </c>
      <c r="E2014" s="51" t="str">
        <f>IF(ISBLANK(LeaveTracker[[#This Row],[Employee Name]]),"-----",VLOOKUP(LeaveTracker[[#This Row],[Employee Name]],Employees[[Employee Name]:[Office]],7))</f>
        <v>ACCOUNTING</v>
      </c>
      <c r="F2014" s="51" t="str">
        <f>IF(ISBLANK(LeaveTracker[[#This Row],[Employee Name]]),"-----",VLOOKUP(LeaveTracker[[#This Row],[Employee Name]],Employees[[Employee Name]:[Office]],6))</f>
        <v>REGULAR</v>
      </c>
      <c r="G2014" s="24">
        <v>43832</v>
      </c>
      <c r="H2014" s="24">
        <v>43832</v>
      </c>
      <c r="I2014" s="56" t="s">
        <v>81</v>
      </c>
      <c r="K2014" s="51" t="str">
        <f ca="1">LeaveTracker[[#This Row],[Days]]&amp;" "&amp;LeaveTracker[[#This Row],[Type of Leave]]</f>
        <v>1 SL</v>
      </c>
      <c r="L2014" s="23">
        <f ca="1">NETWORKDAYS(LeaveTracker[[#This Row],[Start Date]],LeaveTracker[[#This Row],[End Date]],lstHolidays)</f>
        <v>1</v>
      </c>
      <c r="M2014" s="27"/>
    </row>
    <row r="2015" spans="1:13" ht="30" hidden="1" customHeight="1" x14ac:dyDescent="0.3">
      <c r="A2015" s="27">
        <v>483</v>
      </c>
      <c r="B2015" s="31">
        <v>43915</v>
      </c>
      <c r="C2015" s="31">
        <v>43836</v>
      </c>
      <c r="D2015" s="20" t="s">
        <v>872</v>
      </c>
      <c r="E2015" s="51" t="str">
        <f>IF(ISBLANK(LeaveTracker[[#This Row],[Employee Name]]),"-----",VLOOKUP(LeaveTracker[[#This Row],[Employee Name]],Employees[[Employee Name]:[Office]],7))</f>
        <v>ACCOUNTING</v>
      </c>
      <c r="F2015" s="51" t="str">
        <f>IF(ISBLANK(LeaveTracker[[#This Row],[Employee Name]]),"-----",VLOOKUP(LeaveTracker[[#This Row],[Employee Name]],Employees[[Employee Name]:[Office]],6))</f>
        <v>REGULAR</v>
      </c>
      <c r="G2015" s="24">
        <v>43825</v>
      </c>
      <c r="H2015" s="24">
        <v>43825</v>
      </c>
      <c r="I2015" s="56" t="s">
        <v>81</v>
      </c>
      <c r="K2015" s="51" t="str">
        <f ca="1">LeaveTracker[[#This Row],[Days]]&amp;" "&amp;LeaveTracker[[#This Row],[Type of Leave]]</f>
        <v>1 SL</v>
      </c>
      <c r="L2015" s="23">
        <f ca="1">NETWORKDAYS(LeaveTracker[[#This Row],[Start Date]],LeaveTracker[[#This Row],[End Date]],lstHolidays)</f>
        <v>1</v>
      </c>
      <c r="M2015" s="27"/>
    </row>
    <row r="2016" spans="1:13" ht="30" hidden="1" customHeight="1" x14ac:dyDescent="0.3">
      <c r="A2016" s="27">
        <v>484</v>
      </c>
      <c r="B2016" s="31">
        <v>43915</v>
      </c>
      <c r="C2016" s="31">
        <v>43901</v>
      </c>
      <c r="D2016" s="20" t="s">
        <v>443</v>
      </c>
      <c r="E2016" s="51" t="str">
        <f>IF(ISBLANK(LeaveTracker[[#This Row],[Employee Name]]),"-----",VLOOKUP(LeaveTracker[[#This Row],[Employee Name]],Employees[[Employee Name]:[Office]],7))</f>
        <v>ACCOUNTING</v>
      </c>
      <c r="F2016" s="51" t="str">
        <f>IF(ISBLANK(LeaveTracker[[#This Row],[Employee Name]]),"-----",VLOOKUP(LeaveTracker[[#This Row],[Employee Name]],Employees[[Employee Name]:[Office]],6))</f>
        <v>REGULAR</v>
      </c>
      <c r="G2016" s="24">
        <v>43896</v>
      </c>
      <c r="H2016" s="24">
        <v>43896</v>
      </c>
      <c r="I2016" s="56" t="s">
        <v>81</v>
      </c>
      <c r="K2016" s="51" t="str">
        <f ca="1">LeaveTracker[[#This Row],[Days]]&amp;" "&amp;LeaveTracker[[#This Row],[Type of Leave]]</f>
        <v>1 SL</v>
      </c>
      <c r="L2016" s="23">
        <f ca="1">NETWORKDAYS(LeaveTracker[[#This Row],[Start Date]],LeaveTracker[[#This Row],[End Date]],lstHolidays)</f>
        <v>1</v>
      </c>
      <c r="M2016" s="27"/>
    </row>
    <row r="2017" spans="1:13" ht="30" hidden="1" customHeight="1" x14ac:dyDescent="0.3">
      <c r="A2017" s="27">
        <v>485</v>
      </c>
      <c r="B2017" s="31">
        <v>43915</v>
      </c>
      <c r="C2017" s="31">
        <v>43881</v>
      </c>
      <c r="D2017" s="20" t="s">
        <v>443</v>
      </c>
      <c r="E2017" s="51" t="str">
        <f>IF(ISBLANK(LeaveTracker[[#This Row],[Employee Name]]),"-----",VLOOKUP(LeaveTracker[[#This Row],[Employee Name]],Employees[[Employee Name]:[Office]],7))</f>
        <v>ACCOUNTING</v>
      </c>
      <c r="F2017" s="51" t="str">
        <f>IF(ISBLANK(LeaveTracker[[#This Row],[Employee Name]]),"-----",VLOOKUP(LeaveTracker[[#This Row],[Employee Name]],Employees[[Employee Name]:[Office]],6))</f>
        <v>REGULAR</v>
      </c>
      <c r="G2017" s="24">
        <v>43889</v>
      </c>
      <c r="H2017" s="24">
        <v>43889</v>
      </c>
      <c r="I2017" s="56" t="s">
        <v>82</v>
      </c>
      <c r="K2017" s="51" t="str">
        <f ca="1">LeaveTracker[[#This Row],[Days]]&amp;" "&amp;LeaveTracker[[#This Row],[Type of Leave]]</f>
        <v>1 VL</v>
      </c>
      <c r="L2017" s="23">
        <f ca="1">NETWORKDAYS(LeaveTracker[[#This Row],[Start Date]],LeaveTracker[[#This Row],[End Date]],lstHolidays)</f>
        <v>1</v>
      </c>
      <c r="M2017" s="27"/>
    </row>
    <row r="2018" spans="1:13" ht="30" hidden="1" customHeight="1" x14ac:dyDescent="0.3">
      <c r="A2018" s="27">
        <v>486</v>
      </c>
      <c r="B2018" s="31">
        <v>43915</v>
      </c>
      <c r="C2018" s="31">
        <v>43852</v>
      </c>
      <c r="D2018" s="20" t="s">
        <v>443</v>
      </c>
      <c r="E2018" s="51" t="str">
        <f>IF(ISBLANK(LeaveTracker[[#This Row],[Employee Name]]),"-----",VLOOKUP(LeaveTracker[[#This Row],[Employee Name]],Employees[[Employee Name]:[Office]],7))</f>
        <v>ACCOUNTING</v>
      </c>
      <c r="F2018" s="51" t="str">
        <f>IF(ISBLANK(LeaveTracker[[#This Row],[Employee Name]]),"-----",VLOOKUP(LeaveTracker[[#This Row],[Employee Name]],Employees[[Employee Name]:[Office]],6))</f>
        <v>REGULAR</v>
      </c>
      <c r="G2018" s="24">
        <v>43845</v>
      </c>
      <c r="H2018" s="24">
        <v>43847</v>
      </c>
      <c r="I2018" s="56" t="s">
        <v>300</v>
      </c>
      <c r="J2018" s="43" t="s">
        <v>846</v>
      </c>
      <c r="K2018" s="51" t="str">
        <f ca="1">LeaveTracker[[#This Row],[Days]]&amp;" "&amp;LeaveTracker[[#This Row],[Type of Leave]]</f>
        <v>3 OTHER</v>
      </c>
      <c r="L2018" s="23">
        <f ca="1">NETWORKDAYS(LeaveTracker[[#This Row],[Start Date]],LeaveTracker[[#This Row],[End Date]],lstHolidays)</f>
        <v>3</v>
      </c>
      <c r="M2018" s="27"/>
    </row>
    <row r="2019" spans="1:13" ht="30" hidden="1" customHeight="1" x14ac:dyDescent="0.3">
      <c r="A2019" s="27">
        <v>487</v>
      </c>
      <c r="B2019" s="31">
        <v>43915</v>
      </c>
      <c r="C2019" s="31">
        <v>43860</v>
      </c>
      <c r="D2019" s="20" t="s">
        <v>443</v>
      </c>
      <c r="E2019" s="51" t="str">
        <f>IF(ISBLANK(LeaveTracker[[#This Row],[Employee Name]]),"-----",VLOOKUP(LeaveTracker[[#This Row],[Employee Name]],Employees[[Employee Name]:[Office]],7))</f>
        <v>ACCOUNTING</v>
      </c>
      <c r="F2019" s="51" t="str">
        <f>IF(ISBLANK(LeaveTracker[[#This Row],[Employee Name]]),"-----",VLOOKUP(LeaveTracker[[#This Row],[Employee Name]],Employees[[Employee Name]:[Office]],6))</f>
        <v>REGULAR</v>
      </c>
      <c r="G2019" s="24">
        <v>43854</v>
      </c>
      <c r="H2019" s="24">
        <v>43854</v>
      </c>
      <c r="I2019" s="56" t="s">
        <v>300</v>
      </c>
      <c r="J2019" s="43" t="s">
        <v>846</v>
      </c>
      <c r="K2019" s="51" t="str">
        <f ca="1">LeaveTracker[[#This Row],[Days]]&amp;" "&amp;LeaveTracker[[#This Row],[Type of Leave]]</f>
        <v>1 OTHER</v>
      </c>
      <c r="L2019" s="23">
        <f ca="1">NETWORKDAYS(LeaveTracker[[#This Row],[Start Date]],LeaveTracker[[#This Row],[End Date]],lstHolidays)</f>
        <v>1</v>
      </c>
      <c r="M2019" s="27"/>
    </row>
    <row r="2020" spans="1:13" ht="30" hidden="1" customHeight="1" x14ac:dyDescent="0.3">
      <c r="A2020" s="27">
        <v>488</v>
      </c>
      <c r="B2020" s="31">
        <v>43915</v>
      </c>
      <c r="C2020" s="31">
        <v>43865</v>
      </c>
      <c r="D2020" s="20" t="s">
        <v>443</v>
      </c>
      <c r="E2020" s="51" t="str">
        <f>IF(ISBLANK(LeaveTracker[[#This Row],[Employee Name]]),"-----",VLOOKUP(LeaveTracker[[#This Row],[Employee Name]],Employees[[Employee Name]:[Office]],7))</f>
        <v>ACCOUNTING</v>
      </c>
      <c r="F2020" s="51" t="str">
        <f>IF(ISBLANK(LeaveTracker[[#This Row],[Employee Name]]),"-----",VLOOKUP(LeaveTracker[[#This Row],[Employee Name]],Employees[[Employee Name]:[Office]],6))</f>
        <v>REGULAR</v>
      </c>
      <c r="G2020" s="24">
        <v>43864</v>
      </c>
      <c r="H2020" s="24">
        <v>43864</v>
      </c>
      <c r="I2020" s="56" t="s">
        <v>300</v>
      </c>
      <c r="K2020" s="51" t="str">
        <f ca="1">LeaveTracker[[#This Row],[Days]]&amp;" "&amp;LeaveTracker[[#This Row],[Type of Leave]]</f>
        <v>1 OTHER</v>
      </c>
      <c r="L2020" s="23">
        <f ca="1">NETWORKDAYS(LeaveTracker[[#This Row],[Start Date]],LeaveTracker[[#This Row],[End Date]],lstHolidays)</f>
        <v>1</v>
      </c>
      <c r="M2020" s="27"/>
    </row>
    <row r="2021" spans="1:13" ht="30" hidden="1" customHeight="1" x14ac:dyDescent="0.3">
      <c r="A2021" s="27">
        <v>489</v>
      </c>
      <c r="B2021" s="31">
        <v>43915</v>
      </c>
      <c r="C2021" s="31">
        <v>43833</v>
      </c>
      <c r="D2021" s="36" t="s">
        <v>443</v>
      </c>
      <c r="E2021" s="51" t="str">
        <f>IF(ISBLANK(LeaveTracker[[#This Row],[Employee Name]]),"-----",VLOOKUP(LeaveTracker[[#This Row],[Employee Name]],Employees[[Employee Name]:[Office]],7))</f>
        <v>ACCOUNTING</v>
      </c>
      <c r="F2021" s="51" t="str">
        <f>IF(ISBLANK(LeaveTracker[[#This Row],[Employee Name]]),"-----",VLOOKUP(LeaveTracker[[#This Row],[Employee Name]],Employees[[Employee Name]:[Office]],6))</f>
        <v>REGULAR</v>
      </c>
      <c r="G2021" s="24">
        <v>43832</v>
      </c>
      <c r="H2021" s="24">
        <v>43832</v>
      </c>
      <c r="I2021" s="56" t="s">
        <v>300</v>
      </c>
      <c r="J2021" s="43" t="s">
        <v>105</v>
      </c>
      <c r="K2021" s="51" t="str">
        <f ca="1">LeaveTracker[[#This Row],[Days]]&amp;" "&amp;LeaveTracker[[#This Row],[Type of Leave]]</f>
        <v>1 OTHER</v>
      </c>
      <c r="L2021" s="23">
        <f ca="1">NETWORKDAYS(LeaveTracker[[#This Row],[Start Date]],LeaveTracker[[#This Row],[End Date]],lstHolidays)</f>
        <v>1</v>
      </c>
      <c r="M2021" s="27"/>
    </row>
    <row r="2022" spans="1:13" ht="30" hidden="1" customHeight="1" x14ac:dyDescent="0.3">
      <c r="A2022" s="27">
        <v>490</v>
      </c>
      <c r="B2022" s="31">
        <v>43915</v>
      </c>
      <c r="C2022" s="31">
        <v>43826</v>
      </c>
      <c r="D2022" s="20" t="s">
        <v>443</v>
      </c>
      <c r="E2022" s="51" t="str">
        <f>IF(ISBLANK(LeaveTracker[[#This Row],[Employee Name]]),"-----",VLOOKUP(LeaveTracker[[#This Row],[Employee Name]],Employees[[Employee Name]:[Office]],7))</f>
        <v>ACCOUNTING</v>
      </c>
      <c r="F2022" s="51" t="str">
        <f>IF(ISBLANK(LeaveTracker[[#This Row],[Employee Name]]),"-----",VLOOKUP(LeaveTracker[[#This Row],[Employee Name]],Employees[[Employee Name]:[Office]],6))</f>
        <v>REGULAR</v>
      </c>
      <c r="G2022" s="24">
        <v>43819</v>
      </c>
      <c r="H2022" s="24">
        <v>43819</v>
      </c>
      <c r="I2022" s="56" t="s">
        <v>81</v>
      </c>
      <c r="K2022" s="51" t="str">
        <f ca="1">LeaveTracker[[#This Row],[Days]]&amp;" "&amp;LeaveTracker[[#This Row],[Type of Leave]]</f>
        <v>1 SL</v>
      </c>
      <c r="L2022" s="23">
        <f ca="1">NETWORKDAYS(LeaveTracker[[#This Row],[Start Date]],LeaveTracker[[#This Row],[End Date]],lstHolidays)</f>
        <v>1</v>
      </c>
      <c r="M2022" s="27"/>
    </row>
    <row r="2023" spans="1:13" ht="30" hidden="1" customHeight="1" x14ac:dyDescent="0.3">
      <c r="A2023" s="27">
        <v>490</v>
      </c>
      <c r="B2023" s="31">
        <v>43915</v>
      </c>
      <c r="C2023" s="31">
        <v>43826</v>
      </c>
      <c r="D2023" s="20" t="s">
        <v>443</v>
      </c>
      <c r="E2023" s="51" t="str">
        <f>IF(ISBLANK(LeaveTracker[[#This Row],[Employee Name]]),"-----",VLOOKUP(LeaveTracker[[#This Row],[Employee Name]],Employees[[Employee Name]:[Office]],7))</f>
        <v>ACCOUNTING</v>
      </c>
      <c r="F2023" s="51" t="str">
        <f>IF(ISBLANK(LeaveTracker[[#This Row],[Employee Name]]),"-----",VLOOKUP(LeaveTracker[[#This Row],[Employee Name]],Employees[[Employee Name]:[Office]],6))</f>
        <v>REGULAR</v>
      </c>
      <c r="G2023" s="21">
        <v>43825</v>
      </c>
      <c r="H2023" s="24">
        <v>43825</v>
      </c>
      <c r="I2023" s="56" t="s">
        <v>81</v>
      </c>
      <c r="K2023" s="51" t="str">
        <f ca="1">LeaveTracker[[#This Row],[Days]]&amp;" "&amp;LeaveTracker[[#This Row],[Type of Leave]]</f>
        <v>1 SL</v>
      </c>
      <c r="L2023" s="23">
        <f ca="1">NETWORKDAYS(LeaveTracker[[#This Row],[Start Date]],LeaveTracker[[#This Row],[End Date]],lstHolidays)</f>
        <v>1</v>
      </c>
      <c r="M2023" s="27"/>
    </row>
    <row r="2024" spans="1:13" ht="30" hidden="1" customHeight="1" x14ac:dyDescent="0.3">
      <c r="A2024" s="27">
        <v>491</v>
      </c>
      <c r="B2024" s="31">
        <v>43915</v>
      </c>
      <c r="C2024" s="31">
        <v>43875</v>
      </c>
      <c r="D2024" s="19" t="s">
        <v>523</v>
      </c>
      <c r="E2024" s="51" t="str">
        <f>IF(ISBLANK(LeaveTracker[[#This Row],[Employee Name]]),"-----",VLOOKUP(LeaveTracker[[#This Row],[Employee Name]],Employees[[Employee Name]:[Office]],7))</f>
        <v>ACCOUNTING</v>
      </c>
      <c r="F2024" s="51" t="str">
        <f>IF(ISBLANK(LeaveTracker[[#This Row],[Employee Name]]),"-----",VLOOKUP(LeaveTracker[[#This Row],[Employee Name]],Employees[[Employee Name]:[Office]],6))</f>
        <v>REGULAR</v>
      </c>
      <c r="G2024" s="21">
        <v>43867</v>
      </c>
      <c r="H2024" s="24">
        <v>43868</v>
      </c>
      <c r="I2024" s="56" t="s">
        <v>300</v>
      </c>
      <c r="J2024" s="43" t="s">
        <v>903</v>
      </c>
      <c r="K2024" s="51" t="str">
        <f ca="1">LeaveTracker[[#This Row],[Days]]&amp;" "&amp;LeaveTracker[[#This Row],[Type of Leave]]</f>
        <v>2 OTHER</v>
      </c>
      <c r="L2024" s="23">
        <f ca="1">NETWORKDAYS(LeaveTracker[[#This Row],[Start Date]],LeaveTracker[[#This Row],[End Date]],lstHolidays)</f>
        <v>2</v>
      </c>
      <c r="M2024" s="27"/>
    </row>
    <row r="2025" spans="1:13" ht="30" hidden="1" customHeight="1" x14ac:dyDescent="0.3">
      <c r="A2025" s="27">
        <v>492</v>
      </c>
      <c r="B2025" s="31">
        <v>43915</v>
      </c>
      <c r="C2025" s="31">
        <v>43857</v>
      </c>
      <c r="D2025" s="19" t="s">
        <v>523</v>
      </c>
      <c r="E2025" s="51" t="str">
        <f>IF(ISBLANK(LeaveTracker[[#This Row],[Employee Name]]),"-----",VLOOKUP(LeaveTracker[[#This Row],[Employee Name]],Employees[[Employee Name]:[Office]],7))</f>
        <v>ACCOUNTING</v>
      </c>
      <c r="F2025" s="51" t="str">
        <f>IF(ISBLANK(LeaveTracker[[#This Row],[Employee Name]]),"-----",VLOOKUP(LeaveTracker[[#This Row],[Employee Name]],Employees[[Employee Name]:[Office]],6))</f>
        <v>REGULAR</v>
      </c>
      <c r="G2025" s="24">
        <v>43845</v>
      </c>
      <c r="H2025" s="24">
        <v>43845</v>
      </c>
      <c r="I2025" s="56" t="s">
        <v>300</v>
      </c>
      <c r="J2025" s="43" t="s">
        <v>903</v>
      </c>
      <c r="K2025" s="51" t="str">
        <f ca="1">LeaveTracker[[#This Row],[Days]]&amp;" "&amp;LeaveTracker[[#This Row],[Type of Leave]]</f>
        <v>1 OTHER</v>
      </c>
      <c r="L2025" s="23">
        <f ca="1">NETWORKDAYS(LeaveTracker[[#This Row],[Start Date]],LeaveTracker[[#This Row],[End Date]],lstHolidays)</f>
        <v>1</v>
      </c>
      <c r="M2025" s="27"/>
    </row>
    <row r="2026" spans="1:13" ht="30" hidden="1" customHeight="1" x14ac:dyDescent="0.3">
      <c r="A2026" s="27">
        <v>493</v>
      </c>
      <c r="B2026" s="31">
        <v>43915</v>
      </c>
      <c r="C2026" s="31">
        <v>43836</v>
      </c>
      <c r="D2026" s="20" t="s">
        <v>523</v>
      </c>
      <c r="E2026" s="51" t="str">
        <f>IF(ISBLANK(LeaveTracker[[#This Row],[Employee Name]]),"-----",VLOOKUP(LeaveTracker[[#This Row],[Employee Name]],Employees[[Employee Name]:[Office]],7))</f>
        <v>ACCOUNTING</v>
      </c>
      <c r="F2026" s="51" t="str">
        <f>IF(ISBLANK(LeaveTracker[[#This Row],[Employee Name]]),"-----",VLOOKUP(LeaveTracker[[#This Row],[Employee Name]],Employees[[Employee Name]:[Office]],6))</f>
        <v>REGULAR</v>
      </c>
      <c r="G2026" s="24">
        <v>43833</v>
      </c>
      <c r="H2026" s="24">
        <v>43833</v>
      </c>
      <c r="I2026" s="56" t="s">
        <v>300</v>
      </c>
      <c r="J2026" s="43" t="s">
        <v>105</v>
      </c>
      <c r="K2026" s="51" t="str">
        <f ca="1">LeaveTracker[[#This Row],[Days]]&amp;" "&amp;LeaveTracker[[#This Row],[Type of Leave]]</f>
        <v>1 OTHER</v>
      </c>
      <c r="L2026" s="23">
        <f ca="1">NETWORKDAYS(LeaveTracker[[#This Row],[Start Date]],LeaveTracker[[#This Row],[End Date]],lstHolidays)</f>
        <v>1</v>
      </c>
      <c r="M2026" s="27"/>
    </row>
    <row r="2027" spans="1:13" ht="30" hidden="1" customHeight="1" x14ac:dyDescent="0.3">
      <c r="A2027" s="27">
        <v>494</v>
      </c>
      <c r="B2027" s="31">
        <v>43915</v>
      </c>
      <c r="C2027" s="31">
        <v>43836</v>
      </c>
      <c r="D2027" s="20" t="s">
        <v>523</v>
      </c>
      <c r="E2027" s="51" t="str">
        <f>IF(ISBLANK(LeaveTracker[[#This Row],[Employee Name]]),"-----",VLOOKUP(LeaveTracker[[#This Row],[Employee Name]],Employees[[Employee Name]:[Office]],7))</f>
        <v>ACCOUNTING</v>
      </c>
      <c r="F2027" s="51" t="str">
        <f>IF(ISBLANK(LeaveTracker[[#This Row],[Employee Name]]),"-----",VLOOKUP(LeaveTracker[[#This Row],[Employee Name]],Employees[[Employee Name]:[Office]],6))</f>
        <v>REGULAR</v>
      </c>
      <c r="G2027" s="24">
        <v>43825</v>
      </c>
      <c r="H2027" s="24">
        <v>43825</v>
      </c>
      <c r="I2027" s="56" t="s">
        <v>81</v>
      </c>
      <c r="K2027" s="51" t="str">
        <f ca="1">LeaveTracker[[#This Row],[Days]]&amp;" "&amp;LeaveTracker[[#This Row],[Type of Leave]]</f>
        <v>1 SL</v>
      </c>
      <c r="L2027" s="23">
        <f ca="1">NETWORKDAYS(LeaveTracker[[#This Row],[Start Date]],LeaveTracker[[#This Row],[End Date]],lstHolidays)</f>
        <v>1</v>
      </c>
      <c r="M2027" s="27"/>
    </row>
    <row r="2028" spans="1:13" ht="30" hidden="1" customHeight="1" x14ac:dyDescent="0.3">
      <c r="A2028" s="27">
        <v>495</v>
      </c>
      <c r="B2028" s="31">
        <v>43915</v>
      </c>
      <c r="C2028" s="31">
        <v>43861</v>
      </c>
      <c r="D2028" s="19" t="s">
        <v>723</v>
      </c>
      <c r="E2028" s="51" t="str">
        <f>IF(ISBLANK(LeaveTracker[[#This Row],[Employee Name]]),"-----",VLOOKUP(LeaveTracker[[#This Row],[Employee Name]],Employees[[Employee Name]:[Office]],7))</f>
        <v>LCR</v>
      </c>
      <c r="F2028" s="51" t="str">
        <f>IF(ISBLANK(LeaveTracker[[#This Row],[Employee Name]]),"-----",VLOOKUP(LeaveTracker[[#This Row],[Employee Name]],Employees[[Employee Name]:[Office]],6))</f>
        <v>REGULAR</v>
      </c>
      <c r="G2028" s="24">
        <v>43867</v>
      </c>
      <c r="H2028" s="21">
        <v>43871</v>
      </c>
      <c r="I2028" s="56" t="s">
        <v>300</v>
      </c>
      <c r="J2028" s="43" t="s">
        <v>846</v>
      </c>
      <c r="K2028" s="51" t="str">
        <f ca="1">LeaveTracker[[#This Row],[Days]]&amp;" "&amp;LeaveTracker[[#This Row],[Type of Leave]]</f>
        <v>3 OTHER</v>
      </c>
      <c r="L2028" s="23">
        <f ca="1">NETWORKDAYS(LeaveTracker[[#This Row],[Start Date]],LeaveTracker[[#This Row],[End Date]],lstHolidays)</f>
        <v>3</v>
      </c>
      <c r="M2028" s="27"/>
    </row>
    <row r="2029" spans="1:13" ht="30" hidden="1" customHeight="1" x14ac:dyDescent="0.3">
      <c r="A2029" s="27">
        <v>496</v>
      </c>
      <c r="B2029" s="31">
        <v>43915</v>
      </c>
      <c r="C2029" s="31">
        <v>43902</v>
      </c>
      <c r="D2029" s="19" t="s">
        <v>544</v>
      </c>
      <c r="E2029" s="51" t="str">
        <f>IF(ISBLANK(LeaveTracker[[#This Row],[Employee Name]]),"-----",VLOOKUP(LeaveTracker[[#This Row],[Employee Name]],Employees[[Employee Name]:[Office]],7))</f>
        <v>LCR</v>
      </c>
      <c r="F2029" s="51" t="str">
        <f>IF(ISBLANK(LeaveTracker[[#This Row],[Employee Name]]),"-----",VLOOKUP(LeaveTracker[[#This Row],[Employee Name]],Employees[[Employee Name]:[Office]],6))</f>
        <v>REGULAR</v>
      </c>
      <c r="G2029" s="24">
        <v>43901</v>
      </c>
      <c r="H2029" s="24">
        <v>43901</v>
      </c>
      <c r="I2029" s="56" t="s">
        <v>81</v>
      </c>
      <c r="K2029" s="51" t="str">
        <f ca="1">LeaveTracker[[#This Row],[Days]]&amp;" "&amp;LeaveTracker[[#This Row],[Type of Leave]]</f>
        <v>1 SL</v>
      </c>
      <c r="L2029" s="23">
        <f ca="1">NETWORKDAYS(LeaveTracker[[#This Row],[Start Date]],LeaveTracker[[#This Row],[End Date]],lstHolidays)</f>
        <v>1</v>
      </c>
      <c r="M2029" s="27"/>
    </row>
    <row r="2030" spans="1:13" ht="30" hidden="1" customHeight="1" x14ac:dyDescent="0.3">
      <c r="A2030" s="27">
        <v>497</v>
      </c>
      <c r="B2030" s="31">
        <v>43915</v>
      </c>
      <c r="C2030" s="31">
        <v>43846</v>
      </c>
      <c r="D2030" s="20" t="s">
        <v>544</v>
      </c>
      <c r="E2030" s="51" t="str">
        <f>IF(ISBLANK(LeaveTracker[[#This Row],[Employee Name]]),"-----",VLOOKUP(LeaveTracker[[#This Row],[Employee Name]],Employees[[Employee Name]:[Office]],7))</f>
        <v>LCR</v>
      </c>
      <c r="F2030" s="51" t="str">
        <f>IF(ISBLANK(LeaveTracker[[#This Row],[Employee Name]]),"-----",VLOOKUP(LeaveTracker[[#This Row],[Employee Name]],Employees[[Employee Name]:[Office]],6))</f>
        <v>REGULAR</v>
      </c>
      <c r="G2030" s="24">
        <v>43845</v>
      </c>
      <c r="H2030" s="24">
        <v>43845</v>
      </c>
      <c r="I2030" s="56" t="s">
        <v>300</v>
      </c>
      <c r="J2030" s="43" t="s">
        <v>846</v>
      </c>
      <c r="K2030" s="51" t="str">
        <f ca="1">LeaveTracker[[#This Row],[Days]]&amp;" "&amp;LeaveTracker[[#This Row],[Type of Leave]]</f>
        <v>1 OTHER</v>
      </c>
      <c r="L2030" s="23">
        <f ca="1">NETWORKDAYS(LeaveTracker[[#This Row],[Start Date]],LeaveTracker[[#This Row],[End Date]],lstHolidays)</f>
        <v>1</v>
      </c>
      <c r="M2030" s="27"/>
    </row>
    <row r="2031" spans="1:13" ht="30" hidden="1" customHeight="1" x14ac:dyDescent="0.3">
      <c r="A2031" s="27">
        <v>498</v>
      </c>
      <c r="B2031" s="31">
        <v>43915</v>
      </c>
      <c r="C2031" s="31">
        <v>43868</v>
      </c>
      <c r="D2031" s="19" t="s">
        <v>959</v>
      </c>
      <c r="E2031" s="51" t="str">
        <f>IF(ISBLANK(LeaveTracker[[#This Row],[Employee Name]]),"-----",VLOOKUP(LeaveTracker[[#This Row],[Employee Name]],Employees[[Employee Name]:[Office]],7))</f>
        <v>LCR</v>
      </c>
      <c r="F2031" s="51" t="str">
        <f>IF(ISBLANK(LeaveTracker[[#This Row],[Employee Name]]),"-----",VLOOKUP(LeaveTracker[[#This Row],[Employee Name]],Employees[[Employee Name]:[Office]],6))</f>
        <v>REGULAR</v>
      </c>
      <c r="G2031" s="24">
        <v>43871</v>
      </c>
      <c r="H2031" s="24">
        <v>43873</v>
      </c>
      <c r="I2031" s="56" t="s">
        <v>300</v>
      </c>
      <c r="J2031" s="43" t="s">
        <v>846</v>
      </c>
      <c r="K2031" s="51" t="str">
        <f ca="1">LeaveTracker[[#This Row],[Days]]&amp;" "&amp;LeaveTracker[[#This Row],[Type of Leave]]</f>
        <v>3 OTHER</v>
      </c>
      <c r="L2031" s="23">
        <f ca="1">NETWORKDAYS(LeaveTracker[[#This Row],[Start Date]],LeaveTracker[[#This Row],[End Date]],lstHolidays)</f>
        <v>3</v>
      </c>
      <c r="M2031" s="27"/>
    </row>
    <row r="2032" spans="1:13" ht="30" hidden="1" customHeight="1" x14ac:dyDescent="0.3">
      <c r="A2032" s="27">
        <v>499</v>
      </c>
      <c r="B2032" s="31">
        <v>43915</v>
      </c>
      <c r="C2032" s="31">
        <v>43879</v>
      </c>
      <c r="D2032" s="19" t="s">
        <v>546</v>
      </c>
      <c r="E2032" s="51" t="str">
        <f>IF(ISBLANK(LeaveTracker[[#This Row],[Employee Name]]),"-----",VLOOKUP(LeaveTracker[[#This Row],[Employee Name]],Employees[[Employee Name]:[Office]],7))</f>
        <v>LCR</v>
      </c>
      <c r="F2032" s="51" t="str">
        <f>IF(ISBLANK(LeaveTracker[[#This Row],[Employee Name]]),"-----",VLOOKUP(LeaveTracker[[#This Row],[Employee Name]],Employees[[Employee Name]:[Office]],6))</f>
        <v>REGULAR</v>
      </c>
      <c r="G2032" s="24">
        <v>43878</v>
      </c>
      <c r="H2032" s="24">
        <v>43878</v>
      </c>
      <c r="I2032" s="56" t="s">
        <v>81</v>
      </c>
      <c r="K2032" s="51" t="str">
        <f ca="1">LeaveTracker[[#This Row],[Days]]&amp;" "&amp;LeaveTracker[[#This Row],[Type of Leave]]</f>
        <v>1 SL</v>
      </c>
      <c r="L2032" s="23">
        <f ca="1">NETWORKDAYS(LeaveTracker[[#This Row],[Start Date]],LeaveTracker[[#This Row],[End Date]],lstHolidays)</f>
        <v>1</v>
      </c>
      <c r="M2032" s="27"/>
    </row>
    <row r="2033" spans="1:13" ht="30" hidden="1" customHeight="1" x14ac:dyDescent="0.3">
      <c r="A2033" s="27">
        <v>500</v>
      </c>
      <c r="B2033" s="31">
        <v>43915</v>
      </c>
      <c r="C2033" s="31">
        <v>43847</v>
      </c>
      <c r="D2033" s="20" t="s">
        <v>546</v>
      </c>
      <c r="E2033" s="51" t="str">
        <f>IF(ISBLANK(LeaveTracker[[#This Row],[Employee Name]]),"-----",VLOOKUP(LeaveTracker[[#This Row],[Employee Name]],Employees[[Employee Name]:[Office]],7))</f>
        <v>LCR</v>
      </c>
      <c r="F2033" s="51" t="str">
        <f>IF(ISBLANK(LeaveTracker[[#This Row],[Employee Name]]),"-----",VLOOKUP(LeaveTracker[[#This Row],[Employee Name]],Employees[[Employee Name]:[Office]],6))</f>
        <v>REGULAR</v>
      </c>
      <c r="G2033" s="24">
        <v>43845</v>
      </c>
      <c r="H2033" s="24">
        <v>43845</v>
      </c>
      <c r="I2033" s="56" t="s">
        <v>300</v>
      </c>
      <c r="J2033" s="43" t="s">
        <v>846</v>
      </c>
      <c r="K2033" s="51" t="str">
        <f ca="1">LeaveTracker[[#This Row],[Days]]&amp;" "&amp;LeaveTracker[[#This Row],[Type of Leave]]</f>
        <v>1 OTHER</v>
      </c>
      <c r="L2033" s="23">
        <f ca="1">NETWORKDAYS(LeaveTracker[[#This Row],[Start Date]],LeaveTracker[[#This Row],[End Date]],lstHolidays)</f>
        <v>1</v>
      </c>
      <c r="M2033" s="27"/>
    </row>
    <row r="2034" spans="1:13" ht="30" hidden="1" customHeight="1" x14ac:dyDescent="0.3">
      <c r="A2034" s="27">
        <v>501</v>
      </c>
      <c r="B2034" s="31">
        <v>43915</v>
      </c>
      <c r="C2034" s="31">
        <v>43847</v>
      </c>
      <c r="D2034" s="20" t="s">
        <v>546</v>
      </c>
      <c r="E2034" s="51" t="str">
        <f>IF(ISBLANK(LeaveTracker[[#This Row],[Employee Name]]),"-----",VLOOKUP(LeaveTracker[[#This Row],[Employee Name]],Employees[[Employee Name]:[Office]],7))</f>
        <v>LCR</v>
      </c>
      <c r="F2034" s="51" t="str">
        <f>IF(ISBLANK(LeaveTracker[[#This Row],[Employee Name]]),"-----",VLOOKUP(LeaveTracker[[#This Row],[Employee Name]],Employees[[Employee Name]:[Office]],6))</f>
        <v>REGULAR</v>
      </c>
      <c r="G2034" s="24">
        <v>43853</v>
      </c>
      <c r="H2034" s="24">
        <v>43854</v>
      </c>
      <c r="I2034" s="56" t="s">
        <v>300</v>
      </c>
      <c r="J2034" s="43" t="s">
        <v>846</v>
      </c>
      <c r="K2034" s="51" t="str">
        <f ca="1">LeaveTracker[[#This Row],[Days]]&amp;" "&amp;LeaveTracker[[#This Row],[Type of Leave]]</f>
        <v>2 OTHER</v>
      </c>
      <c r="L2034" s="23">
        <f ca="1">NETWORKDAYS(LeaveTracker[[#This Row],[Start Date]],LeaveTracker[[#This Row],[End Date]],lstHolidays)</f>
        <v>2</v>
      </c>
      <c r="M2034" s="27"/>
    </row>
    <row r="2035" spans="1:13" ht="30" hidden="1" customHeight="1" x14ac:dyDescent="0.3">
      <c r="A2035" s="27">
        <v>502</v>
      </c>
      <c r="B2035" s="31">
        <v>43915</v>
      </c>
      <c r="C2035" s="31">
        <v>43861</v>
      </c>
      <c r="D2035" s="20" t="s">
        <v>546</v>
      </c>
      <c r="E2035" s="51" t="str">
        <f>IF(ISBLANK(LeaveTracker[[#This Row],[Employee Name]]),"-----",VLOOKUP(LeaveTracker[[#This Row],[Employee Name]],Employees[[Employee Name]:[Office]],7))</f>
        <v>LCR</v>
      </c>
      <c r="F2035" s="51" t="str">
        <f>IF(ISBLANK(LeaveTracker[[#This Row],[Employee Name]]),"-----",VLOOKUP(LeaveTracker[[#This Row],[Employee Name]],Employees[[Employee Name]:[Office]],6))</f>
        <v>REGULAR</v>
      </c>
      <c r="G2035" s="24">
        <v>43866</v>
      </c>
      <c r="H2035" s="24">
        <v>43866</v>
      </c>
      <c r="I2035" s="56" t="s">
        <v>300</v>
      </c>
      <c r="J2035" s="43" t="s">
        <v>846</v>
      </c>
      <c r="K2035" s="51" t="str">
        <f ca="1">LeaveTracker[[#This Row],[Days]]&amp;" "&amp;LeaveTracker[[#This Row],[Type of Leave]]</f>
        <v>1 OTHER</v>
      </c>
      <c r="L2035" s="23">
        <f ca="1">NETWORKDAYS(LeaveTracker[[#This Row],[Start Date]],LeaveTracker[[#This Row],[End Date]],lstHolidays)</f>
        <v>1</v>
      </c>
      <c r="M2035" s="27"/>
    </row>
    <row r="2036" spans="1:13" ht="30" hidden="1" customHeight="1" x14ac:dyDescent="0.3">
      <c r="A2036" s="27">
        <v>503</v>
      </c>
      <c r="B2036" s="31">
        <v>43915</v>
      </c>
      <c r="C2036" s="31">
        <v>43861</v>
      </c>
      <c r="D2036" s="20" t="s">
        <v>546</v>
      </c>
      <c r="E2036" s="51" t="str">
        <f>IF(ISBLANK(LeaveTracker[[#This Row],[Employee Name]]),"-----",VLOOKUP(LeaveTracker[[#This Row],[Employee Name]],Employees[[Employee Name]:[Office]],7))</f>
        <v>LCR</v>
      </c>
      <c r="F2036" s="51" t="str">
        <f>IF(ISBLANK(LeaveTracker[[#This Row],[Employee Name]]),"-----",VLOOKUP(LeaveTracker[[#This Row],[Employee Name]],Employees[[Employee Name]:[Office]],6))</f>
        <v>REGULAR</v>
      </c>
      <c r="G2036" s="24">
        <v>43875</v>
      </c>
      <c r="H2036" s="24">
        <v>43875</v>
      </c>
      <c r="I2036" s="56" t="s">
        <v>300</v>
      </c>
      <c r="J2036" s="43" t="s">
        <v>846</v>
      </c>
      <c r="K2036" s="51" t="str">
        <f ca="1">LeaveTracker[[#This Row],[Days]]&amp;" "&amp;LeaveTracker[[#This Row],[Type of Leave]]</f>
        <v>1 OTHER</v>
      </c>
      <c r="L2036" s="23">
        <f ca="1">NETWORKDAYS(LeaveTracker[[#This Row],[Start Date]],LeaveTracker[[#This Row],[End Date]],lstHolidays)</f>
        <v>1</v>
      </c>
      <c r="M2036" s="27"/>
    </row>
    <row r="2037" spans="1:13" ht="30" hidden="1" customHeight="1" x14ac:dyDescent="0.3">
      <c r="A2037" s="27">
        <v>504</v>
      </c>
      <c r="B2037" s="31">
        <v>43915</v>
      </c>
      <c r="C2037" s="31">
        <v>43887</v>
      </c>
      <c r="D2037" s="20" t="s">
        <v>358</v>
      </c>
      <c r="E2037" s="51" t="str">
        <f>IF(ISBLANK(LeaveTracker[[#This Row],[Employee Name]]),"-----",VLOOKUP(LeaveTracker[[#This Row],[Employee Name]],Employees[[Employee Name]:[Office]],7))</f>
        <v>LCR</v>
      </c>
      <c r="F2037" s="51" t="str">
        <f>IF(ISBLANK(LeaveTracker[[#This Row],[Employee Name]]),"-----",VLOOKUP(LeaveTracker[[#This Row],[Employee Name]],Employees[[Employee Name]:[Office]],6))</f>
        <v>REGULAR</v>
      </c>
      <c r="G2037" s="24">
        <v>43882</v>
      </c>
      <c r="H2037" s="24">
        <v>43882</v>
      </c>
      <c r="I2037" s="56" t="s">
        <v>81</v>
      </c>
      <c r="K2037" s="51" t="str">
        <f ca="1">LeaveTracker[[#This Row],[Days]]&amp;" "&amp;LeaveTracker[[#This Row],[Type of Leave]]</f>
        <v>1 SL</v>
      </c>
      <c r="L2037" s="23">
        <f ca="1">NETWORKDAYS(LeaveTracker[[#This Row],[Start Date]],LeaveTracker[[#This Row],[End Date]],lstHolidays)</f>
        <v>1</v>
      </c>
      <c r="M2037" s="27"/>
    </row>
    <row r="2038" spans="1:13" ht="30" hidden="1" customHeight="1" x14ac:dyDescent="0.3">
      <c r="A2038" s="27">
        <v>504</v>
      </c>
      <c r="B2038" s="31">
        <v>43915</v>
      </c>
      <c r="C2038" s="31">
        <v>43887</v>
      </c>
      <c r="D2038" s="20" t="s">
        <v>358</v>
      </c>
      <c r="E2038" s="51" t="str">
        <f>IF(ISBLANK(LeaveTracker[[#This Row],[Employee Name]]),"-----",VLOOKUP(LeaveTracker[[#This Row],[Employee Name]],Employees[[Employee Name]:[Office]],7))</f>
        <v>LCR</v>
      </c>
      <c r="F2038" s="51" t="str">
        <f>IF(ISBLANK(LeaveTracker[[#This Row],[Employee Name]]),"-----",VLOOKUP(LeaveTracker[[#This Row],[Employee Name]],Employees[[Employee Name]:[Office]],6))</f>
        <v>REGULAR</v>
      </c>
      <c r="G2038" s="24">
        <v>43885</v>
      </c>
      <c r="H2038" s="24">
        <v>43885</v>
      </c>
      <c r="I2038" s="56" t="s">
        <v>81</v>
      </c>
      <c r="K2038" s="51" t="str">
        <f ca="1">LeaveTracker[[#This Row],[Days]]&amp;" "&amp;LeaveTracker[[#This Row],[Type of Leave]]</f>
        <v>1 SL</v>
      </c>
      <c r="L2038" s="23">
        <f ca="1">NETWORKDAYS(LeaveTracker[[#This Row],[Start Date]],LeaveTracker[[#This Row],[End Date]],lstHolidays)</f>
        <v>1</v>
      </c>
      <c r="M2038" s="27"/>
    </row>
    <row r="2039" spans="1:13" ht="30" hidden="1" customHeight="1" x14ac:dyDescent="0.3">
      <c r="A2039" s="27">
        <v>505</v>
      </c>
      <c r="B2039" s="31">
        <v>43915</v>
      </c>
      <c r="C2039" s="31">
        <v>43880</v>
      </c>
      <c r="D2039" s="20" t="s">
        <v>358</v>
      </c>
      <c r="E2039" s="51" t="str">
        <f>IF(ISBLANK(LeaveTracker[[#This Row],[Employee Name]]),"-----",VLOOKUP(LeaveTracker[[#This Row],[Employee Name]],Employees[[Employee Name]:[Office]],7))</f>
        <v>LCR</v>
      </c>
      <c r="F2039" s="51" t="str">
        <f>IF(ISBLANK(LeaveTracker[[#This Row],[Employee Name]]),"-----",VLOOKUP(LeaveTracker[[#This Row],[Employee Name]],Employees[[Employee Name]:[Office]],6))</f>
        <v>REGULAR</v>
      </c>
      <c r="G2039" s="24">
        <v>43871</v>
      </c>
      <c r="H2039" s="24">
        <v>43871</v>
      </c>
      <c r="I2039" s="56" t="s">
        <v>81</v>
      </c>
      <c r="K2039" s="51" t="str">
        <f ca="1">LeaveTracker[[#This Row],[Days]]&amp;" "&amp;LeaveTracker[[#This Row],[Type of Leave]]</f>
        <v>1 SL</v>
      </c>
      <c r="L2039" s="23">
        <f ca="1">NETWORKDAYS(LeaveTracker[[#This Row],[Start Date]],LeaveTracker[[#This Row],[End Date]],lstHolidays)</f>
        <v>1</v>
      </c>
      <c r="M2039" s="27"/>
    </row>
    <row r="2040" spans="1:13" ht="30" hidden="1" customHeight="1" x14ac:dyDescent="0.3">
      <c r="A2040" s="27">
        <v>505</v>
      </c>
      <c r="B2040" s="31">
        <v>43915</v>
      </c>
      <c r="C2040" s="31">
        <v>43880</v>
      </c>
      <c r="D2040" s="20" t="s">
        <v>358</v>
      </c>
      <c r="E2040" s="51" t="str">
        <f>IF(ISBLANK(LeaveTracker[[#This Row],[Employee Name]]),"-----",VLOOKUP(LeaveTracker[[#This Row],[Employee Name]],Employees[[Employee Name]:[Office]],7))</f>
        <v>LCR</v>
      </c>
      <c r="F2040" s="51" t="str">
        <f>IF(ISBLANK(LeaveTracker[[#This Row],[Employee Name]]),"-----",VLOOKUP(LeaveTracker[[#This Row],[Employee Name]],Employees[[Employee Name]:[Office]],6))</f>
        <v>REGULAR</v>
      </c>
      <c r="G2040" s="24">
        <v>43878</v>
      </c>
      <c r="H2040" s="24">
        <v>43878</v>
      </c>
      <c r="I2040" s="56" t="s">
        <v>81</v>
      </c>
      <c r="K2040" s="51" t="str">
        <f ca="1">LeaveTracker[[#This Row],[Days]]&amp;" "&amp;LeaveTracker[[#This Row],[Type of Leave]]</f>
        <v>1 SL</v>
      </c>
      <c r="L2040" s="23">
        <f ca="1">NETWORKDAYS(LeaveTracker[[#This Row],[Start Date]],LeaveTracker[[#This Row],[End Date]],lstHolidays)</f>
        <v>1</v>
      </c>
      <c r="M2040" s="27"/>
    </row>
    <row r="2041" spans="1:13" ht="30" hidden="1" customHeight="1" x14ac:dyDescent="0.3">
      <c r="A2041" s="27">
        <v>506</v>
      </c>
      <c r="B2041" s="31">
        <v>43915</v>
      </c>
      <c r="C2041" s="31">
        <v>43865</v>
      </c>
      <c r="D2041" s="20" t="s">
        <v>358</v>
      </c>
      <c r="E2041" s="51" t="str">
        <f>IF(ISBLANK(LeaveTracker[[#This Row],[Employee Name]]),"-----",VLOOKUP(LeaveTracker[[#This Row],[Employee Name]],Employees[[Employee Name]:[Office]],7))</f>
        <v>LCR</v>
      </c>
      <c r="F2041" s="51" t="str">
        <f>IF(ISBLANK(LeaveTracker[[#This Row],[Employee Name]]),"-----",VLOOKUP(LeaveTracker[[#This Row],[Employee Name]],Employees[[Employee Name]:[Office]],6))</f>
        <v>REGULAR</v>
      </c>
      <c r="G2041" s="24">
        <v>43864</v>
      </c>
      <c r="H2041" s="24">
        <v>43864</v>
      </c>
      <c r="I2041" s="56" t="s">
        <v>81</v>
      </c>
      <c r="K2041" s="51" t="str">
        <f ca="1">LeaveTracker[[#This Row],[Days]]&amp;" "&amp;LeaveTracker[[#This Row],[Type of Leave]]</f>
        <v>1 SL</v>
      </c>
      <c r="L2041" s="23">
        <f ca="1">NETWORKDAYS(LeaveTracker[[#This Row],[Start Date]],LeaveTracker[[#This Row],[End Date]],lstHolidays)</f>
        <v>1</v>
      </c>
      <c r="M2041" s="27"/>
    </row>
    <row r="2042" spans="1:13" ht="30" hidden="1" customHeight="1" x14ac:dyDescent="0.3">
      <c r="A2042" s="27">
        <v>507</v>
      </c>
      <c r="B2042" s="31">
        <v>43915</v>
      </c>
      <c r="C2042" s="31">
        <v>43858</v>
      </c>
      <c r="D2042" s="20" t="s">
        <v>358</v>
      </c>
      <c r="E2042" s="51" t="str">
        <f>IF(ISBLANK(LeaveTracker[[#This Row],[Employee Name]]),"-----",VLOOKUP(LeaveTracker[[#This Row],[Employee Name]],Employees[[Employee Name]:[Office]],7))</f>
        <v>LCR</v>
      </c>
      <c r="F2042" s="51" t="str">
        <f>IF(ISBLANK(LeaveTracker[[#This Row],[Employee Name]]),"-----",VLOOKUP(LeaveTracker[[#This Row],[Employee Name]],Employees[[Employee Name]:[Office]],6))</f>
        <v>REGULAR</v>
      </c>
      <c r="G2042" s="24">
        <v>43861</v>
      </c>
      <c r="H2042" s="21">
        <v>43861</v>
      </c>
      <c r="I2042" s="56" t="s">
        <v>300</v>
      </c>
      <c r="J2042" s="43" t="s">
        <v>846</v>
      </c>
      <c r="K2042" s="51" t="str">
        <f ca="1">LeaveTracker[[#This Row],[Days]]&amp;" "&amp;LeaveTracker[[#This Row],[Type of Leave]]</f>
        <v>1 OTHER</v>
      </c>
      <c r="L2042" s="23">
        <f ca="1">NETWORKDAYS(LeaveTracker[[#This Row],[Start Date]],LeaveTracker[[#This Row],[End Date]],lstHolidays)</f>
        <v>1</v>
      </c>
      <c r="M2042" s="27"/>
    </row>
    <row r="2043" spans="1:13" ht="30" hidden="1" customHeight="1" x14ac:dyDescent="0.3">
      <c r="A2043" s="27">
        <v>508</v>
      </c>
      <c r="B2043" s="31">
        <v>43915</v>
      </c>
      <c r="C2043" s="31">
        <v>43850</v>
      </c>
      <c r="D2043" s="20" t="s">
        <v>358</v>
      </c>
      <c r="E2043" s="51" t="str">
        <f>IF(ISBLANK(LeaveTracker[[#This Row],[Employee Name]]),"-----",VLOOKUP(LeaveTracker[[#This Row],[Employee Name]],Employees[[Employee Name]:[Office]],7))</f>
        <v>LCR</v>
      </c>
      <c r="F2043" s="51" t="str">
        <f>IF(ISBLANK(LeaveTracker[[#This Row],[Employee Name]]),"-----",VLOOKUP(LeaveTracker[[#This Row],[Employee Name]],Employees[[Employee Name]:[Office]],6))</f>
        <v>REGULAR</v>
      </c>
      <c r="G2043" s="24">
        <v>43845</v>
      </c>
      <c r="H2043" s="24">
        <v>43847</v>
      </c>
      <c r="I2043" s="56" t="s">
        <v>300</v>
      </c>
      <c r="J2043" s="43" t="s">
        <v>846</v>
      </c>
      <c r="K2043" s="51" t="str">
        <f ca="1">LeaveTracker[[#This Row],[Days]]&amp;" "&amp;LeaveTracker[[#This Row],[Type of Leave]]</f>
        <v>3 OTHER</v>
      </c>
      <c r="L2043" s="23">
        <f ca="1">NETWORKDAYS(LeaveTracker[[#This Row],[Start Date]],LeaveTracker[[#This Row],[End Date]],lstHolidays)</f>
        <v>3</v>
      </c>
      <c r="M2043" s="27"/>
    </row>
    <row r="2044" spans="1:13" ht="30" hidden="1" customHeight="1" x14ac:dyDescent="0.3">
      <c r="A2044" s="27">
        <v>509</v>
      </c>
      <c r="B2044" s="31">
        <v>43915</v>
      </c>
      <c r="C2044" s="31">
        <v>43858</v>
      </c>
      <c r="D2044" s="20" t="s">
        <v>358</v>
      </c>
      <c r="E2044" s="51" t="str">
        <f>IF(ISBLANK(LeaveTracker[[#This Row],[Employee Name]]),"-----",VLOOKUP(LeaveTracker[[#This Row],[Employee Name]],Employees[[Employee Name]:[Office]],7))</f>
        <v>LCR</v>
      </c>
      <c r="F2044" s="51" t="str">
        <f>IF(ISBLANK(LeaveTracker[[#This Row],[Employee Name]]),"-----",VLOOKUP(LeaveTracker[[#This Row],[Employee Name]],Employees[[Employee Name]:[Office]],6))</f>
        <v>REGULAR</v>
      </c>
      <c r="G2044" s="24">
        <v>43857</v>
      </c>
      <c r="H2044" s="24">
        <v>43857</v>
      </c>
      <c r="I2044" s="56" t="s">
        <v>300</v>
      </c>
      <c r="J2044" s="43" t="s">
        <v>846</v>
      </c>
      <c r="K2044" s="51" t="str">
        <f ca="1">LeaveTracker[[#This Row],[Days]]&amp;" "&amp;LeaveTracker[[#This Row],[Type of Leave]]</f>
        <v>1 OTHER</v>
      </c>
      <c r="L2044" s="23">
        <f ca="1">NETWORKDAYS(LeaveTracker[[#This Row],[Start Date]],LeaveTracker[[#This Row],[End Date]],lstHolidays)</f>
        <v>1</v>
      </c>
      <c r="M2044" s="27"/>
    </row>
    <row r="2045" spans="1:13" ht="30" hidden="1" customHeight="1" x14ac:dyDescent="0.3">
      <c r="A2045" s="27">
        <v>510</v>
      </c>
      <c r="B2045" s="31">
        <v>43915</v>
      </c>
      <c r="C2045" s="31">
        <v>43864</v>
      </c>
      <c r="D2045" s="19" t="s">
        <v>859</v>
      </c>
      <c r="E2045" s="51" t="str">
        <f>IF(ISBLANK(LeaveTracker[[#This Row],[Employee Name]]),"-----",VLOOKUP(LeaveTracker[[#This Row],[Employee Name]],Employees[[Employee Name]:[Office]],7))</f>
        <v>LCR</v>
      </c>
      <c r="F2045" s="51" t="str">
        <f>IF(ISBLANK(LeaveTracker[[#This Row],[Employee Name]]),"-----",VLOOKUP(LeaveTracker[[#This Row],[Employee Name]],Employees[[Employee Name]:[Office]],6))</f>
        <v>REGULAR</v>
      </c>
      <c r="G2045" s="24">
        <v>43888</v>
      </c>
      <c r="H2045" s="24">
        <v>43889</v>
      </c>
      <c r="I2045" s="56" t="s">
        <v>81</v>
      </c>
      <c r="K2045" s="51" t="str">
        <f ca="1">LeaveTracker[[#This Row],[Days]]&amp;" "&amp;LeaveTracker[[#This Row],[Type of Leave]]</f>
        <v>2 SL</v>
      </c>
      <c r="L2045" s="23">
        <f ca="1">NETWORKDAYS(LeaveTracker[[#This Row],[Start Date]],LeaveTracker[[#This Row],[End Date]],lstHolidays)</f>
        <v>2</v>
      </c>
      <c r="M2045" s="27"/>
    </row>
    <row r="2046" spans="1:13" ht="30" hidden="1" customHeight="1" x14ac:dyDescent="0.3">
      <c r="A2046" s="27">
        <v>511</v>
      </c>
      <c r="B2046" s="31">
        <v>43915</v>
      </c>
      <c r="C2046" s="31">
        <v>43865</v>
      </c>
      <c r="D2046" s="20" t="s">
        <v>859</v>
      </c>
      <c r="E2046" s="51" t="str">
        <f>IF(ISBLANK(LeaveTracker[[#This Row],[Employee Name]]),"-----",VLOOKUP(LeaveTracker[[#This Row],[Employee Name]],Employees[[Employee Name]:[Office]],7))</f>
        <v>LCR</v>
      </c>
      <c r="F2046" s="51" t="str">
        <f>IF(ISBLANK(LeaveTracker[[#This Row],[Employee Name]]),"-----",VLOOKUP(LeaveTracker[[#This Row],[Employee Name]],Employees[[Employee Name]:[Office]],6))</f>
        <v>REGULAR</v>
      </c>
      <c r="G2046" s="24">
        <v>43866</v>
      </c>
      <c r="H2046" s="24">
        <v>43866</v>
      </c>
      <c r="I2046" s="56" t="s">
        <v>300</v>
      </c>
      <c r="J2046" s="43" t="s">
        <v>846</v>
      </c>
      <c r="K2046" s="51" t="str">
        <f ca="1">LeaveTracker[[#This Row],[Days]]&amp;" "&amp;LeaveTracker[[#This Row],[Type of Leave]]</f>
        <v>1 OTHER</v>
      </c>
      <c r="L2046" s="23">
        <f ca="1">NETWORKDAYS(LeaveTracker[[#This Row],[Start Date]],LeaveTracker[[#This Row],[End Date]],lstHolidays)</f>
        <v>1</v>
      </c>
      <c r="M2046" s="27"/>
    </row>
    <row r="2047" spans="1:13" ht="30" hidden="1" customHeight="1" x14ac:dyDescent="0.3">
      <c r="A2047" s="27">
        <v>511</v>
      </c>
      <c r="B2047" s="31">
        <v>43915</v>
      </c>
      <c r="C2047" s="31">
        <v>43865</v>
      </c>
      <c r="D2047" s="20" t="s">
        <v>859</v>
      </c>
      <c r="E2047" s="51" t="str">
        <f>IF(ISBLANK(LeaveTracker[[#This Row],[Employee Name]]),"-----",VLOOKUP(LeaveTracker[[#This Row],[Employee Name]],Employees[[Employee Name]:[Office]],7))</f>
        <v>LCR</v>
      </c>
      <c r="F2047" s="51" t="str">
        <f>IF(ISBLANK(LeaveTracker[[#This Row],[Employee Name]]),"-----",VLOOKUP(LeaveTracker[[#This Row],[Employee Name]],Employees[[Employee Name]:[Office]],6))</f>
        <v>REGULAR</v>
      </c>
      <c r="G2047" s="24">
        <v>43875</v>
      </c>
      <c r="H2047" s="24">
        <v>43875</v>
      </c>
      <c r="I2047" s="56" t="s">
        <v>300</v>
      </c>
      <c r="J2047" s="43" t="s">
        <v>846</v>
      </c>
      <c r="K2047" s="51" t="str">
        <f ca="1">LeaveTracker[[#This Row],[Days]]&amp;" "&amp;LeaveTracker[[#This Row],[Type of Leave]]</f>
        <v>1 OTHER</v>
      </c>
      <c r="L2047" s="23">
        <f ca="1">NETWORKDAYS(LeaveTracker[[#This Row],[Start Date]],LeaveTracker[[#This Row],[End Date]],lstHolidays)</f>
        <v>1</v>
      </c>
      <c r="M2047" s="27"/>
    </row>
    <row r="2048" spans="1:13" ht="30" hidden="1" customHeight="1" x14ac:dyDescent="0.3">
      <c r="A2048" s="27">
        <v>512</v>
      </c>
      <c r="B2048" s="31">
        <v>43915</v>
      </c>
      <c r="C2048" s="31">
        <v>43854</v>
      </c>
      <c r="D2048" s="20" t="s">
        <v>859</v>
      </c>
      <c r="E2048" s="51" t="str">
        <f>IF(ISBLANK(LeaveTracker[[#This Row],[Employee Name]]),"-----",VLOOKUP(LeaveTracker[[#This Row],[Employee Name]],Employees[[Employee Name]:[Office]],7))</f>
        <v>LCR</v>
      </c>
      <c r="F2048" s="51" t="str">
        <f>IF(ISBLANK(LeaveTracker[[#This Row],[Employee Name]]),"-----",VLOOKUP(LeaveTracker[[#This Row],[Employee Name]],Employees[[Employee Name]:[Office]],6))</f>
        <v>REGULAR</v>
      </c>
      <c r="G2048" s="24">
        <v>43857</v>
      </c>
      <c r="H2048" s="24">
        <v>43858</v>
      </c>
      <c r="I2048" s="56" t="s">
        <v>300</v>
      </c>
      <c r="J2048" s="43" t="s">
        <v>846</v>
      </c>
      <c r="K2048" s="51" t="str">
        <f ca="1">LeaveTracker[[#This Row],[Days]]&amp;" "&amp;LeaveTracker[[#This Row],[Type of Leave]]</f>
        <v>2 OTHER</v>
      </c>
      <c r="L2048" s="23">
        <f ca="1">NETWORKDAYS(LeaveTracker[[#This Row],[Start Date]],LeaveTracker[[#This Row],[End Date]],lstHolidays)</f>
        <v>2</v>
      </c>
      <c r="M2048" s="27"/>
    </row>
    <row r="2049" spans="1:13" ht="30" hidden="1" customHeight="1" x14ac:dyDescent="0.3">
      <c r="A2049" s="27">
        <v>513</v>
      </c>
      <c r="B2049" s="31">
        <v>43915</v>
      </c>
      <c r="C2049" s="31">
        <v>43846</v>
      </c>
      <c r="D2049" s="20" t="s">
        <v>859</v>
      </c>
      <c r="E2049" s="51" t="str">
        <f>IF(ISBLANK(LeaveTracker[[#This Row],[Employee Name]]),"-----",VLOOKUP(LeaveTracker[[#This Row],[Employee Name]],Employees[[Employee Name]:[Office]],7))</f>
        <v>LCR</v>
      </c>
      <c r="F2049" s="51" t="str">
        <f>IF(ISBLANK(LeaveTracker[[#This Row],[Employee Name]]),"-----",VLOOKUP(LeaveTracker[[#This Row],[Employee Name]],Employees[[Employee Name]:[Office]],6))</f>
        <v>REGULAR</v>
      </c>
      <c r="G2049" s="24">
        <v>43845</v>
      </c>
      <c r="H2049" s="24">
        <v>43845</v>
      </c>
      <c r="I2049" s="56" t="s">
        <v>300</v>
      </c>
      <c r="J2049" s="43" t="s">
        <v>846</v>
      </c>
      <c r="K2049" s="51" t="str">
        <f ca="1">LeaveTracker[[#This Row],[Days]]&amp;" "&amp;LeaveTracker[[#This Row],[Type of Leave]]</f>
        <v>1 OTHER</v>
      </c>
      <c r="L2049" s="23">
        <f ca="1">NETWORKDAYS(LeaveTracker[[#This Row],[Start Date]],LeaveTracker[[#This Row],[End Date]],lstHolidays)</f>
        <v>1</v>
      </c>
      <c r="M2049" s="27"/>
    </row>
    <row r="2050" spans="1:13" ht="30" hidden="1" customHeight="1" x14ac:dyDescent="0.3">
      <c r="A2050" s="27">
        <v>514</v>
      </c>
      <c r="B2050" s="31">
        <v>43915</v>
      </c>
      <c r="C2050" s="31">
        <v>43857</v>
      </c>
      <c r="D2050" s="19" t="s">
        <v>725</v>
      </c>
      <c r="E2050" s="51" t="str">
        <f>IF(ISBLANK(LeaveTracker[[#This Row],[Employee Name]]),"-----",VLOOKUP(LeaveTracker[[#This Row],[Employee Name]],Employees[[Employee Name]:[Office]],7))</f>
        <v>LCR</v>
      </c>
      <c r="F2050" s="51" t="str">
        <f>IF(ISBLANK(LeaveTracker[[#This Row],[Employee Name]]),"-----",VLOOKUP(LeaveTracker[[#This Row],[Employee Name]],Employees[[Employee Name]:[Office]],6))</f>
        <v>REGULAR</v>
      </c>
      <c r="G2050" s="24">
        <v>43861</v>
      </c>
      <c r="H2050" s="24">
        <v>43861</v>
      </c>
      <c r="I2050" s="56" t="s">
        <v>300</v>
      </c>
      <c r="J2050" s="43" t="s">
        <v>846</v>
      </c>
      <c r="K2050" s="51" t="str">
        <f ca="1">LeaveTracker[[#This Row],[Days]]&amp;" "&amp;LeaveTracker[[#This Row],[Type of Leave]]</f>
        <v>1 OTHER</v>
      </c>
      <c r="L2050" s="23">
        <f ca="1">NETWORKDAYS(LeaveTracker[[#This Row],[Start Date]],LeaveTracker[[#This Row],[End Date]],lstHolidays)</f>
        <v>1</v>
      </c>
      <c r="M2050" s="27"/>
    </row>
    <row r="2051" spans="1:13" ht="30" hidden="1" customHeight="1" x14ac:dyDescent="0.3">
      <c r="A2051" s="27">
        <v>514</v>
      </c>
      <c r="B2051" s="31">
        <v>43915</v>
      </c>
      <c r="C2051" s="31">
        <v>43857</v>
      </c>
      <c r="D2051" s="19" t="s">
        <v>725</v>
      </c>
      <c r="E2051" s="51" t="str">
        <f>IF(ISBLANK(LeaveTracker[[#This Row],[Employee Name]]),"-----",VLOOKUP(LeaveTracker[[#This Row],[Employee Name]],Employees[[Employee Name]:[Office]],7))</f>
        <v>LCR</v>
      </c>
      <c r="F2051" s="51" t="str">
        <f>IF(ISBLANK(LeaveTracker[[#This Row],[Employee Name]]),"-----",VLOOKUP(LeaveTracker[[#This Row],[Employee Name]],Employees[[Employee Name]:[Office]],6))</f>
        <v>REGULAR</v>
      </c>
      <c r="G2051" s="24">
        <v>43864</v>
      </c>
      <c r="H2051" s="24">
        <v>43864</v>
      </c>
      <c r="I2051" s="56" t="s">
        <v>300</v>
      </c>
      <c r="J2051" s="43" t="s">
        <v>846</v>
      </c>
      <c r="K2051" s="51" t="str">
        <f ca="1">LeaveTracker[[#This Row],[Days]]&amp;" "&amp;LeaveTracker[[#This Row],[Type of Leave]]</f>
        <v>1 OTHER</v>
      </c>
      <c r="L2051" s="23">
        <f ca="1">NETWORKDAYS(LeaveTracker[[#This Row],[Start Date]],LeaveTracker[[#This Row],[End Date]],lstHolidays)</f>
        <v>1</v>
      </c>
      <c r="M2051" s="27"/>
    </row>
    <row r="2052" spans="1:13" ht="30" hidden="1" customHeight="1" x14ac:dyDescent="0.3">
      <c r="A2052" s="27">
        <v>515</v>
      </c>
      <c r="B2052" s="31">
        <v>43915</v>
      </c>
      <c r="C2052" s="31">
        <v>43845</v>
      </c>
      <c r="D2052" s="20" t="s">
        <v>725</v>
      </c>
      <c r="E2052" s="51" t="str">
        <f>IF(ISBLANK(LeaveTracker[[#This Row],[Employee Name]]),"-----",VLOOKUP(LeaveTracker[[#This Row],[Employee Name]],Employees[[Employee Name]:[Office]],7))</f>
        <v>LCR</v>
      </c>
      <c r="F2052" s="51" t="str">
        <f>IF(ISBLANK(LeaveTracker[[#This Row],[Employee Name]]),"-----",VLOOKUP(LeaveTracker[[#This Row],[Employee Name]],Employees[[Employee Name]:[Office]],6))</f>
        <v>REGULAR</v>
      </c>
      <c r="G2052" s="24">
        <v>43850</v>
      </c>
      <c r="H2052" s="24">
        <v>43851</v>
      </c>
      <c r="I2052" s="56" t="s">
        <v>300</v>
      </c>
      <c r="J2052" s="43" t="s">
        <v>846</v>
      </c>
      <c r="K2052" s="51" t="str">
        <f ca="1">LeaveTracker[[#This Row],[Days]]&amp;" "&amp;LeaveTracker[[#This Row],[Type of Leave]]</f>
        <v>2 OTHER</v>
      </c>
      <c r="L2052" s="23">
        <f ca="1">NETWORKDAYS(LeaveTracker[[#This Row],[Start Date]],LeaveTracker[[#This Row],[End Date]],lstHolidays)</f>
        <v>2</v>
      </c>
      <c r="M2052" s="27"/>
    </row>
    <row r="2053" spans="1:13" ht="30" hidden="1" customHeight="1" x14ac:dyDescent="0.3">
      <c r="A2053" s="27">
        <v>516</v>
      </c>
      <c r="B2053" s="31">
        <v>43915</v>
      </c>
      <c r="C2053" s="31">
        <v>43852</v>
      </c>
      <c r="D2053" s="20" t="s">
        <v>725</v>
      </c>
      <c r="E2053" s="51" t="str">
        <f>IF(ISBLANK(LeaveTracker[[#This Row],[Employee Name]]),"-----",VLOOKUP(LeaveTracker[[#This Row],[Employee Name]],Employees[[Employee Name]:[Office]],7))</f>
        <v>LCR</v>
      </c>
      <c r="F2053" s="51" t="str">
        <f>IF(ISBLANK(LeaveTracker[[#This Row],[Employee Name]]),"-----",VLOOKUP(LeaveTracker[[#This Row],[Employee Name]],Employees[[Employee Name]:[Office]],6))</f>
        <v>REGULAR</v>
      </c>
      <c r="G2053" s="24">
        <v>43854</v>
      </c>
      <c r="H2053" s="24">
        <v>43854</v>
      </c>
      <c r="I2053" s="56" t="s">
        <v>300</v>
      </c>
      <c r="J2053" s="43" t="s">
        <v>846</v>
      </c>
      <c r="K2053" s="51" t="str">
        <f ca="1">LeaveTracker[[#This Row],[Days]]&amp;" "&amp;LeaveTracker[[#This Row],[Type of Leave]]</f>
        <v>1 OTHER</v>
      </c>
      <c r="L2053" s="23">
        <f ca="1">NETWORKDAYS(LeaveTracker[[#This Row],[Start Date]],LeaveTracker[[#This Row],[End Date]],lstHolidays)</f>
        <v>1</v>
      </c>
      <c r="M2053" s="27"/>
    </row>
    <row r="2054" spans="1:13" ht="30" hidden="1" customHeight="1" x14ac:dyDescent="0.3">
      <c r="A2054" s="27">
        <v>517</v>
      </c>
      <c r="B2054" s="31">
        <v>43915</v>
      </c>
      <c r="C2054" s="31">
        <v>43903</v>
      </c>
      <c r="D2054" s="19" t="s">
        <v>354</v>
      </c>
      <c r="E2054" s="51" t="str">
        <f>IF(ISBLANK(LeaveTracker[[#This Row],[Employee Name]]),"-----",VLOOKUP(LeaveTracker[[#This Row],[Employee Name]],Employees[[Employee Name]:[Office]],7))</f>
        <v>CENRO</v>
      </c>
      <c r="F2054" s="51" t="str">
        <f>IF(ISBLANK(LeaveTracker[[#This Row],[Employee Name]]),"-----",VLOOKUP(LeaveTracker[[#This Row],[Employee Name]],Employees[[Employee Name]:[Office]],6))</f>
        <v>CASUAL</v>
      </c>
      <c r="G2054" s="24">
        <v>43902</v>
      </c>
      <c r="H2054" s="24">
        <v>43902</v>
      </c>
      <c r="I2054" s="56" t="s">
        <v>81</v>
      </c>
      <c r="K2054" s="51" t="str">
        <f ca="1">LeaveTracker[[#This Row],[Days]]&amp;" "&amp;LeaveTracker[[#This Row],[Type of Leave]]</f>
        <v>1 SL</v>
      </c>
      <c r="L2054" s="23">
        <f ca="1">NETWORKDAYS(LeaveTracker[[#This Row],[Start Date]],LeaveTracker[[#This Row],[End Date]],lstHolidays)</f>
        <v>1</v>
      </c>
      <c r="M2054" s="27"/>
    </row>
    <row r="2055" spans="1:13" ht="30" hidden="1" customHeight="1" x14ac:dyDescent="0.3">
      <c r="A2055" s="27">
        <v>518</v>
      </c>
      <c r="B2055" s="31">
        <v>43915</v>
      </c>
      <c r="C2055" s="31">
        <v>43888</v>
      </c>
      <c r="D2055" s="20" t="s">
        <v>354</v>
      </c>
      <c r="E2055" s="51" t="str">
        <f>IF(ISBLANK(LeaveTracker[[#This Row],[Employee Name]]),"-----",VLOOKUP(LeaveTracker[[#This Row],[Employee Name]],Employees[[Employee Name]:[Office]],7))</f>
        <v>CENRO</v>
      </c>
      <c r="F2055" s="51" t="str">
        <f>IF(ISBLANK(LeaveTracker[[#This Row],[Employee Name]]),"-----",VLOOKUP(LeaveTracker[[#This Row],[Employee Name]],Employees[[Employee Name]:[Office]],6))</f>
        <v>CASUAL</v>
      </c>
      <c r="G2055" s="24">
        <v>43885</v>
      </c>
      <c r="H2055" s="24">
        <v>43885</v>
      </c>
      <c r="I2055" s="56" t="s">
        <v>81</v>
      </c>
      <c r="K2055" s="51" t="str">
        <f ca="1">LeaveTracker[[#This Row],[Days]]&amp;" "&amp;LeaveTracker[[#This Row],[Type of Leave]]</f>
        <v>1 SL</v>
      </c>
      <c r="L2055" s="23">
        <f ca="1">NETWORKDAYS(LeaveTracker[[#This Row],[Start Date]],LeaveTracker[[#This Row],[End Date]],lstHolidays)</f>
        <v>1</v>
      </c>
      <c r="M2055" s="27"/>
    </row>
    <row r="2056" spans="1:13" ht="30" hidden="1" customHeight="1" x14ac:dyDescent="0.3">
      <c r="A2056" s="27">
        <v>518</v>
      </c>
      <c r="B2056" s="31">
        <v>43915</v>
      </c>
      <c r="C2056" s="31">
        <v>43888</v>
      </c>
      <c r="D2056" s="20" t="s">
        <v>354</v>
      </c>
      <c r="E2056" s="51" t="str">
        <f>IF(ISBLANK(LeaveTracker[[#This Row],[Employee Name]]),"-----",VLOOKUP(LeaveTracker[[#This Row],[Employee Name]],Employees[[Employee Name]:[Office]],7))</f>
        <v>CENRO</v>
      </c>
      <c r="F2056" s="51" t="str">
        <f>IF(ISBLANK(LeaveTracker[[#This Row],[Employee Name]]),"-----",VLOOKUP(LeaveTracker[[#This Row],[Employee Name]],Employees[[Employee Name]:[Office]],6))</f>
        <v>CASUAL</v>
      </c>
      <c r="G2056" s="24">
        <v>43887</v>
      </c>
      <c r="H2056" s="24">
        <v>43887</v>
      </c>
      <c r="I2056" s="56" t="s">
        <v>81</v>
      </c>
      <c r="K2056" s="51" t="str">
        <f ca="1">LeaveTracker[[#This Row],[Days]]&amp;" "&amp;LeaveTracker[[#This Row],[Type of Leave]]</f>
        <v>1 SL</v>
      </c>
      <c r="L2056" s="23">
        <f ca="1">NETWORKDAYS(LeaveTracker[[#This Row],[Start Date]],LeaveTracker[[#This Row],[End Date]],lstHolidays)</f>
        <v>1</v>
      </c>
      <c r="M2056" s="27"/>
    </row>
    <row r="2057" spans="1:13" ht="30" hidden="1" customHeight="1" x14ac:dyDescent="0.3">
      <c r="A2057" s="27">
        <v>519</v>
      </c>
      <c r="B2057" s="31">
        <v>43915</v>
      </c>
      <c r="C2057" s="31">
        <v>43881</v>
      </c>
      <c r="D2057" s="20" t="s">
        <v>354</v>
      </c>
      <c r="E2057" s="51" t="str">
        <f>IF(ISBLANK(LeaveTracker[[#This Row],[Employee Name]]),"-----",VLOOKUP(LeaveTracker[[#This Row],[Employee Name]],Employees[[Employee Name]:[Office]],7))</f>
        <v>CENRO</v>
      </c>
      <c r="F2057" s="51" t="str">
        <f>IF(ISBLANK(LeaveTracker[[#This Row],[Employee Name]]),"-----",VLOOKUP(LeaveTracker[[#This Row],[Employee Name]],Employees[[Employee Name]:[Office]],6))</f>
        <v>CASUAL</v>
      </c>
      <c r="G2057" s="24">
        <v>43880</v>
      </c>
      <c r="H2057" s="24">
        <v>43880</v>
      </c>
      <c r="I2057" s="56" t="s">
        <v>81</v>
      </c>
      <c r="K2057" s="51" t="str">
        <f ca="1">LeaveTracker[[#This Row],[Days]]&amp;" "&amp;LeaveTracker[[#This Row],[Type of Leave]]</f>
        <v>1 SL</v>
      </c>
      <c r="L2057" s="23">
        <f ca="1">NETWORKDAYS(LeaveTracker[[#This Row],[Start Date]],LeaveTracker[[#This Row],[End Date]],lstHolidays)</f>
        <v>1</v>
      </c>
      <c r="M2057" s="27"/>
    </row>
    <row r="2058" spans="1:13" ht="30" hidden="1" customHeight="1" x14ac:dyDescent="0.3">
      <c r="A2058" s="27">
        <v>520</v>
      </c>
      <c r="B2058" s="31">
        <v>43915</v>
      </c>
      <c r="C2058" s="31">
        <v>43865</v>
      </c>
      <c r="D2058" s="20" t="s">
        <v>354</v>
      </c>
      <c r="E2058" s="51" t="str">
        <f>IF(ISBLANK(LeaveTracker[[#This Row],[Employee Name]]),"-----",VLOOKUP(LeaveTracker[[#This Row],[Employee Name]],Employees[[Employee Name]:[Office]],7))</f>
        <v>CENRO</v>
      </c>
      <c r="F2058" s="51" t="str">
        <f>IF(ISBLANK(LeaveTracker[[#This Row],[Employee Name]]),"-----",VLOOKUP(LeaveTracker[[#This Row],[Employee Name]],Employees[[Employee Name]:[Office]],6))</f>
        <v>CASUAL</v>
      </c>
      <c r="G2058" s="24">
        <v>43872</v>
      </c>
      <c r="H2058" s="24">
        <v>43872</v>
      </c>
      <c r="I2058" s="56" t="s">
        <v>300</v>
      </c>
      <c r="J2058" s="43" t="s">
        <v>846</v>
      </c>
      <c r="K2058" s="51" t="str">
        <f ca="1">LeaveTracker[[#This Row],[Days]]&amp;" "&amp;LeaveTracker[[#This Row],[Type of Leave]]</f>
        <v>1 OTHER</v>
      </c>
      <c r="L2058" s="23">
        <f ca="1">NETWORKDAYS(LeaveTracker[[#This Row],[Start Date]],LeaveTracker[[#This Row],[End Date]],lstHolidays)</f>
        <v>1</v>
      </c>
      <c r="M2058" s="27"/>
    </row>
    <row r="2059" spans="1:13" ht="30" hidden="1" customHeight="1" x14ac:dyDescent="0.3">
      <c r="A2059" s="27">
        <v>520</v>
      </c>
      <c r="B2059" s="31">
        <v>43915</v>
      </c>
      <c r="C2059" s="31">
        <v>43865</v>
      </c>
      <c r="D2059" s="20" t="s">
        <v>354</v>
      </c>
      <c r="E2059" s="51" t="str">
        <f>IF(ISBLANK(LeaveTracker[[#This Row],[Employee Name]]),"-----",VLOOKUP(LeaveTracker[[#This Row],[Employee Name]],Employees[[Employee Name]:[Office]],7))</f>
        <v>CENRO</v>
      </c>
      <c r="F2059" s="51" t="str">
        <f>IF(ISBLANK(LeaveTracker[[#This Row],[Employee Name]]),"-----",VLOOKUP(LeaveTracker[[#This Row],[Employee Name]],Employees[[Employee Name]:[Office]],6))</f>
        <v>CASUAL</v>
      </c>
      <c r="G2059" s="24">
        <v>43875</v>
      </c>
      <c r="H2059" s="24">
        <v>43875</v>
      </c>
      <c r="I2059" s="56" t="s">
        <v>300</v>
      </c>
      <c r="J2059" s="43" t="s">
        <v>846</v>
      </c>
      <c r="K2059" s="51" t="str">
        <f ca="1">LeaveTracker[[#This Row],[Days]]&amp;" "&amp;LeaveTracker[[#This Row],[Type of Leave]]</f>
        <v>1 OTHER</v>
      </c>
      <c r="L2059" s="23">
        <f ca="1">NETWORKDAYS(LeaveTracker[[#This Row],[Start Date]],LeaveTracker[[#This Row],[End Date]],lstHolidays)</f>
        <v>1</v>
      </c>
      <c r="M2059" s="27"/>
    </row>
    <row r="2060" spans="1:13" ht="30" hidden="1" customHeight="1" x14ac:dyDescent="0.3">
      <c r="A2060" s="27">
        <v>521</v>
      </c>
      <c r="B2060" s="31">
        <v>43915</v>
      </c>
      <c r="C2060" s="31">
        <v>43851</v>
      </c>
      <c r="D2060" s="20" t="s">
        <v>354</v>
      </c>
      <c r="E2060" s="51" t="str">
        <f>IF(ISBLANK(LeaveTracker[[#This Row],[Employee Name]]),"-----",VLOOKUP(LeaveTracker[[#This Row],[Employee Name]],Employees[[Employee Name]:[Office]],7))</f>
        <v>CENRO</v>
      </c>
      <c r="F2060" s="51" t="str">
        <f>IF(ISBLANK(LeaveTracker[[#This Row],[Employee Name]]),"-----",VLOOKUP(LeaveTracker[[#This Row],[Employee Name]],Employees[[Employee Name]:[Office]],6))</f>
        <v>CASUAL</v>
      </c>
      <c r="G2060" s="24">
        <v>43861</v>
      </c>
      <c r="H2060" s="24">
        <v>43861</v>
      </c>
      <c r="I2060" s="56" t="s">
        <v>300</v>
      </c>
      <c r="J2060" s="43" t="s">
        <v>846</v>
      </c>
      <c r="K2060" s="51" t="str">
        <f ca="1">LeaveTracker[[#This Row],[Days]]&amp;" "&amp;LeaveTracker[[#This Row],[Type of Leave]]</f>
        <v>1 OTHER</v>
      </c>
      <c r="L2060" s="23">
        <f ca="1">NETWORKDAYS(LeaveTracker[[#This Row],[Start Date]],LeaveTracker[[#This Row],[End Date]],lstHolidays)</f>
        <v>1</v>
      </c>
      <c r="M2060" s="27"/>
    </row>
    <row r="2061" spans="1:13" ht="30" hidden="1" customHeight="1" x14ac:dyDescent="0.3">
      <c r="A2061" s="27">
        <v>522</v>
      </c>
      <c r="B2061" s="31">
        <v>43915</v>
      </c>
      <c r="C2061" s="31">
        <v>43850</v>
      </c>
      <c r="D2061" s="20" t="s">
        <v>354</v>
      </c>
      <c r="E2061" s="51" t="str">
        <f>IF(ISBLANK(LeaveTracker[[#This Row],[Employee Name]]),"-----",VLOOKUP(LeaveTracker[[#This Row],[Employee Name]],Employees[[Employee Name]:[Office]],7))</f>
        <v>CENRO</v>
      </c>
      <c r="F2061" s="51" t="str">
        <f>IF(ISBLANK(LeaveTracker[[#This Row],[Employee Name]]),"-----",VLOOKUP(LeaveTracker[[#This Row],[Employee Name]],Employees[[Employee Name]:[Office]],6))</f>
        <v>CASUAL</v>
      </c>
      <c r="G2061" s="24">
        <v>43847</v>
      </c>
      <c r="H2061" s="24">
        <v>43847</v>
      </c>
      <c r="I2061" s="56" t="s">
        <v>300</v>
      </c>
      <c r="J2061" s="43" t="s">
        <v>846</v>
      </c>
      <c r="K2061" s="51" t="str">
        <f ca="1">LeaveTracker[[#This Row],[Days]]&amp;" "&amp;LeaveTracker[[#This Row],[Type of Leave]]</f>
        <v>1 OTHER</v>
      </c>
      <c r="L2061" s="23">
        <f ca="1">NETWORKDAYS(LeaveTracker[[#This Row],[Start Date]],LeaveTracker[[#This Row],[End Date]],lstHolidays)</f>
        <v>1</v>
      </c>
      <c r="M2061" s="27"/>
    </row>
    <row r="2062" spans="1:13" ht="30" hidden="1" customHeight="1" x14ac:dyDescent="0.3">
      <c r="A2062" s="27">
        <v>523</v>
      </c>
      <c r="B2062" s="31">
        <v>43915</v>
      </c>
      <c r="C2062" s="31">
        <v>43865</v>
      </c>
      <c r="D2062" s="20" t="s">
        <v>723</v>
      </c>
      <c r="E2062" s="51" t="str">
        <f>IF(ISBLANK(LeaveTracker[[#This Row],[Employee Name]]),"-----",VLOOKUP(LeaveTracker[[#This Row],[Employee Name]],Employees[[Employee Name]:[Office]],7))</f>
        <v>LCR</v>
      </c>
      <c r="F2062" s="51" t="str">
        <f>IF(ISBLANK(LeaveTracker[[#This Row],[Employee Name]]),"-----",VLOOKUP(LeaveTracker[[#This Row],[Employee Name]],Employees[[Employee Name]:[Office]],6))</f>
        <v>REGULAR</v>
      </c>
      <c r="G2062" s="24">
        <v>43875</v>
      </c>
      <c r="H2062" s="24">
        <v>43875</v>
      </c>
      <c r="I2062" s="56" t="s">
        <v>300</v>
      </c>
      <c r="J2062" s="43" t="s">
        <v>846</v>
      </c>
      <c r="K2062" s="51" t="str">
        <f ca="1">LeaveTracker[[#This Row],[Days]]&amp;" "&amp;LeaveTracker[[#This Row],[Type of Leave]]</f>
        <v>1 OTHER</v>
      </c>
      <c r="L2062" s="23">
        <f ca="1">NETWORKDAYS(LeaveTracker[[#This Row],[Start Date]],LeaveTracker[[#This Row],[End Date]],lstHolidays)</f>
        <v>1</v>
      </c>
      <c r="M2062" s="27"/>
    </row>
    <row r="2063" spans="1:13" ht="30" hidden="1" customHeight="1" x14ac:dyDescent="0.3">
      <c r="A2063" s="27">
        <v>524</v>
      </c>
      <c r="B2063" s="31">
        <v>43915</v>
      </c>
      <c r="C2063" s="31">
        <v>43846</v>
      </c>
      <c r="D2063" s="20" t="s">
        <v>723</v>
      </c>
      <c r="E2063" s="51" t="str">
        <f>IF(ISBLANK(LeaveTracker[[#This Row],[Employee Name]]),"-----",VLOOKUP(LeaveTracker[[#This Row],[Employee Name]],Employees[[Employee Name]:[Office]],7))</f>
        <v>LCR</v>
      </c>
      <c r="F2063" s="51" t="str">
        <f>IF(ISBLANK(LeaveTracker[[#This Row],[Employee Name]]),"-----",VLOOKUP(LeaveTracker[[#This Row],[Employee Name]],Employees[[Employee Name]:[Office]],6))</f>
        <v>REGULAR</v>
      </c>
      <c r="G2063" s="24">
        <v>43845</v>
      </c>
      <c r="H2063" s="24">
        <v>43845</v>
      </c>
      <c r="I2063" s="56" t="s">
        <v>300</v>
      </c>
      <c r="J2063" s="43" t="s">
        <v>846</v>
      </c>
      <c r="K2063" s="51" t="str">
        <f ca="1">LeaveTracker[[#This Row],[Days]]&amp;" "&amp;LeaveTracker[[#This Row],[Type of Leave]]</f>
        <v>1 OTHER</v>
      </c>
      <c r="L2063" s="23">
        <f ca="1">NETWORKDAYS(LeaveTracker[[#This Row],[Start Date]],LeaveTracker[[#This Row],[End Date]],lstHolidays)</f>
        <v>1</v>
      </c>
      <c r="M2063" s="27"/>
    </row>
    <row r="2064" spans="1:13" ht="30" hidden="1" customHeight="1" x14ac:dyDescent="0.3">
      <c r="A2064" s="27">
        <v>525</v>
      </c>
      <c r="B2064" s="31">
        <v>43915</v>
      </c>
      <c r="C2064" s="31">
        <v>43889</v>
      </c>
      <c r="D2064" s="19" t="s">
        <v>544</v>
      </c>
      <c r="E2064" s="51" t="str">
        <f>IF(ISBLANK(LeaveTracker[[#This Row],[Employee Name]]),"-----",VLOOKUP(LeaveTracker[[#This Row],[Employee Name]],Employees[[Employee Name]:[Office]],7))</f>
        <v>LCR</v>
      </c>
      <c r="F2064" s="51" t="str">
        <f>IF(ISBLANK(LeaveTracker[[#This Row],[Employee Name]]),"-----",VLOOKUP(LeaveTracker[[#This Row],[Employee Name]],Employees[[Employee Name]:[Office]],6))</f>
        <v>REGULAR</v>
      </c>
      <c r="G2064" s="24">
        <v>43888</v>
      </c>
      <c r="H2064" s="24">
        <v>43888</v>
      </c>
      <c r="I2064" s="56" t="s">
        <v>81</v>
      </c>
      <c r="K2064" s="51" t="str">
        <f ca="1">LeaveTracker[[#This Row],[Days]]&amp;" "&amp;LeaveTracker[[#This Row],[Type of Leave]]</f>
        <v>1 SL</v>
      </c>
      <c r="L2064" s="23">
        <f ca="1">NETWORKDAYS(LeaveTracker[[#This Row],[Start Date]],LeaveTracker[[#This Row],[End Date]],lstHolidays)</f>
        <v>1</v>
      </c>
      <c r="M2064" s="27"/>
    </row>
    <row r="2065" spans="1:13" ht="30" hidden="1" customHeight="1" x14ac:dyDescent="0.3">
      <c r="A2065" s="27">
        <v>526</v>
      </c>
      <c r="B2065" s="31">
        <v>43915</v>
      </c>
      <c r="C2065" s="31">
        <v>43864</v>
      </c>
      <c r="D2065" s="20" t="s">
        <v>544</v>
      </c>
      <c r="E2065" s="51" t="str">
        <f>IF(ISBLANK(LeaveTracker[[#This Row],[Employee Name]]),"-----",VLOOKUP(LeaveTracker[[#This Row],[Employee Name]],Employees[[Employee Name]:[Office]],7))</f>
        <v>LCR</v>
      </c>
      <c r="F2065" s="51" t="str">
        <f>IF(ISBLANK(LeaveTracker[[#This Row],[Employee Name]]),"-----",VLOOKUP(LeaveTracker[[#This Row],[Employee Name]],Employees[[Employee Name]:[Office]],6))</f>
        <v>REGULAR</v>
      </c>
      <c r="G2065" s="24">
        <v>43872</v>
      </c>
      <c r="H2065" s="24">
        <v>43872</v>
      </c>
      <c r="I2065" s="56" t="s">
        <v>300</v>
      </c>
      <c r="J2065" s="43" t="s">
        <v>846</v>
      </c>
      <c r="K2065" s="51" t="str">
        <f ca="1">LeaveTracker[[#This Row],[Days]]&amp;" "&amp;LeaveTracker[[#This Row],[Type of Leave]]</f>
        <v>1 OTHER</v>
      </c>
      <c r="L2065" s="23">
        <f ca="1">NETWORKDAYS(LeaveTracker[[#This Row],[Start Date]],LeaveTracker[[#This Row],[End Date]],lstHolidays)</f>
        <v>1</v>
      </c>
      <c r="M2065" s="27"/>
    </row>
    <row r="2066" spans="1:13" ht="30" hidden="1" customHeight="1" x14ac:dyDescent="0.3">
      <c r="A2066" s="27">
        <v>526</v>
      </c>
      <c r="B2066" s="31">
        <v>43915</v>
      </c>
      <c r="C2066" s="31">
        <v>43864</v>
      </c>
      <c r="D2066" s="20" t="s">
        <v>544</v>
      </c>
      <c r="E2066" s="51" t="str">
        <f>IF(ISBLANK(LeaveTracker[[#This Row],[Employee Name]]),"-----",VLOOKUP(LeaveTracker[[#This Row],[Employee Name]],Employees[[Employee Name]:[Office]],7))</f>
        <v>LCR</v>
      </c>
      <c r="F2066" s="51" t="str">
        <f>IF(ISBLANK(LeaveTracker[[#This Row],[Employee Name]]),"-----",VLOOKUP(LeaveTracker[[#This Row],[Employee Name]],Employees[[Employee Name]:[Office]],6))</f>
        <v>REGULAR</v>
      </c>
      <c r="G2066" s="24">
        <v>43875</v>
      </c>
      <c r="H2066" s="24">
        <v>43875</v>
      </c>
      <c r="I2066" s="56" t="s">
        <v>300</v>
      </c>
      <c r="J2066" s="43" t="s">
        <v>846</v>
      </c>
      <c r="K2066" s="51" t="str">
        <f ca="1">LeaveTracker[[#This Row],[Days]]&amp;" "&amp;LeaveTracker[[#This Row],[Type of Leave]]</f>
        <v>1 OTHER</v>
      </c>
      <c r="L2066" s="23">
        <f ca="1">NETWORKDAYS(LeaveTracker[[#This Row],[Start Date]],LeaveTracker[[#This Row],[End Date]],lstHolidays)</f>
        <v>1</v>
      </c>
      <c r="M2066" s="27"/>
    </row>
    <row r="2067" spans="1:13" ht="30" hidden="1" customHeight="1" x14ac:dyDescent="0.3">
      <c r="A2067" s="27">
        <v>527</v>
      </c>
      <c r="B2067" s="31">
        <v>43915</v>
      </c>
      <c r="C2067" s="31">
        <v>43864</v>
      </c>
      <c r="D2067" s="20" t="s">
        <v>544</v>
      </c>
      <c r="E2067" s="51" t="str">
        <f>IF(ISBLANK(LeaveTracker[[#This Row],[Employee Name]]),"-----",VLOOKUP(LeaveTracker[[#This Row],[Employee Name]],Employees[[Employee Name]:[Office]],7))</f>
        <v>LCR</v>
      </c>
      <c r="F2067" s="51" t="str">
        <f>IF(ISBLANK(LeaveTracker[[#This Row],[Employee Name]]),"-----",VLOOKUP(LeaveTracker[[#This Row],[Employee Name]],Employees[[Employee Name]:[Office]],6))</f>
        <v>REGULAR</v>
      </c>
      <c r="G2067" s="24">
        <v>43860</v>
      </c>
      <c r="H2067" s="24">
        <v>43860</v>
      </c>
      <c r="I2067" s="56" t="s">
        <v>300</v>
      </c>
      <c r="J2067" s="43" t="s">
        <v>846</v>
      </c>
      <c r="K2067" s="51" t="str">
        <f ca="1">LeaveTracker[[#This Row],[Days]]&amp;" "&amp;LeaveTracker[[#This Row],[Type of Leave]]</f>
        <v>1 OTHER</v>
      </c>
      <c r="L2067" s="23">
        <f ca="1">NETWORKDAYS(LeaveTracker[[#This Row],[Start Date]],LeaveTracker[[#This Row],[End Date]],lstHolidays)</f>
        <v>1</v>
      </c>
      <c r="M2067" s="27"/>
    </row>
    <row r="2068" spans="1:13" ht="30" hidden="1" customHeight="1" x14ac:dyDescent="0.3">
      <c r="A2068" s="27">
        <v>528</v>
      </c>
      <c r="B2068" s="31">
        <v>43915</v>
      </c>
      <c r="C2068" s="31">
        <v>43846</v>
      </c>
      <c r="D2068" s="20" t="s">
        <v>544</v>
      </c>
      <c r="E2068" s="51" t="str">
        <f>IF(ISBLANK(LeaveTracker[[#This Row],[Employee Name]]),"-----",VLOOKUP(LeaveTracker[[#This Row],[Employee Name]],Employees[[Employee Name]:[Office]],7))</f>
        <v>LCR</v>
      </c>
      <c r="F2068" s="51" t="str">
        <f>IF(ISBLANK(LeaveTracker[[#This Row],[Employee Name]]),"-----",VLOOKUP(LeaveTracker[[#This Row],[Employee Name]],Employees[[Employee Name]:[Office]],6))</f>
        <v>REGULAR</v>
      </c>
      <c r="G2068" s="24">
        <v>43854</v>
      </c>
      <c r="H2068" s="24">
        <v>43854</v>
      </c>
      <c r="I2068" s="56" t="s">
        <v>300</v>
      </c>
      <c r="J2068" s="43" t="s">
        <v>846</v>
      </c>
      <c r="K2068" s="51" t="str">
        <f ca="1">LeaveTracker[[#This Row],[Days]]&amp;" "&amp;LeaveTracker[[#This Row],[Type of Leave]]</f>
        <v>1 OTHER</v>
      </c>
      <c r="L2068" s="23">
        <f ca="1">NETWORKDAYS(LeaveTracker[[#This Row],[Start Date]],LeaveTracker[[#This Row],[End Date]],lstHolidays)</f>
        <v>1</v>
      </c>
      <c r="M2068" s="27"/>
    </row>
    <row r="2069" spans="1:13" ht="30" hidden="1" customHeight="1" x14ac:dyDescent="0.3">
      <c r="A2069" s="27">
        <v>529</v>
      </c>
      <c r="B2069" s="31">
        <v>43918</v>
      </c>
      <c r="C2069" s="31">
        <v>43872</v>
      </c>
      <c r="D2069" s="20" t="s">
        <v>761</v>
      </c>
      <c r="E2069" s="51" t="str">
        <f>IF(ISBLANK(LeaveTracker[[#This Row],[Employee Name]]),"-----",VLOOKUP(LeaveTracker[[#This Row],[Employee Name]],Employees[[Employee Name]:[Office]],7))</f>
        <v>ASSESSORS OFFICE</v>
      </c>
      <c r="F2069" s="51" t="str">
        <f>IF(ISBLANK(LeaveTracker[[#This Row],[Employee Name]]),"-----",VLOOKUP(LeaveTracker[[#This Row],[Employee Name]],Employees[[Employee Name]:[Office]],6))</f>
        <v>REGULAR</v>
      </c>
      <c r="G2069" s="24">
        <v>43871</v>
      </c>
      <c r="H2069" s="24">
        <v>43871</v>
      </c>
      <c r="I2069" s="56" t="s">
        <v>300</v>
      </c>
      <c r="J2069" s="43" t="s">
        <v>647</v>
      </c>
      <c r="K2069" s="51" t="str">
        <f ca="1">LeaveTracker[[#This Row],[Days]]&amp;" "&amp;LeaveTracker[[#This Row],[Type of Leave]]</f>
        <v>1 OTHER</v>
      </c>
      <c r="L2069" s="23">
        <f ca="1">NETWORKDAYS(LeaveTracker[[#This Row],[Start Date]],LeaveTracker[[#This Row],[End Date]],lstHolidays)</f>
        <v>1</v>
      </c>
      <c r="M2069" s="27"/>
    </row>
    <row r="2070" spans="1:13" ht="30" hidden="1" customHeight="1" x14ac:dyDescent="0.3">
      <c r="A2070" s="27">
        <v>530</v>
      </c>
      <c r="B2070" s="31">
        <v>43918</v>
      </c>
      <c r="D2070" s="20" t="s">
        <v>469</v>
      </c>
      <c r="E2070" s="51" t="str">
        <f>IF(ISBLANK(LeaveTracker[[#This Row],[Employee Name]]),"-----",VLOOKUP(LeaveTracker[[#This Row],[Employee Name]],Employees[[Employee Name]:[Office]],7))</f>
        <v>ASSESSORS OFFICE</v>
      </c>
      <c r="F2070" s="51" t="str">
        <f>IF(ISBLANK(LeaveTracker[[#This Row],[Employee Name]]),"-----",VLOOKUP(LeaveTracker[[#This Row],[Employee Name]],Employees[[Employee Name]:[Office]],6))</f>
        <v>REGULAR</v>
      </c>
      <c r="G2070" s="24">
        <v>43861</v>
      </c>
      <c r="H2070" s="24">
        <v>43861</v>
      </c>
      <c r="I2070" s="56" t="s">
        <v>300</v>
      </c>
      <c r="J2070" s="43" t="s">
        <v>158</v>
      </c>
      <c r="K2070" s="51" t="str">
        <f ca="1">LeaveTracker[[#This Row],[Days]]&amp;" "&amp;LeaveTracker[[#This Row],[Type of Leave]]</f>
        <v>1 OTHER</v>
      </c>
      <c r="L2070" s="23">
        <f ca="1">NETWORKDAYS(LeaveTracker[[#This Row],[Start Date]],LeaveTracker[[#This Row],[End Date]],lstHolidays)</f>
        <v>1</v>
      </c>
      <c r="M2070" s="27"/>
    </row>
    <row r="2071" spans="1:13" ht="30" hidden="1" customHeight="1" x14ac:dyDescent="0.3">
      <c r="A2071" s="27">
        <v>531</v>
      </c>
      <c r="B2071" s="31">
        <v>43918</v>
      </c>
      <c r="D2071" s="20" t="s">
        <v>469</v>
      </c>
      <c r="E2071" s="51" t="str">
        <f>IF(ISBLANK(LeaveTracker[[#This Row],[Employee Name]]),"-----",VLOOKUP(LeaveTracker[[#This Row],[Employee Name]],Employees[[Employee Name]:[Office]],7))</f>
        <v>ASSESSORS OFFICE</v>
      </c>
      <c r="F2071" s="51" t="str">
        <f>IF(ISBLANK(LeaveTracker[[#This Row],[Employee Name]]),"-----",VLOOKUP(LeaveTracker[[#This Row],[Employee Name]],Employees[[Employee Name]:[Office]],6))</f>
        <v>REGULAR</v>
      </c>
      <c r="G2071" s="24">
        <v>43859</v>
      </c>
      <c r="H2071" s="24">
        <v>43859</v>
      </c>
      <c r="I2071" s="56" t="s">
        <v>300</v>
      </c>
      <c r="J2071" s="43" t="s">
        <v>846</v>
      </c>
      <c r="K2071" s="51" t="str">
        <f ca="1">LeaveTracker[[#This Row],[Days]]&amp;" "&amp;LeaveTracker[[#This Row],[Type of Leave]]</f>
        <v>1 OTHER</v>
      </c>
      <c r="L2071" s="23">
        <f ca="1">NETWORKDAYS(LeaveTracker[[#This Row],[Start Date]],LeaveTracker[[#This Row],[End Date]],lstHolidays)</f>
        <v>1</v>
      </c>
      <c r="M2071" s="27"/>
    </row>
    <row r="2072" spans="1:13" ht="30" hidden="1" customHeight="1" x14ac:dyDescent="0.3">
      <c r="A2072" s="27">
        <v>531</v>
      </c>
      <c r="B2072" s="31">
        <v>43918</v>
      </c>
      <c r="D2072" s="20" t="s">
        <v>469</v>
      </c>
      <c r="E2072" s="51" t="str">
        <f>IF(ISBLANK(LeaveTracker[[#This Row],[Employee Name]]),"-----",VLOOKUP(LeaveTracker[[#This Row],[Employee Name]],Employees[[Employee Name]:[Office]],7))</f>
        <v>ASSESSORS OFFICE</v>
      </c>
      <c r="F2072" s="51" t="str">
        <f>IF(ISBLANK(LeaveTracker[[#This Row],[Employee Name]]),"-----",VLOOKUP(LeaveTracker[[#This Row],[Employee Name]],Employees[[Employee Name]:[Office]],6))</f>
        <v>REGULAR</v>
      </c>
      <c r="G2072" s="24">
        <v>43868</v>
      </c>
      <c r="H2072" s="24">
        <v>43868</v>
      </c>
      <c r="I2072" s="56" t="s">
        <v>300</v>
      </c>
      <c r="J2072" s="43" t="s">
        <v>846</v>
      </c>
      <c r="K2072" s="51" t="str">
        <f ca="1">LeaveTracker[[#This Row],[Days]]&amp;" "&amp;LeaveTracker[[#This Row],[Type of Leave]]</f>
        <v>1 OTHER</v>
      </c>
      <c r="L2072" s="23">
        <f ca="1">NETWORKDAYS(LeaveTracker[[#This Row],[Start Date]],LeaveTracker[[#This Row],[End Date]],lstHolidays)</f>
        <v>1</v>
      </c>
      <c r="M2072" s="27"/>
    </row>
    <row r="2073" spans="1:13" ht="30" hidden="1" customHeight="1" x14ac:dyDescent="0.3">
      <c r="A2073" s="27">
        <v>531</v>
      </c>
      <c r="B2073" s="31">
        <v>43918</v>
      </c>
      <c r="D2073" s="20" t="s">
        <v>469</v>
      </c>
      <c r="E2073" s="51" t="str">
        <f>IF(ISBLANK(LeaveTracker[[#This Row],[Employee Name]]),"-----",VLOOKUP(LeaveTracker[[#This Row],[Employee Name]],Employees[[Employee Name]:[Office]],7))</f>
        <v>ASSESSORS OFFICE</v>
      </c>
      <c r="F2073" s="51" t="str">
        <f>IF(ISBLANK(LeaveTracker[[#This Row],[Employee Name]]),"-----",VLOOKUP(LeaveTracker[[#This Row],[Employee Name]],Employees[[Employee Name]:[Office]],6))</f>
        <v>REGULAR</v>
      </c>
      <c r="G2073" s="24">
        <v>43874</v>
      </c>
      <c r="H2073" s="24">
        <v>43874</v>
      </c>
      <c r="I2073" s="56" t="s">
        <v>300</v>
      </c>
      <c r="J2073" s="43" t="s">
        <v>846</v>
      </c>
      <c r="K2073" s="51" t="str">
        <f ca="1">LeaveTracker[[#This Row],[Days]]&amp;" "&amp;LeaveTracker[[#This Row],[Type of Leave]]</f>
        <v>1 OTHER</v>
      </c>
      <c r="L2073" s="23">
        <f ca="1">NETWORKDAYS(LeaveTracker[[#This Row],[Start Date]],LeaveTracker[[#This Row],[End Date]],lstHolidays)</f>
        <v>1</v>
      </c>
      <c r="M2073" s="27"/>
    </row>
    <row r="2074" spans="1:13" ht="30" hidden="1" customHeight="1" x14ac:dyDescent="0.3">
      <c r="A2074" s="27">
        <v>532</v>
      </c>
      <c r="B2074" s="31">
        <v>43918</v>
      </c>
      <c r="C2074" s="31">
        <v>43874</v>
      </c>
      <c r="D2074" s="20" t="s">
        <v>660</v>
      </c>
      <c r="E2074" s="51" t="str">
        <f>IF(ISBLANK(LeaveTracker[[#This Row],[Employee Name]]),"-----",VLOOKUP(LeaveTracker[[#This Row],[Employee Name]],Employees[[Employee Name]:[Office]],7))</f>
        <v>ASSESSORS OFFICE</v>
      </c>
      <c r="F2074" s="51" t="str">
        <f>IF(ISBLANK(LeaveTracker[[#This Row],[Employee Name]]),"-----",VLOOKUP(LeaveTracker[[#This Row],[Employee Name]],Employees[[Employee Name]:[Office]],6))</f>
        <v>REGULAR</v>
      </c>
      <c r="G2074" s="24">
        <v>43872</v>
      </c>
      <c r="H2074" s="24">
        <v>43875</v>
      </c>
      <c r="I2074" s="56" t="s">
        <v>300</v>
      </c>
      <c r="J2074" s="43" t="s">
        <v>846</v>
      </c>
      <c r="K2074" s="51" t="str">
        <f ca="1">LeaveTracker[[#This Row],[Days]]&amp;" "&amp;LeaveTracker[[#This Row],[Type of Leave]]</f>
        <v>4 OTHER</v>
      </c>
      <c r="L2074" s="23">
        <f ca="1">NETWORKDAYS(LeaveTracker[[#This Row],[Start Date]],LeaveTracker[[#This Row],[End Date]],lstHolidays)</f>
        <v>4</v>
      </c>
      <c r="M2074" s="27"/>
    </row>
    <row r="2075" spans="1:13" ht="30" hidden="1" customHeight="1" x14ac:dyDescent="0.3">
      <c r="A2075" s="27">
        <v>533</v>
      </c>
      <c r="B2075" s="31">
        <v>43918</v>
      </c>
      <c r="C2075" s="31">
        <v>43874</v>
      </c>
      <c r="D2075" s="20" t="s">
        <v>473</v>
      </c>
      <c r="E2075" s="51" t="str">
        <f>IF(ISBLANK(LeaveTracker[[#This Row],[Employee Name]]),"-----",VLOOKUP(LeaveTracker[[#This Row],[Employee Name]],Employees[[Employee Name]:[Office]],7))</f>
        <v>ASSESSORS OFFICE</v>
      </c>
      <c r="F2075" s="51" t="str">
        <f>IF(ISBLANK(LeaveTracker[[#This Row],[Employee Name]]),"-----",VLOOKUP(LeaveTracker[[#This Row],[Employee Name]],Employees[[Employee Name]:[Office]],6))</f>
        <v>REGULAR</v>
      </c>
      <c r="G2075" s="24">
        <v>43872</v>
      </c>
      <c r="H2075" s="24">
        <v>43873</v>
      </c>
      <c r="I2075" s="56" t="s">
        <v>81</v>
      </c>
      <c r="K2075" s="51" t="str">
        <f ca="1">LeaveTracker[[#This Row],[Days]]&amp;" "&amp;LeaveTracker[[#This Row],[Type of Leave]]</f>
        <v>2 SL</v>
      </c>
      <c r="L2075" s="23">
        <f ca="1">NETWORKDAYS(LeaveTracker[[#This Row],[Start Date]],LeaveTracker[[#This Row],[End Date]],lstHolidays)</f>
        <v>2</v>
      </c>
      <c r="M2075" s="27"/>
    </row>
    <row r="2076" spans="1:13" ht="30" hidden="1" customHeight="1" x14ac:dyDescent="0.3">
      <c r="A2076" s="27">
        <v>534</v>
      </c>
      <c r="B2076" s="31">
        <v>43918</v>
      </c>
      <c r="C2076" s="31">
        <v>43874</v>
      </c>
      <c r="D2076" s="20" t="s">
        <v>473</v>
      </c>
      <c r="E2076" s="51" t="str">
        <f>IF(ISBLANK(LeaveTracker[[#This Row],[Employee Name]]),"-----",VLOOKUP(LeaveTracker[[#This Row],[Employee Name]],Employees[[Employee Name]:[Office]],7))</f>
        <v>ASSESSORS OFFICE</v>
      </c>
      <c r="F2076" s="51" t="str">
        <f>IF(ISBLANK(LeaveTracker[[#This Row],[Employee Name]]),"-----",VLOOKUP(LeaveTracker[[#This Row],[Employee Name]],Employees[[Employee Name]:[Office]],6))</f>
        <v>REGULAR</v>
      </c>
      <c r="G2076" s="24">
        <v>43846</v>
      </c>
      <c r="H2076" s="24">
        <v>43847</v>
      </c>
      <c r="I2076" s="56" t="s">
        <v>300</v>
      </c>
      <c r="J2076" s="43" t="s">
        <v>846</v>
      </c>
      <c r="K2076" s="51" t="str">
        <f ca="1">LeaveTracker[[#This Row],[Days]]&amp;" "&amp;LeaveTracker[[#This Row],[Type of Leave]]</f>
        <v>2 OTHER</v>
      </c>
      <c r="L2076" s="23">
        <f ca="1">NETWORKDAYS(LeaveTracker[[#This Row],[Start Date]],LeaveTracker[[#This Row],[End Date]],lstHolidays)</f>
        <v>2</v>
      </c>
      <c r="M2076" s="27"/>
    </row>
    <row r="2077" spans="1:13" ht="30" hidden="1" customHeight="1" x14ac:dyDescent="0.3">
      <c r="A2077" s="27">
        <v>534</v>
      </c>
      <c r="B2077" s="31">
        <v>43918</v>
      </c>
      <c r="C2077" s="31">
        <v>43874</v>
      </c>
      <c r="D2077" s="20" t="s">
        <v>473</v>
      </c>
      <c r="E2077" s="51" t="str">
        <f>IF(ISBLANK(LeaveTracker[[#This Row],[Employee Name]]),"-----",VLOOKUP(LeaveTracker[[#This Row],[Employee Name]],Employees[[Employee Name]:[Office]],7))</f>
        <v>ASSESSORS OFFICE</v>
      </c>
      <c r="F2077" s="51" t="str">
        <f>IF(ISBLANK(LeaveTracker[[#This Row],[Employee Name]]),"-----",VLOOKUP(LeaveTracker[[#This Row],[Employee Name]],Employees[[Employee Name]:[Office]],6))</f>
        <v>REGULAR</v>
      </c>
      <c r="G2077" s="24">
        <v>43857</v>
      </c>
      <c r="H2077" s="24">
        <v>43859</v>
      </c>
      <c r="I2077" s="56" t="s">
        <v>300</v>
      </c>
      <c r="J2077" s="43" t="s">
        <v>846</v>
      </c>
      <c r="K2077" s="51" t="str">
        <f ca="1">LeaveTracker[[#This Row],[Days]]&amp;" "&amp;LeaveTracker[[#This Row],[Type of Leave]]</f>
        <v>3 OTHER</v>
      </c>
      <c r="L2077" s="23">
        <f ca="1">NETWORKDAYS(LeaveTracker[[#This Row],[Start Date]],LeaveTracker[[#This Row],[End Date]],lstHolidays)</f>
        <v>3</v>
      </c>
      <c r="M2077" s="27"/>
    </row>
    <row r="2078" spans="1:13" ht="30" hidden="1" customHeight="1" x14ac:dyDescent="0.3">
      <c r="A2078" s="27">
        <v>534</v>
      </c>
      <c r="B2078" s="31">
        <v>43918</v>
      </c>
      <c r="C2078" s="31">
        <v>43874</v>
      </c>
      <c r="D2078" s="20" t="s">
        <v>473</v>
      </c>
      <c r="E2078" s="51" t="str">
        <f>IF(ISBLANK(LeaveTracker[[#This Row],[Employee Name]]),"-----",VLOOKUP(LeaveTracker[[#This Row],[Employee Name]],Employees[[Employee Name]:[Office]],7))</f>
        <v>ASSESSORS OFFICE</v>
      </c>
      <c r="F2078" s="51" t="str">
        <f>IF(ISBLANK(LeaveTracker[[#This Row],[Employee Name]]),"-----",VLOOKUP(LeaveTracker[[#This Row],[Employee Name]],Employees[[Employee Name]:[Office]],6))</f>
        <v>REGULAR</v>
      </c>
      <c r="G2078" s="24">
        <v>43871</v>
      </c>
      <c r="H2078" s="24">
        <v>43871</v>
      </c>
      <c r="I2078" s="56" t="s">
        <v>300</v>
      </c>
      <c r="J2078" s="43" t="s">
        <v>846</v>
      </c>
      <c r="K2078" s="51" t="str">
        <f ca="1">LeaveTracker[[#This Row],[Days]]&amp;" "&amp;LeaveTracker[[#This Row],[Type of Leave]]</f>
        <v>1 OTHER</v>
      </c>
      <c r="L2078" s="23">
        <f ca="1">NETWORKDAYS(LeaveTracker[[#This Row],[Start Date]],LeaveTracker[[#This Row],[End Date]],lstHolidays)</f>
        <v>1</v>
      </c>
      <c r="M2078" s="27"/>
    </row>
    <row r="2079" spans="1:13" ht="30" hidden="1" customHeight="1" x14ac:dyDescent="0.3">
      <c r="A2079" s="27">
        <v>535</v>
      </c>
      <c r="B2079" s="31">
        <v>43918</v>
      </c>
      <c r="C2079" s="31">
        <v>43873</v>
      </c>
      <c r="D2079" s="20" t="s">
        <v>658</v>
      </c>
      <c r="E2079" s="51" t="str">
        <f>IF(ISBLANK(LeaveTracker[[#This Row],[Employee Name]]),"-----",VLOOKUP(LeaveTracker[[#This Row],[Employee Name]],Employees[[Employee Name]:[Office]],7))</f>
        <v>ASSESSORS OFFICE</v>
      </c>
      <c r="F2079" s="51" t="str">
        <f>IF(ISBLANK(LeaveTracker[[#This Row],[Employee Name]]),"-----",VLOOKUP(LeaveTracker[[#This Row],[Employee Name]],Employees[[Employee Name]:[Office]],6))</f>
        <v>REGULAR</v>
      </c>
      <c r="G2079" s="24">
        <v>43845</v>
      </c>
      <c r="H2079" s="24">
        <v>43845</v>
      </c>
      <c r="I2079" s="56" t="s">
        <v>300</v>
      </c>
      <c r="J2079" s="43" t="s">
        <v>846</v>
      </c>
      <c r="K2079" s="51" t="str">
        <f ca="1">LeaveTracker[[#This Row],[Days]]&amp;" "&amp;LeaveTracker[[#This Row],[Type of Leave]]</f>
        <v>1 OTHER</v>
      </c>
      <c r="L2079" s="23">
        <f ca="1">NETWORKDAYS(LeaveTracker[[#This Row],[Start Date]],LeaveTracker[[#This Row],[End Date]],lstHolidays)</f>
        <v>1</v>
      </c>
      <c r="M2079" s="27"/>
    </row>
    <row r="2080" spans="1:13" ht="30" hidden="1" customHeight="1" x14ac:dyDescent="0.3">
      <c r="A2080" s="27">
        <v>535</v>
      </c>
      <c r="B2080" s="31">
        <v>43918</v>
      </c>
      <c r="C2080" s="31">
        <v>43873</v>
      </c>
      <c r="D2080" s="20" t="s">
        <v>658</v>
      </c>
      <c r="E2080" s="51" t="str">
        <f>IF(ISBLANK(LeaveTracker[[#This Row],[Employee Name]]),"-----",VLOOKUP(LeaveTracker[[#This Row],[Employee Name]],Employees[[Employee Name]:[Office]],7))</f>
        <v>ASSESSORS OFFICE</v>
      </c>
      <c r="F2080" s="51" t="str">
        <f>IF(ISBLANK(LeaveTracker[[#This Row],[Employee Name]]),"-----",VLOOKUP(LeaveTracker[[#This Row],[Employee Name]],Employees[[Employee Name]:[Office]],6))</f>
        <v>REGULAR</v>
      </c>
      <c r="G2080" s="24">
        <v>43854</v>
      </c>
      <c r="H2080" s="24">
        <v>43854</v>
      </c>
      <c r="I2080" s="56" t="s">
        <v>300</v>
      </c>
      <c r="J2080" s="43" t="s">
        <v>846</v>
      </c>
      <c r="K2080" s="51" t="str">
        <f ca="1">LeaveTracker[[#This Row],[Days]]&amp;" "&amp;LeaveTracker[[#This Row],[Type of Leave]]</f>
        <v>1 OTHER</v>
      </c>
      <c r="L2080" s="23">
        <f ca="1">NETWORKDAYS(LeaveTracker[[#This Row],[Start Date]],LeaveTracker[[#This Row],[End Date]],lstHolidays)</f>
        <v>1</v>
      </c>
      <c r="M2080" s="27"/>
    </row>
    <row r="2081" spans="1:13" ht="30" hidden="1" customHeight="1" x14ac:dyDescent="0.3">
      <c r="A2081" s="27">
        <v>535</v>
      </c>
      <c r="B2081" s="31">
        <v>43918</v>
      </c>
      <c r="C2081" s="31">
        <v>43873</v>
      </c>
      <c r="D2081" s="20" t="s">
        <v>658</v>
      </c>
      <c r="E2081" s="51" t="str">
        <f>IF(ISBLANK(LeaveTracker[[#This Row],[Employee Name]]),"-----",VLOOKUP(LeaveTracker[[#This Row],[Employee Name]],Employees[[Employee Name]:[Office]],7))</f>
        <v>ASSESSORS OFFICE</v>
      </c>
      <c r="F2081" s="51" t="str">
        <f>IF(ISBLANK(LeaveTracker[[#This Row],[Employee Name]]),"-----",VLOOKUP(LeaveTracker[[#This Row],[Employee Name]],Employees[[Employee Name]:[Office]],6))</f>
        <v>REGULAR</v>
      </c>
      <c r="G2081" s="24">
        <v>43864</v>
      </c>
      <c r="H2081" s="24">
        <v>43864</v>
      </c>
      <c r="I2081" s="56" t="s">
        <v>300</v>
      </c>
      <c r="J2081" s="43" t="s">
        <v>846</v>
      </c>
      <c r="K2081" s="51" t="str">
        <f ca="1">LeaveTracker[[#This Row],[Days]]&amp;" "&amp;LeaveTracker[[#This Row],[Type of Leave]]</f>
        <v>1 OTHER</v>
      </c>
      <c r="L2081" s="23">
        <f ca="1">NETWORKDAYS(LeaveTracker[[#This Row],[Start Date]],LeaveTracker[[#This Row],[End Date]],lstHolidays)</f>
        <v>1</v>
      </c>
      <c r="M2081" s="27"/>
    </row>
    <row r="2082" spans="1:13" ht="30" hidden="1" customHeight="1" x14ac:dyDescent="0.3">
      <c r="A2082" s="27">
        <v>535</v>
      </c>
      <c r="B2082" s="31">
        <v>43918</v>
      </c>
      <c r="C2082" s="31">
        <v>43873</v>
      </c>
      <c r="D2082" s="20" t="s">
        <v>658</v>
      </c>
      <c r="E2082" s="51" t="str">
        <f>IF(ISBLANK(LeaveTracker[[#This Row],[Employee Name]]),"-----",VLOOKUP(LeaveTracker[[#This Row],[Employee Name]],Employees[[Employee Name]:[Office]],7))</f>
        <v>ASSESSORS OFFICE</v>
      </c>
      <c r="F2082" s="51" t="str">
        <f>IF(ISBLANK(LeaveTracker[[#This Row],[Employee Name]]),"-----",VLOOKUP(LeaveTracker[[#This Row],[Employee Name]],Employees[[Employee Name]:[Office]],6))</f>
        <v>REGULAR</v>
      </c>
      <c r="G2082" s="24">
        <v>43872</v>
      </c>
      <c r="H2082" s="24">
        <v>43873</v>
      </c>
      <c r="I2082" s="56" t="s">
        <v>300</v>
      </c>
      <c r="J2082" s="43" t="s">
        <v>846</v>
      </c>
      <c r="K2082" s="51" t="str">
        <f ca="1">LeaveTracker[[#This Row],[Days]]&amp;" "&amp;LeaveTracker[[#This Row],[Type of Leave]]</f>
        <v>2 OTHER</v>
      </c>
      <c r="L2082" s="23">
        <f ca="1">NETWORKDAYS(LeaveTracker[[#This Row],[Start Date]],LeaveTracker[[#This Row],[End Date]],lstHolidays)</f>
        <v>2</v>
      </c>
      <c r="M2082" s="27"/>
    </row>
    <row r="2083" spans="1:13" ht="30" hidden="1" customHeight="1" x14ac:dyDescent="0.3">
      <c r="A2083" s="27">
        <v>536</v>
      </c>
      <c r="B2083" s="31">
        <v>43918</v>
      </c>
      <c r="C2083" s="31">
        <v>43873</v>
      </c>
      <c r="D2083" s="20" t="s">
        <v>654</v>
      </c>
      <c r="E2083" s="51" t="str">
        <f>IF(ISBLANK(LeaveTracker[[#This Row],[Employee Name]]),"-----",VLOOKUP(LeaveTracker[[#This Row],[Employee Name]],Employees[[Employee Name]:[Office]],7))</f>
        <v>ASSESSORS OFFICE</v>
      </c>
      <c r="F2083" s="51" t="str">
        <f>IF(ISBLANK(LeaveTracker[[#This Row],[Employee Name]]),"-----",VLOOKUP(LeaveTracker[[#This Row],[Employee Name]],Employees[[Employee Name]:[Office]],6))</f>
        <v>REGULAR</v>
      </c>
      <c r="G2083" s="24">
        <v>43865</v>
      </c>
      <c r="H2083" s="24">
        <v>43865</v>
      </c>
      <c r="I2083" s="56" t="s">
        <v>300</v>
      </c>
      <c r="J2083" s="43" t="s">
        <v>846</v>
      </c>
      <c r="K2083" s="51" t="str">
        <f ca="1">LeaveTracker[[#This Row],[Days]]&amp;" "&amp;LeaveTracker[[#This Row],[Type of Leave]]</f>
        <v>1 OTHER</v>
      </c>
      <c r="L2083" s="23">
        <f ca="1">NETWORKDAYS(LeaveTracker[[#This Row],[Start Date]],LeaveTracker[[#This Row],[End Date]],lstHolidays)</f>
        <v>1</v>
      </c>
      <c r="M2083" s="27"/>
    </row>
    <row r="2084" spans="1:13" ht="30" hidden="1" customHeight="1" x14ac:dyDescent="0.3">
      <c r="A2084" s="27">
        <v>536</v>
      </c>
      <c r="B2084" s="31">
        <v>43918</v>
      </c>
      <c r="C2084" s="31">
        <v>43873</v>
      </c>
      <c r="D2084" s="20" t="s">
        <v>654</v>
      </c>
      <c r="E2084" s="51" t="str">
        <f>IF(ISBLANK(LeaveTracker[[#This Row],[Employee Name]]),"-----",VLOOKUP(LeaveTracker[[#This Row],[Employee Name]],Employees[[Employee Name]:[Office]],7))</f>
        <v>ASSESSORS OFFICE</v>
      </c>
      <c r="F2084" s="51" t="str">
        <f>IF(ISBLANK(LeaveTracker[[#This Row],[Employee Name]]),"-----",VLOOKUP(LeaveTracker[[#This Row],[Employee Name]],Employees[[Employee Name]:[Office]],6))</f>
        <v>REGULAR</v>
      </c>
      <c r="G2084" s="24">
        <v>43868</v>
      </c>
      <c r="H2084" s="24">
        <v>43868</v>
      </c>
      <c r="I2084" s="56" t="s">
        <v>300</v>
      </c>
      <c r="J2084" s="43" t="s">
        <v>846</v>
      </c>
      <c r="K2084" s="51" t="str">
        <f ca="1">LeaveTracker[[#This Row],[Days]]&amp;" "&amp;LeaveTracker[[#This Row],[Type of Leave]]</f>
        <v>1 OTHER</v>
      </c>
      <c r="L2084" s="23">
        <f ca="1">NETWORKDAYS(LeaveTracker[[#This Row],[Start Date]],LeaveTracker[[#This Row],[End Date]],lstHolidays)</f>
        <v>1</v>
      </c>
      <c r="M2084" s="27"/>
    </row>
    <row r="2085" spans="1:13" ht="30" hidden="1" customHeight="1" x14ac:dyDescent="0.3">
      <c r="A2085" s="27">
        <v>536</v>
      </c>
      <c r="B2085" s="31">
        <v>43918</v>
      </c>
      <c r="C2085" s="31">
        <v>43873</v>
      </c>
      <c r="D2085" s="20" t="s">
        <v>654</v>
      </c>
      <c r="E2085" s="51" t="str">
        <f>IF(ISBLANK(LeaveTracker[[#This Row],[Employee Name]]),"-----",VLOOKUP(LeaveTracker[[#This Row],[Employee Name]],Employees[[Employee Name]:[Office]],7))</f>
        <v>ASSESSORS OFFICE</v>
      </c>
      <c r="F2085" s="51" t="str">
        <f>IF(ISBLANK(LeaveTracker[[#This Row],[Employee Name]]),"-----",VLOOKUP(LeaveTracker[[#This Row],[Employee Name]],Employees[[Employee Name]:[Office]],6))</f>
        <v>REGULAR</v>
      </c>
      <c r="G2085" s="24">
        <v>43871</v>
      </c>
      <c r="H2085" s="24">
        <v>43873</v>
      </c>
      <c r="I2085" s="56" t="s">
        <v>300</v>
      </c>
      <c r="J2085" s="43" t="s">
        <v>846</v>
      </c>
      <c r="K2085" s="51" t="str">
        <f ca="1">LeaveTracker[[#This Row],[Days]]&amp;" "&amp;LeaveTracker[[#This Row],[Type of Leave]]</f>
        <v>3 OTHER</v>
      </c>
      <c r="L2085" s="23">
        <f ca="1">NETWORKDAYS(LeaveTracker[[#This Row],[Start Date]],LeaveTracker[[#This Row],[End Date]],lstHolidays)</f>
        <v>3</v>
      </c>
      <c r="M2085" s="27"/>
    </row>
    <row r="2086" spans="1:13" ht="30" hidden="1" customHeight="1" x14ac:dyDescent="0.3">
      <c r="A2086" s="27">
        <v>537</v>
      </c>
      <c r="B2086" s="31">
        <v>43918</v>
      </c>
      <c r="C2086" s="31">
        <v>43873</v>
      </c>
      <c r="D2086" s="20" t="s">
        <v>467</v>
      </c>
      <c r="E2086" s="51" t="str">
        <f>IF(ISBLANK(LeaveTracker[[#This Row],[Employee Name]]),"-----",VLOOKUP(LeaveTracker[[#This Row],[Employee Name]],Employees[[Employee Name]:[Office]],7))</f>
        <v>ASSESSORS OFFICE</v>
      </c>
      <c r="F2086" s="51" t="str">
        <f>IF(ISBLANK(LeaveTracker[[#This Row],[Employee Name]]),"-----",VLOOKUP(LeaveTracker[[#This Row],[Employee Name]],Employees[[Employee Name]:[Office]],6))</f>
        <v>REGULAR</v>
      </c>
      <c r="G2086" s="24">
        <v>43857</v>
      </c>
      <c r="H2086" s="24">
        <v>43857</v>
      </c>
      <c r="I2086" s="56" t="s">
        <v>300</v>
      </c>
      <c r="J2086" s="43" t="s">
        <v>846</v>
      </c>
      <c r="K2086" s="51" t="str">
        <f ca="1">LeaveTracker[[#This Row],[Days]]&amp;" "&amp;LeaveTracker[[#This Row],[Type of Leave]]</f>
        <v>1 OTHER</v>
      </c>
      <c r="L2086" s="23">
        <f ca="1">NETWORKDAYS(LeaveTracker[[#This Row],[Start Date]],LeaveTracker[[#This Row],[End Date]],lstHolidays)</f>
        <v>1</v>
      </c>
      <c r="M2086" s="27"/>
    </row>
    <row r="2087" spans="1:13" ht="30" hidden="1" customHeight="1" x14ac:dyDescent="0.3">
      <c r="A2087" s="27">
        <v>538</v>
      </c>
      <c r="B2087" s="31">
        <v>43918</v>
      </c>
      <c r="C2087" s="31">
        <v>43874</v>
      </c>
      <c r="D2087" s="20" t="s">
        <v>471</v>
      </c>
      <c r="E2087" s="51" t="str">
        <f>IF(ISBLANK(LeaveTracker[[#This Row],[Employee Name]]),"-----",VLOOKUP(LeaveTracker[[#This Row],[Employee Name]],Employees[[Employee Name]:[Office]],7))</f>
        <v>ASSESSORS OFFICE</v>
      </c>
      <c r="F2087" s="51" t="str">
        <f>IF(ISBLANK(LeaveTracker[[#This Row],[Employee Name]]),"-----",VLOOKUP(LeaveTracker[[#This Row],[Employee Name]],Employees[[Employee Name]:[Office]],6))</f>
        <v>REGULAR</v>
      </c>
      <c r="G2087" s="24">
        <v>43845</v>
      </c>
      <c r="H2087" s="24">
        <v>43847</v>
      </c>
      <c r="I2087" s="56" t="s">
        <v>300</v>
      </c>
      <c r="J2087" s="43" t="s">
        <v>846</v>
      </c>
      <c r="K2087" s="51" t="str">
        <f ca="1">LeaveTracker[[#This Row],[Days]]&amp;" "&amp;LeaveTracker[[#This Row],[Type of Leave]]</f>
        <v>3 OTHER</v>
      </c>
      <c r="L2087" s="23">
        <f ca="1">NETWORKDAYS(LeaveTracker[[#This Row],[Start Date]],LeaveTracker[[#This Row],[End Date]],lstHolidays)</f>
        <v>3</v>
      </c>
      <c r="M2087" s="27"/>
    </row>
    <row r="2088" spans="1:13" ht="30" hidden="1" customHeight="1" x14ac:dyDescent="0.3">
      <c r="A2088" s="27">
        <v>538</v>
      </c>
      <c r="B2088" s="31">
        <v>43918</v>
      </c>
      <c r="C2088" s="31">
        <v>43874</v>
      </c>
      <c r="D2088" s="20" t="s">
        <v>471</v>
      </c>
      <c r="E2088" s="51" t="str">
        <f>IF(ISBLANK(LeaveTracker[[#This Row],[Employee Name]]),"-----",VLOOKUP(LeaveTracker[[#This Row],[Employee Name]],Employees[[Employee Name]:[Office]],7))</f>
        <v>ASSESSORS OFFICE</v>
      </c>
      <c r="F2088" s="51" t="str">
        <f>IF(ISBLANK(LeaveTracker[[#This Row],[Employee Name]]),"-----",VLOOKUP(LeaveTracker[[#This Row],[Employee Name]],Employees[[Employee Name]:[Office]],6))</f>
        <v>REGULAR</v>
      </c>
      <c r="G2088" s="24">
        <v>43875</v>
      </c>
      <c r="H2088" s="24">
        <v>43875</v>
      </c>
      <c r="I2088" s="56" t="s">
        <v>300</v>
      </c>
      <c r="J2088" s="43" t="s">
        <v>846</v>
      </c>
      <c r="K2088" s="51" t="str">
        <f ca="1">LeaveTracker[[#This Row],[Days]]&amp;" "&amp;LeaveTracker[[#This Row],[Type of Leave]]</f>
        <v>1 OTHER</v>
      </c>
      <c r="L2088" s="23">
        <f ca="1">NETWORKDAYS(LeaveTracker[[#This Row],[Start Date]],LeaveTracker[[#This Row],[End Date]],lstHolidays)</f>
        <v>1</v>
      </c>
      <c r="M2088" s="27"/>
    </row>
    <row r="2089" spans="1:13" ht="30" hidden="1" customHeight="1" x14ac:dyDescent="0.3">
      <c r="A2089" s="27">
        <v>539</v>
      </c>
      <c r="B2089" s="31">
        <v>43918</v>
      </c>
      <c r="C2089" s="31">
        <v>43874</v>
      </c>
      <c r="D2089" s="20" t="s">
        <v>964</v>
      </c>
      <c r="E2089" s="51" t="str">
        <f>IF(ISBLANK(LeaveTracker[[#This Row],[Employee Name]]),"-----",VLOOKUP(LeaveTracker[[#This Row],[Employee Name]],Employees[[Employee Name]:[Office]],7))</f>
        <v>ASSESSORS OFFICE</v>
      </c>
      <c r="F2089" s="51" t="str">
        <f>IF(ISBLANK(LeaveTracker[[#This Row],[Employee Name]]),"-----",VLOOKUP(LeaveTracker[[#This Row],[Employee Name]],Employees[[Employee Name]:[Office]],6))</f>
        <v>REGULAR</v>
      </c>
      <c r="G2089" s="38">
        <v>43845</v>
      </c>
      <c r="H2089" s="38">
        <v>43845</v>
      </c>
      <c r="I2089" s="56" t="s">
        <v>300</v>
      </c>
      <c r="J2089" s="43" t="s">
        <v>846</v>
      </c>
      <c r="K2089" s="51" t="str">
        <f ca="1">LeaveTracker[[#This Row],[Days]]&amp;" "&amp;LeaveTracker[[#This Row],[Type of Leave]]</f>
        <v>1 OTHER</v>
      </c>
      <c r="L2089" s="23">
        <f ca="1">NETWORKDAYS(LeaveTracker[[#This Row],[Start Date]],LeaveTracker[[#This Row],[End Date]],lstHolidays)</f>
        <v>1</v>
      </c>
      <c r="M2089" s="27"/>
    </row>
    <row r="2090" spans="1:13" ht="30" hidden="1" customHeight="1" x14ac:dyDescent="0.3">
      <c r="A2090" s="27">
        <v>539</v>
      </c>
      <c r="B2090" s="31">
        <v>43918</v>
      </c>
      <c r="C2090" s="31">
        <v>43874</v>
      </c>
      <c r="D2090" s="20" t="s">
        <v>964</v>
      </c>
      <c r="E2090" s="51" t="str">
        <f>IF(ISBLANK(LeaveTracker[[#This Row],[Employee Name]]),"-----",VLOOKUP(LeaveTracker[[#This Row],[Employee Name]],Employees[[Employee Name]:[Office]],7))</f>
        <v>ASSESSORS OFFICE</v>
      </c>
      <c r="F2090" s="51" t="str">
        <f>IF(ISBLANK(LeaveTracker[[#This Row],[Employee Name]]),"-----",VLOOKUP(LeaveTracker[[#This Row],[Employee Name]],Employees[[Employee Name]:[Office]],6))</f>
        <v>REGULAR</v>
      </c>
      <c r="G2090" s="24">
        <v>43868</v>
      </c>
      <c r="H2090" s="24">
        <v>43868</v>
      </c>
      <c r="I2090" s="56" t="s">
        <v>300</v>
      </c>
      <c r="J2090" s="43" t="s">
        <v>846</v>
      </c>
      <c r="K2090" s="51" t="str">
        <f ca="1">LeaveTracker[[#This Row],[Days]]&amp;" "&amp;LeaveTracker[[#This Row],[Type of Leave]]</f>
        <v>1 OTHER</v>
      </c>
      <c r="L2090" s="23">
        <f ca="1">NETWORKDAYS(LeaveTracker[[#This Row],[Start Date]],LeaveTracker[[#This Row],[End Date]],lstHolidays)</f>
        <v>1</v>
      </c>
      <c r="M2090" s="27"/>
    </row>
    <row r="2091" spans="1:13" ht="30" hidden="1" customHeight="1" x14ac:dyDescent="0.3">
      <c r="A2091" s="27">
        <v>540</v>
      </c>
      <c r="B2091" s="31">
        <v>43918</v>
      </c>
      <c r="D2091" s="20" t="s">
        <v>761</v>
      </c>
      <c r="E2091" s="51" t="str">
        <f>IF(ISBLANK(LeaveTracker[[#This Row],[Employee Name]]),"-----",VLOOKUP(LeaveTracker[[#This Row],[Employee Name]],Employees[[Employee Name]:[Office]],7))</f>
        <v>ASSESSORS OFFICE</v>
      </c>
      <c r="F2091" s="51" t="str">
        <f>IF(ISBLANK(LeaveTracker[[#This Row],[Employee Name]]),"-----",VLOOKUP(LeaveTracker[[#This Row],[Employee Name]],Employees[[Employee Name]:[Office]],6))</f>
        <v>REGULAR</v>
      </c>
      <c r="G2091" s="24">
        <v>43864</v>
      </c>
      <c r="H2091" s="24">
        <v>43868</v>
      </c>
      <c r="I2091" s="56" t="s">
        <v>81</v>
      </c>
      <c r="K2091" s="51" t="str">
        <f ca="1">LeaveTracker[[#This Row],[Days]]&amp;" "&amp;LeaveTracker[[#This Row],[Type of Leave]]</f>
        <v>5 SL</v>
      </c>
      <c r="L2091" s="23">
        <f ca="1">NETWORKDAYS(LeaveTracker[[#This Row],[Start Date]],LeaveTracker[[#This Row],[End Date]],lstHolidays)</f>
        <v>5</v>
      </c>
      <c r="M2091" s="27"/>
    </row>
    <row r="2092" spans="1:13" ht="30" hidden="1" customHeight="1" x14ac:dyDescent="0.3">
      <c r="A2092" s="27">
        <v>541</v>
      </c>
      <c r="B2092" s="31">
        <v>43918</v>
      </c>
      <c r="D2092" s="20" t="s">
        <v>761</v>
      </c>
      <c r="E2092" s="51" t="str">
        <f>IF(ISBLANK(LeaveTracker[[#This Row],[Employee Name]]),"-----",VLOOKUP(LeaveTracker[[#This Row],[Employee Name]],Employees[[Employee Name]:[Office]],7))</f>
        <v>ASSESSORS OFFICE</v>
      </c>
      <c r="F2092" s="51" t="str">
        <f>IF(ISBLANK(LeaveTracker[[#This Row],[Employee Name]]),"-----",VLOOKUP(LeaveTracker[[#This Row],[Employee Name]],Employees[[Employee Name]:[Office]],6))</f>
        <v>REGULAR</v>
      </c>
      <c r="G2092" s="24">
        <v>43857</v>
      </c>
      <c r="H2092" s="24">
        <v>43861</v>
      </c>
      <c r="I2092" s="56" t="s">
        <v>300</v>
      </c>
      <c r="J2092" s="43" t="s">
        <v>846</v>
      </c>
      <c r="K2092" s="51" t="str">
        <f ca="1">LeaveTracker[[#This Row],[Days]]&amp;" "&amp;LeaveTracker[[#This Row],[Type of Leave]]</f>
        <v>5 OTHER</v>
      </c>
      <c r="L2092" s="23">
        <f ca="1">NETWORKDAYS(LeaveTracker[[#This Row],[Start Date]],LeaveTracker[[#This Row],[End Date]],lstHolidays)</f>
        <v>5</v>
      </c>
      <c r="M2092" s="27"/>
    </row>
    <row r="2093" spans="1:13" ht="30" hidden="1" customHeight="1" x14ac:dyDescent="0.3">
      <c r="A2093" s="27">
        <v>542</v>
      </c>
      <c r="B2093" s="31">
        <v>43918</v>
      </c>
      <c r="C2093" s="31">
        <v>43892</v>
      </c>
      <c r="D2093" s="20" t="s">
        <v>446</v>
      </c>
      <c r="E2093" s="51" t="str">
        <f>IF(ISBLANK(LeaveTracker[[#This Row],[Employee Name]]),"-----",VLOOKUP(LeaveTracker[[#This Row],[Employee Name]],Employees[[Employee Name]:[Office]],7))</f>
        <v>GSO</v>
      </c>
      <c r="F2093" s="51" t="str">
        <f>IF(ISBLANK(LeaveTracker[[#This Row],[Employee Name]]),"-----",VLOOKUP(LeaveTracker[[#This Row],[Employee Name]],Employees[[Employee Name]:[Office]],6))</f>
        <v>REGULAR</v>
      </c>
      <c r="G2093" s="24">
        <v>43889</v>
      </c>
      <c r="H2093" s="24">
        <v>43889</v>
      </c>
      <c r="I2093" s="56" t="s">
        <v>81</v>
      </c>
      <c r="K2093" s="51" t="str">
        <f ca="1">LeaveTracker[[#This Row],[Days]]&amp;" "&amp;LeaveTracker[[#This Row],[Type of Leave]]</f>
        <v>1 SL</v>
      </c>
      <c r="L2093" s="23">
        <f ca="1">NETWORKDAYS(LeaveTracker[[#This Row],[Start Date]],LeaveTracker[[#This Row],[End Date]],lstHolidays)</f>
        <v>1</v>
      </c>
      <c r="M2093" s="27"/>
    </row>
    <row r="2094" spans="1:13" ht="30" hidden="1" customHeight="1" x14ac:dyDescent="0.3">
      <c r="A2094" s="27">
        <v>543</v>
      </c>
      <c r="B2094" s="31">
        <v>43918</v>
      </c>
      <c r="C2094" s="31">
        <v>43878</v>
      </c>
      <c r="D2094" s="20" t="s">
        <v>969</v>
      </c>
      <c r="E2094" s="51" t="str">
        <f>IF(ISBLANK(LeaveTracker[[#This Row],[Employee Name]]),"-----",VLOOKUP(LeaveTracker[[#This Row],[Employee Name]],Employees[[Employee Name]:[Office]],7))</f>
        <v>SAN JOSE ELEMENTARY</v>
      </c>
      <c r="F2094" s="51">
        <f>IF(ISBLANK(LeaveTracker[[#This Row],[Employee Name]]),"-----",VLOOKUP(LeaveTracker[[#This Row],[Employee Name]],Employees[[Employee Name]:[Office]],6))</f>
        <v>0</v>
      </c>
      <c r="G2094" s="38">
        <v>43872</v>
      </c>
      <c r="H2094" s="24">
        <v>43875</v>
      </c>
      <c r="I2094" s="56" t="s">
        <v>300</v>
      </c>
      <c r="J2094" s="43" t="s">
        <v>767</v>
      </c>
      <c r="K2094" s="51" t="str">
        <f ca="1">LeaveTracker[[#This Row],[Days]]&amp;" "&amp;LeaveTracker[[#This Row],[Type of Leave]]</f>
        <v>4 OTHER</v>
      </c>
      <c r="L2094" s="23">
        <f ca="1">NETWORKDAYS(LeaveTracker[[#This Row],[Start Date]],LeaveTracker[[#This Row],[End Date]],lstHolidays)</f>
        <v>4</v>
      </c>
      <c r="M2094" s="27"/>
    </row>
    <row r="2095" spans="1:13" ht="30" hidden="1" customHeight="1" x14ac:dyDescent="0.3">
      <c r="A2095" s="27">
        <v>544</v>
      </c>
      <c r="B2095" s="31">
        <v>43918</v>
      </c>
      <c r="D2095" s="20" t="s">
        <v>533</v>
      </c>
      <c r="E2095" s="51" t="str">
        <f>IF(ISBLANK(LeaveTracker[[#This Row],[Employee Name]]),"-----",VLOOKUP(LeaveTracker[[#This Row],[Employee Name]],Employees[[Employee Name]:[Office]],7))</f>
        <v>GSO</v>
      </c>
      <c r="F2095" s="51" t="str">
        <f>IF(ISBLANK(LeaveTracker[[#This Row],[Employee Name]]),"-----",VLOOKUP(LeaveTracker[[#This Row],[Employee Name]],Employees[[Employee Name]:[Office]],6))</f>
        <v>REGULAR</v>
      </c>
      <c r="G2095" s="24">
        <v>43874</v>
      </c>
      <c r="H2095" s="24">
        <v>43874</v>
      </c>
      <c r="I2095" s="56" t="s">
        <v>81</v>
      </c>
      <c r="K2095" s="51" t="str">
        <f ca="1">LeaveTracker[[#This Row],[Days]]&amp;" "&amp;LeaveTracker[[#This Row],[Type of Leave]]</f>
        <v>1 SL</v>
      </c>
      <c r="L2095" s="23">
        <f ca="1">NETWORKDAYS(LeaveTracker[[#This Row],[Start Date]],LeaveTracker[[#This Row],[End Date]],lstHolidays)</f>
        <v>1</v>
      </c>
      <c r="M2095" s="27"/>
    </row>
    <row r="2096" spans="1:13" ht="30" hidden="1" customHeight="1" x14ac:dyDescent="0.3">
      <c r="A2096" s="27">
        <v>545</v>
      </c>
      <c r="B2096" s="31">
        <v>43918</v>
      </c>
      <c r="C2096" s="31">
        <v>43846</v>
      </c>
      <c r="D2096" s="20" t="s">
        <v>533</v>
      </c>
      <c r="E2096" s="51" t="str">
        <f>IF(ISBLANK(LeaveTracker[[#This Row],[Employee Name]]),"-----",VLOOKUP(LeaveTracker[[#This Row],[Employee Name]],Employees[[Employee Name]:[Office]],7))</f>
        <v>GSO</v>
      </c>
      <c r="F2096" s="51" t="str">
        <f>IF(ISBLANK(LeaveTracker[[#This Row],[Employee Name]]),"-----",VLOOKUP(LeaveTracker[[#This Row],[Employee Name]],Employees[[Employee Name]:[Office]],6))</f>
        <v>REGULAR</v>
      </c>
      <c r="G2096" s="24">
        <v>43840</v>
      </c>
      <c r="H2096" s="24">
        <v>43840</v>
      </c>
      <c r="I2096" s="56" t="s">
        <v>300</v>
      </c>
      <c r="J2096" s="43" t="s">
        <v>647</v>
      </c>
      <c r="K2096" s="51" t="str">
        <f ca="1">LeaveTracker[[#This Row],[Days]]&amp;" "&amp;LeaveTracker[[#This Row],[Type of Leave]]</f>
        <v>1 OTHER</v>
      </c>
      <c r="L2096" s="23">
        <f ca="1">NETWORKDAYS(LeaveTracker[[#This Row],[Start Date]],LeaveTracker[[#This Row],[End Date]],lstHolidays)</f>
        <v>1</v>
      </c>
      <c r="M2096" s="27"/>
    </row>
    <row r="2097" spans="1:13" ht="30" hidden="1" customHeight="1" x14ac:dyDescent="0.3">
      <c r="A2097" s="27">
        <v>545</v>
      </c>
      <c r="B2097" s="31">
        <v>43918</v>
      </c>
      <c r="C2097" s="31">
        <v>43846</v>
      </c>
      <c r="D2097" s="20" t="s">
        <v>533</v>
      </c>
      <c r="E2097" s="51" t="str">
        <f>IF(ISBLANK(LeaveTracker[[#This Row],[Employee Name]]),"-----",VLOOKUP(LeaveTracker[[#This Row],[Employee Name]],Employees[[Employee Name]:[Office]],7))</f>
        <v>GSO</v>
      </c>
      <c r="F2097" s="51" t="str">
        <f>IF(ISBLANK(LeaveTracker[[#This Row],[Employee Name]]),"-----",VLOOKUP(LeaveTracker[[#This Row],[Employee Name]],Employees[[Employee Name]:[Office]],6))</f>
        <v>REGULAR</v>
      </c>
      <c r="G2097" s="24">
        <v>43845</v>
      </c>
      <c r="H2097" s="24">
        <v>43845</v>
      </c>
      <c r="I2097" s="56" t="s">
        <v>300</v>
      </c>
      <c r="J2097" s="43" t="s">
        <v>647</v>
      </c>
      <c r="K2097" s="51" t="str">
        <f ca="1">LeaveTracker[[#This Row],[Days]]&amp;" "&amp;LeaveTracker[[#This Row],[Type of Leave]]</f>
        <v>1 OTHER</v>
      </c>
      <c r="L2097" s="23">
        <f ca="1">NETWORKDAYS(LeaveTracker[[#This Row],[Start Date]],LeaveTracker[[#This Row],[End Date]],lstHolidays)</f>
        <v>1</v>
      </c>
      <c r="M2097" s="27"/>
    </row>
    <row r="2098" spans="1:13" ht="30" hidden="1" customHeight="1" x14ac:dyDescent="0.3">
      <c r="A2098" s="27">
        <v>546</v>
      </c>
      <c r="B2098" s="31">
        <v>43918</v>
      </c>
      <c r="C2098" s="31">
        <v>43895</v>
      </c>
      <c r="D2098" s="20" t="s">
        <v>882</v>
      </c>
      <c r="E2098" s="51" t="str">
        <f>IF(ISBLANK(LeaveTracker[[#This Row],[Employee Name]]),"-----",VLOOKUP(LeaveTracker[[#This Row],[Employee Name]],Employees[[Employee Name]:[Office]],7))</f>
        <v>GSO</v>
      </c>
      <c r="F2098" s="51" t="str">
        <f>IF(ISBLANK(LeaveTracker[[#This Row],[Employee Name]]),"-----",VLOOKUP(LeaveTracker[[#This Row],[Employee Name]],Employees[[Employee Name]:[Office]],6))</f>
        <v>REGULAR</v>
      </c>
      <c r="G2098" s="24">
        <v>43894</v>
      </c>
      <c r="H2098" s="24">
        <v>43894</v>
      </c>
      <c r="I2098" s="56" t="s">
        <v>300</v>
      </c>
      <c r="J2098" s="43" t="s">
        <v>647</v>
      </c>
      <c r="K2098" s="51" t="str">
        <f ca="1">LeaveTracker[[#This Row],[Days]]&amp;" "&amp;LeaveTracker[[#This Row],[Type of Leave]]</f>
        <v>1 OTHER</v>
      </c>
      <c r="L2098" s="23">
        <f ca="1">NETWORKDAYS(LeaveTracker[[#This Row],[Start Date]],LeaveTracker[[#This Row],[End Date]],lstHolidays)</f>
        <v>1</v>
      </c>
      <c r="M2098" s="27"/>
    </row>
    <row r="2099" spans="1:13" ht="30" hidden="1" customHeight="1" x14ac:dyDescent="0.3">
      <c r="A2099" s="27">
        <v>547</v>
      </c>
      <c r="B2099" s="31">
        <v>43918</v>
      </c>
      <c r="C2099" s="31">
        <v>43864</v>
      </c>
      <c r="D2099" s="20" t="s">
        <v>882</v>
      </c>
      <c r="E2099" s="51" t="str">
        <f>IF(ISBLANK(LeaveTracker[[#This Row],[Employee Name]]),"-----",VLOOKUP(LeaveTracker[[#This Row],[Employee Name]],Employees[[Employee Name]:[Office]],7))</f>
        <v>GSO</v>
      </c>
      <c r="F2099" s="51" t="str">
        <f>IF(ISBLANK(LeaveTracker[[#This Row],[Employee Name]]),"-----",VLOOKUP(LeaveTracker[[#This Row],[Employee Name]],Employees[[Employee Name]:[Office]],6))</f>
        <v>REGULAR</v>
      </c>
      <c r="G2099" s="24">
        <v>43861</v>
      </c>
      <c r="H2099" s="24">
        <v>43861</v>
      </c>
      <c r="I2099" s="56" t="s">
        <v>300</v>
      </c>
      <c r="J2099" s="43" t="s">
        <v>767</v>
      </c>
      <c r="K2099" s="51" t="str">
        <f ca="1">LeaveTracker[[#This Row],[Days]]&amp;" "&amp;LeaveTracker[[#This Row],[Type of Leave]]</f>
        <v>1 OTHER</v>
      </c>
      <c r="L2099" s="23">
        <f ca="1">NETWORKDAYS(LeaveTracker[[#This Row],[Start Date]],LeaveTracker[[#This Row],[End Date]],lstHolidays)</f>
        <v>1</v>
      </c>
      <c r="M2099" s="27"/>
    </row>
    <row r="2100" spans="1:13" ht="30" hidden="1" customHeight="1" x14ac:dyDescent="0.3">
      <c r="A2100" s="27">
        <v>548</v>
      </c>
      <c r="B2100" s="31">
        <v>43918</v>
      </c>
      <c r="C2100" s="31">
        <v>43837</v>
      </c>
      <c r="D2100" s="20" t="s">
        <v>882</v>
      </c>
      <c r="E2100" s="51" t="str">
        <f>IF(ISBLANK(LeaveTracker[[#This Row],[Employee Name]]),"-----",VLOOKUP(LeaveTracker[[#This Row],[Employee Name]],Employees[[Employee Name]:[Office]],7))</f>
        <v>GSO</v>
      </c>
      <c r="F2100" s="51" t="str">
        <f>IF(ISBLANK(LeaveTracker[[#This Row],[Employee Name]]),"-----",VLOOKUP(LeaveTracker[[#This Row],[Employee Name]],Employees[[Employee Name]:[Office]],6))</f>
        <v>REGULAR</v>
      </c>
      <c r="G2100" s="24">
        <v>43847</v>
      </c>
      <c r="H2100" s="24">
        <v>43847</v>
      </c>
      <c r="I2100" s="56" t="s">
        <v>82</v>
      </c>
      <c r="K2100" s="51" t="str">
        <f ca="1">LeaveTracker[[#This Row],[Days]]&amp;" "&amp;LeaveTracker[[#This Row],[Type of Leave]]</f>
        <v>1 VL</v>
      </c>
      <c r="L2100" s="23">
        <f ca="1">NETWORKDAYS(LeaveTracker[[#This Row],[Start Date]],LeaveTracker[[#This Row],[End Date]],lstHolidays)</f>
        <v>1</v>
      </c>
      <c r="M2100" s="27"/>
    </row>
    <row r="2101" spans="1:13" ht="30" hidden="1" customHeight="1" x14ac:dyDescent="0.3">
      <c r="A2101" s="27">
        <v>548</v>
      </c>
      <c r="B2101" s="31">
        <v>43918</v>
      </c>
      <c r="C2101" s="31">
        <v>43837</v>
      </c>
      <c r="D2101" s="20" t="s">
        <v>882</v>
      </c>
      <c r="E2101" s="51" t="str">
        <f>IF(ISBLANK(LeaveTracker[[#This Row],[Employee Name]]),"-----",VLOOKUP(LeaveTracker[[#This Row],[Employee Name]],Employees[[Employee Name]:[Office]],7))</f>
        <v>GSO</v>
      </c>
      <c r="F2101" s="51" t="str">
        <f>IF(ISBLANK(LeaveTracker[[#This Row],[Employee Name]]),"-----",VLOOKUP(LeaveTracker[[#This Row],[Employee Name]],Employees[[Employee Name]:[Office]],6))</f>
        <v>REGULAR</v>
      </c>
      <c r="G2101" s="24">
        <v>43850</v>
      </c>
      <c r="H2101" s="24">
        <v>43851</v>
      </c>
      <c r="I2101" s="56" t="s">
        <v>82</v>
      </c>
      <c r="K2101" s="51" t="str">
        <f ca="1">LeaveTracker[[#This Row],[Days]]&amp;" "&amp;LeaveTracker[[#This Row],[Type of Leave]]</f>
        <v>2 VL</v>
      </c>
      <c r="L2101" s="23">
        <f ca="1">NETWORKDAYS(LeaveTracker[[#This Row],[Start Date]],LeaveTracker[[#This Row],[End Date]],lstHolidays)</f>
        <v>2</v>
      </c>
      <c r="M2101" s="27"/>
    </row>
    <row r="2102" spans="1:13" ht="30" hidden="1" customHeight="1" x14ac:dyDescent="0.3">
      <c r="A2102" s="27">
        <v>549</v>
      </c>
      <c r="B2102" s="31">
        <v>43918</v>
      </c>
      <c r="C2102" s="31">
        <v>43885</v>
      </c>
      <c r="D2102" s="20" t="s">
        <v>879</v>
      </c>
      <c r="E2102" s="51" t="str">
        <f>IF(ISBLANK(LeaveTracker[[#This Row],[Employee Name]]),"-----",VLOOKUP(LeaveTracker[[#This Row],[Employee Name]],Employees[[Employee Name]:[Office]],7))</f>
        <v>GSO</v>
      </c>
      <c r="F2102" s="51" t="str">
        <f>IF(ISBLANK(LeaveTracker[[#This Row],[Employee Name]]),"-----",VLOOKUP(LeaveTracker[[#This Row],[Employee Name]],Employees[[Employee Name]:[Office]],6))</f>
        <v>REGULAR</v>
      </c>
      <c r="G2102" s="24">
        <v>43881</v>
      </c>
      <c r="H2102" s="24">
        <v>43882</v>
      </c>
      <c r="I2102" s="56" t="s">
        <v>300</v>
      </c>
      <c r="J2102" s="43" t="s">
        <v>647</v>
      </c>
      <c r="K2102" s="51" t="str">
        <f ca="1">LeaveTracker[[#This Row],[Days]]&amp;" "&amp;LeaveTracker[[#This Row],[Type of Leave]]</f>
        <v>2 OTHER</v>
      </c>
      <c r="L2102" s="23">
        <f ca="1">NETWORKDAYS(LeaveTracker[[#This Row],[Start Date]],LeaveTracker[[#This Row],[End Date]],lstHolidays)</f>
        <v>2</v>
      </c>
      <c r="M2102" s="27"/>
    </row>
    <row r="2103" spans="1:13" ht="30" hidden="1" customHeight="1" x14ac:dyDescent="0.3">
      <c r="A2103" s="27">
        <v>550</v>
      </c>
      <c r="B2103" s="31">
        <v>43918</v>
      </c>
      <c r="C2103" s="31">
        <v>43874</v>
      </c>
      <c r="D2103" s="20" t="s">
        <v>879</v>
      </c>
      <c r="E2103" s="51" t="str">
        <f>IF(ISBLANK(LeaveTracker[[#This Row],[Employee Name]]),"-----",VLOOKUP(LeaveTracker[[#This Row],[Employee Name]],Employees[[Employee Name]:[Office]],7))</f>
        <v>GSO</v>
      </c>
      <c r="F2103" s="51" t="str">
        <f>IF(ISBLANK(LeaveTracker[[#This Row],[Employee Name]]),"-----",VLOOKUP(LeaveTracker[[#This Row],[Employee Name]],Employees[[Employee Name]:[Office]],6))</f>
        <v>REGULAR</v>
      </c>
      <c r="G2103" s="24">
        <v>43872</v>
      </c>
      <c r="H2103" s="24">
        <v>43872</v>
      </c>
      <c r="I2103" s="56" t="s">
        <v>300</v>
      </c>
      <c r="J2103" s="43" t="s">
        <v>767</v>
      </c>
      <c r="K2103" s="51" t="str">
        <f ca="1">LeaveTracker[[#This Row],[Days]]&amp;" "&amp;LeaveTracker[[#This Row],[Type of Leave]]</f>
        <v>1 OTHER</v>
      </c>
      <c r="L2103" s="23">
        <f ca="1">NETWORKDAYS(LeaveTracker[[#This Row],[Start Date]],LeaveTracker[[#This Row],[End Date]],lstHolidays)</f>
        <v>1</v>
      </c>
      <c r="M2103" s="27"/>
    </row>
    <row r="2104" spans="1:13" ht="30" hidden="1" customHeight="1" x14ac:dyDescent="0.3">
      <c r="A2104" s="27">
        <v>551</v>
      </c>
      <c r="B2104" s="31">
        <v>43918</v>
      </c>
      <c r="C2104" s="31">
        <v>43864</v>
      </c>
      <c r="D2104" s="20" t="s">
        <v>879</v>
      </c>
      <c r="E2104" s="51" t="str">
        <f>IF(ISBLANK(LeaveTracker[[#This Row],[Employee Name]]),"-----",VLOOKUP(LeaveTracker[[#This Row],[Employee Name]],Employees[[Employee Name]:[Office]],7))</f>
        <v>GSO</v>
      </c>
      <c r="F2104" s="51" t="str">
        <f>IF(ISBLANK(LeaveTracker[[#This Row],[Employee Name]]),"-----",VLOOKUP(LeaveTracker[[#This Row],[Employee Name]],Employees[[Employee Name]:[Office]],6))</f>
        <v>REGULAR</v>
      </c>
      <c r="G2104" s="24">
        <v>43861</v>
      </c>
      <c r="H2104" s="24">
        <v>43861</v>
      </c>
      <c r="I2104" s="56" t="s">
        <v>300</v>
      </c>
      <c r="J2104" s="43" t="s">
        <v>767</v>
      </c>
      <c r="K2104" s="51" t="str">
        <f ca="1">LeaveTracker[[#This Row],[Days]]&amp;" "&amp;LeaveTracker[[#This Row],[Type of Leave]]</f>
        <v>1 OTHER</v>
      </c>
      <c r="L2104" s="23">
        <f ca="1">NETWORKDAYS(LeaveTracker[[#This Row],[Start Date]],LeaveTracker[[#This Row],[End Date]],lstHolidays)</f>
        <v>1</v>
      </c>
      <c r="M2104" s="27"/>
    </row>
    <row r="2105" spans="1:13" ht="30" hidden="1" customHeight="1" x14ac:dyDescent="0.3">
      <c r="A2105" s="27">
        <v>552</v>
      </c>
      <c r="B2105" s="31">
        <v>43918</v>
      </c>
      <c r="C2105" s="31">
        <v>43853</v>
      </c>
      <c r="D2105" s="20" t="s">
        <v>879</v>
      </c>
      <c r="E2105" s="51" t="str">
        <f>IF(ISBLANK(LeaveTracker[[#This Row],[Employee Name]]),"-----",VLOOKUP(LeaveTracker[[#This Row],[Employee Name]],Employees[[Employee Name]:[Office]],7))</f>
        <v>GSO</v>
      </c>
      <c r="F2105" s="51" t="str">
        <f>IF(ISBLANK(LeaveTracker[[#This Row],[Employee Name]]),"-----",VLOOKUP(LeaveTracker[[#This Row],[Employee Name]],Employees[[Employee Name]:[Office]],6))</f>
        <v>REGULAR</v>
      </c>
      <c r="G2105" s="24">
        <v>43854</v>
      </c>
      <c r="H2105" s="24">
        <v>43854</v>
      </c>
      <c r="I2105" s="56" t="s">
        <v>300</v>
      </c>
      <c r="J2105" s="43" t="s">
        <v>767</v>
      </c>
      <c r="K2105" s="51" t="str">
        <f ca="1">LeaveTracker[[#This Row],[Days]]&amp;" "&amp;LeaveTracker[[#This Row],[Type of Leave]]</f>
        <v>1 OTHER</v>
      </c>
      <c r="L2105" s="23">
        <f ca="1">NETWORKDAYS(LeaveTracker[[#This Row],[Start Date]],LeaveTracker[[#This Row],[End Date]],lstHolidays)</f>
        <v>1</v>
      </c>
      <c r="M2105" s="27"/>
    </row>
    <row r="2106" spans="1:13" ht="30" hidden="1" customHeight="1" x14ac:dyDescent="0.3">
      <c r="A2106" s="27">
        <v>553</v>
      </c>
      <c r="B2106" s="31">
        <v>43918</v>
      </c>
      <c r="C2106" s="31">
        <v>43873</v>
      </c>
      <c r="D2106" s="20" t="s">
        <v>195</v>
      </c>
      <c r="E2106" s="51" t="str">
        <f>IF(ISBLANK(LeaveTracker[[#This Row],[Employee Name]]),"-----",VLOOKUP(LeaveTracker[[#This Row],[Employee Name]],Employees[[Employee Name]:[Office]],7))</f>
        <v>CCT</v>
      </c>
      <c r="F2106" s="51" t="str">
        <f>IF(ISBLANK(LeaveTracker[[#This Row],[Employee Name]]),"-----",VLOOKUP(LeaveTracker[[#This Row],[Employee Name]],Employees[[Employee Name]:[Office]],6))</f>
        <v>REGULAR</v>
      </c>
      <c r="G2106" s="24">
        <v>43875</v>
      </c>
      <c r="H2106" s="24">
        <v>43875</v>
      </c>
      <c r="I2106" s="56" t="s">
        <v>300</v>
      </c>
      <c r="J2106" s="43" t="s">
        <v>846</v>
      </c>
      <c r="K2106" s="51" t="str">
        <f ca="1">LeaveTracker[[#This Row],[Days]]&amp;" "&amp;LeaveTracker[[#This Row],[Type of Leave]]</f>
        <v>1 OTHER</v>
      </c>
      <c r="L2106" s="23">
        <f ca="1">NETWORKDAYS(LeaveTracker[[#This Row],[Start Date]],LeaveTracker[[#This Row],[End Date]],lstHolidays)</f>
        <v>1</v>
      </c>
      <c r="M2106" s="27"/>
    </row>
    <row r="2107" spans="1:13" ht="30" hidden="1" customHeight="1" x14ac:dyDescent="0.3">
      <c r="A2107" s="27">
        <v>554</v>
      </c>
      <c r="B2107" s="31">
        <v>43918</v>
      </c>
      <c r="C2107" s="31">
        <v>43878</v>
      </c>
      <c r="D2107" s="20" t="s">
        <v>531</v>
      </c>
      <c r="E2107" s="51" t="str">
        <f>IF(ISBLANK(LeaveTracker[[#This Row],[Employee Name]]),"-----",VLOOKUP(LeaveTracker[[#This Row],[Employee Name]],Employees[[Employee Name]:[Office]],7))</f>
        <v>TIPID IMPOK</v>
      </c>
      <c r="F2107" s="51" t="str">
        <f>IF(ISBLANK(LeaveTracker[[#This Row],[Employee Name]]),"-----",VLOOKUP(LeaveTracker[[#This Row],[Employee Name]],Employees[[Employee Name]:[Office]],6))</f>
        <v>REGULAR</v>
      </c>
      <c r="G2107" s="24">
        <v>43874</v>
      </c>
      <c r="H2107" s="24">
        <v>43875</v>
      </c>
      <c r="I2107" s="56" t="s">
        <v>300</v>
      </c>
      <c r="J2107" s="43" t="s">
        <v>647</v>
      </c>
      <c r="K2107" s="51" t="str">
        <f ca="1">LeaveTracker[[#This Row],[Days]]&amp;" "&amp;LeaveTracker[[#This Row],[Type of Leave]]</f>
        <v>2 OTHER</v>
      </c>
      <c r="L2107" s="23">
        <f ca="1">NETWORKDAYS(LeaveTracker[[#This Row],[Start Date]],LeaveTracker[[#This Row],[End Date]],lstHolidays)</f>
        <v>2</v>
      </c>
      <c r="M2107" s="27"/>
    </row>
    <row r="2108" spans="1:13" ht="30" hidden="1" customHeight="1" x14ac:dyDescent="0.3">
      <c r="A2108" s="27">
        <v>555</v>
      </c>
      <c r="B2108" s="31">
        <v>43918</v>
      </c>
      <c r="C2108" s="31">
        <v>43872</v>
      </c>
      <c r="D2108" s="20" t="s">
        <v>531</v>
      </c>
      <c r="E2108" s="51" t="str">
        <f>IF(ISBLANK(LeaveTracker[[#This Row],[Employee Name]]),"-----",VLOOKUP(LeaveTracker[[#This Row],[Employee Name]],Employees[[Employee Name]:[Office]],7))</f>
        <v>TIPID IMPOK</v>
      </c>
      <c r="F2108" s="51" t="str">
        <f>IF(ISBLANK(LeaveTracker[[#This Row],[Employee Name]]),"-----",VLOOKUP(LeaveTracker[[#This Row],[Employee Name]],Employees[[Employee Name]:[Office]],6))</f>
        <v>REGULAR</v>
      </c>
      <c r="G2108" s="24">
        <v>43868</v>
      </c>
      <c r="H2108" s="24">
        <v>43868</v>
      </c>
      <c r="I2108" s="56" t="s">
        <v>300</v>
      </c>
      <c r="J2108" s="43" t="s">
        <v>846</v>
      </c>
      <c r="K2108" s="51" t="str">
        <f ca="1">LeaveTracker[[#This Row],[Days]]&amp;" "&amp;LeaveTracker[[#This Row],[Type of Leave]]</f>
        <v>1 OTHER</v>
      </c>
      <c r="L2108" s="23">
        <f ca="1">NETWORKDAYS(LeaveTracker[[#This Row],[Start Date]],LeaveTracker[[#This Row],[End Date]],lstHolidays)</f>
        <v>1</v>
      </c>
      <c r="M2108" s="27"/>
    </row>
    <row r="2109" spans="1:13" ht="30" hidden="1" customHeight="1" x14ac:dyDescent="0.3">
      <c r="A2109" s="27">
        <v>555</v>
      </c>
      <c r="B2109" s="31">
        <v>43918</v>
      </c>
      <c r="C2109" s="31">
        <v>43872</v>
      </c>
      <c r="D2109" s="20" t="s">
        <v>531</v>
      </c>
      <c r="E2109" s="51" t="str">
        <f>IF(ISBLANK(LeaveTracker[[#This Row],[Employee Name]]),"-----",VLOOKUP(LeaveTracker[[#This Row],[Employee Name]],Employees[[Employee Name]:[Office]],7))</f>
        <v>TIPID IMPOK</v>
      </c>
      <c r="F2109" s="51" t="str">
        <f>IF(ISBLANK(LeaveTracker[[#This Row],[Employee Name]]),"-----",VLOOKUP(LeaveTracker[[#This Row],[Employee Name]],Employees[[Employee Name]:[Office]],6))</f>
        <v>REGULAR</v>
      </c>
      <c r="G2109" s="24">
        <v>43871</v>
      </c>
      <c r="H2109" s="24">
        <v>43871</v>
      </c>
      <c r="I2109" s="56" t="s">
        <v>300</v>
      </c>
      <c r="J2109" s="43" t="s">
        <v>846</v>
      </c>
      <c r="K2109" s="51" t="str">
        <f ca="1">LeaveTracker[[#This Row],[Days]]&amp;" "&amp;LeaveTracker[[#This Row],[Type of Leave]]</f>
        <v>1 OTHER</v>
      </c>
      <c r="L2109" s="23">
        <f ca="1">NETWORKDAYS(LeaveTracker[[#This Row],[Start Date]],LeaveTracker[[#This Row],[End Date]],lstHolidays)</f>
        <v>1</v>
      </c>
      <c r="M2109" s="27"/>
    </row>
    <row r="2110" spans="1:13" ht="30" hidden="1" customHeight="1" x14ac:dyDescent="0.3">
      <c r="A2110" s="27">
        <v>556</v>
      </c>
      <c r="B2110" s="31">
        <v>43918</v>
      </c>
      <c r="C2110" s="31">
        <v>43860</v>
      </c>
      <c r="D2110" s="20" t="s">
        <v>531</v>
      </c>
      <c r="E2110" s="51" t="str">
        <f>IF(ISBLANK(LeaveTracker[[#This Row],[Employee Name]]),"-----",VLOOKUP(LeaveTracker[[#This Row],[Employee Name]],Employees[[Employee Name]:[Office]],7))</f>
        <v>TIPID IMPOK</v>
      </c>
      <c r="F2110" s="51" t="str">
        <f>IF(ISBLANK(LeaveTracker[[#This Row],[Employee Name]]),"-----",VLOOKUP(LeaveTracker[[#This Row],[Employee Name]],Employees[[Employee Name]:[Office]],6))</f>
        <v>REGULAR</v>
      </c>
      <c r="G2110" s="24">
        <v>43859</v>
      </c>
      <c r="H2110" s="24">
        <v>43859</v>
      </c>
      <c r="I2110" s="56" t="s">
        <v>300</v>
      </c>
      <c r="J2110" s="43" t="s">
        <v>846</v>
      </c>
      <c r="K2110" s="51" t="str">
        <f ca="1">LeaveTracker[[#This Row],[Days]]&amp;" "&amp;LeaveTracker[[#This Row],[Type of Leave]]</f>
        <v>1 OTHER</v>
      </c>
      <c r="L2110" s="23">
        <f ca="1">NETWORKDAYS(LeaveTracker[[#This Row],[Start Date]],LeaveTracker[[#This Row],[End Date]],lstHolidays)</f>
        <v>1</v>
      </c>
      <c r="M2110" s="27"/>
    </row>
    <row r="2111" spans="1:13" ht="30" hidden="1" customHeight="1" x14ac:dyDescent="0.3">
      <c r="A2111" s="27">
        <v>557</v>
      </c>
      <c r="B2111" s="31">
        <v>43918</v>
      </c>
      <c r="C2111" s="31">
        <v>43852</v>
      </c>
      <c r="D2111" s="20" t="s">
        <v>531</v>
      </c>
      <c r="E2111" s="51" t="str">
        <f>IF(ISBLANK(LeaveTracker[[#This Row],[Employee Name]]),"-----",VLOOKUP(LeaveTracker[[#This Row],[Employee Name]],Employees[[Employee Name]:[Office]],7))</f>
        <v>TIPID IMPOK</v>
      </c>
      <c r="F2111" s="51" t="str">
        <f>IF(ISBLANK(LeaveTracker[[#This Row],[Employee Name]]),"-----",VLOOKUP(LeaveTracker[[#This Row],[Employee Name]],Employees[[Employee Name]:[Office]],6))</f>
        <v>REGULAR</v>
      </c>
      <c r="G2111" s="24">
        <v>43851</v>
      </c>
      <c r="H2111" s="24">
        <v>43851</v>
      </c>
      <c r="I2111" s="56" t="s">
        <v>300</v>
      </c>
      <c r="J2111" s="43" t="s">
        <v>846</v>
      </c>
      <c r="K2111" s="51" t="str">
        <f ca="1">LeaveTracker[[#This Row],[Days]]&amp;" "&amp;LeaveTracker[[#This Row],[Type of Leave]]</f>
        <v>1 OTHER</v>
      </c>
      <c r="L2111" s="23">
        <f ca="1">NETWORKDAYS(LeaveTracker[[#This Row],[Start Date]],LeaveTracker[[#This Row],[End Date]],lstHolidays)</f>
        <v>1</v>
      </c>
      <c r="M2111" s="27"/>
    </row>
    <row r="2112" spans="1:13" ht="30" hidden="1" customHeight="1" x14ac:dyDescent="0.3">
      <c r="A2112" s="27">
        <v>558</v>
      </c>
      <c r="B2112" s="31">
        <v>43918</v>
      </c>
      <c r="C2112" s="31">
        <v>43838</v>
      </c>
      <c r="D2112" s="20" t="s">
        <v>531</v>
      </c>
      <c r="E2112" s="51" t="str">
        <f>IF(ISBLANK(LeaveTracker[[#This Row],[Employee Name]]),"-----",VLOOKUP(LeaveTracker[[#This Row],[Employee Name]],Employees[[Employee Name]:[Office]],7))</f>
        <v>TIPID IMPOK</v>
      </c>
      <c r="F2112" s="51" t="str">
        <f>IF(ISBLANK(LeaveTracker[[#This Row],[Employee Name]]),"-----",VLOOKUP(LeaveTracker[[#This Row],[Employee Name]],Employees[[Employee Name]:[Office]],6))</f>
        <v>REGULAR</v>
      </c>
      <c r="G2112" s="24">
        <v>43837</v>
      </c>
      <c r="H2112" s="24">
        <v>43837</v>
      </c>
      <c r="I2112" s="56" t="s">
        <v>300</v>
      </c>
      <c r="J2112" s="43" t="s">
        <v>647</v>
      </c>
      <c r="K2112" s="51" t="str">
        <f ca="1">LeaveTracker[[#This Row],[Days]]&amp;" "&amp;LeaveTracker[[#This Row],[Type of Leave]]</f>
        <v>1 OTHER</v>
      </c>
      <c r="L2112" s="23">
        <f ca="1">NETWORKDAYS(LeaveTracker[[#This Row],[Start Date]],LeaveTracker[[#This Row],[End Date]],lstHolidays)</f>
        <v>1</v>
      </c>
      <c r="M2112" s="27"/>
    </row>
    <row r="2113" spans="1:13" ht="30" hidden="1" customHeight="1" x14ac:dyDescent="0.3">
      <c r="A2113" s="27">
        <v>559</v>
      </c>
      <c r="B2113" s="31">
        <v>43918</v>
      </c>
      <c r="C2113" s="31">
        <v>43872</v>
      </c>
      <c r="D2113" s="20" t="s">
        <v>780</v>
      </c>
      <c r="E2113" s="51" t="str">
        <f>IF(ISBLANK(LeaveTracker[[#This Row],[Employee Name]]),"-----",VLOOKUP(LeaveTracker[[#This Row],[Employee Name]],Employees[[Employee Name]:[Office]],7))</f>
        <v>GSO</v>
      </c>
      <c r="F2113" s="51" t="str">
        <f>IF(ISBLANK(LeaveTracker[[#This Row],[Employee Name]]),"-----",VLOOKUP(LeaveTracker[[#This Row],[Employee Name]],Employees[[Employee Name]:[Office]],6))</f>
        <v>REGULAR</v>
      </c>
      <c r="G2113" s="24">
        <v>43867</v>
      </c>
      <c r="H2113" s="21">
        <v>43867</v>
      </c>
      <c r="I2113" s="56" t="s">
        <v>300</v>
      </c>
      <c r="J2113" s="43" t="s">
        <v>647</v>
      </c>
      <c r="K2113" s="51" t="str">
        <f ca="1">LeaveTracker[[#This Row],[Days]]&amp;" "&amp;LeaveTracker[[#This Row],[Type of Leave]]</f>
        <v>1 OTHER</v>
      </c>
      <c r="L2113" s="23">
        <f ca="1">NETWORKDAYS(LeaveTracker[[#This Row],[Start Date]],LeaveTracker[[#This Row],[End Date]],lstHolidays)</f>
        <v>1</v>
      </c>
      <c r="M2113" s="27"/>
    </row>
    <row r="2114" spans="1:13" ht="30" hidden="1" customHeight="1" x14ac:dyDescent="0.3">
      <c r="A2114" s="27">
        <v>559</v>
      </c>
      <c r="B2114" s="31">
        <v>43918</v>
      </c>
      <c r="C2114" s="31">
        <v>43872</v>
      </c>
      <c r="D2114" s="20" t="s">
        <v>780</v>
      </c>
      <c r="E2114" s="51" t="str">
        <f>IF(ISBLANK(LeaveTracker[[#This Row],[Employee Name]]),"-----",VLOOKUP(LeaveTracker[[#This Row],[Employee Name]],Employees[[Employee Name]:[Office]],7))</f>
        <v>GSO</v>
      </c>
      <c r="F2114" s="51" t="str">
        <f>IF(ISBLANK(LeaveTracker[[#This Row],[Employee Name]]),"-----",VLOOKUP(LeaveTracker[[#This Row],[Employee Name]],Employees[[Employee Name]:[Office]],6))</f>
        <v>REGULAR</v>
      </c>
      <c r="G2114" s="24">
        <v>43871</v>
      </c>
      <c r="H2114" s="24">
        <v>43871</v>
      </c>
      <c r="I2114" s="56" t="s">
        <v>300</v>
      </c>
      <c r="J2114" s="43" t="s">
        <v>647</v>
      </c>
      <c r="K2114" s="51" t="str">
        <f ca="1">LeaveTracker[[#This Row],[Days]]&amp;" "&amp;LeaveTracker[[#This Row],[Type of Leave]]</f>
        <v>1 OTHER</v>
      </c>
      <c r="L2114" s="23">
        <f ca="1">NETWORKDAYS(LeaveTracker[[#This Row],[Start Date]],LeaveTracker[[#This Row],[End Date]],lstHolidays)</f>
        <v>1</v>
      </c>
      <c r="M2114" s="27"/>
    </row>
    <row r="2115" spans="1:13" ht="30" hidden="1" customHeight="1" x14ac:dyDescent="0.3">
      <c r="A2115" s="27">
        <v>560</v>
      </c>
      <c r="B2115" s="31">
        <v>43918</v>
      </c>
      <c r="C2115" s="31">
        <v>43864</v>
      </c>
      <c r="D2115" s="20" t="s">
        <v>780</v>
      </c>
      <c r="E2115" s="51" t="str">
        <f>IF(ISBLANK(LeaveTracker[[#This Row],[Employee Name]]),"-----",VLOOKUP(LeaveTracker[[#This Row],[Employee Name]],Employees[[Employee Name]:[Office]],7))</f>
        <v>GSO</v>
      </c>
      <c r="F2115" s="51" t="str">
        <f>IF(ISBLANK(LeaveTracker[[#This Row],[Employee Name]]),"-----",VLOOKUP(LeaveTracker[[#This Row],[Employee Name]],Employees[[Employee Name]:[Office]],6))</f>
        <v>REGULAR</v>
      </c>
      <c r="G2115" s="24">
        <v>43845</v>
      </c>
      <c r="H2115" s="24">
        <v>43847</v>
      </c>
      <c r="I2115" s="56" t="s">
        <v>300</v>
      </c>
      <c r="J2115" s="43" t="s">
        <v>767</v>
      </c>
      <c r="K2115" s="51" t="str">
        <f ca="1">LeaveTracker[[#This Row],[Days]]&amp;" "&amp;LeaveTracker[[#This Row],[Type of Leave]]</f>
        <v>3 OTHER</v>
      </c>
      <c r="L2115" s="23">
        <f ca="1">NETWORKDAYS(LeaveTracker[[#This Row],[Start Date]],LeaveTracker[[#This Row],[End Date]],lstHolidays)</f>
        <v>3</v>
      </c>
      <c r="M2115" s="27"/>
    </row>
    <row r="2116" spans="1:13" ht="30" hidden="1" customHeight="1" x14ac:dyDescent="0.3">
      <c r="A2116" s="27">
        <v>560</v>
      </c>
      <c r="B2116" s="31">
        <v>43918</v>
      </c>
      <c r="C2116" s="31">
        <v>43864</v>
      </c>
      <c r="D2116" s="20" t="s">
        <v>780</v>
      </c>
      <c r="E2116" s="51" t="str">
        <f>IF(ISBLANK(LeaveTracker[[#This Row],[Employee Name]]),"-----",VLOOKUP(LeaveTracker[[#This Row],[Employee Name]],Employees[[Employee Name]:[Office]],7))</f>
        <v>GSO</v>
      </c>
      <c r="F2116" s="51" t="str">
        <f>IF(ISBLANK(LeaveTracker[[#This Row],[Employee Name]]),"-----",VLOOKUP(LeaveTracker[[#This Row],[Employee Name]],Employees[[Employee Name]:[Office]],6))</f>
        <v>REGULAR</v>
      </c>
      <c r="G2116" s="24">
        <v>43861</v>
      </c>
      <c r="H2116" s="24">
        <v>43861</v>
      </c>
      <c r="I2116" s="56" t="s">
        <v>300</v>
      </c>
      <c r="J2116" s="43" t="s">
        <v>767</v>
      </c>
      <c r="K2116" s="51" t="str">
        <f ca="1">LeaveTracker[[#This Row],[Days]]&amp;" "&amp;LeaveTracker[[#This Row],[Type of Leave]]</f>
        <v>1 OTHER</v>
      </c>
      <c r="L2116" s="23">
        <f ca="1">NETWORKDAYS(LeaveTracker[[#This Row],[Start Date]],LeaveTracker[[#This Row],[End Date]],lstHolidays)</f>
        <v>1</v>
      </c>
      <c r="M2116" s="27"/>
    </row>
    <row r="2117" spans="1:13" ht="30" hidden="1" customHeight="1" x14ac:dyDescent="0.3">
      <c r="A2117" s="27">
        <v>560</v>
      </c>
      <c r="B2117" s="31">
        <v>43918</v>
      </c>
      <c r="C2117" s="31">
        <v>43864</v>
      </c>
      <c r="D2117" s="20" t="s">
        <v>780</v>
      </c>
      <c r="E2117" s="51" t="str">
        <f>IF(ISBLANK(LeaveTracker[[#This Row],[Employee Name]]),"-----",VLOOKUP(LeaveTracker[[#This Row],[Employee Name]],Employees[[Employee Name]:[Office]],7))</f>
        <v>GSO</v>
      </c>
      <c r="F2117" s="51" t="str">
        <f>IF(ISBLANK(LeaveTracker[[#This Row],[Employee Name]]),"-----",VLOOKUP(LeaveTracker[[#This Row],[Employee Name]],Employees[[Employee Name]:[Office]],6))</f>
        <v>REGULAR</v>
      </c>
      <c r="G2117" s="24">
        <v>43868</v>
      </c>
      <c r="H2117" s="24">
        <v>43868</v>
      </c>
      <c r="I2117" s="56" t="s">
        <v>300</v>
      </c>
      <c r="J2117" s="43" t="s">
        <v>767</v>
      </c>
      <c r="K2117" s="51" t="str">
        <f ca="1">LeaveTracker[[#This Row],[Days]]&amp;" "&amp;LeaveTracker[[#This Row],[Type of Leave]]</f>
        <v>1 OTHER</v>
      </c>
      <c r="L2117" s="23">
        <f ca="1">NETWORKDAYS(LeaveTracker[[#This Row],[Start Date]],LeaveTracker[[#This Row],[End Date]],lstHolidays)</f>
        <v>1</v>
      </c>
      <c r="M2117" s="27"/>
    </row>
    <row r="2118" spans="1:13" ht="30" hidden="1" customHeight="1" x14ac:dyDescent="0.3">
      <c r="A2118" s="27">
        <v>561</v>
      </c>
      <c r="B2118" s="31">
        <v>43918</v>
      </c>
      <c r="C2118" s="31">
        <v>43852</v>
      </c>
      <c r="D2118" s="20" t="s">
        <v>528</v>
      </c>
      <c r="E2118" s="51" t="str">
        <f>IF(ISBLANK(LeaveTracker[[#This Row],[Employee Name]]),"-----",VLOOKUP(LeaveTracker[[#This Row],[Employee Name]],Employees[[Employee Name]:[Office]],7))</f>
        <v>GSO</v>
      </c>
      <c r="F2118" s="51" t="str">
        <f>IF(ISBLANK(LeaveTracker[[#This Row],[Employee Name]]),"-----",VLOOKUP(LeaveTracker[[#This Row],[Employee Name]],Employees[[Employee Name]:[Office]],6))</f>
        <v>REGULAR</v>
      </c>
      <c r="G2118" s="24">
        <v>43851</v>
      </c>
      <c r="H2118" s="24">
        <v>43851</v>
      </c>
      <c r="I2118" s="56" t="s">
        <v>300</v>
      </c>
      <c r="J2118" s="43" t="s">
        <v>767</v>
      </c>
      <c r="K2118" s="51" t="str">
        <f ca="1">LeaveTracker[[#This Row],[Days]]&amp;" "&amp;LeaveTracker[[#This Row],[Type of Leave]]</f>
        <v>1 OTHER</v>
      </c>
      <c r="L2118" s="23">
        <f ca="1">NETWORKDAYS(LeaveTracker[[#This Row],[Start Date]],LeaveTracker[[#This Row],[End Date]],lstHolidays)</f>
        <v>1</v>
      </c>
      <c r="M2118" s="27"/>
    </row>
    <row r="2119" spans="1:13" ht="30" hidden="1" customHeight="1" x14ac:dyDescent="0.3">
      <c r="A2119" s="27">
        <v>562</v>
      </c>
      <c r="B2119" s="31">
        <v>43918</v>
      </c>
      <c r="C2119" s="31">
        <v>43867</v>
      </c>
      <c r="D2119" s="20" t="s">
        <v>528</v>
      </c>
      <c r="E2119" s="51" t="str">
        <f>IF(ISBLANK(LeaveTracker[[#This Row],[Employee Name]]),"-----",VLOOKUP(LeaveTracker[[#This Row],[Employee Name]],Employees[[Employee Name]:[Office]],7))</f>
        <v>GSO</v>
      </c>
      <c r="F2119" s="51" t="str">
        <f>IF(ISBLANK(LeaveTracker[[#This Row],[Employee Name]]),"-----",VLOOKUP(LeaveTracker[[#This Row],[Employee Name]],Employees[[Employee Name]:[Office]],6))</f>
        <v>REGULAR</v>
      </c>
      <c r="G2119" s="24">
        <v>43865</v>
      </c>
      <c r="H2119" s="24">
        <v>43866</v>
      </c>
      <c r="I2119" s="56" t="s">
        <v>300</v>
      </c>
      <c r="J2119" s="43" t="s">
        <v>767</v>
      </c>
      <c r="K2119" s="51" t="str">
        <f ca="1">LeaveTracker[[#This Row],[Days]]&amp;" "&amp;LeaveTracker[[#This Row],[Type of Leave]]</f>
        <v>2 OTHER</v>
      </c>
      <c r="L2119" s="23">
        <f ca="1">NETWORKDAYS(LeaveTracker[[#This Row],[Start Date]],LeaveTracker[[#This Row],[End Date]],lstHolidays)</f>
        <v>2</v>
      </c>
      <c r="M2119" s="27"/>
    </row>
    <row r="2120" spans="1:13" ht="30" hidden="1" customHeight="1" x14ac:dyDescent="0.3">
      <c r="A2120" s="27">
        <v>563</v>
      </c>
      <c r="B2120" s="31">
        <v>43918</v>
      </c>
      <c r="C2120" s="31">
        <v>43855</v>
      </c>
      <c r="D2120" s="20" t="s">
        <v>970</v>
      </c>
      <c r="E2120" s="51" t="str">
        <f>IF(ISBLANK(LeaveTracker[[#This Row],[Employee Name]]),"-----",VLOOKUP(LeaveTracker[[#This Row],[Employee Name]],Employees[[Employee Name]:[Office]],7))</f>
        <v>TOPS (ADMIN CSU)</v>
      </c>
      <c r="F2120" s="51" t="str">
        <f>IF(ISBLANK(LeaveTracker[[#This Row],[Employee Name]]),"-----",VLOOKUP(LeaveTracker[[#This Row],[Employee Name]],Employees[[Employee Name]:[Office]],6))</f>
        <v>REGULAR</v>
      </c>
      <c r="G2120" s="38">
        <v>43850</v>
      </c>
      <c r="H2120" s="38">
        <v>43854</v>
      </c>
      <c r="I2120" s="56" t="s">
        <v>82</v>
      </c>
      <c r="K2120" s="51" t="str">
        <f ca="1">LeaveTracker[[#This Row],[Days]]&amp;" "&amp;LeaveTracker[[#This Row],[Type of Leave]]</f>
        <v>5 VL</v>
      </c>
      <c r="L2120" s="23">
        <f ca="1">NETWORKDAYS(LeaveTracker[[#This Row],[Start Date]],LeaveTracker[[#This Row],[End Date]],lstHolidays)</f>
        <v>5</v>
      </c>
      <c r="M2120" s="27"/>
    </row>
    <row r="2121" spans="1:13" ht="30" hidden="1" customHeight="1" x14ac:dyDescent="0.3">
      <c r="A2121" s="27">
        <v>563</v>
      </c>
      <c r="B2121" s="31">
        <v>43918</v>
      </c>
      <c r="C2121" s="31">
        <v>43855</v>
      </c>
      <c r="D2121" s="20" t="s">
        <v>970</v>
      </c>
      <c r="E2121" s="51" t="str">
        <f>IF(ISBLANK(LeaveTracker[[#This Row],[Employee Name]]),"-----",VLOOKUP(LeaveTracker[[#This Row],[Employee Name]],Employees[[Employee Name]:[Office]],7))</f>
        <v>TOPS (ADMIN CSU)</v>
      </c>
      <c r="F2121" s="51" t="str">
        <f>IF(ISBLANK(LeaveTracker[[#This Row],[Employee Name]]),"-----",VLOOKUP(LeaveTracker[[#This Row],[Employee Name]],Employees[[Employee Name]:[Office]],6))</f>
        <v>REGULAR</v>
      </c>
      <c r="G2121" s="24">
        <v>43857</v>
      </c>
      <c r="H2121" s="24">
        <v>43861</v>
      </c>
      <c r="I2121" s="56" t="s">
        <v>82</v>
      </c>
      <c r="K2121" s="51" t="str">
        <f ca="1">LeaveTracker[[#This Row],[Days]]&amp;" "&amp;LeaveTracker[[#This Row],[Type of Leave]]</f>
        <v>5 VL</v>
      </c>
      <c r="L2121" s="23">
        <f ca="1">NETWORKDAYS(LeaveTracker[[#This Row],[Start Date]],LeaveTracker[[#This Row],[End Date]],lstHolidays)</f>
        <v>5</v>
      </c>
      <c r="M2121" s="27"/>
    </row>
    <row r="2122" spans="1:13" ht="30" hidden="1" customHeight="1" x14ac:dyDescent="0.3">
      <c r="A2122" s="27">
        <v>564</v>
      </c>
      <c r="B2122" s="31">
        <v>43918</v>
      </c>
      <c r="C2122" s="31">
        <v>43864</v>
      </c>
      <c r="D2122" s="20" t="s">
        <v>849</v>
      </c>
      <c r="E2122" s="51" t="str">
        <f>IF(ISBLANK(LeaveTracker[[#This Row],[Employee Name]]),"-----",VLOOKUP(LeaveTracker[[#This Row],[Employee Name]],Employees[[Employee Name]:[Office]],7))</f>
        <v>CCT</v>
      </c>
      <c r="F2122" s="51" t="str">
        <f>IF(ISBLANK(LeaveTracker[[#This Row],[Employee Name]]),"-----",VLOOKUP(LeaveTracker[[#This Row],[Employee Name]],Employees[[Employee Name]:[Office]],6))</f>
        <v>REGULAR</v>
      </c>
      <c r="G2122" s="24">
        <v>43865</v>
      </c>
      <c r="H2122" s="24">
        <v>43865</v>
      </c>
      <c r="I2122" s="56" t="s">
        <v>300</v>
      </c>
      <c r="J2122" s="43" t="s">
        <v>846</v>
      </c>
      <c r="K2122" s="51" t="str">
        <f ca="1">LeaveTracker[[#This Row],[Days]]&amp;" "&amp;LeaveTracker[[#This Row],[Type of Leave]]</f>
        <v>1 OTHER</v>
      </c>
      <c r="L2122" s="23">
        <f ca="1">NETWORKDAYS(LeaveTracker[[#This Row],[Start Date]],LeaveTracker[[#This Row],[End Date]],lstHolidays)</f>
        <v>1</v>
      </c>
      <c r="M2122" s="27"/>
    </row>
    <row r="2123" spans="1:13" ht="30" hidden="1" customHeight="1" x14ac:dyDescent="0.3">
      <c r="A2123" s="27">
        <v>564</v>
      </c>
      <c r="B2123" s="31">
        <v>43918</v>
      </c>
      <c r="C2123" s="31">
        <v>43864</v>
      </c>
      <c r="D2123" s="20" t="s">
        <v>849</v>
      </c>
      <c r="E2123" s="51" t="str">
        <f>IF(ISBLANK(LeaveTracker[[#This Row],[Employee Name]]),"-----",VLOOKUP(LeaveTracker[[#This Row],[Employee Name]],Employees[[Employee Name]:[Office]],7))</f>
        <v>CCT</v>
      </c>
      <c r="F2123" s="51" t="str">
        <f>IF(ISBLANK(LeaveTracker[[#This Row],[Employee Name]]),"-----",VLOOKUP(LeaveTracker[[#This Row],[Employee Name]],Employees[[Employee Name]:[Office]],6))</f>
        <v>REGULAR</v>
      </c>
      <c r="G2123" s="24">
        <v>43867</v>
      </c>
      <c r="H2123" s="24">
        <v>43867</v>
      </c>
      <c r="I2123" s="56" t="s">
        <v>300</v>
      </c>
      <c r="J2123" s="43" t="s">
        <v>846</v>
      </c>
      <c r="K2123" s="51" t="str">
        <f ca="1">LeaveTracker[[#This Row],[Days]]&amp;" "&amp;LeaveTracker[[#This Row],[Type of Leave]]</f>
        <v>1 OTHER</v>
      </c>
      <c r="L2123" s="23">
        <f ca="1">NETWORKDAYS(LeaveTracker[[#This Row],[Start Date]],LeaveTracker[[#This Row],[End Date]],lstHolidays)</f>
        <v>1</v>
      </c>
      <c r="M2123" s="27"/>
    </row>
    <row r="2124" spans="1:13" ht="30" hidden="1" customHeight="1" x14ac:dyDescent="0.3">
      <c r="A2124" s="27">
        <v>564</v>
      </c>
      <c r="B2124" s="31">
        <v>43918</v>
      </c>
      <c r="C2124" s="31">
        <v>43864</v>
      </c>
      <c r="D2124" s="20" t="s">
        <v>849</v>
      </c>
      <c r="E2124" s="51" t="str">
        <f>IF(ISBLANK(LeaveTracker[[#This Row],[Employee Name]]),"-----",VLOOKUP(LeaveTracker[[#This Row],[Employee Name]],Employees[[Employee Name]:[Office]],7))</f>
        <v>CCT</v>
      </c>
      <c r="F2124" s="51" t="str">
        <f>IF(ISBLANK(LeaveTracker[[#This Row],[Employee Name]]),"-----",VLOOKUP(LeaveTracker[[#This Row],[Employee Name]],Employees[[Employee Name]:[Office]],6))</f>
        <v>REGULAR</v>
      </c>
      <c r="G2124" s="24">
        <v>43872</v>
      </c>
      <c r="H2124" s="24">
        <v>43872</v>
      </c>
      <c r="I2124" s="56" t="s">
        <v>300</v>
      </c>
      <c r="J2124" s="43" t="s">
        <v>846</v>
      </c>
      <c r="K2124" s="51" t="str">
        <f ca="1">LeaveTracker[[#This Row],[Days]]&amp;" "&amp;LeaveTracker[[#This Row],[Type of Leave]]</f>
        <v>1 OTHER</v>
      </c>
      <c r="L2124" s="23">
        <f ca="1">NETWORKDAYS(LeaveTracker[[#This Row],[Start Date]],LeaveTracker[[#This Row],[End Date]],lstHolidays)</f>
        <v>1</v>
      </c>
      <c r="M2124" s="27"/>
    </row>
    <row r="2125" spans="1:13" ht="30" hidden="1" customHeight="1" x14ac:dyDescent="0.3">
      <c r="A2125" s="27">
        <v>565</v>
      </c>
      <c r="B2125" s="31">
        <v>43918</v>
      </c>
      <c r="D2125" s="20" t="s">
        <v>974</v>
      </c>
      <c r="E2125" s="51" t="str">
        <f>IF(ISBLANK(LeaveTracker[[#This Row],[Employee Name]]),"-----",VLOOKUP(LeaveTracker[[#This Row],[Employee Name]],Employees[[Employee Name]:[Office]],7))</f>
        <v>CEO</v>
      </c>
      <c r="F2125" s="51" t="str">
        <f>IF(ISBLANK(LeaveTracker[[#This Row],[Employee Name]]),"-----",VLOOKUP(LeaveTracker[[#This Row],[Employee Name]],Employees[[Employee Name]:[Office]],6))</f>
        <v>REGULAR</v>
      </c>
      <c r="G2125" s="38">
        <v>43864</v>
      </c>
      <c r="H2125" s="24">
        <v>43864</v>
      </c>
      <c r="I2125" s="56" t="s">
        <v>300</v>
      </c>
      <c r="J2125" s="43" t="s">
        <v>846</v>
      </c>
      <c r="K2125" s="51" t="str">
        <f ca="1">LeaveTracker[[#This Row],[Days]]&amp;" "&amp;LeaveTracker[[#This Row],[Type of Leave]]</f>
        <v>1 OTHER</v>
      </c>
      <c r="L2125" s="23">
        <f ca="1">NETWORKDAYS(LeaveTracker[[#This Row],[Start Date]],LeaveTracker[[#This Row],[End Date]],lstHolidays)</f>
        <v>1</v>
      </c>
      <c r="M2125" s="27"/>
    </row>
    <row r="2126" spans="1:13" ht="30" hidden="1" customHeight="1" x14ac:dyDescent="0.3">
      <c r="A2126" s="27">
        <v>565</v>
      </c>
      <c r="B2126" s="31">
        <v>43918</v>
      </c>
      <c r="D2126" s="20" t="s">
        <v>312</v>
      </c>
      <c r="E2126" s="51" t="str">
        <f>IF(ISBLANK(LeaveTracker[[#This Row],[Employee Name]]),"-----",VLOOKUP(LeaveTracker[[#This Row],[Employee Name]],Employees[[Employee Name]:[Office]],7))</f>
        <v>ADMIN OFFICE - HALL OF JUSTICE</v>
      </c>
      <c r="F2126" s="51" t="str">
        <f>IF(ISBLANK(LeaveTracker[[#This Row],[Employee Name]]),"-----",VLOOKUP(LeaveTracker[[#This Row],[Employee Name]],Employees[[Employee Name]:[Office]],6))</f>
        <v>REGULAR</v>
      </c>
      <c r="G2126" s="24">
        <v>43866</v>
      </c>
      <c r="H2126" s="24">
        <v>43866</v>
      </c>
      <c r="I2126" s="56" t="s">
        <v>300</v>
      </c>
      <c r="J2126" s="43" t="s">
        <v>846</v>
      </c>
      <c r="K2126" s="51" t="str">
        <f ca="1">LeaveTracker[[#This Row],[Days]]&amp;" "&amp;LeaveTracker[[#This Row],[Type of Leave]]</f>
        <v>1 OTHER</v>
      </c>
      <c r="L2126" s="23">
        <f ca="1">NETWORKDAYS(LeaveTracker[[#This Row],[Start Date]],LeaveTracker[[#This Row],[End Date]],lstHolidays)</f>
        <v>1</v>
      </c>
      <c r="M2126" s="27"/>
    </row>
    <row r="2127" spans="1:13" ht="30" hidden="1" customHeight="1" x14ac:dyDescent="0.3">
      <c r="A2127" s="27">
        <v>565</v>
      </c>
      <c r="B2127" s="31">
        <v>43918</v>
      </c>
      <c r="D2127" s="20" t="s">
        <v>312</v>
      </c>
      <c r="E2127" s="51" t="str">
        <f>IF(ISBLANK(LeaveTracker[[#This Row],[Employee Name]]),"-----",VLOOKUP(LeaveTracker[[#This Row],[Employee Name]],Employees[[Employee Name]:[Office]],7))</f>
        <v>ADMIN OFFICE - HALL OF JUSTICE</v>
      </c>
      <c r="F2127" s="51" t="str">
        <f>IF(ISBLANK(LeaveTracker[[#This Row],[Employee Name]]),"-----",VLOOKUP(LeaveTracker[[#This Row],[Employee Name]],Employees[[Employee Name]:[Office]],6))</f>
        <v>REGULAR</v>
      </c>
      <c r="G2127" s="24">
        <v>43868</v>
      </c>
      <c r="H2127" s="24">
        <v>43868</v>
      </c>
      <c r="I2127" s="56" t="s">
        <v>300</v>
      </c>
      <c r="J2127" s="43" t="s">
        <v>846</v>
      </c>
      <c r="K2127" s="51" t="str">
        <f ca="1">LeaveTracker[[#This Row],[Days]]&amp;" "&amp;LeaveTracker[[#This Row],[Type of Leave]]</f>
        <v>1 OTHER</v>
      </c>
      <c r="L2127" s="23">
        <f ca="1">NETWORKDAYS(LeaveTracker[[#This Row],[Start Date]],LeaveTracker[[#This Row],[End Date]],lstHolidays)</f>
        <v>1</v>
      </c>
      <c r="M2127" s="27"/>
    </row>
    <row r="2128" spans="1:13" ht="30" hidden="1" customHeight="1" x14ac:dyDescent="0.3">
      <c r="A2128" s="27">
        <v>565</v>
      </c>
      <c r="B2128" s="31">
        <v>43918</v>
      </c>
      <c r="D2128" s="20" t="s">
        <v>312</v>
      </c>
      <c r="E2128" s="51" t="str">
        <f>IF(ISBLANK(LeaveTracker[[#This Row],[Employee Name]]),"-----",VLOOKUP(LeaveTracker[[#This Row],[Employee Name]],Employees[[Employee Name]:[Office]],7))</f>
        <v>ADMIN OFFICE - HALL OF JUSTICE</v>
      </c>
      <c r="F2128" s="51" t="str">
        <f>IF(ISBLANK(LeaveTracker[[#This Row],[Employee Name]]),"-----",VLOOKUP(LeaveTracker[[#This Row],[Employee Name]],Employees[[Employee Name]:[Office]],6))</f>
        <v>REGULAR</v>
      </c>
      <c r="G2128" s="24">
        <v>43873</v>
      </c>
      <c r="H2128" s="24">
        <v>43873</v>
      </c>
      <c r="I2128" s="56" t="s">
        <v>300</v>
      </c>
      <c r="J2128" s="43" t="s">
        <v>846</v>
      </c>
      <c r="K2128" s="51" t="str">
        <f ca="1">LeaveTracker[[#This Row],[Days]]&amp;" "&amp;LeaveTracker[[#This Row],[Type of Leave]]</f>
        <v>1 OTHER</v>
      </c>
      <c r="L2128" s="23">
        <f ca="1">NETWORKDAYS(LeaveTracker[[#This Row],[Start Date]],LeaveTracker[[#This Row],[End Date]],lstHolidays)</f>
        <v>1</v>
      </c>
      <c r="M2128" s="27"/>
    </row>
    <row r="2129" spans="1:13" ht="30" hidden="1" customHeight="1" x14ac:dyDescent="0.3">
      <c r="A2129" s="27">
        <v>565</v>
      </c>
      <c r="B2129" s="31">
        <v>43918</v>
      </c>
      <c r="D2129" s="20" t="s">
        <v>312</v>
      </c>
      <c r="E2129" s="51" t="str">
        <f>IF(ISBLANK(LeaveTracker[[#This Row],[Employee Name]]),"-----",VLOOKUP(LeaveTracker[[#This Row],[Employee Name]],Employees[[Employee Name]:[Office]],7))</f>
        <v>ADMIN OFFICE - HALL OF JUSTICE</v>
      </c>
      <c r="F2129" s="51" t="str">
        <f>IF(ISBLANK(LeaveTracker[[#This Row],[Employee Name]]),"-----",VLOOKUP(LeaveTracker[[#This Row],[Employee Name]],Employees[[Employee Name]:[Office]],6))</f>
        <v>REGULAR</v>
      </c>
      <c r="G2129" s="24">
        <v>43875</v>
      </c>
      <c r="H2129" s="24">
        <v>43875</v>
      </c>
      <c r="I2129" s="56" t="s">
        <v>300</v>
      </c>
      <c r="J2129" s="43" t="s">
        <v>846</v>
      </c>
      <c r="K2129" s="51" t="str">
        <f ca="1">LeaveTracker[[#This Row],[Days]]&amp;" "&amp;LeaveTracker[[#This Row],[Type of Leave]]</f>
        <v>1 OTHER</v>
      </c>
      <c r="L2129" s="23">
        <f ca="1">NETWORKDAYS(LeaveTracker[[#This Row],[Start Date]],LeaveTracker[[#This Row],[End Date]],lstHolidays)</f>
        <v>1</v>
      </c>
      <c r="M2129" s="27"/>
    </row>
    <row r="2130" spans="1:13" ht="30" hidden="1" customHeight="1" x14ac:dyDescent="0.3">
      <c r="A2130" s="27">
        <v>566</v>
      </c>
      <c r="B2130" s="31">
        <v>43918</v>
      </c>
      <c r="C2130" s="31">
        <v>43861</v>
      </c>
      <c r="D2130" s="20" t="s">
        <v>1001</v>
      </c>
      <c r="E2130" s="51" t="str">
        <f>IF(ISBLANK(LeaveTracker[[#This Row],[Employee Name]]),"-----",VLOOKUP(LeaveTracker[[#This Row],[Employee Name]],Employees[[Employee Name]:[Office]],7))</f>
        <v>CENRO</v>
      </c>
      <c r="F2130" s="51" t="str">
        <f>IF(ISBLANK(LeaveTracker[[#This Row],[Employee Name]]),"-----",VLOOKUP(LeaveTracker[[#This Row],[Employee Name]],Employees[[Employee Name]:[Office]],6))</f>
        <v>CASUAL</v>
      </c>
      <c r="G2130" s="24">
        <v>43835</v>
      </c>
      <c r="H2130" s="24">
        <v>43837</v>
      </c>
      <c r="I2130" s="56" t="s">
        <v>300</v>
      </c>
      <c r="J2130" s="43" t="s">
        <v>846</v>
      </c>
      <c r="K2130" s="51" t="str">
        <f ca="1">LeaveTracker[[#This Row],[Days]]&amp;" "&amp;LeaveTracker[[#This Row],[Type of Leave]]</f>
        <v>2 OTHER</v>
      </c>
      <c r="L2130" s="23">
        <f ca="1">NETWORKDAYS(LeaveTracker[[#This Row],[Start Date]],LeaveTracker[[#This Row],[End Date]],lstHolidays)</f>
        <v>2</v>
      </c>
      <c r="M2130" s="27"/>
    </row>
    <row r="2131" spans="1:13" ht="30" hidden="1" customHeight="1" x14ac:dyDescent="0.3">
      <c r="A2131" s="27">
        <v>566</v>
      </c>
      <c r="B2131" s="31">
        <v>43918</v>
      </c>
      <c r="C2131" s="31">
        <v>43861</v>
      </c>
      <c r="D2131" s="20" t="s">
        <v>1001</v>
      </c>
      <c r="E2131" s="51" t="str">
        <f>IF(ISBLANK(LeaveTracker[[#This Row],[Employee Name]]),"-----",VLOOKUP(LeaveTracker[[#This Row],[Employee Name]],Employees[[Employee Name]:[Office]],7))</f>
        <v>CENRO</v>
      </c>
      <c r="F2131" s="51" t="str">
        <f>IF(ISBLANK(LeaveTracker[[#This Row],[Employee Name]]),"-----",VLOOKUP(LeaveTracker[[#This Row],[Employee Name]],Employees[[Employee Name]:[Office]],6))</f>
        <v>CASUAL</v>
      </c>
      <c r="G2131" s="24">
        <v>43872</v>
      </c>
      <c r="H2131" s="24">
        <v>43873</v>
      </c>
      <c r="I2131" s="56" t="s">
        <v>300</v>
      </c>
      <c r="J2131" s="43" t="s">
        <v>846</v>
      </c>
      <c r="K2131" s="51" t="str">
        <f ca="1">LeaveTracker[[#This Row],[Days]]&amp;" "&amp;LeaveTracker[[#This Row],[Type of Leave]]</f>
        <v>2 OTHER</v>
      </c>
      <c r="L2131" s="23">
        <f ca="1">NETWORKDAYS(LeaveTracker[[#This Row],[Start Date]],LeaveTracker[[#This Row],[End Date]],lstHolidays)</f>
        <v>2</v>
      </c>
      <c r="M2131" s="27"/>
    </row>
    <row r="2132" spans="1:13" ht="30" hidden="1" customHeight="1" x14ac:dyDescent="0.3">
      <c r="A2132" s="27">
        <v>567</v>
      </c>
      <c r="B2132" s="31">
        <v>43918</v>
      </c>
      <c r="C2132" s="31">
        <v>43864</v>
      </c>
      <c r="D2132" s="20" t="s">
        <v>976</v>
      </c>
      <c r="E2132" s="51" t="str">
        <f>IF(ISBLANK(LeaveTracker[[#This Row],[Employee Name]]),"-----",VLOOKUP(LeaveTracker[[#This Row],[Employee Name]],Employees[[Employee Name]:[Office]],7))</f>
        <v>CSU</v>
      </c>
      <c r="F2132" s="51" t="str">
        <f>IF(ISBLANK(LeaveTracker[[#This Row],[Employee Name]]),"-----",VLOOKUP(LeaveTracker[[#This Row],[Employee Name]],Employees[[Employee Name]:[Office]],6))</f>
        <v>REGULAR</v>
      </c>
      <c r="G2132" s="38">
        <v>43868</v>
      </c>
      <c r="H2132" s="24">
        <v>43868</v>
      </c>
      <c r="I2132" s="56" t="s">
        <v>300</v>
      </c>
      <c r="J2132" s="43" t="s">
        <v>846</v>
      </c>
      <c r="K2132" s="51" t="str">
        <f ca="1">LeaveTracker[[#This Row],[Days]]&amp;" "&amp;LeaveTracker[[#This Row],[Type of Leave]]</f>
        <v>1 OTHER</v>
      </c>
      <c r="L2132" s="23">
        <f ca="1">NETWORKDAYS(LeaveTracker[[#This Row],[Start Date]],LeaveTracker[[#This Row],[End Date]],lstHolidays)</f>
        <v>1</v>
      </c>
      <c r="M2132" s="27"/>
    </row>
    <row r="2133" spans="1:13" ht="30" hidden="1" customHeight="1" x14ac:dyDescent="0.3">
      <c r="A2133" s="27">
        <v>567</v>
      </c>
      <c r="B2133" s="31">
        <v>43918</v>
      </c>
      <c r="C2133" s="31">
        <v>43864</v>
      </c>
      <c r="D2133" s="20" t="s">
        <v>976</v>
      </c>
      <c r="E2133" s="51" t="str">
        <f>IF(ISBLANK(LeaveTracker[[#This Row],[Employee Name]]),"-----",VLOOKUP(LeaveTracker[[#This Row],[Employee Name]],Employees[[Employee Name]:[Office]],7))</f>
        <v>CSU</v>
      </c>
      <c r="F2133" s="51" t="str">
        <f>IF(ISBLANK(LeaveTracker[[#This Row],[Employee Name]]),"-----",VLOOKUP(LeaveTracker[[#This Row],[Employee Name]],Employees[[Employee Name]:[Office]],6))</f>
        <v>REGULAR</v>
      </c>
      <c r="G2133" s="24">
        <v>43871</v>
      </c>
      <c r="H2133" s="24">
        <v>43874</v>
      </c>
      <c r="I2133" s="56" t="s">
        <v>300</v>
      </c>
      <c r="J2133" s="43" t="s">
        <v>846</v>
      </c>
      <c r="K2133" s="51" t="str">
        <f ca="1">LeaveTracker[[#This Row],[Days]]&amp;" "&amp;LeaveTracker[[#This Row],[Type of Leave]]</f>
        <v>4 OTHER</v>
      </c>
      <c r="L2133" s="23">
        <f ca="1">NETWORKDAYS(LeaveTracker[[#This Row],[Start Date]],LeaveTracker[[#This Row],[End Date]],lstHolidays)</f>
        <v>4</v>
      </c>
      <c r="M2133" s="27"/>
    </row>
    <row r="2134" spans="1:13" ht="30" hidden="1" customHeight="1" x14ac:dyDescent="0.3">
      <c r="A2134" s="27">
        <v>568</v>
      </c>
      <c r="B2134" s="31">
        <v>43918</v>
      </c>
      <c r="C2134" s="31">
        <v>43867</v>
      </c>
      <c r="D2134" s="20" t="s">
        <v>979</v>
      </c>
      <c r="E2134" s="51" t="str">
        <f>IF(ISBLANK(LeaveTracker[[#This Row],[Employee Name]]),"-----",VLOOKUP(LeaveTracker[[#This Row],[Employee Name]],Employees[[Employee Name]:[Office]],7))</f>
        <v>TOPS (ADMIN CSU)</v>
      </c>
      <c r="F2134" s="51" t="str">
        <f>IF(ISBLANK(LeaveTracker[[#This Row],[Employee Name]]),"-----",VLOOKUP(LeaveTracker[[#This Row],[Employee Name]],Employees[[Employee Name]:[Office]],6))</f>
        <v>REGULAR</v>
      </c>
      <c r="G2134" s="24">
        <v>43871</v>
      </c>
      <c r="H2134" s="24">
        <v>43875</v>
      </c>
      <c r="I2134" s="56" t="s">
        <v>300</v>
      </c>
      <c r="J2134" s="43" t="s">
        <v>846</v>
      </c>
      <c r="K2134" s="51" t="str">
        <f ca="1">LeaveTracker[[#This Row],[Days]]&amp;" "&amp;LeaveTracker[[#This Row],[Type of Leave]]</f>
        <v>5 OTHER</v>
      </c>
      <c r="L2134" s="23">
        <f ca="1">NETWORKDAYS(LeaveTracker[[#This Row],[Start Date]],LeaveTracker[[#This Row],[End Date]],lstHolidays)</f>
        <v>5</v>
      </c>
      <c r="M2134" s="27"/>
    </row>
    <row r="2135" spans="1:13" ht="30" hidden="1" customHeight="1" x14ac:dyDescent="0.3">
      <c r="A2135" s="27">
        <v>569</v>
      </c>
      <c r="B2135" s="31">
        <v>43918</v>
      </c>
      <c r="C2135" s="31">
        <v>43872</v>
      </c>
      <c r="D2135" s="20" t="s">
        <v>882</v>
      </c>
      <c r="E2135" s="51" t="str">
        <f>IF(ISBLANK(LeaveTracker[[#This Row],[Employee Name]]),"-----",VLOOKUP(LeaveTracker[[#This Row],[Employee Name]],Employees[[Employee Name]:[Office]],7))</f>
        <v>GSO</v>
      </c>
      <c r="F2135" s="51" t="str">
        <f>IF(ISBLANK(LeaveTracker[[#This Row],[Employee Name]]),"-----",VLOOKUP(LeaveTracker[[#This Row],[Employee Name]],Employees[[Employee Name]:[Office]],6))</f>
        <v>REGULAR</v>
      </c>
      <c r="G2135" s="24">
        <v>43873</v>
      </c>
      <c r="H2135" s="24">
        <v>43875</v>
      </c>
      <c r="I2135" s="56" t="s">
        <v>300</v>
      </c>
      <c r="J2135" s="43" t="s">
        <v>767</v>
      </c>
      <c r="K2135" s="51" t="str">
        <f ca="1">LeaveTracker[[#This Row],[Days]]&amp;" "&amp;LeaveTracker[[#This Row],[Type of Leave]]</f>
        <v>3 OTHER</v>
      </c>
      <c r="L2135" s="23">
        <f ca="1">NETWORKDAYS(LeaveTracker[[#This Row],[Start Date]],LeaveTracker[[#This Row],[End Date]],lstHolidays)</f>
        <v>3</v>
      </c>
      <c r="M2135" s="27"/>
    </row>
    <row r="2136" spans="1:13" ht="30" hidden="1" customHeight="1" x14ac:dyDescent="0.3">
      <c r="A2136" s="27">
        <v>570</v>
      </c>
      <c r="B2136" s="31">
        <v>43918</v>
      </c>
      <c r="C2136" s="31">
        <v>43872</v>
      </c>
      <c r="D2136" s="20" t="s">
        <v>882</v>
      </c>
      <c r="E2136" s="51" t="str">
        <f>IF(ISBLANK(LeaveTracker[[#This Row],[Employee Name]]),"-----",VLOOKUP(LeaveTracker[[#This Row],[Employee Name]],Employees[[Employee Name]:[Office]],7))</f>
        <v>GSO</v>
      </c>
      <c r="F2136" s="51" t="str">
        <f>IF(ISBLANK(LeaveTracker[[#This Row],[Employee Name]]),"-----",VLOOKUP(LeaveTracker[[#This Row],[Employee Name]],Employees[[Employee Name]:[Office]],6))</f>
        <v>REGULAR</v>
      </c>
      <c r="G2136" s="24">
        <v>43868</v>
      </c>
      <c r="H2136" s="24">
        <v>43868</v>
      </c>
      <c r="I2136" s="56" t="s">
        <v>300</v>
      </c>
      <c r="J2136" s="43" t="s">
        <v>767</v>
      </c>
      <c r="K2136" s="51" t="str">
        <f ca="1">LeaveTracker[[#This Row],[Days]]&amp;" "&amp;LeaveTracker[[#This Row],[Type of Leave]]</f>
        <v>1 OTHER</v>
      </c>
      <c r="L2136" s="23">
        <f ca="1">NETWORKDAYS(LeaveTracker[[#This Row],[Start Date]],LeaveTracker[[#This Row],[End Date]],lstHolidays)</f>
        <v>1</v>
      </c>
      <c r="M2136" s="27"/>
    </row>
    <row r="2137" spans="1:13" ht="30" hidden="1" customHeight="1" x14ac:dyDescent="0.3">
      <c r="A2137" s="27">
        <v>571</v>
      </c>
      <c r="B2137" s="31">
        <v>43918</v>
      </c>
      <c r="C2137" s="31">
        <v>43893</v>
      </c>
      <c r="D2137" s="20" t="s">
        <v>528</v>
      </c>
      <c r="E2137" s="51" t="str">
        <f>IF(ISBLANK(LeaveTracker[[#This Row],[Employee Name]]),"-----",VLOOKUP(LeaveTracker[[#This Row],[Employee Name]],Employees[[Employee Name]:[Office]],7))</f>
        <v>GSO</v>
      </c>
      <c r="F2137" s="51" t="str">
        <f>IF(ISBLANK(LeaveTracker[[#This Row],[Employee Name]]),"-----",VLOOKUP(LeaveTracker[[#This Row],[Employee Name]],Employees[[Employee Name]:[Office]],6))</f>
        <v>REGULAR</v>
      </c>
      <c r="G2137" s="24">
        <v>43892</v>
      </c>
      <c r="H2137" s="24">
        <v>43892</v>
      </c>
      <c r="I2137" s="56" t="s">
        <v>300</v>
      </c>
      <c r="J2137" s="43" t="s">
        <v>647</v>
      </c>
      <c r="K2137" s="51" t="str">
        <f ca="1">LeaveTracker[[#This Row],[Days]]&amp;" "&amp;LeaveTracker[[#This Row],[Type of Leave]]</f>
        <v>1 OTHER</v>
      </c>
      <c r="L2137" s="23">
        <f ca="1">NETWORKDAYS(LeaveTracker[[#This Row],[Start Date]],LeaveTracker[[#This Row],[End Date]],lstHolidays)</f>
        <v>1</v>
      </c>
      <c r="M2137" s="27"/>
    </row>
    <row r="2138" spans="1:13" ht="30" hidden="1" customHeight="1" x14ac:dyDescent="0.3">
      <c r="A2138" s="27">
        <v>571</v>
      </c>
      <c r="B2138" s="31">
        <v>43918</v>
      </c>
      <c r="C2138" s="31">
        <v>43882</v>
      </c>
      <c r="D2138" s="20" t="s">
        <v>528</v>
      </c>
      <c r="E2138" s="51" t="str">
        <f>IF(ISBLANK(LeaveTracker[[#This Row],[Employee Name]]),"-----",VLOOKUP(LeaveTracker[[#This Row],[Employee Name]],Employees[[Employee Name]:[Office]],7))</f>
        <v>GSO</v>
      </c>
      <c r="F2138" s="51" t="str">
        <f>IF(ISBLANK(LeaveTracker[[#This Row],[Employee Name]]),"-----",VLOOKUP(LeaveTracker[[#This Row],[Employee Name]],Employees[[Employee Name]:[Office]],6))</f>
        <v>REGULAR</v>
      </c>
      <c r="G2138" s="24">
        <v>43881</v>
      </c>
      <c r="H2138" s="24">
        <v>43881</v>
      </c>
      <c r="I2138" s="56" t="s">
        <v>300</v>
      </c>
      <c r="J2138" s="43" t="s">
        <v>647</v>
      </c>
      <c r="K2138" s="51" t="str">
        <f ca="1">LeaveTracker[[#This Row],[Days]]&amp;" "&amp;LeaveTracker[[#This Row],[Type of Leave]]</f>
        <v>1 OTHER</v>
      </c>
      <c r="L2138" s="23">
        <f ca="1">NETWORKDAYS(LeaveTracker[[#This Row],[Start Date]],LeaveTracker[[#This Row],[End Date]],lstHolidays)</f>
        <v>1</v>
      </c>
      <c r="M2138" s="27"/>
    </row>
    <row r="2139" spans="1:13" ht="30" hidden="1" customHeight="1" x14ac:dyDescent="0.3">
      <c r="A2139" s="27">
        <v>572</v>
      </c>
      <c r="B2139" s="31">
        <v>43918</v>
      </c>
      <c r="C2139" s="31">
        <v>43874</v>
      </c>
      <c r="D2139" s="20" t="s">
        <v>528</v>
      </c>
      <c r="E2139" s="51" t="str">
        <f>IF(ISBLANK(LeaveTracker[[#This Row],[Employee Name]]),"-----",VLOOKUP(LeaveTracker[[#This Row],[Employee Name]],Employees[[Employee Name]:[Office]],7))</f>
        <v>GSO</v>
      </c>
      <c r="F2139" s="51" t="str">
        <f>IF(ISBLANK(LeaveTracker[[#This Row],[Employee Name]]),"-----",VLOOKUP(LeaveTracker[[#This Row],[Employee Name]],Employees[[Employee Name]:[Office]],6))</f>
        <v>REGULAR</v>
      </c>
      <c r="G2139" s="24">
        <v>43873</v>
      </c>
      <c r="H2139" s="24">
        <v>43873</v>
      </c>
      <c r="I2139" s="56" t="s">
        <v>300</v>
      </c>
      <c r="J2139" s="43" t="s">
        <v>767</v>
      </c>
      <c r="K2139" s="51" t="str">
        <f ca="1">LeaveTracker[[#This Row],[Days]]&amp;" "&amp;LeaveTracker[[#This Row],[Type of Leave]]</f>
        <v>1 OTHER</v>
      </c>
      <c r="L2139" s="23">
        <f ca="1">NETWORKDAYS(LeaveTracker[[#This Row],[Start Date]],LeaveTracker[[#This Row],[End Date]],lstHolidays)</f>
        <v>1</v>
      </c>
      <c r="M2139" s="27"/>
    </row>
    <row r="2140" spans="1:13" ht="30" hidden="1" customHeight="1" x14ac:dyDescent="0.3">
      <c r="A2140" s="27">
        <v>573</v>
      </c>
      <c r="B2140" s="31">
        <v>43918</v>
      </c>
      <c r="C2140" s="31">
        <v>43860</v>
      </c>
      <c r="D2140" s="20" t="s">
        <v>528</v>
      </c>
      <c r="E2140" s="51" t="str">
        <f>IF(ISBLANK(LeaveTracker[[#This Row],[Employee Name]]),"-----",VLOOKUP(LeaveTracker[[#This Row],[Employee Name]],Employees[[Employee Name]:[Office]],7))</f>
        <v>GSO</v>
      </c>
      <c r="F2140" s="51" t="str">
        <f>IF(ISBLANK(LeaveTracker[[#This Row],[Employee Name]]),"-----",VLOOKUP(LeaveTracker[[#This Row],[Employee Name]],Employees[[Employee Name]:[Office]],6))</f>
        <v>REGULAR</v>
      </c>
      <c r="G2140" s="24">
        <v>43859</v>
      </c>
      <c r="H2140" s="24">
        <v>43859</v>
      </c>
      <c r="I2140" s="56" t="s">
        <v>300</v>
      </c>
      <c r="J2140" s="43" t="s">
        <v>767</v>
      </c>
      <c r="K2140" s="51" t="str">
        <f ca="1">LeaveTracker[[#This Row],[Days]]&amp;" "&amp;LeaveTracker[[#This Row],[Type of Leave]]</f>
        <v>1 OTHER</v>
      </c>
      <c r="L2140" s="23">
        <f ca="1">NETWORKDAYS(LeaveTracker[[#This Row],[Start Date]],LeaveTracker[[#This Row],[End Date]],lstHolidays)</f>
        <v>1</v>
      </c>
      <c r="M2140" s="27"/>
    </row>
    <row r="2141" spans="1:13" ht="30" hidden="1" customHeight="1" x14ac:dyDescent="0.3">
      <c r="A2141" s="27">
        <v>574</v>
      </c>
      <c r="B2141" s="31">
        <v>43918</v>
      </c>
      <c r="C2141" s="31">
        <v>43881</v>
      </c>
      <c r="D2141" s="20" t="s">
        <v>446</v>
      </c>
      <c r="E2141" s="51" t="str">
        <f>IF(ISBLANK(LeaveTracker[[#This Row],[Employee Name]]),"-----",VLOOKUP(LeaveTracker[[#This Row],[Employee Name]],Employees[[Employee Name]:[Office]],7))</f>
        <v>GSO</v>
      </c>
      <c r="F2141" s="51" t="str">
        <f>IF(ISBLANK(LeaveTracker[[#This Row],[Employee Name]]),"-----",VLOOKUP(LeaveTracker[[#This Row],[Employee Name]],Employees[[Employee Name]:[Office]],6))</f>
        <v>REGULAR</v>
      </c>
      <c r="G2141" s="24">
        <v>43880</v>
      </c>
      <c r="H2141" s="24">
        <v>43880</v>
      </c>
      <c r="I2141" s="56" t="s">
        <v>81</v>
      </c>
      <c r="K2141" s="51" t="str">
        <f ca="1">LeaveTracker[[#This Row],[Days]]&amp;" "&amp;LeaveTracker[[#This Row],[Type of Leave]]</f>
        <v>1 SL</v>
      </c>
      <c r="L2141" s="23">
        <f ca="1">NETWORKDAYS(LeaveTracker[[#This Row],[Start Date]],LeaveTracker[[#This Row],[End Date]],lstHolidays)</f>
        <v>1</v>
      </c>
      <c r="M2141" s="27"/>
    </row>
    <row r="2142" spans="1:13" ht="30" hidden="1" customHeight="1" x14ac:dyDescent="0.3">
      <c r="A2142" s="27">
        <v>575</v>
      </c>
      <c r="B2142" s="31">
        <v>43918</v>
      </c>
      <c r="C2142" s="31">
        <v>43882</v>
      </c>
      <c r="D2142" s="20" t="s">
        <v>984</v>
      </c>
      <c r="E2142" s="51" t="str">
        <f>IF(ISBLANK(LeaveTracker[[#This Row],[Employee Name]]),"-----",VLOOKUP(LeaveTracker[[#This Row],[Employee Name]],Employees[[Employee Name]:[Office]],7))</f>
        <v>MO</v>
      </c>
      <c r="F2142" s="51" t="str">
        <f>IF(ISBLANK(LeaveTracker[[#This Row],[Employee Name]]),"-----",VLOOKUP(LeaveTracker[[#This Row],[Employee Name]],Employees[[Employee Name]:[Office]],6))</f>
        <v>REGULAR</v>
      </c>
      <c r="G2142" s="24">
        <v>43899</v>
      </c>
      <c r="H2142" s="24">
        <v>43902</v>
      </c>
      <c r="I2142" s="56" t="s">
        <v>82</v>
      </c>
      <c r="K2142" s="51" t="str">
        <f ca="1">LeaveTracker[[#This Row],[Days]]&amp;" "&amp;LeaveTracker[[#This Row],[Type of Leave]]</f>
        <v>4 VL</v>
      </c>
      <c r="L2142" s="23">
        <f ca="1">NETWORKDAYS(LeaveTracker[[#This Row],[Start Date]],LeaveTracker[[#This Row],[End Date]],lstHolidays)</f>
        <v>4</v>
      </c>
      <c r="M2142" s="27"/>
    </row>
    <row r="2143" spans="1:13" ht="30" hidden="1" customHeight="1" x14ac:dyDescent="0.3">
      <c r="A2143" s="27">
        <v>576</v>
      </c>
      <c r="B2143" s="31">
        <v>43918</v>
      </c>
      <c r="C2143" s="31">
        <v>43810</v>
      </c>
      <c r="D2143" s="20" t="s">
        <v>405</v>
      </c>
      <c r="E2143" s="51" t="str">
        <f>IF(ISBLANK(LeaveTracker[[#This Row],[Employee Name]]),"-----",VLOOKUP(LeaveTracker[[#This Row],[Employee Name]],Employees[[Employee Name]:[Office]],7))</f>
        <v>CTO</v>
      </c>
      <c r="F2143" s="51" t="str">
        <f>IF(ISBLANK(LeaveTracker[[#This Row],[Employee Name]]),"-----",VLOOKUP(LeaveTracker[[#This Row],[Employee Name]],Employees[[Employee Name]:[Office]],6))</f>
        <v>REGULAR</v>
      </c>
      <c r="G2143" s="24">
        <v>43806</v>
      </c>
      <c r="H2143" s="24">
        <v>43806</v>
      </c>
      <c r="I2143" s="56" t="s">
        <v>300</v>
      </c>
      <c r="J2143" s="43" t="s">
        <v>767</v>
      </c>
      <c r="K2143" s="51" t="str">
        <f ca="1">LeaveTracker[[#This Row],[Days]]&amp;" "&amp;LeaveTracker[[#This Row],[Type of Leave]]</f>
        <v>0 OTHER</v>
      </c>
      <c r="L2143" s="23">
        <f ca="1">NETWORKDAYS(LeaveTracker[[#This Row],[Start Date]],LeaveTracker[[#This Row],[End Date]],lstHolidays)</f>
        <v>0</v>
      </c>
      <c r="M2143" s="27"/>
    </row>
    <row r="2144" spans="1:13" ht="30" hidden="1" customHeight="1" x14ac:dyDescent="0.3">
      <c r="A2144" s="27">
        <v>577</v>
      </c>
      <c r="B2144" s="31">
        <v>43918</v>
      </c>
      <c r="C2144" s="31">
        <v>43874</v>
      </c>
      <c r="D2144" s="20" t="s">
        <v>897</v>
      </c>
      <c r="E2144" s="51" t="str">
        <f>IF(ISBLANK(LeaveTracker[[#This Row],[Employee Name]]),"-----",VLOOKUP(LeaveTracker[[#This Row],[Employee Name]],Employees[[Employee Name]:[Office]],7))</f>
        <v>ONT</v>
      </c>
      <c r="F2144" s="51" t="str">
        <f>IF(ISBLANK(LeaveTracker[[#This Row],[Employee Name]]),"-----",VLOOKUP(LeaveTracker[[#This Row],[Employee Name]],Employees[[Employee Name]:[Office]],6))</f>
        <v>REGULAR</v>
      </c>
      <c r="G2144" s="24">
        <v>43889</v>
      </c>
      <c r="H2144" s="24">
        <v>43889</v>
      </c>
      <c r="I2144" s="56" t="s">
        <v>300</v>
      </c>
      <c r="J2144" s="43" t="s">
        <v>759</v>
      </c>
      <c r="K2144" s="51" t="str">
        <f ca="1">LeaveTracker[[#This Row],[Days]]&amp;" "&amp;LeaveTracker[[#This Row],[Type of Leave]]</f>
        <v>1 OTHER</v>
      </c>
      <c r="L2144" s="23">
        <f ca="1">NETWORKDAYS(LeaveTracker[[#This Row],[Start Date]],LeaveTracker[[#This Row],[End Date]],lstHolidays)</f>
        <v>1</v>
      </c>
      <c r="M2144" s="27"/>
    </row>
    <row r="2145" spans="1:13" ht="30" hidden="1" customHeight="1" x14ac:dyDescent="0.3">
      <c r="A2145" s="27">
        <v>578</v>
      </c>
      <c r="B2145" s="31">
        <v>43918</v>
      </c>
      <c r="C2145" s="31">
        <v>43850</v>
      </c>
      <c r="D2145" s="20" t="s">
        <v>897</v>
      </c>
      <c r="E2145" s="51" t="str">
        <f>IF(ISBLANK(LeaveTracker[[#This Row],[Employee Name]]),"-----",VLOOKUP(LeaveTracker[[#This Row],[Employee Name]],Employees[[Employee Name]:[Office]],7))</f>
        <v>ONT</v>
      </c>
      <c r="F2145" s="51" t="str">
        <f>IF(ISBLANK(LeaveTracker[[#This Row],[Employee Name]]),"-----",VLOOKUP(LeaveTracker[[#This Row],[Employee Name]],Employees[[Employee Name]:[Office]],6))</f>
        <v>REGULAR</v>
      </c>
      <c r="G2145" s="24">
        <v>43845</v>
      </c>
      <c r="H2145" s="24">
        <v>43847</v>
      </c>
      <c r="I2145" s="56" t="s">
        <v>300</v>
      </c>
      <c r="J2145" s="43" t="s">
        <v>767</v>
      </c>
      <c r="K2145" s="51" t="str">
        <f ca="1">LeaveTracker[[#This Row],[Days]]&amp;" "&amp;LeaveTracker[[#This Row],[Type of Leave]]</f>
        <v>3 OTHER</v>
      </c>
      <c r="L2145" s="23">
        <f ca="1">NETWORKDAYS(LeaveTracker[[#This Row],[Start Date]],LeaveTracker[[#This Row],[End Date]],lstHolidays)</f>
        <v>3</v>
      </c>
      <c r="M2145" s="27"/>
    </row>
    <row r="2146" spans="1:13" ht="30" hidden="1" customHeight="1" x14ac:dyDescent="0.3">
      <c r="A2146" s="27">
        <v>579</v>
      </c>
      <c r="B2146" s="31">
        <v>43918</v>
      </c>
      <c r="C2146" s="31">
        <v>43850</v>
      </c>
      <c r="D2146" s="20" t="s">
        <v>189</v>
      </c>
      <c r="E2146" s="51" t="str">
        <f>IF(ISBLANK(LeaveTracker[[#This Row],[Employee Name]]),"-----",VLOOKUP(LeaveTracker[[#This Row],[Employee Name]],Employees[[Employee Name]:[Office]],7))</f>
        <v>CENRO</v>
      </c>
      <c r="F2146" s="51" t="str">
        <f>IF(ISBLANK(LeaveTracker[[#This Row],[Employee Name]]),"-----",VLOOKUP(LeaveTracker[[#This Row],[Employee Name]],Employees[[Employee Name]:[Office]],6))</f>
        <v>CASUAL</v>
      </c>
      <c r="G2146" s="24">
        <v>43845</v>
      </c>
      <c r="H2146" s="24">
        <v>43847</v>
      </c>
      <c r="I2146" s="56" t="s">
        <v>81</v>
      </c>
      <c r="K2146" s="51" t="str">
        <f ca="1">LeaveTracker[[#This Row],[Days]]&amp;" "&amp;LeaveTracker[[#This Row],[Type of Leave]]</f>
        <v>3 SL</v>
      </c>
      <c r="L2146" s="23">
        <f ca="1">NETWORKDAYS(LeaveTracker[[#This Row],[Start Date]],LeaveTracker[[#This Row],[End Date]],lstHolidays)</f>
        <v>3</v>
      </c>
      <c r="M2146" s="27"/>
    </row>
    <row r="2147" spans="1:13" ht="30" hidden="1" customHeight="1" x14ac:dyDescent="0.3">
      <c r="A2147" s="27">
        <v>580</v>
      </c>
      <c r="B2147" s="31">
        <v>43918</v>
      </c>
      <c r="D2147" s="20" t="s">
        <v>111</v>
      </c>
      <c r="E2147" s="51" t="str">
        <f>IF(ISBLANK(LeaveTracker[[#This Row],[Employee Name]]),"-----",VLOOKUP(LeaveTracker[[#This Row],[Employee Name]],Employees[[Employee Name]:[Office]],7))</f>
        <v>ONT</v>
      </c>
      <c r="F2147" s="51" t="str">
        <f>IF(ISBLANK(LeaveTracker[[#This Row],[Employee Name]]),"-----",VLOOKUP(LeaveTracker[[#This Row],[Employee Name]],Employees[[Employee Name]:[Office]],6))</f>
        <v>REGULAR</v>
      </c>
      <c r="G2147" s="24">
        <v>43866</v>
      </c>
      <c r="H2147" s="24">
        <v>43866</v>
      </c>
      <c r="I2147" s="56" t="s">
        <v>81</v>
      </c>
      <c r="K2147" s="51" t="str">
        <f ca="1">LeaveTracker[[#This Row],[Days]]&amp;" "&amp;LeaveTracker[[#This Row],[Type of Leave]]</f>
        <v>1 SL</v>
      </c>
      <c r="L2147" s="23">
        <f ca="1">NETWORKDAYS(LeaveTracker[[#This Row],[Start Date]],LeaveTracker[[#This Row],[End Date]],lstHolidays)</f>
        <v>1</v>
      </c>
      <c r="M2147" s="27"/>
    </row>
    <row r="2148" spans="1:13" ht="30" hidden="1" customHeight="1" x14ac:dyDescent="0.3">
      <c r="A2148" s="27">
        <v>581</v>
      </c>
      <c r="B2148" s="31">
        <v>43918</v>
      </c>
      <c r="C2148" s="31">
        <v>43854</v>
      </c>
      <c r="D2148" s="20" t="s">
        <v>111</v>
      </c>
      <c r="E2148" s="51" t="str">
        <f>IF(ISBLANK(LeaveTracker[[#This Row],[Employee Name]]),"-----",VLOOKUP(LeaveTracker[[#This Row],[Employee Name]],Employees[[Employee Name]:[Office]],7))</f>
        <v>ONT</v>
      </c>
      <c r="F2148" s="51" t="str">
        <f>IF(ISBLANK(LeaveTracker[[#This Row],[Employee Name]]),"-----",VLOOKUP(LeaveTracker[[#This Row],[Employee Name]],Employees[[Employee Name]:[Office]],6))</f>
        <v>REGULAR</v>
      </c>
      <c r="G2148" s="24">
        <v>43858</v>
      </c>
      <c r="H2148" s="24">
        <v>43858</v>
      </c>
      <c r="I2148" s="56" t="s">
        <v>300</v>
      </c>
      <c r="J2148" s="43" t="s">
        <v>759</v>
      </c>
      <c r="K2148" s="51" t="str">
        <f ca="1">LeaveTracker[[#This Row],[Days]]&amp;" "&amp;LeaveTracker[[#This Row],[Type of Leave]]</f>
        <v>1 OTHER</v>
      </c>
      <c r="L2148" s="23">
        <f ca="1">NETWORKDAYS(LeaveTracker[[#This Row],[Start Date]],LeaveTracker[[#This Row],[End Date]],lstHolidays)</f>
        <v>1</v>
      </c>
      <c r="M2148" s="27"/>
    </row>
    <row r="2149" spans="1:13" ht="30" hidden="1" customHeight="1" x14ac:dyDescent="0.3">
      <c r="A2149" s="27">
        <v>582</v>
      </c>
      <c r="B2149" s="31">
        <v>43918</v>
      </c>
      <c r="C2149" s="31">
        <v>43850</v>
      </c>
      <c r="D2149" s="20" t="s">
        <v>112</v>
      </c>
      <c r="E2149" s="51" t="str">
        <f>IF(ISBLANK(LeaveTracker[[#This Row],[Employee Name]]),"-----",VLOOKUP(LeaveTracker[[#This Row],[Employee Name]],Employees[[Employee Name]:[Office]],7))</f>
        <v>ONT</v>
      </c>
      <c r="F2149" s="51" t="str">
        <f>IF(ISBLANK(LeaveTracker[[#This Row],[Employee Name]]),"-----",VLOOKUP(LeaveTracker[[#This Row],[Employee Name]],Employees[[Employee Name]:[Office]],6))</f>
        <v>REGULAR</v>
      </c>
      <c r="G2149" s="24">
        <v>43845</v>
      </c>
      <c r="H2149" s="24">
        <v>43847</v>
      </c>
      <c r="I2149" s="56" t="s">
        <v>300</v>
      </c>
      <c r="J2149" s="43" t="s">
        <v>846</v>
      </c>
      <c r="K2149" s="51" t="str">
        <f ca="1">LeaveTracker[[#This Row],[Days]]&amp;" "&amp;LeaveTracker[[#This Row],[Type of Leave]]</f>
        <v>3 OTHER</v>
      </c>
      <c r="L2149" s="23">
        <f ca="1">NETWORKDAYS(LeaveTracker[[#This Row],[Start Date]],LeaveTracker[[#This Row],[End Date]],lstHolidays)</f>
        <v>3</v>
      </c>
      <c r="M2149" s="27"/>
    </row>
    <row r="2150" spans="1:13" ht="30" hidden="1" customHeight="1" x14ac:dyDescent="0.3">
      <c r="A2150" s="27">
        <v>583</v>
      </c>
      <c r="B2150" s="31">
        <v>43918</v>
      </c>
      <c r="C2150" s="31">
        <v>43887</v>
      </c>
      <c r="D2150" s="20" t="s">
        <v>189</v>
      </c>
      <c r="E2150" s="51" t="str">
        <f>IF(ISBLANK(LeaveTracker[[#This Row],[Employee Name]]),"-----",VLOOKUP(LeaveTracker[[#This Row],[Employee Name]],Employees[[Employee Name]:[Office]],7))</f>
        <v>CENRO</v>
      </c>
      <c r="F2150" s="51" t="str">
        <f>IF(ISBLANK(LeaveTracker[[#This Row],[Employee Name]]),"-----",VLOOKUP(LeaveTracker[[#This Row],[Employee Name]],Employees[[Employee Name]:[Office]],6))</f>
        <v>CASUAL</v>
      </c>
      <c r="G2150" s="24">
        <v>43885</v>
      </c>
      <c r="H2150" s="24">
        <v>43885</v>
      </c>
      <c r="I2150" s="56" t="s">
        <v>81</v>
      </c>
      <c r="K2150" s="51" t="str">
        <f ca="1">LeaveTracker[[#This Row],[Days]]&amp;" "&amp;LeaveTracker[[#This Row],[Type of Leave]]</f>
        <v>1 SL</v>
      </c>
      <c r="L2150" s="23">
        <f ca="1">NETWORKDAYS(LeaveTracker[[#This Row],[Start Date]],LeaveTracker[[#This Row],[End Date]],lstHolidays)</f>
        <v>1</v>
      </c>
      <c r="M2150" s="27"/>
    </row>
    <row r="2151" spans="1:13" ht="30" hidden="1" customHeight="1" x14ac:dyDescent="0.3">
      <c r="A2151" s="27">
        <v>584</v>
      </c>
      <c r="B2151" s="31">
        <v>43918</v>
      </c>
      <c r="C2151" s="31">
        <v>43900</v>
      </c>
      <c r="D2151" s="20" t="s">
        <v>347</v>
      </c>
      <c r="E2151" s="51" t="str">
        <f>IF(ISBLANK(LeaveTracker[[#This Row],[Employee Name]]),"-----",VLOOKUP(LeaveTracker[[#This Row],[Employee Name]],Employees[[Employee Name]:[Office]],7))</f>
        <v>ONT</v>
      </c>
      <c r="F2151" s="51" t="str">
        <f>IF(ISBLANK(LeaveTracker[[#This Row],[Employee Name]]),"-----",VLOOKUP(LeaveTracker[[#This Row],[Employee Name]],Employees[[Employee Name]:[Office]],6))</f>
        <v>REGULAR</v>
      </c>
      <c r="G2151" s="24">
        <v>43879</v>
      </c>
      <c r="H2151" s="24">
        <v>43908</v>
      </c>
      <c r="I2151" s="56" t="s">
        <v>300</v>
      </c>
      <c r="J2151" s="43" t="s">
        <v>158</v>
      </c>
      <c r="K2151" s="51" t="str">
        <f ca="1">LeaveTracker[[#This Row],[Days]]&amp;" "&amp;LeaveTracker[[#This Row],[Type of Leave]]</f>
        <v>22 OTHER</v>
      </c>
      <c r="L2151" s="23">
        <f ca="1">NETWORKDAYS(LeaveTracker[[#This Row],[Start Date]],LeaveTracker[[#This Row],[End Date]],lstHolidays)</f>
        <v>22</v>
      </c>
      <c r="M2151" s="27"/>
    </row>
    <row r="2152" spans="1:13" ht="30" hidden="1" customHeight="1" x14ac:dyDescent="0.3">
      <c r="A2152" s="27">
        <v>585</v>
      </c>
      <c r="B2152" s="31">
        <v>43918</v>
      </c>
      <c r="D2152" s="20" t="s">
        <v>985</v>
      </c>
      <c r="E2152" s="51" t="str">
        <f>IF(ISBLANK(LeaveTracker[[#This Row],[Employee Name]]),"-----",VLOOKUP(LeaveTracker[[#This Row],[Employee Name]],Employees[[Employee Name]:[Office]],7))</f>
        <v>CSU</v>
      </c>
      <c r="F2152" s="51" t="str">
        <f>IF(ISBLANK(LeaveTracker[[#This Row],[Employee Name]]),"-----",VLOOKUP(LeaveTracker[[#This Row],[Employee Name]],Employees[[Employee Name]:[Office]],6))</f>
        <v>REGULAR</v>
      </c>
      <c r="G2152" s="24">
        <v>43889</v>
      </c>
      <c r="H2152" s="24">
        <v>43889</v>
      </c>
      <c r="I2152" s="56" t="s">
        <v>300</v>
      </c>
      <c r="J2152" s="43" t="s">
        <v>694</v>
      </c>
      <c r="K2152" s="51" t="str">
        <f ca="1">LeaveTracker[[#This Row],[Days]]&amp;" "&amp;LeaveTracker[[#This Row],[Type of Leave]]</f>
        <v>1 OTHER</v>
      </c>
      <c r="L2152" s="23">
        <f ca="1">NETWORKDAYS(LeaveTracker[[#This Row],[Start Date]],LeaveTracker[[#This Row],[End Date]],lstHolidays)</f>
        <v>1</v>
      </c>
      <c r="M2152" s="27"/>
    </row>
    <row r="2153" spans="1:13" ht="30" hidden="1" customHeight="1" x14ac:dyDescent="0.3">
      <c r="A2153" s="27">
        <v>586</v>
      </c>
      <c r="B2153" s="31">
        <v>43918</v>
      </c>
      <c r="C2153" s="31">
        <v>43899</v>
      </c>
      <c r="D2153" s="20" t="s">
        <v>802</v>
      </c>
      <c r="E2153" s="51" t="str">
        <f>IF(ISBLANK(LeaveTracker[[#This Row],[Employee Name]]),"-----",VLOOKUP(LeaveTracker[[#This Row],[Employee Name]],Employees[[Employee Name]:[Office]],7))</f>
        <v>ONT</v>
      </c>
      <c r="F2153" s="51" t="str">
        <f>IF(ISBLANK(LeaveTracker[[#This Row],[Employee Name]]),"-----",VLOOKUP(LeaveTracker[[#This Row],[Employee Name]],Employees[[Employee Name]:[Office]],6))</f>
        <v>REGULAR</v>
      </c>
      <c r="G2153" s="24">
        <v>43944</v>
      </c>
      <c r="H2153" s="24">
        <v>43945</v>
      </c>
      <c r="I2153" s="56" t="s">
        <v>82</v>
      </c>
      <c r="K2153" s="51" t="str">
        <f ca="1">LeaveTracker[[#This Row],[Days]]&amp;" "&amp;LeaveTracker[[#This Row],[Type of Leave]]</f>
        <v>2 VL</v>
      </c>
      <c r="L2153" s="23">
        <f ca="1">NETWORKDAYS(LeaveTracker[[#This Row],[Start Date]],LeaveTracker[[#This Row],[End Date]],lstHolidays)</f>
        <v>2</v>
      </c>
      <c r="M2153" s="27"/>
    </row>
    <row r="2154" spans="1:13" ht="30" hidden="1" customHeight="1" x14ac:dyDescent="0.3">
      <c r="A2154" s="27">
        <v>587</v>
      </c>
      <c r="B2154" s="31">
        <v>43918</v>
      </c>
      <c r="C2154" s="31">
        <v>43892</v>
      </c>
      <c r="D2154" s="20" t="s">
        <v>275</v>
      </c>
      <c r="E2154" s="51" t="str">
        <f>IF(ISBLANK(LeaveTracker[[#This Row],[Employee Name]]),"-----",VLOOKUP(LeaveTracker[[#This Row],[Employee Name]],Employees[[Employee Name]:[Office]],7))</f>
        <v>CEO</v>
      </c>
      <c r="F2154" s="51" t="str">
        <f>IF(ISBLANK(LeaveTracker[[#This Row],[Employee Name]]),"-----",VLOOKUP(LeaveTracker[[#This Row],[Employee Name]],Employees[[Employee Name]:[Office]],6))</f>
        <v>REGULAR</v>
      </c>
      <c r="G2154" s="24">
        <v>43878</v>
      </c>
      <c r="H2154" s="24">
        <v>43889</v>
      </c>
      <c r="I2154" s="56" t="s">
        <v>82</v>
      </c>
      <c r="K2154" s="51" t="str">
        <f ca="1">LeaveTracker[[#This Row],[Days]]&amp;" "&amp;LeaveTracker[[#This Row],[Type of Leave]]</f>
        <v>10 VL</v>
      </c>
      <c r="L2154" s="23">
        <f ca="1">NETWORKDAYS(LeaveTracker[[#This Row],[Start Date]],LeaveTracker[[#This Row],[End Date]],lstHolidays)</f>
        <v>10</v>
      </c>
      <c r="M2154" s="27"/>
    </row>
    <row r="2155" spans="1:13" ht="30" hidden="1" customHeight="1" x14ac:dyDescent="0.3">
      <c r="A2155" s="27">
        <v>588</v>
      </c>
      <c r="B2155" s="31">
        <v>43918</v>
      </c>
      <c r="C2155" s="31">
        <v>43833</v>
      </c>
      <c r="D2155" s="20" t="s">
        <v>136</v>
      </c>
      <c r="E2155" s="51" t="str">
        <f>IF(ISBLANK(LeaveTracker[[#This Row],[Employee Name]]),"-----",VLOOKUP(LeaveTracker[[#This Row],[Employee Name]],Employees[[Employee Name]:[Office]],7))</f>
        <v>CHO</v>
      </c>
      <c r="F2155" s="51" t="str">
        <f>IF(ISBLANK(LeaveTracker[[#This Row],[Employee Name]]),"-----",VLOOKUP(LeaveTracker[[#This Row],[Employee Name]],Employees[[Employee Name]:[Office]],6))</f>
        <v>REGULAR</v>
      </c>
      <c r="G2155" s="24">
        <v>43839</v>
      </c>
      <c r="H2155" s="24">
        <v>43839</v>
      </c>
      <c r="I2155" s="56" t="s">
        <v>82</v>
      </c>
      <c r="K2155" s="51" t="str">
        <f ca="1">LeaveTracker[[#This Row],[Days]]&amp;" "&amp;LeaveTracker[[#This Row],[Type of Leave]]</f>
        <v>1 VL</v>
      </c>
      <c r="L2155" s="23">
        <f ca="1">NETWORKDAYS(LeaveTracker[[#This Row],[Start Date]],LeaveTracker[[#This Row],[End Date]],lstHolidays)</f>
        <v>1</v>
      </c>
      <c r="M2155" s="27"/>
    </row>
    <row r="2156" spans="1:13" ht="30" hidden="1" customHeight="1" x14ac:dyDescent="0.3">
      <c r="A2156" s="27">
        <v>589</v>
      </c>
      <c r="B2156" s="31">
        <v>43918</v>
      </c>
      <c r="C2156" s="31">
        <v>43878</v>
      </c>
      <c r="D2156" s="20" t="s">
        <v>163</v>
      </c>
      <c r="E2156" s="51" t="str">
        <f>IF(ISBLANK(LeaveTracker[[#This Row],[Employee Name]]),"-----",VLOOKUP(LeaveTracker[[#This Row],[Employee Name]],Employees[[Employee Name]:[Office]],7))</f>
        <v>CHO</v>
      </c>
      <c r="F2156" s="51" t="str">
        <f>IF(ISBLANK(LeaveTracker[[#This Row],[Employee Name]]),"-----",VLOOKUP(LeaveTracker[[#This Row],[Employee Name]],Employees[[Employee Name]:[Office]],6))</f>
        <v>REGULAR</v>
      </c>
      <c r="G2156" s="24">
        <v>43873</v>
      </c>
      <c r="H2156" s="24">
        <v>43873</v>
      </c>
      <c r="I2156" s="56" t="s">
        <v>81</v>
      </c>
      <c r="K2156" s="51" t="str">
        <f ca="1">LeaveTracker[[#This Row],[Days]]&amp;" "&amp;LeaveTracker[[#This Row],[Type of Leave]]</f>
        <v>1 SL</v>
      </c>
      <c r="L2156" s="23">
        <f ca="1">NETWORKDAYS(LeaveTracker[[#This Row],[Start Date]],LeaveTracker[[#This Row],[End Date]],lstHolidays)</f>
        <v>1</v>
      </c>
      <c r="M2156" s="27"/>
    </row>
    <row r="2157" spans="1:13" ht="30" hidden="1" customHeight="1" x14ac:dyDescent="0.3">
      <c r="A2157" s="27">
        <v>590</v>
      </c>
      <c r="B2157" s="31">
        <v>43918</v>
      </c>
      <c r="C2157" s="31">
        <v>43864</v>
      </c>
      <c r="D2157" s="20" t="s">
        <v>989</v>
      </c>
      <c r="E2157" s="51" t="str">
        <f>IF(ISBLANK(LeaveTracker[[#This Row],[Employee Name]]),"-----",VLOOKUP(LeaveTracker[[#This Row],[Employee Name]],Employees[[Employee Name]:[Office]],7))</f>
        <v>CHO</v>
      </c>
      <c r="F2157" s="51" t="str">
        <f>IF(ISBLANK(LeaveTracker[[#This Row],[Employee Name]]),"-----",VLOOKUP(LeaveTracker[[#This Row],[Employee Name]],Employees[[Employee Name]:[Office]],6))</f>
        <v>REGULAR</v>
      </c>
      <c r="G2157" s="24">
        <v>43871</v>
      </c>
      <c r="H2157" s="24">
        <v>43872</v>
      </c>
      <c r="I2157" s="56" t="s">
        <v>300</v>
      </c>
      <c r="J2157" s="43" t="s">
        <v>846</v>
      </c>
      <c r="K2157" s="51" t="str">
        <f ca="1">LeaveTracker[[#This Row],[Days]]&amp;" "&amp;LeaveTracker[[#This Row],[Type of Leave]]</f>
        <v>2 OTHER</v>
      </c>
      <c r="L2157" s="23">
        <f ca="1">NETWORKDAYS(LeaveTracker[[#This Row],[Start Date]],LeaveTracker[[#This Row],[End Date]],lstHolidays)</f>
        <v>2</v>
      </c>
      <c r="M2157" s="27"/>
    </row>
    <row r="2158" spans="1:13" ht="30" hidden="1" customHeight="1" x14ac:dyDescent="0.3">
      <c r="A2158" s="27">
        <v>591</v>
      </c>
      <c r="B2158" s="31">
        <v>43918</v>
      </c>
      <c r="C2158" s="31">
        <v>43861</v>
      </c>
      <c r="D2158" s="20" t="s">
        <v>826</v>
      </c>
      <c r="E2158" s="51" t="str">
        <f>IF(ISBLANK(LeaveTracker[[#This Row],[Employee Name]]),"-----",VLOOKUP(LeaveTracker[[#This Row],[Employee Name]],Employees[[Employee Name]:[Office]],7))</f>
        <v>CHO</v>
      </c>
      <c r="F2158" s="51" t="str">
        <f>IF(ISBLANK(LeaveTracker[[#This Row],[Employee Name]]),"-----",VLOOKUP(LeaveTracker[[#This Row],[Employee Name]],Employees[[Employee Name]:[Office]],6))</f>
        <v>REGULAR</v>
      </c>
      <c r="G2158" s="24">
        <v>43868</v>
      </c>
      <c r="H2158" s="24">
        <v>43868</v>
      </c>
      <c r="I2158" s="56" t="s">
        <v>300</v>
      </c>
      <c r="J2158" s="43" t="s">
        <v>846</v>
      </c>
      <c r="K2158" s="51" t="str">
        <f ca="1">LeaveTracker[[#This Row],[Days]]&amp;" "&amp;LeaveTracker[[#This Row],[Type of Leave]]</f>
        <v>1 OTHER</v>
      </c>
      <c r="L2158" s="23">
        <f ca="1">NETWORKDAYS(LeaveTracker[[#This Row],[Start Date]],LeaveTracker[[#This Row],[End Date]],lstHolidays)</f>
        <v>1</v>
      </c>
      <c r="M2158" s="27"/>
    </row>
    <row r="2159" spans="1:13" ht="30" hidden="1" customHeight="1" x14ac:dyDescent="0.3">
      <c r="A2159" s="27">
        <v>591</v>
      </c>
      <c r="B2159" s="31">
        <v>43918</v>
      </c>
      <c r="C2159" s="31">
        <v>43861</v>
      </c>
      <c r="D2159" s="20" t="s">
        <v>826</v>
      </c>
      <c r="E2159" s="51" t="str">
        <f>IF(ISBLANK(LeaveTracker[[#This Row],[Employee Name]]),"-----",VLOOKUP(LeaveTracker[[#This Row],[Employee Name]],Employees[[Employee Name]:[Office]],7))</f>
        <v>CHO</v>
      </c>
      <c r="F2159" s="51" t="str">
        <f>IF(ISBLANK(LeaveTracker[[#This Row],[Employee Name]]),"-----",VLOOKUP(LeaveTracker[[#This Row],[Employee Name]],Employees[[Employee Name]:[Office]],6))</f>
        <v>REGULAR</v>
      </c>
      <c r="G2159" s="24">
        <v>43871</v>
      </c>
      <c r="H2159" s="24">
        <v>43872</v>
      </c>
      <c r="I2159" s="56" t="s">
        <v>300</v>
      </c>
      <c r="J2159" s="43" t="s">
        <v>846</v>
      </c>
      <c r="K2159" s="51" t="str">
        <f ca="1">LeaveTracker[[#This Row],[Days]]&amp;" "&amp;LeaveTracker[[#This Row],[Type of Leave]]</f>
        <v>2 OTHER</v>
      </c>
      <c r="L2159" s="23">
        <f ca="1">NETWORKDAYS(LeaveTracker[[#This Row],[Start Date]],LeaveTracker[[#This Row],[End Date]],lstHolidays)</f>
        <v>2</v>
      </c>
      <c r="M2159" s="27"/>
    </row>
    <row r="2160" spans="1:13" ht="30" hidden="1" customHeight="1" x14ac:dyDescent="0.3">
      <c r="A2160" s="27">
        <v>592</v>
      </c>
      <c r="B2160" s="31">
        <v>43918</v>
      </c>
      <c r="C2160" s="31">
        <v>43838</v>
      </c>
      <c r="D2160" s="20" t="s">
        <v>826</v>
      </c>
      <c r="E2160" s="51" t="str">
        <f>IF(ISBLANK(LeaveTracker[[#This Row],[Employee Name]]),"-----",VLOOKUP(LeaveTracker[[#This Row],[Employee Name]],Employees[[Employee Name]:[Office]],7))</f>
        <v>CHO</v>
      </c>
      <c r="F2160" s="51" t="str">
        <f>IF(ISBLANK(LeaveTracker[[#This Row],[Employee Name]]),"-----",VLOOKUP(LeaveTracker[[#This Row],[Employee Name]],Employees[[Employee Name]:[Office]],6))</f>
        <v>REGULAR</v>
      </c>
      <c r="G2160" s="24">
        <v>43837</v>
      </c>
      <c r="H2160" s="24">
        <v>43837</v>
      </c>
      <c r="I2160" s="56" t="s">
        <v>81</v>
      </c>
      <c r="K2160" s="51" t="str">
        <f ca="1">LeaveTracker[[#This Row],[Days]]&amp;" "&amp;LeaveTracker[[#This Row],[Type of Leave]]</f>
        <v>1 SL</v>
      </c>
      <c r="L2160" s="23">
        <f ca="1">NETWORKDAYS(LeaveTracker[[#This Row],[Start Date]],LeaveTracker[[#This Row],[End Date]],lstHolidays)</f>
        <v>1</v>
      </c>
      <c r="M2160" s="27"/>
    </row>
    <row r="2161" spans="1:13" ht="30" hidden="1" customHeight="1" x14ac:dyDescent="0.3">
      <c r="A2161" s="27">
        <v>593</v>
      </c>
      <c r="B2161" s="31">
        <v>43918</v>
      </c>
      <c r="C2161" s="31">
        <v>43907</v>
      </c>
      <c r="D2161" s="20" t="s">
        <v>823</v>
      </c>
      <c r="E2161" s="51" t="str">
        <f>IF(ISBLANK(LeaveTracker[[#This Row],[Employee Name]]),"-----",VLOOKUP(LeaveTracker[[#This Row],[Employee Name]],Employees[[Employee Name]:[Office]],7))</f>
        <v>CHO</v>
      </c>
      <c r="F2161" s="51" t="str">
        <f>IF(ISBLANK(LeaveTracker[[#This Row],[Employee Name]]),"-----",VLOOKUP(LeaveTracker[[#This Row],[Employee Name]],Employees[[Employee Name]:[Office]],6))</f>
        <v>REGULAR</v>
      </c>
      <c r="G2161" s="24">
        <v>43906</v>
      </c>
      <c r="H2161" s="24">
        <v>43906</v>
      </c>
      <c r="I2161" s="56" t="s">
        <v>81</v>
      </c>
      <c r="K2161" s="51" t="str">
        <f ca="1">LeaveTracker[[#This Row],[Days]]&amp;" "&amp;LeaveTracker[[#This Row],[Type of Leave]]</f>
        <v>1 SL</v>
      </c>
      <c r="L2161" s="23">
        <f ca="1">NETWORKDAYS(LeaveTracker[[#This Row],[Start Date]],LeaveTracker[[#This Row],[End Date]],lstHolidays)</f>
        <v>1</v>
      </c>
      <c r="M2161" s="27"/>
    </row>
    <row r="2162" spans="1:13" ht="30" hidden="1" customHeight="1" x14ac:dyDescent="0.3">
      <c r="A2162" s="27">
        <v>594</v>
      </c>
      <c r="B2162" s="31">
        <v>43918</v>
      </c>
      <c r="C2162" s="31">
        <v>43873</v>
      </c>
      <c r="D2162" s="20" t="s">
        <v>823</v>
      </c>
      <c r="E2162" s="51" t="str">
        <f>IF(ISBLANK(LeaveTracker[[#This Row],[Employee Name]]),"-----",VLOOKUP(LeaveTracker[[#This Row],[Employee Name]],Employees[[Employee Name]:[Office]],7))</f>
        <v>CHO</v>
      </c>
      <c r="F2162" s="51" t="str">
        <f>IF(ISBLANK(LeaveTracker[[#This Row],[Employee Name]]),"-----",VLOOKUP(LeaveTracker[[#This Row],[Employee Name]],Employees[[Employee Name]:[Office]],6))</f>
        <v>REGULAR</v>
      </c>
      <c r="G2162" s="24">
        <v>43879</v>
      </c>
      <c r="H2162" s="24">
        <v>43879</v>
      </c>
      <c r="I2162" s="56" t="s">
        <v>300</v>
      </c>
      <c r="J2162" s="43" t="s">
        <v>647</v>
      </c>
      <c r="K2162" s="51" t="str">
        <f ca="1">LeaveTracker[[#This Row],[Days]]&amp;" "&amp;LeaveTracker[[#This Row],[Type of Leave]]</f>
        <v>1 OTHER</v>
      </c>
      <c r="L2162" s="23">
        <f ca="1">NETWORKDAYS(LeaveTracker[[#This Row],[Start Date]],LeaveTracker[[#This Row],[End Date]],lstHolidays)</f>
        <v>1</v>
      </c>
      <c r="M2162" s="27"/>
    </row>
    <row r="2163" spans="1:13" ht="30" hidden="1" customHeight="1" x14ac:dyDescent="0.3">
      <c r="A2163" s="27">
        <v>595</v>
      </c>
      <c r="B2163" s="31">
        <v>43918</v>
      </c>
      <c r="C2163" s="31">
        <v>43866</v>
      </c>
      <c r="D2163" s="20" t="s">
        <v>823</v>
      </c>
      <c r="E2163" s="51" t="str">
        <f>IF(ISBLANK(LeaveTracker[[#This Row],[Employee Name]]),"-----",VLOOKUP(LeaveTracker[[#This Row],[Employee Name]],Employees[[Employee Name]:[Office]],7))</f>
        <v>CHO</v>
      </c>
      <c r="F2163" s="51" t="str">
        <f>IF(ISBLANK(LeaveTracker[[#This Row],[Employee Name]]),"-----",VLOOKUP(LeaveTracker[[#This Row],[Employee Name]],Employees[[Employee Name]:[Office]],6))</f>
        <v>REGULAR</v>
      </c>
      <c r="G2163" s="24">
        <v>43871</v>
      </c>
      <c r="H2163" s="24">
        <v>43871</v>
      </c>
      <c r="I2163" s="56" t="s">
        <v>300</v>
      </c>
      <c r="J2163" s="43" t="s">
        <v>846</v>
      </c>
      <c r="K2163" s="51" t="str">
        <f ca="1">LeaveTracker[[#This Row],[Days]]&amp;" "&amp;LeaveTracker[[#This Row],[Type of Leave]]</f>
        <v>1 OTHER</v>
      </c>
      <c r="L2163" s="23">
        <f ca="1">NETWORKDAYS(LeaveTracker[[#This Row],[Start Date]],LeaveTracker[[#This Row],[End Date]],lstHolidays)</f>
        <v>1</v>
      </c>
      <c r="M2163" s="27"/>
    </row>
    <row r="2164" spans="1:13" ht="30" hidden="1" customHeight="1" x14ac:dyDescent="0.3">
      <c r="A2164" s="27">
        <v>595</v>
      </c>
      <c r="B2164" s="31">
        <v>43918</v>
      </c>
      <c r="C2164" s="31">
        <v>43866</v>
      </c>
      <c r="D2164" s="20" t="s">
        <v>823</v>
      </c>
      <c r="E2164" s="51" t="str">
        <f>IF(ISBLANK(LeaveTracker[[#This Row],[Employee Name]]),"-----",VLOOKUP(LeaveTracker[[#This Row],[Employee Name]],Employees[[Employee Name]:[Office]],7))</f>
        <v>CHO</v>
      </c>
      <c r="F2164" s="51" t="str">
        <f>IF(ISBLANK(LeaveTracker[[#This Row],[Employee Name]]),"-----",VLOOKUP(LeaveTracker[[#This Row],[Employee Name]],Employees[[Employee Name]:[Office]],6))</f>
        <v>REGULAR</v>
      </c>
      <c r="G2164" s="24">
        <v>43874</v>
      </c>
      <c r="H2164" s="24">
        <v>43874</v>
      </c>
      <c r="I2164" s="56" t="s">
        <v>300</v>
      </c>
      <c r="J2164" s="43" t="s">
        <v>846</v>
      </c>
      <c r="K2164" s="51" t="str">
        <f ca="1">LeaveTracker[[#This Row],[Days]]&amp;" "&amp;LeaveTracker[[#This Row],[Type of Leave]]</f>
        <v>1 OTHER</v>
      </c>
      <c r="L2164" s="23">
        <f ca="1">NETWORKDAYS(LeaveTracker[[#This Row],[Start Date]],LeaveTracker[[#This Row],[End Date]],lstHolidays)</f>
        <v>1</v>
      </c>
      <c r="M2164" s="27"/>
    </row>
    <row r="2165" spans="1:13" ht="30" hidden="1" customHeight="1" x14ac:dyDescent="0.3">
      <c r="A2165" s="27">
        <v>596</v>
      </c>
      <c r="B2165" s="31">
        <v>43918</v>
      </c>
      <c r="C2165" s="31">
        <v>43850</v>
      </c>
      <c r="D2165" s="20" t="s">
        <v>823</v>
      </c>
      <c r="E2165" s="51" t="str">
        <f>IF(ISBLANK(LeaveTracker[[#This Row],[Employee Name]]),"-----",VLOOKUP(LeaveTracker[[#This Row],[Employee Name]],Employees[[Employee Name]:[Office]],7))</f>
        <v>CHO</v>
      </c>
      <c r="F2165" s="51" t="str">
        <f>IF(ISBLANK(LeaveTracker[[#This Row],[Employee Name]]),"-----",VLOOKUP(LeaveTracker[[#This Row],[Employee Name]],Employees[[Employee Name]:[Office]],6))</f>
        <v>REGULAR</v>
      </c>
      <c r="G2165" s="24">
        <v>43845</v>
      </c>
      <c r="H2165" s="24">
        <v>43847</v>
      </c>
      <c r="I2165" s="56" t="s">
        <v>81</v>
      </c>
      <c r="K2165" s="51" t="str">
        <f ca="1">LeaveTracker[[#This Row],[Days]]&amp;" "&amp;LeaveTracker[[#This Row],[Type of Leave]]</f>
        <v>3 SL</v>
      </c>
      <c r="L2165" s="23">
        <f ca="1">NETWORKDAYS(LeaveTracker[[#This Row],[Start Date]],LeaveTracker[[#This Row],[End Date]],lstHolidays)</f>
        <v>3</v>
      </c>
      <c r="M2165" s="27"/>
    </row>
    <row r="2166" spans="1:13" ht="30" hidden="1" customHeight="1" x14ac:dyDescent="0.3">
      <c r="A2166" s="27">
        <v>597</v>
      </c>
      <c r="B2166" s="31">
        <v>43918</v>
      </c>
      <c r="C2166" s="31">
        <v>43839</v>
      </c>
      <c r="D2166" s="20" t="s">
        <v>823</v>
      </c>
      <c r="E2166" s="51" t="str">
        <f>IF(ISBLANK(LeaveTracker[[#This Row],[Employee Name]]),"-----",VLOOKUP(LeaveTracker[[#This Row],[Employee Name]],Employees[[Employee Name]:[Office]],7))</f>
        <v>CHO</v>
      </c>
      <c r="F2166" s="51" t="str">
        <f>IF(ISBLANK(LeaveTracker[[#This Row],[Employee Name]]),"-----",VLOOKUP(LeaveTracker[[#This Row],[Employee Name]],Employees[[Employee Name]:[Office]],6))</f>
        <v>REGULAR</v>
      </c>
      <c r="G2166" s="24">
        <v>43838</v>
      </c>
      <c r="H2166" s="24">
        <v>43838</v>
      </c>
      <c r="I2166" s="56" t="s">
        <v>81</v>
      </c>
      <c r="K2166" s="51" t="str">
        <f ca="1">LeaveTracker[[#This Row],[Days]]&amp;" "&amp;LeaveTracker[[#This Row],[Type of Leave]]</f>
        <v>1 SL</v>
      </c>
      <c r="L2166" s="23">
        <f ca="1">NETWORKDAYS(LeaveTracker[[#This Row],[Start Date]],LeaveTracker[[#This Row],[End Date]],lstHolidays)</f>
        <v>1</v>
      </c>
      <c r="M2166" s="27"/>
    </row>
    <row r="2167" spans="1:13" ht="30" hidden="1" customHeight="1" x14ac:dyDescent="0.3">
      <c r="A2167" s="27">
        <v>598</v>
      </c>
      <c r="B2167" s="31">
        <v>43918</v>
      </c>
      <c r="C2167" s="31">
        <v>43889</v>
      </c>
      <c r="D2167" s="20" t="s">
        <v>818</v>
      </c>
      <c r="E2167" s="51" t="str">
        <f>IF(ISBLANK(LeaveTracker[[#This Row],[Employee Name]]),"-----",VLOOKUP(LeaveTracker[[#This Row],[Employee Name]],Employees[[Employee Name]:[Office]],7))</f>
        <v>CHO</v>
      </c>
      <c r="F2167" s="51" t="str">
        <f>IF(ISBLANK(LeaveTracker[[#This Row],[Employee Name]]),"-----",VLOOKUP(LeaveTracker[[#This Row],[Employee Name]],Employees[[Employee Name]:[Office]],6))</f>
        <v>REGULAR</v>
      </c>
      <c r="G2167" s="24">
        <v>43889</v>
      </c>
      <c r="H2167" s="24">
        <v>43889</v>
      </c>
      <c r="I2167" s="56" t="s">
        <v>81</v>
      </c>
      <c r="K2167" s="51" t="str">
        <f ca="1">LeaveTracker[[#This Row],[Days]]&amp;" "&amp;LeaveTracker[[#This Row],[Type of Leave]]</f>
        <v>1 SL</v>
      </c>
      <c r="L2167" s="23">
        <f ca="1">NETWORKDAYS(LeaveTracker[[#This Row],[Start Date]],LeaveTracker[[#This Row],[End Date]],lstHolidays)</f>
        <v>1</v>
      </c>
      <c r="M2167" s="27"/>
    </row>
    <row r="2168" spans="1:13" ht="30" hidden="1" customHeight="1" x14ac:dyDescent="0.3">
      <c r="A2168" s="27">
        <v>599</v>
      </c>
      <c r="B2168" s="31">
        <v>43918</v>
      </c>
      <c r="C2168" s="31">
        <v>43868</v>
      </c>
      <c r="D2168" s="20" t="s">
        <v>818</v>
      </c>
      <c r="E2168" s="51" t="str">
        <f>IF(ISBLANK(LeaveTracker[[#This Row],[Employee Name]]),"-----",VLOOKUP(LeaveTracker[[#This Row],[Employee Name]],Employees[[Employee Name]:[Office]],7))</f>
        <v>CHO</v>
      </c>
      <c r="F2168" s="51" t="str">
        <f>IF(ISBLANK(LeaveTracker[[#This Row],[Employee Name]]),"-----",VLOOKUP(LeaveTracker[[#This Row],[Employee Name]],Employees[[Employee Name]:[Office]],6))</f>
        <v>REGULAR</v>
      </c>
      <c r="G2168" s="24">
        <v>43861</v>
      </c>
      <c r="H2168" s="24">
        <v>43861</v>
      </c>
      <c r="I2168" s="56" t="s">
        <v>81</v>
      </c>
      <c r="K2168" s="51" t="str">
        <f ca="1">LeaveTracker[[#This Row],[Days]]&amp;" "&amp;LeaveTracker[[#This Row],[Type of Leave]]</f>
        <v>1 SL</v>
      </c>
      <c r="L2168" s="23">
        <f ca="1">NETWORKDAYS(LeaveTracker[[#This Row],[Start Date]],LeaveTracker[[#This Row],[End Date]],lstHolidays)</f>
        <v>1</v>
      </c>
      <c r="M2168" s="27"/>
    </row>
    <row r="2169" spans="1:13" ht="30" hidden="1" customHeight="1" x14ac:dyDescent="0.3">
      <c r="A2169" s="27">
        <v>600</v>
      </c>
      <c r="B2169" s="31">
        <v>43918</v>
      </c>
      <c r="C2169" s="31">
        <v>43895</v>
      </c>
      <c r="D2169" s="20" t="s">
        <v>691</v>
      </c>
      <c r="E2169" s="51" t="str">
        <f>IF(ISBLANK(LeaveTracker[[#This Row],[Employee Name]]),"-----",VLOOKUP(LeaveTracker[[#This Row],[Employee Name]],Employees[[Employee Name]:[Office]],7))</f>
        <v>CHO</v>
      </c>
      <c r="F2169" s="51" t="str">
        <f>IF(ISBLANK(LeaveTracker[[#This Row],[Employee Name]]),"-----",VLOOKUP(LeaveTracker[[#This Row],[Employee Name]],Employees[[Employee Name]:[Office]],6))</f>
        <v>REGULAR</v>
      </c>
      <c r="G2169" s="24">
        <v>43902</v>
      </c>
      <c r="H2169" s="24">
        <v>43902</v>
      </c>
      <c r="I2169" s="56" t="s">
        <v>300</v>
      </c>
      <c r="J2169" s="43" t="s">
        <v>759</v>
      </c>
      <c r="K2169" s="51" t="str">
        <f ca="1">LeaveTracker[[#This Row],[Days]]&amp;" "&amp;LeaveTracker[[#This Row],[Type of Leave]]</f>
        <v>1 OTHER</v>
      </c>
      <c r="L2169" s="23">
        <f ca="1">NETWORKDAYS(LeaveTracker[[#This Row],[Start Date]],LeaveTracker[[#This Row],[End Date]],lstHolidays)</f>
        <v>1</v>
      </c>
      <c r="M2169" s="27"/>
    </row>
    <row r="2170" spans="1:13" ht="30" hidden="1" customHeight="1" x14ac:dyDescent="0.3">
      <c r="A2170" s="27">
        <v>601</v>
      </c>
      <c r="B2170" s="31">
        <v>43918</v>
      </c>
      <c r="C2170" s="31">
        <v>43874</v>
      </c>
      <c r="D2170" s="20" t="s">
        <v>691</v>
      </c>
      <c r="E2170" s="51" t="str">
        <f>IF(ISBLANK(LeaveTracker[[#This Row],[Employee Name]]),"-----",VLOOKUP(LeaveTracker[[#This Row],[Employee Name]],Employees[[Employee Name]:[Office]],7))</f>
        <v>CHO</v>
      </c>
      <c r="F2170" s="51" t="str">
        <f>IF(ISBLANK(LeaveTracker[[#This Row],[Employee Name]]),"-----",VLOOKUP(LeaveTracker[[#This Row],[Employee Name]],Employees[[Employee Name]:[Office]],6))</f>
        <v>REGULAR</v>
      </c>
      <c r="G2170" s="24">
        <v>43882</v>
      </c>
      <c r="H2170" s="24">
        <v>43882</v>
      </c>
      <c r="I2170" s="56" t="s">
        <v>82</v>
      </c>
      <c r="K2170" s="51" t="str">
        <f ca="1">LeaveTracker[[#This Row],[Days]]&amp;" "&amp;LeaveTracker[[#This Row],[Type of Leave]]</f>
        <v>1 VL</v>
      </c>
      <c r="L2170" s="23">
        <f ca="1">NETWORKDAYS(LeaveTracker[[#This Row],[Start Date]],LeaveTracker[[#This Row],[End Date]],lstHolidays)</f>
        <v>1</v>
      </c>
      <c r="M2170" s="27"/>
    </row>
    <row r="2171" spans="1:13" ht="30" hidden="1" customHeight="1" x14ac:dyDescent="0.3">
      <c r="A2171" s="27">
        <v>602</v>
      </c>
      <c r="B2171" s="31">
        <v>43918</v>
      </c>
      <c r="C2171" s="31">
        <v>43865</v>
      </c>
      <c r="D2171" s="20" t="s">
        <v>691</v>
      </c>
      <c r="E2171" s="51" t="str">
        <f>IF(ISBLANK(LeaveTracker[[#This Row],[Employee Name]]),"-----",VLOOKUP(LeaveTracker[[#This Row],[Employee Name]],Employees[[Employee Name]:[Office]],7))</f>
        <v>CHO</v>
      </c>
      <c r="F2171" s="51" t="str">
        <f>IF(ISBLANK(LeaveTracker[[#This Row],[Employee Name]]),"-----",VLOOKUP(LeaveTracker[[#This Row],[Employee Name]],Employees[[Employee Name]:[Office]],6))</f>
        <v>REGULAR</v>
      </c>
      <c r="G2171" s="24">
        <v>43871</v>
      </c>
      <c r="H2171" s="24">
        <v>43872</v>
      </c>
      <c r="I2171" s="56" t="s">
        <v>300</v>
      </c>
      <c r="J2171" s="43" t="s">
        <v>846</v>
      </c>
      <c r="K2171" s="51" t="str">
        <f ca="1">LeaveTracker[[#This Row],[Days]]&amp;" "&amp;LeaveTracker[[#This Row],[Type of Leave]]</f>
        <v>2 OTHER</v>
      </c>
      <c r="L2171" s="23">
        <f ca="1">NETWORKDAYS(LeaveTracker[[#This Row],[Start Date]],LeaveTracker[[#This Row],[End Date]],lstHolidays)</f>
        <v>2</v>
      </c>
      <c r="M2171" s="27"/>
    </row>
    <row r="2172" spans="1:13" ht="30" hidden="1" customHeight="1" x14ac:dyDescent="0.3">
      <c r="A2172" s="27">
        <v>603</v>
      </c>
      <c r="B2172" s="31">
        <v>43918</v>
      </c>
      <c r="C2172" s="31">
        <v>43866</v>
      </c>
      <c r="D2172" s="20" t="s">
        <v>830</v>
      </c>
      <c r="E2172" s="51" t="str">
        <f>IF(ISBLANK(LeaveTracker[[#This Row],[Employee Name]]),"-----",VLOOKUP(LeaveTracker[[#This Row],[Employee Name]],Employees[[Employee Name]:[Office]],7))</f>
        <v>CHO</v>
      </c>
      <c r="F2172" s="51" t="str">
        <f>IF(ISBLANK(LeaveTracker[[#This Row],[Employee Name]]),"-----",VLOOKUP(LeaveTracker[[#This Row],[Employee Name]],Employees[[Employee Name]:[Office]],6))</f>
        <v>REGULAR</v>
      </c>
      <c r="G2172" s="24">
        <v>43871</v>
      </c>
      <c r="H2172" s="24">
        <v>43874</v>
      </c>
      <c r="I2172" s="56" t="s">
        <v>300</v>
      </c>
      <c r="J2172" s="43" t="s">
        <v>846</v>
      </c>
      <c r="K2172" s="51" t="str">
        <f ca="1">LeaveTracker[[#This Row],[Days]]&amp;" "&amp;LeaveTracker[[#This Row],[Type of Leave]]</f>
        <v>4 OTHER</v>
      </c>
      <c r="L2172" s="23">
        <f ca="1">NETWORKDAYS(LeaveTracker[[#This Row],[Start Date]],LeaveTracker[[#This Row],[End Date]],lstHolidays)</f>
        <v>4</v>
      </c>
      <c r="M2172" s="27"/>
    </row>
    <row r="2173" spans="1:13" ht="30" hidden="1" customHeight="1" x14ac:dyDescent="0.3">
      <c r="A2173" s="27">
        <v>604</v>
      </c>
      <c r="B2173" s="31">
        <v>43918</v>
      </c>
      <c r="C2173" s="31">
        <v>43850</v>
      </c>
      <c r="D2173" s="20" t="s">
        <v>830</v>
      </c>
      <c r="E2173" s="51" t="str">
        <f>IF(ISBLANK(LeaveTracker[[#This Row],[Employee Name]]),"-----",VLOOKUP(LeaveTracker[[#This Row],[Employee Name]],Employees[[Employee Name]:[Office]],7))</f>
        <v>CHO</v>
      </c>
      <c r="F2173" s="51" t="str">
        <f>IF(ISBLANK(LeaveTracker[[#This Row],[Employee Name]]),"-----",VLOOKUP(LeaveTracker[[#This Row],[Employee Name]],Employees[[Employee Name]:[Office]],6))</f>
        <v>REGULAR</v>
      </c>
      <c r="G2173" s="24">
        <v>43845</v>
      </c>
      <c r="H2173" s="24">
        <v>43847</v>
      </c>
      <c r="I2173" s="56" t="s">
        <v>81</v>
      </c>
      <c r="K2173" s="51" t="str">
        <f ca="1">LeaveTracker[[#This Row],[Days]]&amp;" "&amp;LeaveTracker[[#This Row],[Type of Leave]]</f>
        <v>3 SL</v>
      </c>
      <c r="L2173" s="23">
        <f ca="1">NETWORKDAYS(LeaveTracker[[#This Row],[Start Date]],LeaveTracker[[#This Row],[End Date]],lstHolidays)</f>
        <v>3</v>
      </c>
      <c r="M2173" s="27"/>
    </row>
    <row r="2174" spans="1:13" ht="30" hidden="1" customHeight="1" x14ac:dyDescent="0.3">
      <c r="A2174" s="27">
        <v>605</v>
      </c>
      <c r="B2174" s="31">
        <v>43918</v>
      </c>
      <c r="C2174" s="31">
        <v>43906</v>
      </c>
      <c r="D2174" s="20" t="s">
        <v>830</v>
      </c>
      <c r="E2174" s="51" t="str">
        <f>IF(ISBLANK(LeaveTracker[[#This Row],[Employee Name]]),"-----",VLOOKUP(LeaveTracker[[#This Row],[Employee Name]],Employees[[Employee Name]:[Office]],7))</f>
        <v>CHO</v>
      </c>
      <c r="F2174" s="51" t="str">
        <f>IF(ISBLANK(LeaveTracker[[#This Row],[Employee Name]]),"-----",VLOOKUP(LeaveTracker[[#This Row],[Employee Name]],Employees[[Employee Name]:[Office]],6))</f>
        <v>REGULAR</v>
      </c>
      <c r="G2174" s="24">
        <v>43906</v>
      </c>
      <c r="H2174" s="24">
        <v>43906</v>
      </c>
      <c r="I2174" s="56" t="s">
        <v>81</v>
      </c>
      <c r="K2174" s="51" t="str">
        <f ca="1">LeaveTracker[[#This Row],[Days]]&amp;" "&amp;LeaveTracker[[#This Row],[Type of Leave]]</f>
        <v>1 SL</v>
      </c>
      <c r="L2174" s="23">
        <f ca="1">NETWORKDAYS(LeaveTracker[[#This Row],[Start Date]],LeaveTracker[[#This Row],[End Date]],lstHolidays)</f>
        <v>1</v>
      </c>
      <c r="M2174" s="27"/>
    </row>
    <row r="2175" spans="1:13" ht="30" hidden="1" customHeight="1" x14ac:dyDescent="0.3">
      <c r="A2175" s="27">
        <v>606</v>
      </c>
      <c r="B2175" s="31">
        <v>43918</v>
      </c>
      <c r="C2175" s="31">
        <v>43888</v>
      </c>
      <c r="D2175" s="20" t="s">
        <v>830</v>
      </c>
      <c r="E2175" s="51" t="str">
        <f>IF(ISBLANK(LeaveTracker[[#This Row],[Employee Name]]),"-----",VLOOKUP(LeaveTracker[[#This Row],[Employee Name]],Employees[[Employee Name]:[Office]],7))</f>
        <v>CHO</v>
      </c>
      <c r="F2175" s="51" t="str">
        <f>IF(ISBLANK(LeaveTracker[[#This Row],[Employee Name]]),"-----",VLOOKUP(LeaveTracker[[#This Row],[Employee Name]],Employees[[Employee Name]:[Office]],6))</f>
        <v>REGULAR</v>
      </c>
      <c r="G2175" s="24">
        <v>43887</v>
      </c>
      <c r="H2175" s="24">
        <v>43887</v>
      </c>
      <c r="I2175" s="56" t="s">
        <v>81</v>
      </c>
      <c r="K2175" s="51" t="str">
        <f ca="1">LeaveTracker[[#This Row],[Days]]&amp;" "&amp;LeaveTracker[[#This Row],[Type of Leave]]</f>
        <v>1 SL</v>
      </c>
      <c r="L2175" s="23">
        <f ca="1">NETWORKDAYS(LeaveTracker[[#This Row],[Start Date]],LeaveTracker[[#This Row],[End Date]],lstHolidays)</f>
        <v>1</v>
      </c>
      <c r="M2175" s="27"/>
    </row>
    <row r="2176" spans="1:13" ht="30" hidden="1" customHeight="1" x14ac:dyDescent="0.3">
      <c r="A2176" s="27">
        <v>607</v>
      </c>
      <c r="B2176" s="31">
        <v>43918</v>
      </c>
      <c r="C2176" s="31">
        <v>43889</v>
      </c>
      <c r="D2176" s="20" t="s">
        <v>992</v>
      </c>
      <c r="E2176" s="51" t="str">
        <f>IF(ISBLANK(LeaveTracker[[#This Row],[Employee Name]]),"-----",VLOOKUP(LeaveTracker[[#This Row],[Employee Name]],Employees[[Employee Name]:[Office]],7))</f>
        <v>BPLO</v>
      </c>
      <c r="F2176" s="51" t="str">
        <f>IF(ISBLANK(LeaveTracker[[#This Row],[Employee Name]]),"-----",VLOOKUP(LeaveTracker[[#This Row],[Employee Name]],Employees[[Employee Name]:[Office]],6))</f>
        <v>JOBCON</v>
      </c>
      <c r="G2176" s="24">
        <v>43887</v>
      </c>
      <c r="H2176" s="24">
        <v>43888</v>
      </c>
      <c r="I2176" s="56" t="s">
        <v>81</v>
      </c>
      <c r="K2176" s="51" t="str">
        <f ca="1">LeaveTracker[[#This Row],[Days]]&amp;" "&amp;LeaveTracker[[#This Row],[Type of Leave]]</f>
        <v>2 SL</v>
      </c>
      <c r="L2176" s="23">
        <f ca="1">NETWORKDAYS(LeaveTracker[[#This Row],[Start Date]],LeaveTracker[[#This Row],[End Date]],lstHolidays)</f>
        <v>2</v>
      </c>
      <c r="M2176" s="27"/>
    </row>
    <row r="2177" spans="1:13" ht="30" hidden="1" customHeight="1" x14ac:dyDescent="0.3">
      <c r="A2177" s="27">
        <v>608</v>
      </c>
      <c r="B2177" s="31">
        <v>43918</v>
      </c>
      <c r="C2177" s="31">
        <v>43858</v>
      </c>
      <c r="D2177" s="20" t="s">
        <v>497</v>
      </c>
      <c r="E2177" s="51" t="str">
        <f>IF(ISBLANK(LeaveTracker[[#This Row],[Employee Name]]),"-----",VLOOKUP(LeaveTracker[[#This Row],[Employee Name]],Employees[[Employee Name]:[Office]],7))</f>
        <v>COOPERATIVE OFFICE</v>
      </c>
      <c r="F2177" s="51" t="str">
        <f>IF(ISBLANK(LeaveTracker[[#This Row],[Employee Name]]),"-----",VLOOKUP(LeaveTracker[[#This Row],[Employee Name]],Employees[[Employee Name]:[Office]],6))</f>
        <v>REGULAR</v>
      </c>
      <c r="G2177" s="24">
        <v>43864</v>
      </c>
      <c r="H2177" s="24">
        <v>43864</v>
      </c>
      <c r="I2177" s="56" t="s">
        <v>300</v>
      </c>
      <c r="J2177" s="43" t="s">
        <v>846</v>
      </c>
      <c r="K2177" s="51" t="str">
        <f ca="1">LeaveTracker[[#This Row],[Days]]&amp;" "&amp;LeaveTracker[[#This Row],[Type of Leave]]</f>
        <v>1 OTHER</v>
      </c>
      <c r="L2177" s="23">
        <f ca="1">NETWORKDAYS(LeaveTracker[[#This Row],[Start Date]],LeaveTracker[[#This Row],[End Date]],lstHolidays)</f>
        <v>1</v>
      </c>
      <c r="M2177" s="27"/>
    </row>
    <row r="2178" spans="1:13" ht="30" hidden="1" customHeight="1" x14ac:dyDescent="0.3">
      <c r="A2178" s="27">
        <v>608</v>
      </c>
      <c r="B2178" s="31">
        <v>43918</v>
      </c>
      <c r="C2178" s="31">
        <v>43858</v>
      </c>
      <c r="D2178" s="20" t="s">
        <v>497</v>
      </c>
      <c r="E2178" s="51" t="str">
        <f>IF(ISBLANK(LeaveTracker[[#This Row],[Employee Name]]),"-----",VLOOKUP(LeaveTracker[[#This Row],[Employee Name]],Employees[[Employee Name]:[Office]],7))</f>
        <v>COOPERATIVE OFFICE</v>
      </c>
      <c r="F2178" s="51" t="str">
        <f>IF(ISBLANK(LeaveTracker[[#This Row],[Employee Name]]),"-----",VLOOKUP(LeaveTracker[[#This Row],[Employee Name]],Employees[[Employee Name]:[Office]],6))</f>
        <v>REGULAR</v>
      </c>
      <c r="G2178" s="24">
        <v>43867</v>
      </c>
      <c r="H2178" s="24">
        <v>43867</v>
      </c>
      <c r="I2178" s="56" t="s">
        <v>300</v>
      </c>
      <c r="J2178" s="43" t="s">
        <v>846</v>
      </c>
      <c r="K2178" s="51" t="str">
        <f ca="1">LeaveTracker[[#This Row],[Days]]&amp;" "&amp;LeaveTracker[[#This Row],[Type of Leave]]</f>
        <v>1 OTHER</v>
      </c>
      <c r="L2178" s="23">
        <f ca="1">NETWORKDAYS(LeaveTracker[[#This Row],[Start Date]],LeaveTracker[[#This Row],[End Date]],lstHolidays)</f>
        <v>1</v>
      </c>
      <c r="M2178" s="27"/>
    </row>
    <row r="2179" spans="1:13" ht="30" hidden="1" customHeight="1" x14ac:dyDescent="0.3">
      <c r="A2179" s="27">
        <v>608</v>
      </c>
      <c r="B2179" s="31">
        <v>43918</v>
      </c>
      <c r="C2179" s="31">
        <v>43858</v>
      </c>
      <c r="D2179" s="20" t="s">
        <v>497</v>
      </c>
      <c r="E2179" s="51" t="str">
        <f>IF(ISBLANK(LeaveTracker[[#This Row],[Employee Name]]),"-----",VLOOKUP(LeaveTracker[[#This Row],[Employee Name]],Employees[[Employee Name]:[Office]],7))</f>
        <v>COOPERATIVE OFFICE</v>
      </c>
      <c r="F2179" s="51" t="str">
        <f>IF(ISBLANK(LeaveTracker[[#This Row],[Employee Name]]),"-----",VLOOKUP(LeaveTracker[[#This Row],[Employee Name]],Employees[[Employee Name]:[Office]],6))</f>
        <v>REGULAR</v>
      </c>
      <c r="G2179" s="24">
        <v>43871</v>
      </c>
      <c r="H2179" s="24">
        <v>43872</v>
      </c>
      <c r="I2179" s="56" t="s">
        <v>300</v>
      </c>
      <c r="J2179" s="43" t="s">
        <v>846</v>
      </c>
      <c r="K2179" s="51" t="str">
        <f ca="1">LeaveTracker[[#This Row],[Days]]&amp;" "&amp;LeaveTracker[[#This Row],[Type of Leave]]</f>
        <v>2 OTHER</v>
      </c>
      <c r="L2179" s="23">
        <f ca="1">NETWORKDAYS(LeaveTracker[[#This Row],[Start Date]],LeaveTracker[[#This Row],[End Date]],lstHolidays)</f>
        <v>2</v>
      </c>
      <c r="M2179" s="27"/>
    </row>
    <row r="2180" spans="1:13" ht="30" hidden="1" customHeight="1" x14ac:dyDescent="0.3">
      <c r="A2180" s="27">
        <v>608</v>
      </c>
      <c r="B2180" s="31">
        <v>43918</v>
      </c>
      <c r="C2180" s="31">
        <v>43858</v>
      </c>
      <c r="D2180" s="20" t="s">
        <v>497</v>
      </c>
      <c r="E2180" s="51" t="str">
        <f>IF(ISBLANK(LeaveTracker[[#This Row],[Employee Name]]),"-----",VLOOKUP(LeaveTracker[[#This Row],[Employee Name]],Employees[[Employee Name]:[Office]],7))</f>
        <v>COOPERATIVE OFFICE</v>
      </c>
      <c r="F2180" s="51" t="str">
        <f>IF(ISBLANK(LeaveTracker[[#This Row],[Employee Name]]),"-----",VLOOKUP(LeaveTracker[[#This Row],[Employee Name]],Employees[[Employee Name]:[Office]],6))</f>
        <v>REGULAR</v>
      </c>
      <c r="G2180" s="24">
        <v>43874</v>
      </c>
      <c r="H2180" s="24">
        <v>43874</v>
      </c>
      <c r="I2180" s="56" t="s">
        <v>300</v>
      </c>
      <c r="J2180" s="43" t="s">
        <v>846</v>
      </c>
      <c r="K2180" s="51" t="str">
        <f ca="1">LeaveTracker[[#This Row],[Days]]&amp;" "&amp;LeaveTracker[[#This Row],[Type of Leave]]</f>
        <v>1 OTHER</v>
      </c>
      <c r="L2180" s="23">
        <f ca="1">NETWORKDAYS(LeaveTracker[[#This Row],[Start Date]],LeaveTracker[[#This Row],[End Date]],lstHolidays)</f>
        <v>1</v>
      </c>
      <c r="M2180" s="27"/>
    </row>
    <row r="2181" spans="1:13" ht="30" hidden="1" customHeight="1" x14ac:dyDescent="0.3">
      <c r="A2181" s="27">
        <v>609</v>
      </c>
      <c r="B2181" s="31">
        <v>43918</v>
      </c>
      <c r="C2181" s="31">
        <v>43862</v>
      </c>
      <c r="D2181" s="20" t="s">
        <v>497</v>
      </c>
      <c r="E2181" s="51" t="str">
        <f>IF(ISBLANK(LeaveTracker[[#This Row],[Employee Name]]),"-----",VLOOKUP(LeaveTracker[[#This Row],[Employee Name]],Employees[[Employee Name]:[Office]],7))</f>
        <v>COOPERATIVE OFFICE</v>
      </c>
      <c r="F2181" s="51" t="str">
        <f>IF(ISBLANK(LeaveTracker[[#This Row],[Employee Name]]),"-----",VLOOKUP(LeaveTracker[[#This Row],[Employee Name]],Employees[[Employee Name]:[Office]],6))</f>
        <v>REGULAR</v>
      </c>
      <c r="G2181" s="24">
        <v>43860</v>
      </c>
      <c r="H2181" s="21">
        <v>43860</v>
      </c>
      <c r="I2181" s="56" t="s">
        <v>300</v>
      </c>
      <c r="J2181" s="43" t="s">
        <v>767</v>
      </c>
      <c r="K2181" s="51" t="str">
        <f ca="1">LeaveTracker[[#This Row],[Days]]&amp;" "&amp;LeaveTracker[[#This Row],[Type of Leave]]</f>
        <v>1 OTHER</v>
      </c>
      <c r="L2181" s="23">
        <f ca="1">NETWORKDAYS(LeaveTracker[[#This Row],[Start Date]],LeaveTracker[[#This Row],[End Date]],lstHolidays)</f>
        <v>1</v>
      </c>
      <c r="M2181" s="27"/>
    </row>
    <row r="2182" spans="1:13" ht="30" hidden="1" customHeight="1" x14ac:dyDescent="0.3">
      <c r="A2182" s="27">
        <v>610</v>
      </c>
      <c r="B2182" s="31">
        <v>43918</v>
      </c>
      <c r="C2182" s="31">
        <v>43858</v>
      </c>
      <c r="D2182" s="20" t="s">
        <v>195</v>
      </c>
      <c r="E2182" s="51" t="str">
        <f>IF(ISBLANK(LeaveTracker[[#This Row],[Employee Name]]),"-----",VLOOKUP(LeaveTracker[[#This Row],[Employee Name]],Employees[[Employee Name]:[Office]],7))</f>
        <v>CCT</v>
      </c>
      <c r="F2182" s="51" t="str">
        <f>IF(ISBLANK(LeaveTracker[[#This Row],[Employee Name]]),"-----",VLOOKUP(LeaveTracker[[#This Row],[Employee Name]],Employees[[Employee Name]:[Office]],6))</f>
        <v>REGULAR</v>
      </c>
      <c r="G2182" s="24">
        <v>43857</v>
      </c>
      <c r="H2182" s="24">
        <v>43859</v>
      </c>
      <c r="I2182" s="56" t="s">
        <v>300</v>
      </c>
      <c r="J2182" s="43" t="s">
        <v>846</v>
      </c>
      <c r="K2182" s="51" t="str">
        <f ca="1">LeaveTracker[[#This Row],[Days]]&amp;" "&amp;LeaveTracker[[#This Row],[Type of Leave]]</f>
        <v>3 OTHER</v>
      </c>
      <c r="L2182" s="23">
        <f ca="1">NETWORKDAYS(LeaveTracker[[#This Row],[Start Date]],LeaveTracker[[#This Row],[End Date]],lstHolidays)</f>
        <v>3</v>
      </c>
      <c r="M2182" s="27"/>
    </row>
    <row r="2183" spans="1:13" ht="30" hidden="1" customHeight="1" x14ac:dyDescent="0.3">
      <c r="A2183" s="27">
        <v>611</v>
      </c>
      <c r="B2183" s="31">
        <v>43918</v>
      </c>
      <c r="C2183" s="31">
        <v>43900</v>
      </c>
      <c r="D2183" s="20" t="s">
        <v>531</v>
      </c>
      <c r="E2183" s="51" t="str">
        <f>IF(ISBLANK(LeaveTracker[[#This Row],[Employee Name]]),"-----",VLOOKUP(LeaveTracker[[#This Row],[Employee Name]],Employees[[Employee Name]:[Office]],7))</f>
        <v>TIPID IMPOK</v>
      </c>
      <c r="F2183" s="51" t="str">
        <f>IF(ISBLANK(LeaveTracker[[#This Row],[Employee Name]]),"-----",VLOOKUP(LeaveTracker[[#This Row],[Employee Name]],Employees[[Employee Name]:[Office]],6))</f>
        <v>REGULAR</v>
      </c>
      <c r="G2183" s="24">
        <v>43887</v>
      </c>
      <c r="H2183" s="24">
        <v>43887</v>
      </c>
      <c r="I2183" s="56" t="s">
        <v>81</v>
      </c>
      <c r="K2183" s="51" t="str">
        <f ca="1">LeaveTracker[[#This Row],[Days]]&amp;" "&amp;LeaveTracker[[#This Row],[Type of Leave]]</f>
        <v>1 SL</v>
      </c>
      <c r="L2183" s="23">
        <f ca="1">NETWORKDAYS(LeaveTracker[[#This Row],[Start Date]],LeaveTracker[[#This Row],[End Date]],lstHolidays)</f>
        <v>1</v>
      </c>
      <c r="M2183" s="27"/>
    </row>
    <row r="2184" spans="1:13" ht="30" hidden="1" customHeight="1" x14ac:dyDescent="0.3">
      <c r="A2184" s="27">
        <v>612</v>
      </c>
      <c r="B2184" s="31">
        <v>43918</v>
      </c>
      <c r="C2184" s="31">
        <v>43838</v>
      </c>
      <c r="D2184" s="20" t="s">
        <v>491</v>
      </c>
      <c r="E2184" s="51" t="str">
        <f>IF(ISBLANK(LeaveTracker[[#This Row],[Employee Name]]),"-----",VLOOKUP(LeaveTracker[[#This Row],[Employee Name]],Employees[[Employee Name]:[Office]],7))</f>
        <v>MAHOGANY MARKET</v>
      </c>
      <c r="F2184" s="51" t="str">
        <f>IF(ISBLANK(LeaveTracker[[#This Row],[Employee Name]]),"-----",VLOOKUP(LeaveTracker[[#This Row],[Employee Name]],Employees[[Employee Name]:[Office]],6))</f>
        <v>REGULAR</v>
      </c>
      <c r="G2184" s="24">
        <v>43837</v>
      </c>
      <c r="H2184" s="24">
        <v>43837</v>
      </c>
      <c r="I2184" s="56" t="s">
        <v>81</v>
      </c>
      <c r="K2184" s="51" t="str">
        <f ca="1">LeaveTracker[[#This Row],[Days]]&amp;" "&amp;LeaveTracker[[#This Row],[Type of Leave]]</f>
        <v>1 SL</v>
      </c>
      <c r="L2184" s="23">
        <f ca="1">NETWORKDAYS(LeaveTracker[[#This Row],[Start Date]],LeaveTracker[[#This Row],[End Date]],lstHolidays)</f>
        <v>1</v>
      </c>
      <c r="M2184" s="27"/>
    </row>
    <row r="2185" spans="1:13" ht="30" hidden="1" customHeight="1" x14ac:dyDescent="0.3">
      <c r="A2185" s="27">
        <v>613</v>
      </c>
      <c r="B2185" s="31">
        <v>43919</v>
      </c>
      <c r="C2185" s="31">
        <v>43861</v>
      </c>
      <c r="D2185" s="20" t="s">
        <v>504</v>
      </c>
      <c r="E2185" s="51" t="str">
        <f>IF(ISBLANK(LeaveTracker[[#This Row],[Employee Name]]),"-----",VLOOKUP(LeaveTracker[[#This Row],[Employee Name]],Employees[[Employee Name]:[Office]],7))</f>
        <v>COOPERATIVE OFFICE</v>
      </c>
      <c r="F2185" s="51" t="str">
        <f>IF(ISBLANK(LeaveTracker[[#This Row],[Employee Name]]),"-----",VLOOKUP(LeaveTracker[[#This Row],[Employee Name]],Employees[[Employee Name]:[Office]],6))</f>
        <v>REGULAR</v>
      </c>
      <c r="G2185" s="24">
        <v>43867</v>
      </c>
      <c r="H2185" s="24">
        <v>43871</v>
      </c>
      <c r="I2185" s="56" t="s">
        <v>300</v>
      </c>
      <c r="J2185" s="43" t="s">
        <v>846</v>
      </c>
      <c r="K2185" s="51" t="str">
        <f ca="1">LeaveTracker[[#This Row],[Days]]&amp;" "&amp;LeaveTracker[[#This Row],[Type of Leave]]</f>
        <v>3 OTHER</v>
      </c>
      <c r="L2185" s="23">
        <f ca="1">NETWORKDAYS(LeaveTracker[[#This Row],[Start Date]],LeaveTracker[[#This Row],[End Date]],lstHolidays)</f>
        <v>3</v>
      </c>
      <c r="M2185" s="27"/>
    </row>
    <row r="2186" spans="1:13" ht="30" hidden="1" customHeight="1" x14ac:dyDescent="0.3">
      <c r="A2186" s="27">
        <v>614</v>
      </c>
      <c r="B2186" s="31">
        <v>43919</v>
      </c>
      <c r="C2186" s="31">
        <v>43840</v>
      </c>
      <c r="D2186" s="20" t="s">
        <v>504</v>
      </c>
      <c r="E2186" s="51" t="str">
        <f>IF(ISBLANK(LeaveTracker[[#This Row],[Employee Name]]),"-----",VLOOKUP(LeaveTracker[[#This Row],[Employee Name]],Employees[[Employee Name]:[Office]],7))</f>
        <v>COOPERATIVE OFFICE</v>
      </c>
      <c r="F2186" s="51" t="str">
        <f>IF(ISBLANK(LeaveTracker[[#This Row],[Employee Name]]),"-----",VLOOKUP(LeaveTracker[[#This Row],[Employee Name]],Employees[[Employee Name]:[Office]],6))</f>
        <v>REGULAR</v>
      </c>
      <c r="G2186" s="24">
        <v>43847</v>
      </c>
      <c r="H2186" s="24">
        <v>43847</v>
      </c>
      <c r="I2186" s="56" t="s">
        <v>300</v>
      </c>
      <c r="J2186" s="43" t="s">
        <v>647</v>
      </c>
      <c r="K2186" s="51" t="str">
        <f ca="1">LeaveTracker[[#This Row],[Days]]&amp;" "&amp;LeaveTracker[[#This Row],[Type of Leave]]</f>
        <v>1 OTHER</v>
      </c>
      <c r="L2186" s="23">
        <f ca="1">NETWORKDAYS(LeaveTracker[[#This Row],[Start Date]],LeaveTracker[[#This Row],[End Date]],lstHolidays)</f>
        <v>1</v>
      </c>
      <c r="M2186" s="27"/>
    </row>
    <row r="2187" spans="1:13" ht="30" hidden="1" customHeight="1" x14ac:dyDescent="0.3">
      <c r="A2187" s="27">
        <v>615</v>
      </c>
      <c r="B2187" s="31">
        <v>43919</v>
      </c>
      <c r="C2187" s="31">
        <v>43881</v>
      </c>
      <c r="D2187" s="20" t="s">
        <v>485</v>
      </c>
      <c r="E2187" s="51" t="str">
        <f>IF(ISBLANK(LeaveTracker[[#This Row],[Employee Name]]),"-----",VLOOKUP(LeaveTracker[[#This Row],[Employee Name]],Employees[[Employee Name]:[Office]],7))</f>
        <v>COOPERATIVE OFFICE</v>
      </c>
      <c r="F2187" s="51" t="str">
        <f>IF(ISBLANK(LeaveTracker[[#This Row],[Employee Name]]),"-----",VLOOKUP(LeaveTracker[[#This Row],[Employee Name]],Employees[[Employee Name]:[Office]],6))</f>
        <v>REGULAR</v>
      </c>
      <c r="G2187" s="24">
        <v>43885</v>
      </c>
      <c r="H2187" s="24">
        <v>43885</v>
      </c>
      <c r="I2187" s="56" t="s">
        <v>300</v>
      </c>
      <c r="J2187" s="43" t="s">
        <v>647</v>
      </c>
      <c r="K2187" s="51" t="str">
        <f ca="1">LeaveTracker[[#This Row],[Days]]&amp;" "&amp;LeaveTracker[[#This Row],[Type of Leave]]</f>
        <v>1 OTHER</v>
      </c>
      <c r="L2187" s="23">
        <f ca="1">NETWORKDAYS(LeaveTracker[[#This Row],[Start Date]],LeaveTracker[[#This Row],[End Date]],lstHolidays)</f>
        <v>1</v>
      </c>
      <c r="M2187" s="27"/>
    </row>
    <row r="2188" spans="1:13" ht="30" hidden="1" customHeight="1" x14ac:dyDescent="0.3">
      <c r="A2188" s="27">
        <v>615</v>
      </c>
      <c r="B2188" s="31">
        <v>43919</v>
      </c>
      <c r="C2188" s="31">
        <v>43881</v>
      </c>
      <c r="D2188" s="20" t="s">
        <v>485</v>
      </c>
      <c r="E2188" s="51" t="str">
        <f>IF(ISBLANK(LeaveTracker[[#This Row],[Employee Name]]),"-----",VLOOKUP(LeaveTracker[[#This Row],[Employee Name]],Employees[[Employee Name]:[Office]],7))</f>
        <v>COOPERATIVE OFFICE</v>
      </c>
      <c r="F2188" s="51" t="str">
        <f>IF(ISBLANK(LeaveTracker[[#This Row],[Employee Name]]),"-----",VLOOKUP(LeaveTracker[[#This Row],[Employee Name]],Employees[[Employee Name]:[Office]],6))</f>
        <v>REGULAR</v>
      </c>
      <c r="G2188" s="24">
        <v>43887</v>
      </c>
      <c r="H2188" s="24">
        <v>43887</v>
      </c>
      <c r="I2188" s="56" t="s">
        <v>300</v>
      </c>
      <c r="J2188" s="43" t="s">
        <v>647</v>
      </c>
      <c r="K2188" s="51" t="str">
        <f ca="1">LeaveTracker[[#This Row],[Days]]&amp;" "&amp;LeaveTracker[[#This Row],[Type of Leave]]</f>
        <v>1 OTHER</v>
      </c>
      <c r="L2188" s="23">
        <f ca="1">NETWORKDAYS(LeaveTracker[[#This Row],[Start Date]],LeaveTracker[[#This Row],[End Date]],lstHolidays)</f>
        <v>1</v>
      </c>
      <c r="M2188" s="27"/>
    </row>
    <row r="2189" spans="1:13" ht="30" hidden="1" customHeight="1" x14ac:dyDescent="0.3">
      <c r="A2189" s="27">
        <v>616</v>
      </c>
      <c r="B2189" s="31">
        <v>43919</v>
      </c>
      <c r="C2189" s="31">
        <v>43861</v>
      </c>
      <c r="D2189" s="20" t="s">
        <v>485</v>
      </c>
      <c r="E2189" s="51" t="str">
        <f>IF(ISBLANK(LeaveTracker[[#This Row],[Employee Name]]),"-----",VLOOKUP(LeaveTracker[[#This Row],[Employee Name]],Employees[[Employee Name]:[Office]],7))</f>
        <v>COOPERATIVE OFFICE</v>
      </c>
      <c r="F2189" s="51" t="str">
        <f>IF(ISBLANK(LeaveTracker[[#This Row],[Employee Name]]),"-----",VLOOKUP(LeaveTracker[[#This Row],[Employee Name]],Employees[[Employee Name]:[Office]],6))</f>
        <v>REGULAR</v>
      </c>
      <c r="G2189" s="24">
        <v>43865</v>
      </c>
      <c r="H2189" s="24">
        <v>43866</v>
      </c>
      <c r="I2189" s="56" t="s">
        <v>300</v>
      </c>
      <c r="J2189" s="43" t="s">
        <v>846</v>
      </c>
      <c r="K2189" s="51" t="str">
        <f ca="1">LeaveTracker[[#This Row],[Days]]&amp;" "&amp;LeaveTracker[[#This Row],[Type of Leave]]</f>
        <v>2 OTHER</v>
      </c>
      <c r="L2189" s="23">
        <f ca="1">NETWORKDAYS(LeaveTracker[[#This Row],[Start Date]],LeaveTracker[[#This Row],[End Date]],lstHolidays)</f>
        <v>2</v>
      </c>
      <c r="M2189" s="27"/>
    </row>
    <row r="2190" spans="1:13" ht="30" hidden="1" customHeight="1" x14ac:dyDescent="0.3">
      <c r="A2190" s="27">
        <v>617</v>
      </c>
      <c r="B2190" s="31">
        <v>43919</v>
      </c>
      <c r="C2190" s="31">
        <v>43861</v>
      </c>
      <c r="D2190" s="20" t="s">
        <v>500</v>
      </c>
      <c r="E2190" s="51" t="str">
        <f>IF(ISBLANK(LeaveTracker[[#This Row],[Employee Name]]),"-----",VLOOKUP(LeaveTracker[[#This Row],[Employee Name]],Employees[[Employee Name]:[Office]],7))</f>
        <v>COOPERATIVE OFFICE</v>
      </c>
      <c r="F2190" s="51" t="str">
        <f>IF(ISBLANK(LeaveTracker[[#This Row],[Employee Name]]),"-----",VLOOKUP(LeaveTracker[[#This Row],[Employee Name]],Employees[[Employee Name]:[Office]],6))</f>
        <v>REGULAR</v>
      </c>
      <c r="G2190" s="24">
        <v>43863</v>
      </c>
      <c r="H2190" s="24">
        <v>43865</v>
      </c>
      <c r="I2190" s="56" t="s">
        <v>300</v>
      </c>
      <c r="J2190" s="43" t="s">
        <v>846</v>
      </c>
      <c r="K2190" s="51" t="str">
        <f ca="1">LeaveTracker[[#This Row],[Days]]&amp;" "&amp;LeaveTracker[[#This Row],[Type of Leave]]</f>
        <v>2 OTHER</v>
      </c>
      <c r="L2190" s="23">
        <f ca="1">NETWORKDAYS(LeaveTracker[[#This Row],[Start Date]],LeaveTracker[[#This Row],[End Date]],lstHolidays)</f>
        <v>2</v>
      </c>
      <c r="M2190" s="27"/>
    </row>
    <row r="2191" spans="1:13" ht="30" hidden="1" customHeight="1" x14ac:dyDescent="0.3">
      <c r="A2191" s="27">
        <v>618</v>
      </c>
      <c r="B2191" s="31">
        <v>43919</v>
      </c>
      <c r="C2191" s="31">
        <v>43889</v>
      </c>
      <c r="D2191" s="20" t="s">
        <v>494</v>
      </c>
      <c r="E2191" s="51" t="str">
        <f>IF(ISBLANK(LeaveTracker[[#This Row],[Employee Name]]),"-----",VLOOKUP(LeaveTracker[[#This Row],[Employee Name]],Employees[[Employee Name]:[Office]],7))</f>
        <v>COOPERATIVE OFFICE</v>
      </c>
      <c r="F2191" s="51" t="str">
        <f>IF(ISBLANK(LeaveTracker[[#This Row],[Employee Name]]),"-----",VLOOKUP(LeaveTracker[[#This Row],[Employee Name]],Employees[[Employee Name]:[Office]],6))</f>
        <v>REGULAR</v>
      </c>
      <c r="G2191" s="24">
        <v>43887</v>
      </c>
      <c r="H2191" s="24">
        <v>43888</v>
      </c>
      <c r="I2191" s="56" t="s">
        <v>81</v>
      </c>
      <c r="K2191" s="51" t="str">
        <f ca="1">LeaveTracker[[#This Row],[Days]]&amp;" "&amp;LeaveTracker[[#This Row],[Type of Leave]]</f>
        <v>2 SL</v>
      </c>
      <c r="L2191" s="23">
        <f ca="1">NETWORKDAYS(LeaveTracker[[#This Row],[Start Date]],LeaveTracker[[#This Row],[End Date]],lstHolidays)</f>
        <v>2</v>
      </c>
      <c r="M2191" s="27"/>
    </row>
    <row r="2192" spans="1:13" ht="30" hidden="1" customHeight="1" x14ac:dyDescent="0.3">
      <c r="A2192" s="27">
        <v>619</v>
      </c>
      <c r="B2192" s="31">
        <v>43919</v>
      </c>
      <c r="C2192" s="31">
        <v>43867</v>
      </c>
      <c r="D2192" s="20" t="s">
        <v>494</v>
      </c>
      <c r="E2192" s="51" t="str">
        <f>IF(ISBLANK(LeaveTracker[[#This Row],[Employee Name]]),"-----",VLOOKUP(LeaveTracker[[#This Row],[Employee Name]],Employees[[Employee Name]:[Office]],7))</f>
        <v>COOPERATIVE OFFICE</v>
      </c>
      <c r="F2192" s="51" t="str">
        <f>IF(ISBLANK(LeaveTracker[[#This Row],[Employee Name]]),"-----",VLOOKUP(LeaveTracker[[#This Row],[Employee Name]],Employees[[Employee Name]:[Office]],6))</f>
        <v>REGULAR</v>
      </c>
      <c r="G2192" s="24">
        <v>43872</v>
      </c>
      <c r="H2192" s="24">
        <v>43875</v>
      </c>
      <c r="I2192" s="56" t="s">
        <v>300</v>
      </c>
      <c r="J2192" s="43" t="s">
        <v>846</v>
      </c>
      <c r="K2192" s="51" t="str">
        <f ca="1">LeaveTracker[[#This Row],[Days]]&amp;" "&amp;LeaveTracker[[#This Row],[Type of Leave]]</f>
        <v>4 OTHER</v>
      </c>
      <c r="L2192" s="23">
        <f ca="1">NETWORKDAYS(LeaveTracker[[#This Row],[Start Date]],LeaveTracker[[#This Row],[End Date]],lstHolidays)</f>
        <v>4</v>
      </c>
      <c r="M2192" s="27"/>
    </row>
    <row r="2193" spans="1:13" ht="30" hidden="1" customHeight="1" x14ac:dyDescent="0.3">
      <c r="A2193" s="27">
        <v>620</v>
      </c>
      <c r="B2193" s="31">
        <v>43919</v>
      </c>
      <c r="C2193" s="31">
        <v>43861</v>
      </c>
      <c r="D2193" s="20" t="s">
        <v>494</v>
      </c>
      <c r="E2193" s="51" t="str">
        <f>IF(ISBLANK(LeaveTracker[[#This Row],[Employee Name]]),"-----",VLOOKUP(LeaveTracker[[#This Row],[Employee Name]],Employees[[Employee Name]:[Office]],7))</f>
        <v>COOPERATIVE OFFICE</v>
      </c>
      <c r="F2193" s="51" t="str">
        <f>IF(ISBLANK(LeaveTracker[[#This Row],[Employee Name]]),"-----",VLOOKUP(LeaveTracker[[#This Row],[Employee Name]],Employees[[Employee Name]:[Office]],6))</f>
        <v>REGULAR</v>
      </c>
      <c r="G2193" s="24">
        <v>43859</v>
      </c>
      <c r="H2193" s="24">
        <v>43859</v>
      </c>
      <c r="I2193" s="56" t="s">
        <v>300</v>
      </c>
      <c r="J2193" s="43" t="s">
        <v>846</v>
      </c>
      <c r="K2193" s="51" t="str">
        <f ca="1">LeaveTracker[[#This Row],[Days]]&amp;" "&amp;LeaveTracker[[#This Row],[Type of Leave]]</f>
        <v>1 OTHER</v>
      </c>
      <c r="L2193" s="23">
        <f ca="1">NETWORKDAYS(LeaveTracker[[#This Row],[Start Date]],LeaveTracker[[#This Row],[End Date]],lstHolidays)</f>
        <v>1</v>
      </c>
      <c r="M2193" s="27"/>
    </row>
    <row r="2194" spans="1:13" ht="30" hidden="1" customHeight="1" x14ac:dyDescent="0.3">
      <c r="A2194" s="27">
        <v>621</v>
      </c>
      <c r="B2194" s="31">
        <v>43919</v>
      </c>
      <c r="C2194" s="31">
        <v>43857</v>
      </c>
      <c r="D2194" s="20" t="s">
        <v>494</v>
      </c>
      <c r="E2194" s="51" t="str">
        <f>IF(ISBLANK(LeaveTracker[[#This Row],[Employee Name]]),"-----",VLOOKUP(LeaveTracker[[#This Row],[Employee Name]],Employees[[Employee Name]:[Office]],7))</f>
        <v>COOPERATIVE OFFICE</v>
      </c>
      <c r="F2194" s="51" t="str">
        <f>IF(ISBLANK(LeaveTracker[[#This Row],[Employee Name]]),"-----",VLOOKUP(LeaveTracker[[#This Row],[Employee Name]],Employees[[Employee Name]:[Office]],6))</f>
        <v>REGULAR</v>
      </c>
      <c r="G2194" s="24">
        <v>43853</v>
      </c>
      <c r="H2194" s="24">
        <v>43854</v>
      </c>
      <c r="I2194" s="56" t="s">
        <v>81</v>
      </c>
      <c r="K2194" s="51" t="str">
        <f ca="1">LeaveTracker[[#This Row],[Days]]&amp;" "&amp;LeaveTracker[[#This Row],[Type of Leave]]</f>
        <v>2 SL</v>
      </c>
      <c r="L2194" s="23">
        <f ca="1">NETWORKDAYS(LeaveTracker[[#This Row],[Start Date]],LeaveTracker[[#This Row],[End Date]],lstHolidays)</f>
        <v>2</v>
      </c>
      <c r="M2194" s="27"/>
    </row>
    <row r="2195" spans="1:13" ht="30" hidden="1" customHeight="1" x14ac:dyDescent="0.3">
      <c r="A2195" s="27">
        <v>622</v>
      </c>
      <c r="B2195" s="31">
        <v>43919</v>
      </c>
      <c r="C2195" s="31">
        <v>43878</v>
      </c>
      <c r="D2195" s="20" t="s">
        <v>491</v>
      </c>
      <c r="E2195" s="51" t="str">
        <f>IF(ISBLANK(LeaveTracker[[#This Row],[Employee Name]]),"-----",VLOOKUP(LeaveTracker[[#This Row],[Employee Name]],Employees[[Employee Name]:[Office]],7))</f>
        <v>MAHOGANY MARKET</v>
      </c>
      <c r="F2195" s="51" t="str">
        <f>IF(ISBLANK(LeaveTracker[[#This Row],[Employee Name]]),"-----",VLOOKUP(LeaveTracker[[#This Row],[Employee Name]],Employees[[Employee Name]:[Office]],6))</f>
        <v>REGULAR</v>
      </c>
      <c r="G2195" s="24">
        <v>43874</v>
      </c>
      <c r="H2195" s="24">
        <v>43875</v>
      </c>
      <c r="I2195" s="56" t="s">
        <v>300</v>
      </c>
      <c r="J2195" s="43" t="s">
        <v>846</v>
      </c>
      <c r="K2195" s="51" t="str">
        <f ca="1">LeaveTracker[[#This Row],[Days]]&amp;" "&amp;LeaveTracker[[#This Row],[Type of Leave]]</f>
        <v>2 OTHER</v>
      </c>
      <c r="L2195" s="23">
        <f ca="1">NETWORKDAYS(LeaveTracker[[#This Row],[Start Date]],LeaveTracker[[#This Row],[End Date]],lstHolidays)</f>
        <v>2</v>
      </c>
      <c r="M2195" s="27"/>
    </row>
    <row r="2196" spans="1:13" ht="30" hidden="1" customHeight="1" x14ac:dyDescent="0.3">
      <c r="A2196" s="27">
        <v>623</v>
      </c>
      <c r="B2196" s="31">
        <v>43919</v>
      </c>
      <c r="C2196" s="31">
        <v>43857</v>
      </c>
      <c r="D2196" s="20" t="s">
        <v>491</v>
      </c>
      <c r="E2196" s="51" t="str">
        <f>IF(ISBLANK(LeaveTracker[[#This Row],[Employee Name]]),"-----",VLOOKUP(LeaveTracker[[#This Row],[Employee Name]],Employees[[Employee Name]:[Office]],7))</f>
        <v>MAHOGANY MARKET</v>
      </c>
      <c r="F2196" s="51" t="str">
        <f>IF(ISBLANK(LeaveTracker[[#This Row],[Employee Name]]),"-----",VLOOKUP(LeaveTracker[[#This Row],[Employee Name]],Employees[[Employee Name]:[Office]],6))</f>
        <v>REGULAR</v>
      </c>
      <c r="G2196" s="24">
        <v>43852</v>
      </c>
      <c r="H2196" s="24">
        <v>43854</v>
      </c>
      <c r="I2196" s="56" t="s">
        <v>300</v>
      </c>
      <c r="J2196" s="43" t="s">
        <v>846</v>
      </c>
      <c r="K2196" s="51" t="str">
        <f ca="1">LeaveTracker[[#This Row],[Days]]&amp;" "&amp;LeaveTracker[[#This Row],[Type of Leave]]</f>
        <v>3 OTHER</v>
      </c>
      <c r="L2196" s="23">
        <f ca="1">NETWORKDAYS(LeaveTracker[[#This Row],[Start Date]],LeaveTracker[[#This Row],[End Date]],lstHolidays)</f>
        <v>3</v>
      </c>
      <c r="M2196" s="27"/>
    </row>
    <row r="2197" spans="1:13" ht="30" hidden="1" customHeight="1" x14ac:dyDescent="0.3">
      <c r="A2197" s="27">
        <v>624</v>
      </c>
      <c r="B2197" s="31">
        <v>43919</v>
      </c>
      <c r="C2197" s="31">
        <v>43900</v>
      </c>
      <c r="D2197" s="20" t="s">
        <v>507</v>
      </c>
      <c r="E2197" s="51" t="str">
        <f>IF(ISBLANK(LeaveTracker[[#This Row],[Employee Name]]),"-----",VLOOKUP(LeaveTracker[[#This Row],[Employee Name]],Employees[[Employee Name]:[Office]],7))</f>
        <v>THRDC</v>
      </c>
      <c r="F2197" s="51" t="str">
        <f>IF(ISBLANK(LeaveTracker[[#This Row],[Employee Name]]),"-----",VLOOKUP(LeaveTracker[[#This Row],[Employee Name]],Employees[[Employee Name]:[Office]],6))</f>
        <v>REGULAR</v>
      </c>
      <c r="G2197" s="24">
        <v>43899</v>
      </c>
      <c r="H2197" s="24">
        <v>43899</v>
      </c>
      <c r="I2197" s="56" t="s">
        <v>300</v>
      </c>
      <c r="J2197" s="43" t="s">
        <v>158</v>
      </c>
      <c r="K2197" s="51" t="str">
        <f ca="1">LeaveTracker[[#This Row],[Days]]&amp;" "&amp;LeaveTracker[[#This Row],[Type of Leave]]</f>
        <v>1 OTHER</v>
      </c>
      <c r="L2197" s="23">
        <f ca="1">NETWORKDAYS(LeaveTracker[[#This Row],[Start Date]],LeaveTracker[[#This Row],[End Date]],lstHolidays)</f>
        <v>1</v>
      </c>
      <c r="M2197" s="27"/>
    </row>
    <row r="2198" spans="1:13" ht="30" hidden="1" customHeight="1" x14ac:dyDescent="0.3">
      <c r="A2198" s="27">
        <v>625</v>
      </c>
      <c r="B2198" s="31">
        <v>43919</v>
      </c>
      <c r="C2198" s="31">
        <v>43888</v>
      </c>
      <c r="D2198" s="20" t="s">
        <v>507</v>
      </c>
      <c r="E2198" s="51" t="str">
        <f>IF(ISBLANK(LeaveTracker[[#This Row],[Employee Name]]),"-----",VLOOKUP(LeaveTracker[[#This Row],[Employee Name]],Employees[[Employee Name]:[Office]],7))</f>
        <v>THRDC</v>
      </c>
      <c r="F2198" s="51" t="str">
        <f>IF(ISBLANK(LeaveTracker[[#This Row],[Employee Name]]),"-----",VLOOKUP(LeaveTracker[[#This Row],[Employee Name]],Employees[[Employee Name]:[Office]],6))</f>
        <v>REGULAR</v>
      </c>
      <c r="G2198" s="24">
        <v>43887</v>
      </c>
      <c r="H2198" s="24">
        <v>43887</v>
      </c>
      <c r="I2198" s="56" t="s">
        <v>81</v>
      </c>
      <c r="K2198" s="51" t="str">
        <f ca="1">LeaveTracker[[#This Row],[Days]]&amp;" "&amp;LeaveTracker[[#This Row],[Type of Leave]]</f>
        <v>1 SL</v>
      </c>
      <c r="L2198" s="23">
        <f ca="1">NETWORKDAYS(LeaveTracker[[#This Row],[Start Date]],LeaveTracker[[#This Row],[End Date]],lstHolidays)</f>
        <v>1</v>
      </c>
      <c r="M2198" s="27"/>
    </row>
    <row r="2199" spans="1:13" ht="30" hidden="1" customHeight="1" x14ac:dyDescent="0.3">
      <c r="A2199" s="27">
        <v>626</v>
      </c>
      <c r="B2199" s="31">
        <v>43919</v>
      </c>
      <c r="C2199" s="31">
        <v>43874</v>
      </c>
      <c r="D2199" s="20" t="s">
        <v>507</v>
      </c>
      <c r="E2199" s="51" t="str">
        <f>IF(ISBLANK(LeaveTracker[[#This Row],[Employee Name]]),"-----",VLOOKUP(LeaveTracker[[#This Row],[Employee Name]],Employees[[Employee Name]:[Office]],7))</f>
        <v>THRDC</v>
      </c>
      <c r="F2199" s="51" t="str">
        <f>IF(ISBLANK(LeaveTracker[[#This Row],[Employee Name]]),"-----",VLOOKUP(LeaveTracker[[#This Row],[Employee Name]],Employees[[Employee Name]:[Office]],6))</f>
        <v>REGULAR</v>
      </c>
      <c r="G2199" s="24">
        <v>43868</v>
      </c>
      <c r="H2199" s="24">
        <v>43868</v>
      </c>
      <c r="I2199" s="56" t="s">
        <v>81</v>
      </c>
      <c r="K2199" s="51" t="str">
        <f ca="1">LeaveTracker[[#This Row],[Days]]&amp;" "&amp;LeaveTracker[[#This Row],[Type of Leave]]</f>
        <v>1 SL</v>
      </c>
      <c r="L2199" s="23">
        <f ca="1">NETWORKDAYS(LeaveTracker[[#This Row],[Start Date]],LeaveTracker[[#This Row],[End Date]],lstHolidays)</f>
        <v>1</v>
      </c>
      <c r="M2199" s="27"/>
    </row>
    <row r="2200" spans="1:13" ht="30" hidden="1" customHeight="1" x14ac:dyDescent="0.3">
      <c r="A2200" s="27">
        <v>627</v>
      </c>
      <c r="B2200" s="31">
        <v>43919</v>
      </c>
      <c r="C2200" s="31">
        <v>43874</v>
      </c>
      <c r="D2200" s="20" t="s">
        <v>507</v>
      </c>
      <c r="E2200" s="51" t="str">
        <f>IF(ISBLANK(LeaveTracker[[#This Row],[Employee Name]]),"-----",VLOOKUP(LeaveTracker[[#This Row],[Employee Name]],Employees[[Employee Name]:[Office]],7))</f>
        <v>THRDC</v>
      </c>
      <c r="F2200" s="51" t="str">
        <f>IF(ISBLANK(LeaveTracker[[#This Row],[Employee Name]]),"-----",VLOOKUP(LeaveTracker[[#This Row],[Employee Name]],Employees[[Employee Name]:[Office]],6))</f>
        <v>REGULAR</v>
      </c>
      <c r="G2200" s="24">
        <v>43871</v>
      </c>
      <c r="H2200" s="24">
        <v>43873</v>
      </c>
      <c r="I2200" s="56" t="s">
        <v>300</v>
      </c>
      <c r="J2200" s="43" t="s">
        <v>846</v>
      </c>
      <c r="K2200" s="51" t="str">
        <f ca="1">LeaveTracker[[#This Row],[Days]]&amp;" "&amp;LeaveTracker[[#This Row],[Type of Leave]]</f>
        <v>3 OTHER</v>
      </c>
      <c r="L2200" s="23">
        <f ca="1">NETWORKDAYS(LeaveTracker[[#This Row],[Start Date]],LeaveTracker[[#This Row],[End Date]],lstHolidays)</f>
        <v>3</v>
      </c>
      <c r="M2200" s="27"/>
    </row>
    <row r="2201" spans="1:13" ht="30" hidden="1" customHeight="1" x14ac:dyDescent="0.3">
      <c r="A2201" s="27">
        <v>628</v>
      </c>
      <c r="B2201" s="31">
        <v>43919</v>
      </c>
      <c r="C2201" s="31">
        <v>43858</v>
      </c>
      <c r="D2201" s="20" t="s">
        <v>507</v>
      </c>
      <c r="E2201" s="51" t="str">
        <f>IF(ISBLANK(LeaveTracker[[#This Row],[Employee Name]]),"-----",VLOOKUP(LeaveTracker[[#This Row],[Employee Name]],Employees[[Employee Name]:[Office]],7))</f>
        <v>THRDC</v>
      </c>
      <c r="F2201" s="51" t="str">
        <f>IF(ISBLANK(LeaveTracker[[#This Row],[Employee Name]]),"-----",VLOOKUP(LeaveTracker[[#This Row],[Employee Name]],Employees[[Employee Name]:[Office]],6))</f>
        <v>REGULAR</v>
      </c>
      <c r="G2201" s="24">
        <v>43857</v>
      </c>
      <c r="H2201" s="24">
        <v>43857</v>
      </c>
      <c r="I2201" s="56" t="s">
        <v>300</v>
      </c>
      <c r="J2201" s="43" t="s">
        <v>846</v>
      </c>
      <c r="K2201" s="51" t="str">
        <f ca="1">LeaveTracker[[#This Row],[Days]]&amp;" "&amp;LeaveTracker[[#This Row],[Type of Leave]]</f>
        <v>1 OTHER</v>
      </c>
      <c r="L2201" s="23">
        <f ca="1">NETWORKDAYS(LeaveTracker[[#This Row],[Start Date]],LeaveTracker[[#This Row],[End Date]],lstHolidays)</f>
        <v>1</v>
      </c>
      <c r="M2201" s="27"/>
    </row>
    <row r="2202" spans="1:13" ht="30" hidden="1" customHeight="1" x14ac:dyDescent="0.3">
      <c r="A2202" s="27">
        <v>629</v>
      </c>
      <c r="B2202" s="31">
        <v>43919</v>
      </c>
      <c r="C2202" s="31">
        <v>43852</v>
      </c>
      <c r="D2202" s="20" t="s">
        <v>507</v>
      </c>
      <c r="E2202" s="51" t="str">
        <f>IF(ISBLANK(LeaveTracker[[#This Row],[Employee Name]]),"-----",VLOOKUP(LeaveTracker[[#This Row],[Employee Name]],Employees[[Employee Name]:[Office]],7))</f>
        <v>THRDC</v>
      </c>
      <c r="F2202" s="51" t="str">
        <f>IF(ISBLANK(LeaveTracker[[#This Row],[Employee Name]]),"-----",VLOOKUP(LeaveTracker[[#This Row],[Employee Name]],Employees[[Employee Name]:[Office]],6))</f>
        <v>REGULAR</v>
      </c>
      <c r="G2202" s="24">
        <v>43850</v>
      </c>
      <c r="H2202" s="24">
        <v>43850</v>
      </c>
      <c r="I2202" s="56" t="s">
        <v>300</v>
      </c>
      <c r="J2202" s="43" t="s">
        <v>846</v>
      </c>
      <c r="K2202" s="51" t="str">
        <f ca="1">LeaveTracker[[#This Row],[Days]]&amp;" "&amp;LeaveTracker[[#This Row],[Type of Leave]]</f>
        <v>1 OTHER</v>
      </c>
      <c r="L2202" s="23">
        <f ca="1">NETWORKDAYS(LeaveTracker[[#This Row],[Start Date]],LeaveTracker[[#This Row],[End Date]],lstHolidays)</f>
        <v>1</v>
      </c>
      <c r="M2202" s="27"/>
    </row>
    <row r="2203" spans="1:13" ht="30" hidden="1" customHeight="1" x14ac:dyDescent="0.3">
      <c r="A2203" s="27">
        <v>630</v>
      </c>
      <c r="B2203" s="31">
        <v>43919</v>
      </c>
      <c r="C2203" s="31">
        <v>43852</v>
      </c>
      <c r="D2203" s="20" t="s">
        <v>779</v>
      </c>
      <c r="E2203" s="51" t="str">
        <f>IF(ISBLANK(LeaveTracker[[#This Row],[Employee Name]]),"-----",VLOOKUP(LeaveTracker[[#This Row],[Employee Name]],Employees[[Employee Name]:[Office]],7))</f>
        <v>CHO</v>
      </c>
      <c r="F2203" s="51" t="str">
        <f>IF(ISBLANK(LeaveTracker[[#This Row],[Employee Name]]),"-----",VLOOKUP(LeaveTracker[[#This Row],[Employee Name]],Employees[[Employee Name]:[Office]],6))</f>
        <v>REGULAR</v>
      </c>
      <c r="G2203" s="24">
        <v>43853</v>
      </c>
      <c r="H2203" s="24">
        <v>43853</v>
      </c>
      <c r="I2203" s="56" t="s">
        <v>300</v>
      </c>
      <c r="J2203" s="43" t="s">
        <v>846</v>
      </c>
      <c r="K2203" s="51" t="str">
        <f ca="1">LeaveTracker[[#This Row],[Days]]&amp;" "&amp;LeaveTracker[[#This Row],[Type of Leave]]</f>
        <v>1 OTHER</v>
      </c>
      <c r="L2203" s="23">
        <f ca="1">NETWORKDAYS(LeaveTracker[[#This Row],[Start Date]],LeaveTracker[[#This Row],[End Date]],lstHolidays)</f>
        <v>1</v>
      </c>
      <c r="M2203" s="27"/>
    </row>
    <row r="2204" spans="1:13" ht="30" hidden="1" customHeight="1" x14ac:dyDescent="0.3">
      <c r="A2204" s="27">
        <v>630</v>
      </c>
      <c r="B2204" s="31">
        <v>43919</v>
      </c>
      <c r="C2204" s="31">
        <v>43852</v>
      </c>
      <c r="D2204" s="20" t="s">
        <v>779</v>
      </c>
      <c r="E2204" s="51" t="str">
        <f>IF(ISBLANK(LeaveTracker[[#This Row],[Employee Name]]),"-----",VLOOKUP(LeaveTracker[[#This Row],[Employee Name]],Employees[[Employee Name]:[Office]],7))</f>
        <v>CHO</v>
      </c>
      <c r="F2204" s="51" t="str">
        <f>IF(ISBLANK(LeaveTracker[[#This Row],[Employee Name]]),"-----",VLOOKUP(LeaveTracker[[#This Row],[Employee Name]],Employees[[Employee Name]:[Office]],6))</f>
        <v>REGULAR</v>
      </c>
      <c r="G2204" s="24">
        <v>43859</v>
      </c>
      <c r="H2204" s="24">
        <v>43859</v>
      </c>
      <c r="I2204" s="56" t="s">
        <v>300</v>
      </c>
      <c r="J2204" s="43" t="s">
        <v>846</v>
      </c>
      <c r="K2204" s="51" t="str">
        <f ca="1">LeaveTracker[[#This Row],[Days]]&amp;" "&amp;LeaveTracker[[#This Row],[Type of Leave]]</f>
        <v>1 OTHER</v>
      </c>
      <c r="L2204" s="23">
        <f ca="1">NETWORKDAYS(LeaveTracker[[#This Row],[Start Date]],LeaveTracker[[#This Row],[End Date]],lstHolidays)</f>
        <v>1</v>
      </c>
      <c r="M2204" s="27"/>
    </row>
    <row r="2205" spans="1:13" ht="30" hidden="1" customHeight="1" x14ac:dyDescent="0.3">
      <c r="A2205" s="27">
        <v>631</v>
      </c>
      <c r="B2205" s="31">
        <v>43919</v>
      </c>
      <c r="C2205" s="31">
        <v>43864</v>
      </c>
      <c r="D2205" s="20" t="s">
        <v>779</v>
      </c>
      <c r="E2205" s="51" t="str">
        <f>IF(ISBLANK(LeaveTracker[[#This Row],[Employee Name]]),"-----",VLOOKUP(LeaveTracker[[#This Row],[Employee Name]],Employees[[Employee Name]:[Office]],7))</f>
        <v>CHO</v>
      </c>
      <c r="F2205" s="51" t="str">
        <f>IF(ISBLANK(LeaveTracker[[#This Row],[Employee Name]]),"-----",VLOOKUP(LeaveTracker[[#This Row],[Employee Name]],Employees[[Employee Name]:[Office]],6))</f>
        <v>REGULAR</v>
      </c>
      <c r="G2205" s="24">
        <v>43867</v>
      </c>
      <c r="H2205" s="24">
        <v>43867</v>
      </c>
      <c r="I2205" s="56" t="s">
        <v>300</v>
      </c>
      <c r="J2205" s="43" t="s">
        <v>846</v>
      </c>
      <c r="K2205" s="51" t="str">
        <f ca="1">LeaveTracker[[#This Row],[Days]]&amp;" "&amp;LeaveTracker[[#This Row],[Type of Leave]]</f>
        <v>1 OTHER</v>
      </c>
      <c r="L2205" s="23">
        <f ca="1">NETWORKDAYS(LeaveTracker[[#This Row],[Start Date]],LeaveTracker[[#This Row],[End Date]],lstHolidays)</f>
        <v>1</v>
      </c>
      <c r="M2205" s="27"/>
    </row>
    <row r="2206" spans="1:13" ht="30" hidden="1" customHeight="1" x14ac:dyDescent="0.3">
      <c r="A2206" s="27">
        <v>631</v>
      </c>
      <c r="B2206" s="31">
        <v>43919</v>
      </c>
      <c r="C2206" s="31">
        <v>43864</v>
      </c>
      <c r="D2206" s="20" t="s">
        <v>779</v>
      </c>
      <c r="E2206" s="51" t="str">
        <f>IF(ISBLANK(LeaveTracker[[#This Row],[Employee Name]]),"-----",VLOOKUP(LeaveTracker[[#This Row],[Employee Name]],Employees[[Employee Name]:[Office]],7))</f>
        <v>CHO</v>
      </c>
      <c r="F2206" s="51" t="str">
        <f>IF(ISBLANK(LeaveTracker[[#This Row],[Employee Name]]),"-----",VLOOKUP(LeaveTracker[[#This Row],[Employee Name]],Employees[[Employee Name]:[Office]],6))</f>
        <v>REGULAR</v>
      </c>
      <c r="G2206" s="24">
        <v>43872</v>
      </c>
      <c r="H2206" s="24">
        <v>43872</v>
      </c>
      <c r="I2206" s="56" t="s">
        <v>300</v>
      </c>
      <c r="J2206" s="43" t="s">
        <v>846</v>
      </c>
      <c r="K2206" s="51" t="str">
        <f ca="1">LeaveTracker[[#This Row],[Days]]&amp;" "&amp;LeaveTracker[[#This Row],[Type of Leave]]</f>
        <v>1 OTHER</v>
      </c>
      <c r="L2206" s="23">
        <f ca="1">NETWORKDAYS(LeaveTracker[[#This Row],[Start Date]],LeaveTracker[[#This Row],[End Date]],lstHolidays)</f>
        <v>1</v>
      </c>
      <c r="M2206" s="27"/>
    </row>
    <row r="2207" spans="1:13" ht="30" hidden="1" customHeight="1" x14ac:dyDescent="0.3">
      <c r="A2207" s="27">
        <v>632</v>
      </c>
      <c r="B2207" s="31">
        <v>43919</v>
      </c>
      <c r="C2207" s="31">
        <v>43852</v>
      </c>
      <c r="D2207" s="20" t="s">
        <v>779</v>
      </c>
      <c r="E2207" s="51" t="str">
        <f>IF(ISBLANK(LeaveTracker[[#This Row],[Employee Name]]),"-----",VLOOKUP(LeaveTracker[[#This Row],[Employee Name]],Employees[[Employee Name]:[Office]],7))</f>
        <v>CHO</v>
      </c>
      <c r="F2207" s="51" t="str">
        <f>IF(ISBLANK(LeaveTracker[[#This Row],[Employee Name]]),"-----",VLOOKUP(LeaveTracker[[#This Row],[Employee Name]],Employees[[Employee Name]:[Office]],6))</f>
        <v>REGULAR</v>
      </c>
      <c r="G2207" s="24">
        <v>43851</v>
      </c>
      <c r="H2207" s="24">
        <v>43851</v>
      </c>
      <c r="I2207" s="56" t="s">
        <v>300</v>
      </c>
      <c r="J2207" s="43" t="s">
        <v>846</v>
      </c>
      <c r="K2207" s="51" t="str">
        <f ca="1">LeaveTracker[[#This Row],[Days]]&amp;" "&amp;LeaveTracker[[#This Row],[Type of Leave]]</f>
        <v>1 OTHER</v>
      </c>
      <c r="L2207" s="23">
        <f ca="1">NETWORKDAYS(LeaveTracker[[#This Row],[Start Date]],LeaveTracker[[#This Row],[End Date]],lstHolidays)</f>
        <v>1</v>
      </c>
      <c r="M2207" s="27"/>
    </row>
    <row r="2208" spans="1:13" ht="30" hidden="1" customHeight="1" x14ac:dyDescent="0.3">
      <c r="A2208" s="27">
        <v>633</v>
      </c>
      <c r="B2208" s="31">
        <v>43919</v>
      </c>
      <c r="C2208" s="31">
        <v>43906</v>
      </c>
      <c r="D2208" s="20" t="s">
        <v>306</v>
      </c>
      <c r="E2208" s="51" t="str">
        <f>IF(ISBLANK(LeaveTracker[[#This Row],[Employee Name]]),"-----",VLOOKUP(LeaveTracker[[#This Row],[Employee Name]],Employees[[Employee Name]:[Office]],7))</f>
        <v>TOPS (ADMIN CSU)</v>
      </c>
      <c r="F2208" s="51" t="str">
        <f>IF(ISBLANK(LeaveTracker[[#This Row],[Employee Name]]),"-----",VLOOKUP(LeaveTracker[[#This Row],[Employee Name]],Employees[[Employee Name]:[Office]],6))</f>
        <v>REGULAR</v>
      </c>
      <c r="G2208" s="24">
        <v>43901</v>
      </c>
      <c r="H2208" s="24">
        <v>43901</v>
      </c>
      <c r="I2208" s="56" t="s">
        <v>81</v>
      </c>
      <c r="K2208" s="51" t="str">
        <f ca="1">LeaveTracker[[#This Row],[Days]]&amp;" "&amp;LeaveTracker[[#This Row],[Type of Leave]]</f>
        <v>1 SL</v>
      </c>
      <c r="L2208" s="23">
        <f ca="1">NETWORKDAYS(LeaveTracker[[#This Row],[Start Date]],LeaveTracker[[#This Row],[End Date]],lstHolidays)</f>
        <v>1</v>
      </c>
      <c r="M2208" s="27"/>
    </row>
    <row r="2209" spans="1:13" ht="30" hidden="1" customHeight="1" x14ac:dyDescent="0.3">
      <c r="A2209" s="27">
        <v>633</v>
      </c>
      <c r="B2209" s="31">
        <v>43919</v>
      </c>
      <c r="C2209" s="31">
        <v>43906</v>
      </c>
      <c r="D2209" s="20" t="s">
        <v>306</v>
      </c>
      <c r="E2209" s="51" t="str">
        <f>IF(ISBLANK(LeaveTracker[[#This Row],[Employee Name]]),"-----",VLOOKUP(LeaveTracker[[#This Row],[Employee Name]],Employees[[Employee Name]:[Office]],7))</f>
        <v>TOPS (ADMIN CSU)</v>
      </c>
      <c r="F2209" s="51" t="str">
        <f>IF(ISBLANK(LeaveTracker[[#This Row],[Employee Name]]),"-----",VLOOKUP(LeaveTracker[[#This Row],[Employee Name]],Employees[[Employee Name]:[Office]],6))</f>
        <v>REGULAR</v>
      </c>
      <c r="G2209" s="24">
        <v>43903</v>
      </c>
      <c r="H2209" s="24">
        <v>43903</v>
      </c>
      <c r="I2209" s="56" t="s">
        <v>81</v>
      </c>
      <c r="K2209" s="51" t="str">
        <f ca="1">LeaveTracker[[#This Row],[Days]]&amp;" "&amp;LeaveTracker[[#This Row],[Type of Leave]]</f>
        <v>1 SL</v>
      </c>
      <c r="L2209" s="23">
        <f ca="1">NETWORKDAYS(LeaveTracker[[#This Row],[Start Date]],LeaveTracker[[#This Row],[End Date]],lstHolidays)</f>
        <v>1</v>
      </c>
      <c r="M2209" s="27"/>
    </row>
    <row r="2210" spans="1:13" ht="30" hidden="1" customHeight="1" x14ac:dyDescent="0.3">
      <c r="A2210" s="27">
        <v>634</v>
      </c>
      <c r="B2210" s="31">
        <v>43919</v>
      </c>
      <c r="C2210" s="31">
        <v>43865</v>
      </c>
      <c r="D2210" s="20" t="s">
        <v>306</v>
      </c>
      <c r="E2210" s="51" t="str">
        <f>IF(ISBLANK(LeaveTracker[[#This Row],[Employee Name]]),"-----",VLOOKUP(LeaveTracker[[#This Row],[Employee Name]],Employees[[Employee Name]:[Office]],7))</f>
        <v>TOPS (ADMIN CSU)</v>
      </c>
      <c r="F2210" s="51" t="str">
        <f>IF(ISBLANK(LeaveTracker[[#This Row],[Employee Name]]),"-----",VLOOKUP(LeaveTracker[[#This Row],[Employee Name]],Employees[[Employee Name]:[Office]],6))</f>
        <v>REGULAR</v>
      </c>
      <c r="G2210" s="24">
        <v>43864</v>
      </c>
      <c r="H2210" s="24">
        <v>43864</v>
      </c>
      <c r="I2210" s="56" t="s">
        <v>300</v>
      </c>
      <c r="J2210" s="43" t="s">
        <v>846</v>
      </c>
      <c r="K2210" s="51" t="str">
        <f ca="1">LeaveTracker[[#This Row],[Days]]&amp;" "&amp;LeaveTracker[[#This Row],[Type of Leave]]</f>
        <v>1 OTHER</v>
      </c>
      <c r="L2210" s="23">
        <f ca="1">NETWORKDAYS(LeaveTracker[[#This Row],[Start Date]],LeaveTracker[[#This Row],[End Date]],lstHolidays)</f>
        <v>1</v>
      </c>
      <c r="M2210" s="27"/>
    </row>
    <row r="2211" spans="1:13" ht="30" hidden="1" customHeight="1" x14ac:dyDescent="0.3">
      <c r="A2211" s="27">
        <v>634</v>
      </c>
      <c r="B2211" s="31">
        <v>43919</v>
      </c>
      <c r="C2211" s="31">
        <v>43865</v>
      </c>
      <c r="D2211" s="20" t="s">
        <v>306</v>
      </c>
      <c r="E2211" s="51" t="str">
        <f>IF(ISBLANK(LeaveTracker[[#This Row],[Employee Name]]),"-----",VLOOKUP(LeaveTracker[[#This Row],[Employee Name]],Employees[[Employee Name]:[Office]],7))</f>
        <v>TOPS (ADMIN CSU)</v>
      </c>
      <c r="F2211" s="51" t="str">
        <f>IF(ISBLANK(LeaveTracker[[#This Row],[Employee Name]]),"-----",VLOOKUP(LeaveTracker[[#This Row],[Employee Name]],Employees[[Employee Name]:[Office]],6))</f>
        <v>REGULAR</v>
      </c>
      <c r="G2211" s="24">
        <v>43866</v>
      </c>
      <c r="H2211" s="24">
        <v>43866</v>
      </c>
      <c r="I2211" s="56" t="s">
        <v>300</v>
      </c>
      <c r="J2211" s="43" t="s">
        <v>846</v>
      </c>
      <c r="K2211" s="51" t="str">
        <f ca="1">LeaveTracker[[#This Row],[Days]]&amp;" "&amp;LeaveTracker[[#This Row],[Type of Leave]]</f>
        <v>1 OTHER</v>
      </c>
      <c r="L2211" s="23">
        <f ca="1">NETWORKDAYS(LeaveTracker[[#This Row],[Start Date]],LeaveTracker[[#This Row],[End Date]],lstHolidays)</f>
        <v>1</v>
      </c>
      <c r="M2211" s="27"/>
    </row>
    <row r="2212" spans="1:13" ht="30" hidden="1" customHeight="1" x14ac:dyDescent="0.3">
      <c r="A2212" s="27">
        <v>634</v>
      </c>
      <c r="B2212" s="31">
        <v>43919</v>
      </c>
      <c r="C2212" s="31">
        <v>43865</v>
      </c>
      <c r="D2212" s="20" t="s">
        <v>306</v>
      </c>
      <c r="E2212" s="51" t="str">
        <f>IF(ISBLANK(LeaveTracker[[#This Row],[Employee Name]]),"-----",VLOOKUP(LeaveTracker[[#This Row],[Employee Name]],Employees[[Employee Name]:[Office]],7))</f>
        <v>TOPS (ADMIN CSU)</v>
      </c>
      <c r="F2212" s="51" t="str">
        <f>IF(ISBLANK(LeaveTracker[[#This Row],[Employee Name]]),"-----",VLOOKUP(LeaveTracker[[#This Row],[Employee Name]],Employees[[Employee Name]:[Office]],6))</f>
        <v>REGULAR</v>
      </c>
      <c r="G2212" s="24">
        <v>43868</v>
      </c>
      <c r="H2212" s="24">
        <v>43868</v>
      </c>
      <c r="I2212" s="56" t="s">
        <v>300</v>
      </c>
      <c r="J2212" s="43" t="s">
        <v>846</v>
      </c>
      <c r="K2212" s="51" t="str">
        <f ca="1">LeaveTracker[[#This Row],[Days]]&amp;" "&amp;LeaveTracker[[#This Row],[Type of Leave]]</f>
        <v>1 OTHER</v>
      </c>
      <c r="L2212" s="23">
        <f ca="1">NETWORKDAYS(LeaveTracker[[#This Row],[Start Date]],LeaveTracker[[#This Row],[End Date]],lstHolidays)</f>
        <v>1</v>
      </c>
      <c r="M2212" s="27"/>
    </row>
    <row r="2213" spans="1:13" ht="30" hidden="1" customHeight="1" x14ac:dyDescent="0.3">
      <c r="A2213" s="27">
        <v>634</v>
      </c>
      <c r="B2213" s="31">
        <v>43919</v>
      </c>
      <c r="C2213" s="31">
        <v>43865</v>
      </c>
      <c r="D2213" s="20" t="s">
        <v>306</v>
      </c>
      <c r="E2213" s="51" t="str">
        <f>IF(ISBLANK(LeaveTracker[[#This Row],[Employee Name]]),"-----",VLOOKUP(LeaveTracker[[#This Row],[Employee Name]],Employees[[Employee Name]:[Office]],7))</f>
        <v>TOPS (ADMIN CSU)</v>
      </c>
      <c r="F2213" s="51" t="str">
        <f>IF(ISBLANK(LeaveTracker[[#This Row],[Employee Name]]),"-----",VLOOKUP(LeaveTracker[[#This Row],[Employee Name]],Employees[[Employee Name]:[Office]],6))</f>
        <v>REGULAR</v>
      </c>
      <c r="G2213" s="24">
        <v>43872</v>
      </c>
      <c r="H2213" s="24">
        <v>43872</v>
      </c>
      <c r="I2213" s="56" t="s">
        <v>300</v>
      </c>
      <c r="J2213" s="43" t="s">
        <v>846</v>
      </c>
      <c r="K2213" s="51" t="str">
        <f ca="1">LeaveTracker[[#This Row],[Days]]&amp;" "&amp;LeaveTracker[[#This Row],[Type of Leave]]</f>
        <v>1 OTHER</v>
      </c>
      <c r="L2213" s="23">
        <f ca="1">NETWORKDAYS(LeaveTracker[[#This Row],[Start Date]],LeaveTracker[[#This Row],[End Date]],lstHolidays)</f>
        <v>1</v>
      </c>
      <c r="M2213" s="27"/>
    </row>
    <row r="2214" spans="1:13" ht="30" hidden="1" customHeight="1" x14ac:dyDescent="0.3">
      <c r="A2214" s="27">
        <v>634</v>
      </c>
      <c r="B2214" s="31">
        <v>43919</v>
      </c>
      <c r="C2214" s="31">
        <v>43865</v>
      </c>
      <c r="D2214" s="20" t="s">
        <v>306</v>
      </c>
      <c r="E2214" s="51" t="str">
        <f>IF(ISBLANK(LeaveTracker[[#This Row],[Employee Name]]),"-----",VLOOKUP(LeaveTracker[[#This Row],[Employee Name]],Employees[[Employee Name]:[Office]],7))</f>
        <v>TOPS (ADMIN CSU)</v>
      </c>
      <c r="F2214" s="51" t="str">
        <f>IF(ISBLANK(LeaveTracker[[#This Row],[Employee Name]]),"-----",VLOOKUP(LeaveTracker[[#This Row],[Employee Name]],Employees[[Employee Name]:[Office]],6))</f>
        <v>REGULAR</v>
      </c>
      <c r="G2214" s="24">
        <v>43874</v>
      </c>
      <c r="H2214" s="24">
        <v>43874</v>
      </c>
      <c r="I2214" s="56" t="s">
        <v>300</v>
      </c>
      <c r="J2214" s="43" t="s">
        <v>846</v>
      </c>
      <c r="K2214" s="51" t="str">
        <f ca="1">LeaveTracker[[#This Row],[Days]]&amp;" "&amp;LeaveTracker[[#This Row],[Type of Leave]]</f>
        <v>1 OTHER</v>
      </c>
      <c r="L2214" s="23">
        <f ca="1">NETWORKDAYS(LeaveTracker[[#This Row],[Start Date]],LeaveTracker[[#This Row],[End Date]],lstHolidays)</f>
        <v>1</v>
      </c>
      <c r="M2214" s="27"/>
    </row>
    <row r="2215" spans="1:13" ht="30" hidden="1" customHeight="1" x14ac:dyDescent="0.3">
      <c r="A2215" s="27">
        <v>635</v>
      </c>
      <c r="B2215" s="31">
        <v>43919</v>
      </c>
      <c r="C2215" s="31">
        <v>43900</v>
      </c>
      <c r="D2215" s="20" t="s">
        <v>304</v>
      </c>
      <c r="E2215" s="51" t="str">
        <f>IF(ISBLANK(LeaveTracker[[#This Row],[Employee Name]]),"-----",VLOOKUP(LeaveTracker[[#This Row],[Employee Name]],Employees[[Employee Name]:[Office]],7))</f>
        <v>TOPS (ADMIN CSU)</v>
      </c>
      <c r="F2215" s="51" t="str">
        <f>IF(ISBLANK(LeaveTracker[[#This Row],[Employee Name]]),"-----",VLOOKUP(LeaveTracker[[#This Row],[Employee Name]],Employees[[Employee Name]:[Office]],6))</f>
        <v>REGULAR</v>
      </c>
      <c r="G2215" s="24">
        <v>43899</v>
      </c>
      <c r="H2215" s="24">
        <v>43899</v>
      </c>
      <c r="I2215" s="56" t="s">
        <v>81</v>
      </c>
      <c r="K2215" s="51" t="str">
        <f ca="1">LeaveTracker[[#This Row],[Days]]&amp;" "&amp;LeaveTracker[[#This Row],[Type of Leave]]</f>
        <v>1 SL</v>
      </c>
      <c r="L2215" s="23">
        <f ca="1">NETWORKDAYS(LeaveTracker[[#This Row],[Start Date]],LeaveTracker[[#This Row],[End Date]],lstHolidays)</f>
        <v>1</v>
      </c>
      <c r="M2215" s="27"/>
    </row>
    <row r="2216" spans="1:13" ht="30" hidden="1" customHeight="1" x14ac:dyDescent="0.3">
      <c r="A2216" s="27">
        <v>636</v>
      </c>
      <c r="B2216" s="31">
        <v>43919</v>
      </c>
      <c r="C2216" s="31">
        <v>43866</v>
      </c>
      <c r="D2216" s="20" t="s">
        <v>994</v>
      </c>
      <c r="E2216" s="51" t="str">
        <f>IF(ISBLANK(LeaveTracker[[#This Row],[Employee Name]]),"-----",VLOOKUP(LeaveTracker[[#This Row],[Employee Name]],Employees[[Employee Name]:[Office]],7))</f>
        <v>PICNIC GROVE</v>
      </c>
      <c r="F2216" s="51" t="str">
        <f>IF(ISBLANK(LeaveTracker[[#This Row],[Employee Name]]),"-----",VLOOKUP(LeaveTracker[[#This Row],[Employee Name]],Employees[[Employee Name]:[Office]],6))</f>
        <v>CASUAL</v>
      </c>
      <c r="G2216" s="24">
        <v>43872</v>
      </c>
      <c r="H2216" s="24">
        <v>43875</v>
      </c>
      <c r="I2216" s="56" t="s">
        <v>300</v>
      </c>
      <c r="J2216" s="43" t="s">
        <v>846</v>
      </c>
      <c r="K2216" s="51" t="str">
        <f ca="1">LeaveTracker[[#This Row],[Days]]&amp;" "&amp;LeaveTracker[[#This Row],[Type of Leave]]</f>
        <v>4 OTHER</v>
      </c>
      <c r="L2216" s="23">
        <f ca="1">NETWORKDAYS(LeaveTracker[[#This Row],[Start Date]],LeaveTracker[[#This Row],[End Date]],lstHolidays)</f>
        <v>4</v>
      </c>
      <c r="M2216" s="27"/>
    </row>
    <row r="2217" spans="1:13" ht="30" hidden="1" customHeight="1" x14ac:dyDescent="0.3">
      <c r="A2217" s="27">
        <v>637</v>
      </c>
      <c r="B2217" s="31">
        <v>43919</v>
      </c>
      <c r="C2217" s="31">
        <v>43888</v>
      </c>
      <c r="D2217" s="20" t="s">
        <v>131</v>
      </c>
      <c r="E2217" s="51" t="str">
        <f>IF(ISBLANK(LeaveTracker[[#This Row],[Employee Name]]),"-----",VLOOKUP(LeaveTracker[[#This Row],[Employee Name]],Employees[[Employee Name]:[Office]],7))</f>
        <v>FPTMNHS</v>
      </c>
      <c r="F2217" s="51" t="str">
        <f>IF(ISBLANK(LeaveTracker[[#This Row],[Employee Name]]),"-----",VLOOKUP(LeaveTracker[[#This Row],[Employee Name]],Employees[[Employee Name]:[Office]],6))</f>
        <v>REGULAR</v>
      </c>
      <c r="G2217" s="24">
        <v>43891</v>
      </c>
      <c r="H2217" s="24">
        <v>43921</v>
      </c>
      <c r="I2217" s="56" t="s">
        <v>81</v>
      </c>
      <c r="K2217" s="51" t="str">
        <f ca="1">LeaveTracker[[#This Row],[Days]]&amp;" "&amp;LeaveTracker[[#This Row],[Type of Leave]]</f>
        <v>22 SL</v>
      </c>
      <c r="L2217" s="23">
        <f ca="1">NETWORKDAYS(LeaveTracker[[#This Row],[Start Date]],LeaveTracker[[#This Row],[End Date]],lstHolidays)</f>
        <v>22</v>
      </c>
      <c r="M2217" s="27"/>
    </row>
    <row r="2218" spans="1:13" ht="30" hidden="1" customHeight="1" x14ac:dyDescent="0.3">
      <c r="A2218" s="27">
        <v>638</v>
      </c>
      <c r="B2218" s="31">
        <v>43919</v>
      </c>
      <c r="C2218" s="31">
        <v>43857</v>
      </c>
      <c r="D2218" s="20" t="s">
        <v>131</v>
      </c>
      <c r="E2218" s="51" t="str">
        <f>IF(ISBLANK(LeaveTracker[[#This Row],[Employee Name]]),"-----",VLOOKUP(LeaveTracker[[#This Row],[Employee Name]],Employees[[Employee Name]:[Office]],7))</f>
        <v>FPTMNHS</v>
      </c>
      <c r="F2218" s="51" t="str">
        <f>IF(ISBLANK(LeaveTracker[[#This Row],[Employee Name]]),"-----",VLOOKUP(LeaveTracker[[#This Row],[Employee Name]],Employees[[Employee Name]:[Office]],6))</f>
        <v>REGULAR</v>
      </c>
      <c r="G2218" s="24">
        <v>43862</v>
      </c>
      <c r="H2218" s="24">
        <v>43890</v>
      </c>
      <c r="I2218" s="56" t="s">
        <v>82</v>
      </c>
      <c r="K2218" s="51" t="str">
        <f ca="1">LeaveTracker[[#This Row],[Days]]&amp;" "&amp;LeaveTracker[[#This Row],[Type of Leave]]</f>
        <v>20 VL</v>
      </c>
      <c r="L2218" s="23">
        <f ca="1">NETWORKDAYS(LeaveTracker[[#This Row],[Start Date]],LeaveTracker[[#This Row],[End Date]],lstHolidays)</f>
        <v>20</v>
      </c>
      <c r="M2218" s="27"/>
    </row>
    <row r="2219" spans="1:13" ht="30" hidden="1" customHeight="1" x14ac:dyDescent="0.3">
      <c r="A2219" s="27">
        <v>639</v>
      </c>
      <c r="B2219" s="31">
        <v>43919</v>
      </c>
      <c r="C2219" s="31">
        <v>43832</v>
      </c>
      <c r="D2219" s="20" t="s">
        <v>131</v>
      </c>
      <c r="E2219" s="51" t="str">
        <f>IF(ISBLANK(LeaveTracker[[#This Row],[Employee Name]]),"-----",VLOOKUP(LeaveTracker[[#This Row],[Employee Name]],Employees[[Employee Name]:[Office]],7))</f>
        <v>FPTMNHS</v>
      </c>
      <c r="F2219" s="51" t="str">
        <f>IF(ISBLANK(LeaveTracker[[#This Row],[Employee Name]]),"-----",VLOOKUP(LeaveTracker[[#This Row],[Employee Name]],Employees[[Employee Name]:[Office]],6))</f>
        <v>REGULAR</v>
      </c>
      <c r="G2219" s="24">
        <v>43831</v>
      </c>
      <c r="H2219" s="24">
        <v>43861</v>
      </c>
      <c r="I2219" s="56" t="s">
        <v>82</v>
      </c>
      <c r="K2219" s="51" t="str">
        <f ca="1">LeaveTracker[[#This Row],[Days]]&amp;" "&amp;LeaveTracker[[#This Row],[Type of Leave]]</f>
        <v>23 VL</v>
      </c>
      <c r="L2219" s="23">
        <f ca="1">NETWORKDAYS(LeaveTracker[[#This Row],[Start Date]],LeaveTracker[[#This Row],[End Date]],lstHolidays)</f>
        <v>23</v>
      </c>
      <c r="M2219" s="27"/>
    </row>
    <row r="2220" spans="1:13" ht="30" hidden="1" customHeight="1" x14ac:dyDescent="0.3">
      <c r="A2220" s="27">
        <v>640</v>
      </c>
      <c r="B2220" s="31">
        <v>43919</v>
      </c>
      <c r="C2220" s="31">
        <v>43896</v>
      </c>
      <c r="D2220" s="20" t="s">
        <v>995</v>
      </c>
      <c r="E2220" s="51" t="str">
        <f>IF(ISBLANK(LeaveTracker[[#This Row],[Employee Name]]),"-----",VLOOKUP(LeaveTracker[[#This Row],[Employee Name]],Employees[[Employee Name]:[Office]],7))</f>
        <v>GSO</v>
      </c>
      <c r="F2220" s="51" t="str">
        <f>IF(ISBLANK(LeaveTracker[[#This Row],[Employee Name]]),"-----",VLOOKUP(LeaveTracker[[#This Row],[Employee Name]],Employees[[Employee Name]:[Office]],6))</f>
        <v>REGULAR</v>
      </c>
      <c r="G2220" s="24">
        <v>43885</v>
      </c>
      <c r="H2220" s="24">
        <v>43885</v>
      </c>
      <c r="I2220" s="56" t="s">
        <v>81</v>
      </c>
      <c r="K2220" s="51" t="str">
        <f ca="1">LeaveTracker[[#This Row],[Days]]&amp;" "&amp;LeaveTracker[[#This Row],[Type of Leave]]</f>
        <v>1 SL</v>
      </c>
      <c r="L2220" s="23">
        <f ca="1">NETWORKDAYS(LeaveTracker[[#This Row],[Start Date]],LeaveTracker[[#This Row],[End Date]],lstHolidays)</f>
        <v>1</v>
      </c>
      <c r="M2220" s="27"/>
    </row>
    <row r="2221" spans="1:13" ht="30" hidden="1" customHeight="1" x14ac:dyDescent="0.3">
      <c r="A2221" s="27">
        <v>640</v>
      </c>
      <c r="B2221" s="31">
        <v>43919</v>
      </c>
      <c r="C2221" s="31">
        <v>43896</v>
      </c>
      <c r="D2221" s="20" t="s">
        <v>995</v>
      </c>
      <c r="E2221" s="51" t="str">
        <f>IF(ISBLANK(LeaveTracker[[#This Row],[Employee Name]]),"-----",VLOOKUP(LeaveTracker[[#This Row],[Employee Name]],Employees[[Employee Name]:[Office]],7))</f>
        <v>GSO</v>
      </c>
      <c r="F2221" s="51" t="str">
        <f>IF(ISBLANK(LeaveTracker[[#This Row],[Employee Name]]),"-----",VLOOKUP(LeaveTracker[[#This Row],[Employee Name]],Employees[[Employee Name]:[Office]],6))</f>
        <v>REGULAR</v>
      </c>
      <c r="G2221" s="24">
        <v>43887</v>
      </c>
      <c r="H2221" s="24">
        <v>43889</v>
      </c>
      <c r="I2221" s="56" t="s">
        <v>81</v>
      </c>
      <c r="K2221" s="51" t="str">
        <f ca="1">LeaveTracker[[#This Row],[Days]]&amp;" "&amp;LeaveTracker[[#This Row],[Type of Leave]]</f>
        <v>3 SL</v>
      </c>
      <c r="L2221" s="23">
        <f ca="1">NETWORKDAYS(LeaveTracker[[#This Row],[Start Date]],LeaveTracker[[#This Row],[End Date]],lstHolidays)</f>
        <v>3</v>
      </c>
      <c r="M2221" s="27"/>
    </row>
    <row r="2222" spans="1:13" ht="30" hidden="1" customHeight="1" x14ac:dyDescent="0.3">
      <c r="A2222" s="27">
        <v>641</v>
      </c>
      <c r="B2222" s="31">
        <v>43919</v>
      </c>
      <c r="C2222" s="31">
        <v>43896</v>
      </c>
      <c r="D2222" s="20" t="s">
        <v>995</v>
      </c>
      <c r="E2222" s="51" t="str">
        <f>IF(ISBLANK(LeaveTracker[[#This Row],[Employee Name]]),"-----",VLOOKUP(LeaveTracker[[#This Row],[Employee Name]],Employees[[Employee Name]:[Office]],7))</f>
        <v>GSO</v>
      </c>
      <c r="F2222" s="51" t="str">
        <f>IF(ISBLANK(LeaveTracker[[#This Row],[Employee Name]]),"-----",VLOOKUP(LeaveTracker[[#This Row],[Employee Name]],Employees[[Employee Name]:[Office]],6))</f>
        <v>REGULAR</v>
      </c>
      <c r="G2222" s="24">
        <v>43880</v>
      </c>
      <c r="H2222" s="24">
        <v>43882</v>
      </c>
      <c r="I2222" s="56" t="s">
        <v>300</v>
      </c>
      <c r="J2222" s="43" t="s">
        <v>215</v>
      </c>
      <c r="K2222" s="51" t="str">
        <f ca="1">LeaveTracker[[#This Row],[Days]]&amp;" "&amp;LeaveTracker[[#This Row],[Type of Leave]]</f>
        <v>3 OTHER</v>
      </c>
      <c r="L2222" s="23">
        <f ca="1">NETWORKDAYS(LeaveTracker[[#This Row],[Start Date]],LeaveTracker[[#This Row],[End Date]],lstHolidays)</f>
        <v>3</v>
      </c>
      <c r="M2222" s="27"/>
    </row>
    <row r="2223" spans="1:13" ht="30" hidden="1" customHeight="1" x14ac:dyDescent="0.3">
      <c r="A2223" s="27">
        <v>642</v>
      </c>
      <c r="B2223" s="31">
        <v>43919</v>
      </c>
      <c r="C2223" s="31">
        <v>43865</v>
      </c>
      <c r="D2223" s="20" t="s">
        <v>995</v>
      </c>
      <c r="E2223" s="51" t="str">
        <f>IF(ISBLANK(LeaveTracker[[#This Row],[Employee Name]]),"-----",VLOOKUP(LeaveTracker[[#This Row],[Employee Name]],Employees[[Employee Name]:[Office]],7))</f>
        <v>GSO</v>
      </c>
      <c r="F2223" s="51" t="str">
        <f>IF(ISBLANK(LeaveTracker[[#This Row],[Employee Name]]),"-----",VLOOKUP(LeaveTracker[[#This Row],[Employee Name]],Employees[[Employee Name]:[Office]],6))</f>
        <v>REGULAR</v>
      </c>
      <c r="G2223" s="24">
        <v>43844</v>
      </c>
      <c r="H2223" s="24">
        <v>43847</v>
      </c>
      <c r="I2223" s="56" t="s">
        <v>300</v>
      </c>
      <c r="J2223" s="43" t="s">
        <v>846</v>
      </c>
      <c r="K2223" s="51" t="str">
        <f ca="1">LeaveTracker[[#This Row],[Days]]&amp;" "&amp;LeaveTracker[[#This Row],[Type of Leave]]</f>
        <v>4 OTHER</v>
      </c>
      <c r="L2223" s="23">
        <f ca="1">NETWORKDAYS(LeaveTracker[[#This Row],[Start Date]],LeaveTracker[[#This Row],[End Date]],lstHolidays)</f>
        <v>4</v>
      </c>
      <c r="M2223" s="27"/>
    </row>
    <row r="2224" spans="1:13" ht="30" hidden="1" customHeight="1" x14ac:dyDescent="0.3">
      <c r="A2224" s="27">
        <v>642</v>
      </c>
      <c r="B2224" s="31">
        <v>43919</v>
      </c>
      <c r="C2224" s="31">
        <v>43865</v>
      </c>
      <c r="D2224" s="20" t="s">
        <v>995</v>
      </c>
      <c r="E2224" s="51" t="str">
        <f>IF(ISBLANK(LeaveTracker[[#This Row],[Employee Name]]),"-----",VLOOKUP(LeaveTracker[[#This Row],[Employee Name]],Employees[[Employee Name]:[Office]],7))</f>
        <v>GSO</v>
      </c>
      <c r="F2224" s="51" t="str">
        <f>IF(ISBLANK(LeaveTracker[[#This Row],[Employee Name]]),"-----",VLOOKUP(LeaveTracker[[#This Row],[Employee Name]],Employees[[Employee Name]:[Office]],6))</f>
        <v>REGULAR</v>
      </c>
      <c r="G2224" s="24">
        <v>43850</v>
      </c>
      <c r="H2224" s="24">
        <v>43850</v>
      </c>
      <c r="I2224" s="56" t="s">
        <v>300</v>
      </c>
      <c r="J2224" s="43" t="s">
        <v>846</v>
      </c>
      <c r="K2224" s="51" t="str">
        <f ca="1">LeaveTracker[[#This Row],[Days]]&amp;" "&amp;LeaveTracker[[#This Row],[Type of Leave]]</f>
        <v>1 OTHER</v>
      </c>
      <c r="L2224" s="23">
        <f ca="1">NETWORKDAYS(LeaveTracker[[#This Row],[Start Date]],LeaveTracker[[#This Row],[End Date]],lstHolidays)</f>
        <v>1</v>
      </c>
      <c r="M2224" s="27"/>
    </row>
    <row r="2225" spans="1:13" ht="30" hidden="1" customHeight="1" x14ac:dyDescent="0.3">
      <c r="A2225" s="27">
        <v>643</v>
      </c>
      <c r="B2225" s="31">
        <v>43919</v>
      </c>
      <c r="C2225" s="31">
        <v>43864</v>
      </c>
      <c r="D2225" s="20" t="s">
        <v>341</v>
      </c>
      <c r="E2225" s="51" t="str">
        <f>IF(ISBLANK(LeaveTracker[[#This Row],[Employee Name]]),"-----",VLOOKUP(LeaveTracker[[#This Row],[Employee Name]],Employees[[Employee Name]:[Office]],7))</f>
        <v>COMELEC</v>
      </c>
      <c r="F2225" s="51" t="str">
        <f>IF(ISBLANK(LeaveTracker[[#This Row],[Employee Name]]),"-----",VLOOKUP(LeaveTracker[[#This Row],[Employee Name]],Employees[[Employee Name]:[Office]],6))</f>
        <v>REGULAR</v>
      </c>
      <c r="G2225" s="24">
        <v>43861</v>
      </c>
      <c r="H2225" s="24">
        <v>43861</v>
      </c>
      <c r="I2225" s="56" t="s">
        <v>300</v>
      </c>
      <c r="J2225" s="43" t="s">
        <v>767</v>
      </c>
      <c r="K2225" s="51" t="str">
        <f ca="1">LeaveTracker[[#This Row],[Days]]&amp;" "&amp;LeaveTracker[[#This Row],[Type of Leave]]</f>
        <v>1 OTHER</v>
      </c>
      <c r="L2225" s="23">
        <f ca="1">NETWORKDAYS(LeaveTracker[[#This Row],[Start Date]],LeaveTracker[[#This Row],[End Date]],lstHolidays)</f>
        <v>1</v>
      </c>
      <c r="M2225" s="27"/>
    </row>
    <row r="2226" spans="1:13" ht="30" hidden="1" customHeight="1" x14ac:dyDescent="0.3">
      <c r="A2226" s="27">
        <v>643</v>
      </c>
      <c r="B2226" s="31">
        <v>43919</v>
      </c>
      <c r="C2226" s="31">
        <v>43864</v>
      </c>
      <c r="D2226" s="20" t="s">
        <v>341</v>
      </c>
      <c r="E2226" s="51" t="str">
        <f>IF(ISBLANK(LeaveTracker[[#This Row],[Employee Name]]),"-----",VLOOKUP(LeaveTracker[[#This Row],[Employee Name]],Employees[[Employee Name]:[Office]],7))</f>
        <v>COMELEC</v>
      </c>
      <c r="F2226" s="51" t="str">
        <f>IF(ISBLANK(LeaveTracker[[#This Row],[Employee Name]]),"-----",VLOOKUP(LeaveTracker[[#This Row],[Employee Name]],Employees[[Employee Name]:[Office]],6))</f>
        <v>REGULAR</v>
      </c>
      <c r="G2226" s="24">
        <v>43874</v>
      </c>
      <c r="H2226" s="24">
        <v>43875</v>
      </c>
      <c r="I2226" s="56" t="s">
        <v>300</v>
      </c>
      <c r="J2226" s="43" t="s">
        <v>767</v>
      </c>
      <c r="K2226" s="51" t="str">
        <f ca="1">LeaveTracker[[#This Row],[Days]]&amp;" "&amp;LeaveTracker[[#This Row],[Type of Leave]]</f>
        <v>2 OTHER</v>
      </c>
      <c r="L2226" s="23">
        <f ca="1">NETWORKDAYS(LeaveTracker[[#This Row],[Start Date]],LeaveTracker[[#This Row],[End Date]],lstHolidays)</f>
        <v>2</v>
      </c>
      <c r="M2226" s="27"/>
    </row>
    <row r="2227" spans="1:13" ht="30" hidden="1" customHeight="1" x14ac:dyDescent="0.3">
      <c r="A2227" s="27">
        <v>643</v>
      </c>
      <c r="B2227" s="31">
        <v>43919</v>
      </c>
      <c r="C2227" s="31">
        <v>43857</v>
      </c>
      <c r="D2227" s="20" t="s">
        <v>341</v>
      </c>
      <c r="E2227" s="51" t="str">
        <f>IF(ISBLANK(LeaveTracker[[#This Row],[Employee Name]]),"-----",VLOOKUP(LeaveTracker[[#This Row],[Employee Name]],Employees[[Employee Name]:[Office]],7))</f>
        <v>COMELEC</v>
      </c>
      <c r="F2227" s="51" t="str">
        <f>IF(ISBLANK(LeaveTracker[[#This Row],[Employee Name]]),"-----",VLOOKUP(LeaveTracker[[#This Row],[Employee Name]],Employees[[Employee Name]:[Office]],6))</f>
        <v>REGULAR</v>
      </c>
      <c r="G2227" s="24">
        <v>43845</v>
      </c>
      <c r="H2227" s="24">
        <v>43846</v>
      </c>
      <c r="I2227" s="56" t="s">
        <v>300</v>
      </c>
      <c r="J2227" s="43" t="s">
        <v>846</v>
      </c>
      <c r="K2227" s="51" t="str">
        <f ca="1">LeaveTracker[[#This Row],[Days]]&amp;" "&amp;LeaveTracker[[#This Row],[Type of Leave]]</f>
        <v>2 OTHER</v>
      </c>
      <c r="L2227" s="23">
        <f ca="1">NETWORKDAYS(LeaveTracker[[#This Row],[Start Date]],LeaveTracker[[#This Row],[End Date]],lstHolidays)</f>
        <v>2</v>
      </c>
      <c r="M2227" s="27"/>
    </row>
    <row r="2228" spans="1:13" ht="30" hidden="1" customHeight="1" x14ac:dyDescent="0.3">
      <c r="A2228" s="27">
        <v>644</v>
      </c>
      <c r="B2228" s="31">
        <v>43919</v>
      </c>
      <c r="C2228" s="31">
        <v>43836</v>
      </c>
      <c r="D2228" s="20" t="s">
        <v>341</v>
      </c>
      <c r="E2228" s="51" t="str">
        <f>IF(ISBLANK(LeaveTracker[[#This Row],[Employee Name]]),"-----",VLOOKUP(LeaveTracker[[#This Row],[Employee Name]],Employees[[Employee Name]:[Office]],7))</f>
        <v>COMELEC</v>
      </c>
      <c r="F2228" s="51" t="str">
        <f>IF(ISBLANK(LeaveTracker[[#This Row],[Employee Name]]),"-----",VLOOKUP(LeaveTracker[[#This Row],[Employee Name]],Employees[[Employee Name]:[Office]],6))</f>
        <v>REGULAR</v>
      </c>
      <c r="G2228" s="24">
        <v>43840</v>
      </c>
      <c r="H2228" s="24">
        <v>43840</v>
      </c>
      <c r="I2228" s="56" t="s">
        <v>300</v>
      </c>
      <c r="J2228" s="43" t="s">
        <v>999</v>
      </c>
      <c r="K2228" s="51" t="str">
        <f ca="1">LeaveTracker[[#This Row],[Days]]&amp;" "&amp;LeaveTracker[[#This Row],[Type of Leave]]</f>
        <v>1 OTHER</v>
      </c>
      <c r="L2228" s="23">
        <f ca="1">NETWORKDAYS(LeaveTracker[[#This Row],[Start Date]],LeaveTracker[[#This Row],[End Date]],lstHolidays)</f>
        <v>1</v>
      </c>
      <c r="M2228" s="27"/>
    </row>
    <row r="2229" spans="1:13" ht="30" hidden="1" customHeight="1" x14ac:dyDescent="0.3">
      <c r="A2229" s="27">
        <v>645</v>
      </c>
      <c r="B2229" s="31">
        <v>43919</v>
      </c>
      <c r="C2229" s="31">
        <v>43857</v>
      </c>
      <c r="D2229" s="20" t="s">
        <v>339</v>
      </c>
      <c r="E2229" s="51" t="str">
        <f>IF(ISBLANK(LeaveTracker[[#This Row],[Employee Name]]),"-----",VLOOKUP(LeaveTracker[[#This Row],[Employee Name]],Employees[[Employee Name]:[Office]],7))</f>
        <v>COMELEC</v>
      </c>
      <c r="F2229" s="51" t="str">
        <f>IF(ISBLANK(LeaveTracker[[#This Row],[Employee Name]]),"-----",VLOOKUP(LeaveTracker[[#This Row],[Employee Name]],Employees[[Employee Name]:[Office]],6))</f>
        <v>REGULAR</v>
      </c>
      <c r="G2229" s="24">
        <v>43868</v>
      </c>
      <c r="H2229" s="24">
        <v>43868</v>
      </c>
      <c r="I2229" s="56" t="s">
        <v>300</v>
      </c>
      <c r="J2229" s="43" t="s">
        <v>846</v>
      </c>
      <c r="K2229" s="51" t="str">
        <f ca="1">LeaveTracker[[#This Row],[Days]]&amp;" "&amp;LeaveTracker[[#This Row],[Type of Leave]]</f>
        <v>1 OTHER</v>
      </c>
      <c r="L2229" s="23">
        <f ca="1">NETWORKDAYS(LeaveTracker[[#This Row],[Start Date]],LeaveTracker[[#This Row],[End Date]],lstHolidays)</f>
        <v>1</v>
      </c>
      <c r="M2229" s="27"/>
    </row>
    <row r="2230" spans="1:13" ht="30" hidden="1" customHeight="1" x14ac:dyDescent="0.3">
      <c r="A2230" s="27">
        <v>645</v>
      </c>
      <c r="B2230" s="31">
        <v>43919</v>
      </c>
      <c r="C2230" s="31">
        <v>43857</v>
      </c>
      <c r="D2230" s="20" t="s">
        <v>339</v>
      </c>
      <c r="E2230" s="51" t="str">
        <f>IF(ISBLANK(LeaveTracker[[#This Row],[Employee Name]]),"-----",VLOOKUP(LeaveTracker[[#This Row],[Employee Name]],Employees[[Employee Name]:[Office]],7))</f>
        <v>COMELEC</v>
      </c>
      <c r="F2230" s="51" t="str">
        <f>IF(ISBLANK(LeaveTracker[[#This Row],[Employee Name]]),"-----",VLOOKUP(LeaveTracker[[#This Row],[Employee Name]],Employees[[Employee Name]:[Office]],6))</f>
        <v>REGULAR</v>
      </c>
      <c r="G2230" s="24">
        <v>43871</v>
      </c>
      <c r="H2230" s="24">
        <v>43871</v>
      </c>
      <c r="I2230" s="56" t="s">
        <v>300</v>
      </c>
      <c r="J2230" s="43" t="s">
        <v>846</v>
      </c>
      <c r="K2230" s="51" t="str">
        <f ca="1">LeaveTracker[[#This Row],[Days]]&amp;" "&amp;LeaveTracker[[#This Row],[Type of Leave]]</f>
        <v>1 OTHER</v>
      </c>
      <c r="L2230" s="23">
        <f ca="1">NETWORKDAYS(LeaveTracker[[#This Row],[Start Date]],LeaveTracker[[#This Row],[End Date]],lstHolidays)</f>
        <v>1</v>
      </c>
      <c r="M2230" s="27"/>
    </row>
    <row r="2231" spans="1:13" ht="30" hidden="1" customHeight="1" x14ac:dyDescent="0.3">
      <c r="A2231" s="27">
        <v>645</v>
      </c>
      <c r="B2231" s="31">
        <v>43919</v>
      </c>
      <c r="C2231" s="31">
        <v>43857</v>
      </c>
      <c r="D2231" s="20" t="s">
        <v>339</v>
      </c>
      <c r="E2231" s="51" t="str">
        <f>IF(ISBLANK(LeaveTracker[[#This Row],[Employee Name]]),"-----",VLOOKUP(LeaveTracker[[#This Row],[Employee Name]],Employees[[Employee Name]:[Office]],7))</f>
        <v>COMELEC</v>
      </c>
      <c r="F2231" s="51" t="str">
        <f>IF(ISBLANK(LeaveTracker[[#This Row],[Employee Name]]),"-----",VLOOKUP(LeaveTracker[[#This Row],[Employee Name]],Employees[[Employee Name]:[Office]],6))</f>
        <v>REGULAR</v>
      </c>
      <c r="G2231" s="24">
        <v>43875</v>
      </c>
      <c r="H2231" s="24">
        <v>43875</v>
      </c>
      <c r="I2231" s="56" t="s">
        <v>300</v>
      </c>
      <c r="J2231" s="43" t="s">
        <v>846</v>
      </c>
      <c r="K2231" s="51" t="str">
        <f ca="1">LeaveTracker[[#This Row],[Days]]&amp;" "&amp;LeaveTracker[[#This Row],[Type of Leave]]</f>
        <v>1 OTHER</v>
      </c>
      <c r="L2231" s="23">
        <f ca="1">NETWORKDAYS(LeaveTracker[[#This Row],[Start Date]],LeaveTracker[[#This Row],[End Date]],lstHolidays)</f>
        <v>1</v>
      </c>
      <c r="M2231" s="27"/>
    </row>
    <row r="2232" spans="1:13" ht="30" hidden="1" customHeight="1" x14ac:dyDescent="0.3">
      <c r="A2232" s="27">
        <v>695</v>
      </c>
      <c r="B2232" s="31">
        <v>44767</v>
      </c>
      <c r="C2232" s="31">
        <v>44721</v>
      </c>
      <c r="D2232" s="19" t="s">
        <v>516</v>
      </c>
      <c r="E2232" s="51" t="str">
        <f>IF(ISBLANK(LeaveTracker[[#This Row],[Employee Name]]),"-----",VLOOKUP(LeaveTracker[[#This Row],[Employee Name]],Employees[[Employee Name]:[Office]],7))</f>
        <v>ACCOUNTING</v>
      </c>
      <c r="F2232" s="51" t="str">
        <f>IF(ISBLANK(LeaveTracker[[#This Row],[Employee Name]]),"-----",VLOOKUP(LeaveTracker[[#This Row],[Employee Name]],Employees[[Employee Name]:[Office]],6))</f>
        <v>REGULAR</v>
      </c>
      <c r="G2232" s="24" t="s">
        <v>1136</v>
      </c>
      <c r="H2232" s="24" t="s">
        <v>1136</v>
      </c>
      <c r="I2232" s="57" t="s">
        <v>81</v>
      </c>
      <c r="J2232" s="43" t="s">
        <v>1153</v>
      </c>
      <c r="K2232" s="51" t="str">
        <f ca="1">LeaveTracker[[#This Row],[Days]]&amp;" "&amp;LeaveTracker[[#This Row],[Type of Leave]]</f>
        <v>1 SL</v>
      </c>
      <c r="L2232" s="23">
        <f ca="1">NETWORKDAYS(LeaveTracker[[#This Row],[Start Date]],LeaveTracker[[#This Row],[End Date]],lstHolidays)</f>
        <v>1</v>
      </c>
      <c r="M2232" s="27"/>
    </row>
    <row r="2233" spans="1:13" ht="30" hidden="1" customHeight="1" x14ac:dyDescent="0.3">
      <c r="A2233" s="27">
        <v>695</v>
      </c>
      <c r="B2233" s="31">
        <v>44767</v>
      </c>
      <c r="C2233" s="31">
        <v>44721</v>
      </c>
      <c r="D2233" s="19" t="s">
        <v>516</v>
      </c>
      <c r="E2233" s="51" t="str">
        <f>IF(ISBLANK(LeaveTracker[[#This Row],[Employee Name]]),"-----",VLOOKUP(LeaveTracker[[#This Row],[Employee Name]],Employees[[Employee Name]:[Office]],7))</f>
        <v>ACCOUNTING</v>
      </c>
      <c r="F2233" s="51" t="str">
        <f>IF(ISBLANK(LeaveTracker[[#This Row],[Employee Name]]),"-----",VLOOKUP(LeaveTracker[[#This Row],[Employee Name]],Employees[[Employee Name]:[Office]],6))</f>
        <v>REGULAR</v>
      </c>
      <c r="G2233" s="24" t="s">
        <v>1137</v>
      </c>
      <c r="H2233" s="24" t="s">
        <v>1137</v>
      </c>
      <c r="I2233" s="57" t="s">
        <v>81</v>
      </c>
      <c r="J2233" s="43" t="s">
        <v>1153</v>
      </c>
      <c r="K2233" s="51" t="str">
        <f ca="1">LeaveTracker[[#This Row],[Days]]&amp;" "&amp;LeaveTracker[[#This Row],[Type of Leave]]</f>
        <v>1 SL</v>
      </c>
      <c r="L2233" s="23">
        <f ca="1">NETWORKDAYS(LeaveTracker[[#This Row],[Start Date]],LeaveTracker[[#This Row],[End Date]],lstHolidays)</f>
        <v>1</v>
      </c>
      <c r="M2233" s="27"/>
    </row>
    <row r="2234" spans="1:13" ht="30" hidden="1" customHeight="1" x14ac:dyDescent="0.3">
      <c r="A2234" s="27">
        <v>695</v>
      </c>
      <c r="B2234" s="31">
        <v>44767</v>
      </c>
      <c r="C2234" s="31">
        <v>44721</v>
      </c>
      <c r="D2234" s="19" t="s">
        <v>516</v>
      </c>
      <c r="E2234" s="51" t="str">
        <f>IF(ISBLANK(LeaveTracker[[#This Row],[Employee Name]]),"-----",VLOOKUP(LeaveTracker[[#This Row],[Employee Name]],Employees[[Employee Name]:[Office]],7))</f>
        <v>ACCOUNTING</v>
      </c>
      <c r="F2234" s="51" t="str">
        <f>IF(ISBLANK(LeaveTracker[[#This Row],[Employee Name]]),"-----",VLOOKUP(LeaveTracker[[#This Row],[Employee Name]],Employees[[Employee Name]:[Office]],6))</f>
        <v>REGULAR</v>
      </c>
      <c r="G2234" s="24" t="s">
        <v>1138</v>
      </c>
      <c r="H2234" s="24" t="s">
        <v>1138</v>
      </c>
      <c r="I2234" s="57" t="s">
        <v>81</v>
      </c>
      <c r="J2234" s="43" t="s">
        <v>1153</v>
      </c>
      <c r="K2234" s="51" t="str">
        <f ca="1">LeaveTracker[[#This Row],[Days]]&amp;" "&amp;LeaveTracker[[#This Row],[Type of Leave]]</f>
        <v>1 SL</v>
      </c>
      <c r="L2234" s="23">
        <f ca="1">NETWORKDAYS(LeaveTracker[[#This Row],[Start Date]],LeaveTracker[[#This Row],[End Date]],lstHolidays)</f>
        <v>1</v>
      </c>
      <c r="M2234" s="27"/>
    </row>
    <row r="2235" spans="1:13" ht="30" hidden="1" customHeight="1" x14ac:dyDescent="0.3">
      <c r="A2235" s="27">
        <v>696</v>
      </c>
      <c r="B2235" s="31">
        <v>44767</v>
      </c>
      <c r="C2235" s="31">
        <v>44729</v>
      </c>
      <c r="D2235" s="19" t="s">
        <v>598</v>
      </c>
      <c r="E2235" s="51" t="str">
        <f>IF(ISBLANK(LeaveTracker[[#This Row],[Employee Name]]),"-----",VLOOKUP(LeaveTracker[[#This Row],[Employee Name]],Employees[[Employee Name]:[Office]],7))</f>
        <v>MAHOGANY MARKET</v>
      </c>
      <c r="F2235" s="51" t="str">
        <f>IF(ISBLANK(LeaveTracker[[#This Row],[Employee Name]]),"-----",VLOOKUP(LeaveTracker[[#This Row],[Employee Name]],Employees[[Employee Name]:[Office]],6))</f>
        <v>REGULAR</v>
      </c>
      <c r="G2235" s="24" t="s">
        <v>1120</v>
      </c>
      <c r="H2235" s="24" t="s">
        <v>1139</v>
      </c>
      <c r="I2235" s="57" t="s">
        <v>81</v>
      </c>
      <c r="J2235" s="43" t="s">
        <v>1153</v>
      </c>
      <c r="K2235" s="51" t="str">
        <f ca="1">LeaveTracker[[#This Row],[Days]]&amp;" "&amp;LeaveTracker[[#This Row],[Type of Leave]]</f>
        <v>2 SL</v>
      </c>
      <c r="L2235" s="23">
        <f ca="1">NETWORKDAYS(LeaveTracker[[#This Row],[Start Date]],LeaveTracker[[#This Row],[End Date]],lstHolidays)</f>
        <v>2</v>
      </c>
      <c r="M2235" s="27"/>
    </row>
    <row r="2236" spans="1:13" ht="30" hidden="1" customHeight="1" x14ac:dyDescent="0.3">
      <c r="A2236" s="27">
        <v>697</v>
      </c>
      <c r="B2236" s="31">
        <v>44767</v>
      </c>
      <c r="C2236" s="31">
        <v>44730</v>
      </c>
      <c r="D2236" s="19" t="s">
        <v>474</v>
      </c>
      <c r="E2236" s="51" t="str">
        <f>IF(ISBLANK(LeaveTracker[[#This Row],[Employee Name]]),"-----",VLOOKUP(LeaveTracker[[#This Row],[Employee Name]],Employees[[Employee Name]:[Office]],7))</f>
        <v>PIO</v>
      </c>
      <c r="F2236" s="51" t="str">
        <f>IF(ISBLANK(LeaveTracker[[#This Row],[Employee Name]]),"-----",VLOOKUP(LeaveTracker[[#This Row],[Employee Name]],Employees[[Employee Name]:[Office]],6))</f>
        <v>REGULAR</v>
      </c>
      <c r="G2236" s="24" t="s">
        <v>1121</v>
      </c>
      <c r="H2236" s="24" t="s">
        <v>1121</v>
      </c>
      <c r="I2236" s="57" t="s">
        <v>300</v>
      </c>
      <c r="J2236" s="43" t="s">
        <v>105</v>
      </c>
      <c r="K2236" s="51" t="str">
        <f ca="1">LeaveTracker[[#This Row],[Days]]&amp;" "&amp;LeaveTracker[[#This Row],[Type of Leave]]</f>
        <v>1 OTHER</v>
      </c>
      <c r="L2236" s="23">
        <f ca="1">NETWORKDAYS(LeaveTracker[[#This Row],[Start Date]],LeaveTracker[[#This Row],[End Date]],lstHolidays)</f>
        <v>1</v>
      </c>
      <c r="M2236" s="27"/>
    </row>
    <row r="2237" spans="1:13" ht="30" hidden="1" customHeight="1" x14ac:dyDescent="0.3">
      <c r="A2237" s="27">
        <v>698</v>
      </c>
      <c r="B2237" s="31">
        <v>44767</v>
      </c>
      <c r="C2237" s="31">
        <v>44722</v>
      </c>
      <c r="D2237" s="19" t="s">
        <v>725</v>
      </c>
      <c r="E2237" s="51" t="str">
        <f>IF(ISBLANK(LeaveTracker[[#This Row],[Employee Name]]),"-----",VLOOKUP(LeaveTracker[[#This Row],[Employee Name]],Employees[[Employee Name]:[Office]],7))</f>
        <v>LCR</v>
      </c>
      <c r="F2237" s="51" t="str">
        <f>IF(ISBLANK(LeaveTracker[[#This Row],[Employee Name]]),"-----",VLOOKUP(LeaveTracker[[#This Row],[Employee Name]],Employees[[Employee Name]:[Office]],6))</f>
        <v>REGULAR</v>
      </c>
      <c r="G2237" s="24" t="s">
        <v>1140</v>
      </c>
      <c r="H2237" s="24" t="s">
        <v>1140</v>
      </c>
      <c r="I2237" s="57" t="s">
        <v>81</v>
      </c>
      <c r="J2237" s="43" t="s">
        <v>1153</v>
      </c>
      <c r="K2237" s="51" t="str">
        <f ca="1">LeaveTracker[[#This Row],[Days]]&amp;" "&amp;LeaveTracker[[#This Row],[Type of Leave]]</f>
        <v>1 SL</v>
      </c>
      <c r="L2237" s="23">
        <f ca="1">NETWORKDAYS(LeaveTracker[[#This Row],[Start Date]],LeaveTracker[[#This Row],[End Date]],lstHolidays)</f>
        <v>1</v>
      </c>
      <c r="M2237" s="27"/>
    </row>
    <row r="2238" spans="1:13" ht="30" hidden="1" customHeight="1" x14ac:dyDescent="0.3">
      <c r="A2238" s="27">
        <v>699</v>
      </c>
      <c r="B2238" s="31">
        <v>44767</v>
      </c>
      <c r="C2238" s="31">
        <v>44728</v>
      </c>
      <c r="D2238" s="19" t="s">
        <v>878</v>
      </c>
      <c r="E2238" s="51" t="str">
        <f>IF(ISBLANK(LeaveTracker[[#This Row],[Employee Name]]),"-----",VLOOKUP(LeaveTracker[[#This Row],[Employee Name]],Employees[[Employee Name]:[Office]],7))</f>
        <v>GSO</v>
      </c>
      <c r="F2238" s="51" t="str">
        <f>IF(ISBLANK(LeaveTracker[[#This Row],[Employee Name]]),"-----",VLOOKUP(LeaveTracker[[#This Row],[Employee Name]],Employees[[Employee Name]:[Office]],6))</f>
        <v>REGULAR</v>
      </c>
      <c r="G2238" s="24" t="s">
        <v>1139</v>
      </c>
      <c r="H2238" s="24" t="s">
        <v>1141</v>
      </c>
      <c r="I2238" s="57" t="s">
        <v>81</v>
      </c>
      <c r="J2238" s="43" t="s">
        <v>1153</v>
      </c>
      <c r="K2238" s="51" t="str">
        <f ca="1">LeaveTracker[[#This Row],[Days]]&amp;" "&amp;LeaveTracker[[#This Row],[Type of Leave]]</f>
        <v>2 SL</v>
      </c>
      <c r="L2238" s="23">
        <f ca="1">NETWORKDAYS(LeaveTracker[[#This Row],[Start Date]],LeaveTracker[[#This Row],[End Date]],lstHolidays)</f>
        <v>2</v>
      </c>
      <c r="M2238" s="27"/>
    </row>
    <row r="2239" spans="1:13" ht="30" hidden="1" customHeight="1" x14ac:dyDescent="0.3">
      <c r="A2239" s="27">
        <v>700</v>
      </c>
      <c r="B2239" s="31">
        <v>44767</v>
      </c>
      <c r="C2239" s="31">
        <v>44719</v>
      </c>
      <c r="D2239" s="19" t="s">
        <v>627</v>
      </c>
      <c r="E2239" s="51" t="str">
        <f>IF(ISBLANK(LeaveTracker[[#This Row],[Employee Name]]),"-----",VLOOKUP(LeaveTracker[[#This Row],[Employee Name]],Employees[[Employee Name]:[Office]],7))</f>
        <v>CTO</v>
      </c>
      <c r="F2239" s="51" t="str">
        <f>IF(ISBLANK(LeaveTracker[[#This Row],[Employee Name]]),"-----",VLOOKUP(LeaveTracker[[#This Row],[Employee Name]],Employees[[Employee Name]:[Office]],6))</f>
        <v>REGULAR</v>
      </c>
      <c r="G2239" s="24" t="s">
        <v>1142</v>
      </c>
      <c r="H2239" s="24" t="s">
        <v>1142</v>
      </c>
      <c r="I2239" s="57" t="s">
        <v>82</v>
      </c>
      <c r="J2239" s="43" t="s">
        <v>1153</v>
      </c>
      <c r="K2239" s="51" t="str">
        <f ca="1">LeaveTracker[[#This Row],[Days]]&amp;" "&amp;LeaveTracker[[#This Row],[Type of Leave]]</f>
        <v>1 VL</v>
      </c>
      <c r="L2239" s="23">
        <f ca="1">NETWORKDAYS(LeaveTracker[[#This Row],[Start Date]],LeaveTracker[[#This Row],[End Date]],lstHolidays)</f>
        <v>1</v>
      </c>
      <c r="M2239" s="27"/>
    </row>
    <row r="2240" spans="1:13" ht="30" hidden="1" customHeight="1" x14ac:dyDescent="0.3">
      <c r="A2240" s="27">
        <v>701</v>
      </c>
      <c r="B2240" s="31">
        <v>44767</v>
      </c>
      <c r="C2240" s="31">
        <v>44725</v>
      </c>
      <c r="D2240" s="19" t="s">
        <v>784</v>
      </c>
      <c r="E2240" s="51" t="str">
        <f>IF(ISBLANK(LeaveTracker[[#This Row],[Employee Name]]),"-----",VLOOKUP(LeaveTracker[[#This Row],[Employee Name]],Employees[[Employee Name]:[Office]],7))</f>
        <v>SP</v>
      </c>
      <c r="F2240" s="51" t="str">
        <f>IF(ISBLANK(LeaveTracker[[#This Row],[Employee Name]]),"-----",VLOOKUP(LeaveTracker[[#This Row],[Employee Name]],Employees[[Employee Name]:[Office]],6))</f>
        <v>REGULAR</v>
      </c>
      <c r="G2240" s="24" t="s">
        <v>1117</v>
      </c>
      <c r="H2240" s="24" t="s">
        <v>1117</v>
      </c>
      <c r="I2240" s="57" t="s">
        <v>81</v>
      </c>
      <c r="J2240" s="43" t="s">
        <v>1153</v>
      </c>
      <c r="K2240" s="51" t="str">
        <f ca="1">LeaveTracker[[#This Row],[Days]]&amp;" "&amp;LeaveTracker[[#This Row],[Type of Leave]]</f>
        <v>1 SL</v>
      </c>
      <c r="L2240" s="23">
        <f ca="1">NETWORKDAYS(LeaveTracker[[#This Row],[Start Date]],LeaveTracker[[#This Row],[End Date]],lstHolidays)</f>
        <v>1</v>
      </c>
      <c r="M2240" s="27"/>
    </row>
    <row r="2241" spans="1:13" ht="30" hidden="1" customHeight="1" x14ac:dyDescent="0.3">
      <c r="A2241" s="27">
        <v>702</v>
      </c>
      <c r="B2241" s="31">
        <v>44767</v>
      </c>
      <c r="C2241" s="31">
        <v>44732</v>
      </c>
      <c r="D2241" s="19" t="s">
        <v>163</v>
      </c>
      <c r="E2241" s="51" t="str">
        <f>IF(ISBLANK(LeaveTracker[[#This Row],[Employee Name]]),"-----",VLOOKUP(LeaveTracker[[#This Row],[Employee Name]],Employees[[Employee Name]:[Office]],7))</f>
        <v>CHO</v>
      </c>
      <c r="F2241" s="51" t="str">
        <f>IF(ISBLANK(LeaveTracker[[#This Row],[Employee Name]]),"-----",VLOOKUP(LeaveTracker[[#This Row],[Employee Name]],Employees[[Employee Name]:[Office]],6))</f>
        <v>REGULAR</v>
      </c>
      <c r="G2241" s="24" t="s">
        <v>1143</v>
      </c>
      <c r="H2241" s="24" t="s">
        <v>1143</v>
      </c>
      <c r="I2241" s="57" t="s">
        <v>82</v>
      </c>
      <c r="J2241" s="43" t="s">
        <v>1153</v>
      </c>
      <c r="K2241" s="51" t="str">
        <f ca="1">LeaveTracker[[#This Row],[Days]]&amp;" "&amp;LeaveTracker[[#This Row],[Type of Leave]]</f>
        <v>1 VL</v>
      </c>
      <c r="L2241" s="23">
        <f ca="1">NETWORKDAYS(LeaveTracker[[#This Row],[Start Date]],LeaveTracker[[#This Row],[End Date]],lstHolidays)</f>
        <v>1</v>
      </c>
      <c r="M2241" s="27"/>
    </row>
    <row r="2242" spans="1:13" ht="30" hidden="1" customHeight="1" x14ac:dyDescent="0.3">
      <c r="A2242" s="27">
        <v>703</v>
      </c>
      <c r="B2242" s="31">
        <v>44767</v>
      </c>
      <c r="C2242" s="31">
        <v>44729</v>
      </c>
      <c r="D2242" s="19" t="s">
        <v>1006</v>
      </c>
      <c r="E2242" s="51" t="str">
        <f>IF(ISBLANK(LeaveTracker[[#This Row],[Employee Name]]),"-----",VLOOKUP(LeaveTracker[[#This Row],[Employee Name]],Employees[[Employee Name]:[Office]],7))</f>
        <v>CEO</v>
      </c>
      <c r="F2242" s="51" t="str">
        <f>IF(ISBLANK(LeaveTracker[[#This Row],[Employee Name]]),"-----",VLOOKUP(LeaveTracker[[#This Row],[Employee Name]],Employees[[Employee Name]:[Office]],6))</f>
        <v>REGULAR</v>
      </c>
      <c r="G2242" s="24" t="s">
        <v>1143</v>
      </c>
      <c r="H2242" s="24" t="s">
        <v>1143</v>
      </c>
      <c r="I2242" s="57" t="s">
        <v>300</v>
      </c>
      <c r="J2242" s="43" t="s">
        <v>307</v>
      </c>
      <c r="K2242" s="51" t="str">
        <f ca="1">LeaveTracker[[#This Row],[Days]]&amp;" "&amp;LeaveTracker[[#This Row],[Type of Leave]]</f>
        <v>1 OTHER</v>
      </c>
      <c r="L2242" s="23">
        <f ca="1">NETWORKDAYS(LeaveTracker[[#This Row],[Start Date]],LeaveTracker[[#This Row],[End Date]],lstHolidays)</f>
        <v>1</v>
      </c>
      <c r="M2242" s="27"/>
    </row>
    <row r="2243" spans="1:13" ht="30" hidden="1" customHeight="1" x14ac:dyDescent="0.3">
      <c r="A2243" s="27">
        <v>704</v>
      </c>
      <c r="B2243" s="31">
        <v>44767</v>
      </c>
      <c r="C2243" s="31">
        <v>44718</v>
      </c>
      <c r="D2243" s="19" t="s">
        <v>780</v>
      </c>
      <c r="E2243" s="51" t="str">
        <f>IF(ISBLANK(LeaveTracker[[#This Row],[Employee Name]]),"-----",VLOOKUP(LeaveTracker[[#This Row],[Employee Name]],Employees[[Employee Name]:[Office]],7))</f>
        <v>GSO</v>
      </c>
      <c r="F2243" s="51" t="str">
        <f>IF(ISBLANK(LeaveTracker[[#This Row],[Employee Name]]),"-----",VLOOKUP(LeaveTracker[[#This Row],[Employee Name]],Employees[[Employee Name]:[Office]],6))</f>
        <v>REGULAR</v>
      </c>
      <c r="G2243" s="24" t="s">
        <v>1114</v>
      </c>
      <c r="H2243" s="24" t="s">
        <v>1118</v>
      </c>
      <c r="I2243" s="57" t="s">
        <v>82</v>
      </c>
      <c r="J2243" s="43" t="s">
        <v>1153</v>
      </c>
      <c r="K2243" s="51" t="str">
        <f ca="1">LeaveTracker[[#This Row],[Days]]&amp;" "&amp;LeaveTracker[[#This Row],[Type of Leave]]</f>
        <v>6 VL</v>
      </c>
      <c r="L2243" s="23">
        <f ca="1">NETWORKDAYS(LeaveTracker[[#This Row],[Start Date]],LeaveTracker[[#This Row],[End Date]],lstHolidays)</f>
        <v>6</v>
      </c>
      <c r="M2243" s="27"/>
    </row>
    <row r="2244" spans="1:13" ht="30" hidden="1" customHeight="1" x14ac:dyDescent="0.3">
      <c r="A2244" s="27">
        <v>705</v>
      </c>
      <c r="B2244" s="31">
        <v>44767</v>
      </c>
      <c r="C2244" s="31">
        <v>44729</v>
      </c>
      <c r="D2244" s="19" t="s">
        <v>431</v>
      </c>
      <c r="E2244" s="51" t="str">
        <f>IF(ISBLANK(LeaveTracker[[#This Row],[Employee Name]]),"-----",VLOOKUP(LeaveTracker[[#This Row],[Employee Name]],Employees[[Employee Name]:[Office]],7))</f>
        <v>HRMO</v>
      </c>
      <c r="F2244" s="51" t="str">
        <f>IF(ISBLANK(LeaveTracker[[#This Row],[Employee Name]]),"-----",VLOOKUP(LeaveTracker[[#This Row],[Employee Name]],Employees[[Employee Name]:[Office]],6))</f>
        <v>REGULAR</v>
      </c>
      <c r="G2244" s="24" t="s">
        <v>1120</v>
      </c>
      <c r="H2244" s="24" t="s">
        <v>1118</v>
      </c>
      <c r="I2244" s="57" t="s">
        <v>82</v>
      </c>
      <c r="J2244" s="43" t="s">
        <v>1153</v>
      </c>
      <c r="K2244" s="51" t="str">
        <f ca="1">LeaveTracker[[#This Row],[Days]]&amp;" "&amp;LeaveTracker[[#This Row],[Type of Leave]]</f>
        <v>4 VL</v>
      </c>
      <c r="L2244" s="23">
        <f ca="1">NETWORKDAYS(LeaveTracker[[#This Row],[Start Date]],LeaveTracker[[#This Row],[End Date]],lstHolidays)</f>
        <v>4</v>
      </c>
      <c r="M2244" s="27"/>
    </row>
    <row r="2245" spans="1:13" ht="30" hidden="1" customHeight="1" x14ac:dyDescent="0.3">
      <c r="A2245" s="27">
        <v>706</v>
      </c>
      <c r="B2245" s="31">
        <v>44767</v>
      </c>
      <c r="C2245" s="31">
        <v>44700</v>
      </c>
      <c r="D2245" s="19" t="s">
        <v>1130</v>
      </c>
      <c r="E2245" s="51">
        <f>IF(ISBLANK(LeaveTracker[[#This Row],[Employee Name]]),"-----",VLOOKUP(LeaveTracker[[#This Row],[Employee Name]],Employees[[Employee Name]:[Office]],7))</f>
        <v>0</v>
      </c>
      <c r="F2245" s="51" t="str">
        <f>IF(ISBLANK(LeaveTracker[[#This Row],[Employee Name]]),"-----",VLOOKUP(LeaveTracker[[#This Row],[Employee Name]],Employees[[Employee Name]:[Office]],6))</f>
        <v>CASUAL</v>
      </c>
      <c r="G2245" s="24" t="s">
        <v>1144</v>
      </c>
      <c r="H2245" s="24" t="s">
        <v>1144</v>
      </c>
      <c r="I2245" s="57" t="s">
        <v>300</v>
      </c>
      <c r="J2245" s="43" t="s">
        <v>1154</v>
      </c>
      <c r="K2245" s="51" t="str">
        <f ca="1">LeaveTracker[[#This Row],[Days]]&amp;" "&amp;LeaveTracker[[#This Row],[Type of Leave]]</f>
        <v>1 OTHER</v>
      </c>
      <c r="L2245" s="23">
        <f ca="1">NETWORKDAYS(LeaveTracker[[#This Row],[Start Date]],LeaveTracker[[#This Row],[End Date]],lstHolidays)</f>
        <v>1</v>
      </c>
      <c r="M2245" s="27"/>
    </row>
    <row r="2246" spans="1:13" ht="30" hidden="1" customHeight="1" x14ac:dyDescent="0.3">
      <c r="A2246" s="27">
        <v>707</v>
      </c>
      <c r="B2246" s="31">
        <v>44767</v>
      </c>
      <c r="C2246" s="31">
        <v>44742</v>
      </c>
      <c r="D2246" s="19" t="s">
        <v>1084</v>
      </c>
      <c r="E2246" s="51" t="str">
        <f>IF(ISBLANK(LeaveTracker[[#This Row],[Employee Name]]),"-----",VLOOKUP(LeaveTracker[[#This Row],[Employee Name]],Employees[[Employee Name]:[Office]],7))</f>
        <v>CTO</v>
      </c>
      <c r="F2246" s="51" t="str">
        <f>IF(ISBLANK(LeaveTracker[[#This Row],[Employee Name]]),"-----",VLOOKUP(LeaveTracker[[#This Row],[Employee Name]],Employees[[Employee Name]:[Office]],6))</f>
        <v>REGULAR</v>
      </c>
      <c r="G2246" s="24" t="s">
        <v>1145</v>
      </c>
      <c r="H2246" s="24" t="s">
        <v>1145</v>
      </c>
      <c r="I2246" s="57" t="s">
        <v>81</v>
      </c>
      <c r="J2246" s="43" t="s">
        <v>1153</v>
      </c>
      <c r="K2246" s="51" t="str">
        <f ca="1">LeaveTracker[[#This Row],[Days]]&amp;" "&amp;LeaveTracker[[#This Row],[Type of Leave]]</f>
        <v>1 SL</v>
      </c>
      <c r="L2246" s="23">
        <f ca="1">NETWORKDAYS(LeaveTracker[[#This Row],[Start Date]],LeaveTracker[[#This Row],[End Date]],lstHolidays)</f>
        <v>1</v>
      </c>
      <c r="M2246" s="27"/>
    </row>
    <row r="2247" spans="1:13" ht="30" hidden="1" customHeight="1" x14ac:dyDescent="0.3">
      <c r="A2247" s="27">
        <v>707</v>
      </c>
      <c r="B2247" s="31">
        <v>44767</v>
      </c>
      <c r="C2247" s="31">
        <v>44742</v>
      </c>
      <c r="D2247" s="19" t="s">
        <v>1084</v>
      </c>
      <c r="E2247" s="51" t="str">
        <f>IF(ISBLANK(LeaveTracker[[#This Row],[Employee Name]]),"-----",VLOOKUP(LeaveTracker[[#This Row],[Employee Name]],Employees[[Employee Name]:[Office]],7))</f>
        <v>CTO</v>
      </c>
      <c r="F2247" s="51" t="str">
        <f>IF(ISBLANK(LeaveTracker[[#This Row],[Employee Name]]),"-----",VLOOKUP(LeaveTracker[[#This Row],[Employee Name]],Employees[[Employee Name]:[Office]],6))</f>
        <v>REGULAR</v>
      </c>
      <c r="G2247" s="24" t="s">
        <v>1146</v>
      </c>
      <c r="H2247" s="24" t="s">
        <v>1146</v>
      </c>
      <c r="I2247" s="57" t="s">
        <v>81</v>
      </c>
      <c r="J2247" s="43" t="s">
        <v>1153</v>
      </c>
      <c r="K2247" s="51" t="str">
        <f ca="1">LeaveTracker[[#This Row],[Days]]&amp;" "&amp;LeaveTracker[[#This Row],[Type of Leave]]</f>
        <v>1 SL</v>
      </c>
      <c r="L2247" s="23">
        <f ca="1">NETWORKDAYS(LeaveTracker[[#This Row],[Start Date]],LeaveTracker[[#This Row],[End Date]],lstHolidays)</f>
        <v>1</v>
      </c>
      <c r="M2247" s="27"/>
    </row>
    <row r="2248" spans="1:13" ht="30" hidden="1" customHeight="1" x14ac:dyDescent="0.3">
      <c r="A2248" s="27">
        <v>708</v>
      </c>
      <c r="B2248" s="31">
        <v>44767</v>
      </c>
      <c r="C2248" s="31">
        <v>44751</v>
      </c>
      <c r="D2248" s="19" t="s">
        <v>350</v>
      </c>
      <c r="E2248" s="51" t="str">
        <f>IF(ISBLANK(LeaveTracker[[#This Row],[Employee Name]]),"-----",VLOOKUP(LeaveTracker[[#This Row],[Employee Name]],Employees[[Employee Name]:[Office]],7))</f>
        <v>PICNIC GROVE</v>
      </c>
      <c r="F2248" s="51" t="str">
        <f>IF(ISBLANK(LeaveTracker[[#This Row],[Employee Name]]),"-----",VLOOKUP(LeaveTracker[[#This Row],[Employee Name]],Employees[[Employee Name]:[Office]],6))</f>
        <v>REGULAR</v>
      </c>
      <c r="G2248" s="24" t="s">
        <v>1145</v>
      </c>
      <c r="H2248" s="24" t="s">
        <v>1145</v>
      </c>
      <c r="I2248" s="57" t="s">
        <v>81</v>
      </c>
      <c r="J2248" s="43" t="s">
        <v>1153</v>
      </c>
      <c r="K2248" s="51" t="str">
        <f ca="1">LeaveTracker[[#This Row],[Days]]&amp;" "&amp;LeaveTracker[[#This Row],[Type of Leave]]</f>
        <v>1 SL</v>
      </c>
      <c r="L2248" s="23">
        <f ca="1">NETWORKDAYS(LeaveTracker[[#This Row],[Start Date]],LeaveTracker[[#This Row],[End Date]],lstHolidays)</f>
        <v>1</v>
      </c>
      <c r="M2248" s="27"/>
    </row>
    <row r="2249" spans="1:13" ht="30" hidden="1" customHeight="1" x14ac:dyDescent="0.3">
      <c r="A2249" s="27">
        <v>708</v>
      </c>
      <c r="B2249" s="31">
        <v>44767</v>
      </c>
      <c r="C2249" s="31">
        <v>44751</v>
      </c>
      <c r="D2249" s="19" t="s">
        <v>350</v>
      </c>
      <c r="E2249" s="51" t="str">
        <f>IF(ISBLANK(LeaveTracker[[#This Row],[Employee Name]]),"-----",VLOOKUP(LeaveTracker[[#This Row],[Employee Name]],Employees[[Employee Name]:[Office]],7))</f>
        <v>PICNIC GROVE</v>
      </c>
      <c r="F2249" s="51" t="str">
        <f>IF(ISBLANK(LeaveTracker[[#This Row],[Employee Name]]),"-----",VLOOKUP(LeaveTracker[[#This Row],[Employee Name]],Employees[[Employee Name]:[Office]],6))</f>
        <v>REGULAR</v>
      </c>
      <c r="G2249" s="24" t="s">
        <v>1146</v>
      </c>
      <c r="H2249" s="24" t="s">
        <v>1146</v>
      </c>
      <c r="I2249" s="57" t="s">
        <v>81</v>
      </c>
      <c r="J2249" s="43" t="s">
        <v>1153</v>
      </c>
      <c r="K2249" s="51" t="str">
        <f ca="1">LeaveTracker[[#This Row],[Days]]&amp;" "&amp;LeaveTracker[[#This Row],[Type of Leave]]</f>
        <v>1 SL</v>
      </c>
      <c r="L2249" s="23">
        <f ca="1">NETWORKDAYS(LeaveTracker[[#This Row],[Start Date]],LeaveTracker[[#This Row],[End Date]],lstHolidays)</f>
        <v>1</v>
      </c>
      <c r="M2249" s="27"/>
    </row>
    <row r="2250" spans="1:13" ht="30" hidden="1" customHeight="1" x14ac:dyDescent="0.3">
      <c r="A2250" s="27">
        <v>709</v>
      </c>
      <c r="B2250" s="31">
        <v>44767</v>
      </c>
      <c r="C2250" s="31">
        <v>44743</v>
      </c>
      <c r="D2250" s="19" t="s">
        <v>590</v>
      </c>
      <c r="E2250" s="51" t="str">
        <f>IF(ISBLANK(LeaveTracker[[#This Row],[Employee Name]]),"-----",VLOOKUP(LeaveTracker[[#This Row],[Employee Name]],Employees[[Employee Name]:[Office]],7))</f>
        <v>PICNIC GROVE</v>
      </c>
      <c r="F2250" s="51" t="str">
        <f>IF(ISBLANK(LeaveTracker[[#This Row],[Employee Name]]),"-----",VLOOKUP(LeaveTracker[[#This Row],[Employee Name]],Employees[[Employee Name]:[Office]],6))</f>
        <v>REGULAR</v>
      </c>
      <c r="G2250" s="24" t="s">
        <v>1147</v>
      </c>
      <c r="H2250" s="24" t="s">
        <v>1146</v>
      </c>
      <c r="I2250" s="57" t="s">
        <v>81</v>
      </c>
      <c r="J2250" s="43" t="s">
        <v>1153</v>
      </c>
      <c r="K2250" s="51" t="str">
        <f ca="1">LeaveTracker[[#This Row],[Days]]&amp;" "&amp;LeaveTracker[[#This Row],[Type of Leave]]</f>
        <v>3 SL</v>
      </c>
      <c r="L2250" s="23">
        <f ca="1">NETWORKDAYS(LeaveTracker[[#This Row],[Start Date]],LeaveTracker[[#This Row],[End Date]],lstHolidays)</f>
        <v>3</v>
      </c>
      <c r="M2250" s="27"/>
    </row>
    <row r="2251" spans="1:13" ht="30" hidden="1" customHeight="1" x14ac:dyDescent="0.3">
      <c r="A2251" s="27">
        <v>710</v>
      </c>
      <c r="B2251" s="31">
        <v>44767</v>
      </c>
      <c r="C2251" s="31">
        <v>44747</v>
      </c>
      <c r="D2251" s="19" t="s">
        <v>116</v>
      </c>
      <c r="E2251" s="51" t="str">
        <f>IF(ISBLANK(LeaveTracker[[#This Row],[Employee Name]]),"-----",VLOOKUP(LeaveTracker[[#This Row],[Employee Name]],Employees[[Employee Name]:[Office]],7))</f>
        <v>CHARACTER OFFICE</v>
      </c>
      <c r="F2251" s="51" t="str">
        <f>IF(ISBLANK(LeaveTracker[[#This Row],[Employee Name]]),"-----",VLOOKUP(LeaveTracker[[#This Row],[Employee Name]],Employees[[Employee Name]:[Office]],6))</f>
        <v>REGULAR</v>
      </c>
      <c r="G2251" s="24" t="s">
        <v>1126</v>
      </c>
      <c r="H2251" s="24" t="s">
        <v>1126</v>
      </c>
      <c r="I2251" s="57" t="s">
        <v>81</v>
      </c>
      <c r="J2251" s="43" t="s">
        <v>1153</v>
      </c>
      <c r="K2251" s="51" t="str">
        <f ca="1">LeaveTracker[[#This Row],[Days]]&amp;" "&amp;LeaveTracker[[#This Row],[Type of Leave]]</f>
        <v>1 SL</v>
      </c>
      <c r="L2251" s="23">
        <f ca="1">NETWORKDAYS(LeaveTracker[[#This Row],[Start Date]],LeaveTracker[[#This Row],[End Date]],lstHolidays)</f>
        <v>1</v>
      </c>
      <c r="M2251" s="27"/>
    </row>
    <row r="2252" spans="1:13" ht="30" hidden="1" customHeight="1" x14ac:dyDescent="0.3">
      <c r="A2252" s="27">
        <v>711</v>
      </c>
      <c r="B2252" s="31">
        <v>44767</v>
      </c>
      <c r="C2252" s="31">
        <v>44746</v>
      </c>
      <c r="D2252" s="19" t="s">
        <v>544</v>
      </c>
      <c r="E2252" s="51" t="str">
        <f>IF(ISBLANK(LeaveTracker[[#This Row],[Employee Name]]),"-----",VLOOKUP(LeaveTracker[[#This Row],[Employee Name]],Employees[[Employee Name]:[Office]],7))</f>
        <v>LCR</v>
      </c>
      <c r="F2252" s="51" t="str">
        <f>IF(ISBLANK(LeaveTracker[[#This Row],[Employee Name]]),"-----",VLOOKUP(LeaveTracker[[#This Row],[Employee Name]],Employees[[Employee Name]:[Office]],6))</f>
        <v>REGULAR</v>
      </c>
      <c r="G2252" s="24" t="s">
        <v>1127</v>
      </c>
      <c r="H2252" s="24" t="s">
        <v>1127</v>
      </c>
      <c r="I2252" s="57" t="s">
        <v>300</v>
      </c>
      <c r="J2252" s="43" t="s">
        <v>105</v>
      </c>
      <c r="K2252" s="51" t="str">
        <f ca="1">LeaveTracker[[#This Row],[Days]]&amp;" "&amp;LeaveTracker[[#This Row],[Type of Leave]]</f>
        <v>1 OTHER</v>
      </c>
      <c r="L2252" s="23">
        <f ca="1">NETWORKDAYS(LeaveTracker[[#This Row],[Start Date]],LeaveTracker[[#This Row],[End Date]],lstHolidays)</f>
        <v>1</v>
      </c>
      <c r="M2252" s="27"/>
    </row>
    <row r="2253" spans="1:13" ht="30" hidden="1" customHeight="1" x14ac:dyDescent="0.3">
      <c r="A2253" s="27">
        <v>712</v>
      </c>
      <c r="B2253" s="31">
        <v>44767</v>
      </c>
      <c r="C2253" s="31">
        <v>44746</v>
      </c>
      <c r="D2253" s="19" t="s">
        <v>1025</v>
      </c>
      <c r="E2253" s="51" t="str">
        <f>IF(ISBLANK(LeaveTracker[[#This Row],[Employee Name]]),"-----",VLOOKUP(LeaveTracker[[#This Row],[Employee Name]],Employees[[Employee Name]:[Office]],7))</f>
        <v>CTO</v>
      </c>
      <c r="F2253" s="51" t="str">
        <f>IF(ISBLANK(LeaveTracker[[#This Row],[Employee Name]]),"-----",VLOOKUP(LeaveTracker[[#This Row],[Employee Name]],Employees[[Employee Name]:[Office]],6))</f>
        <v>REGULAR</v>
      </c>
      <c r="G2253" s="24" t="s">
        <v>1123</v>
      </c>
      <c r="H2253" s="24" t="s">
        <v>1123</v>
      </c>
      <c r="I2253" s="57" t="s">
        <v>81</v>
      </c>
      <c r="J2253" s="43" t="s">
        <v>1153</v>
      </c>
      <c r="K2253" s="51" t="str">
        <f ca="1">LeaveTracker[[#This Row],[Days]]&amp;" "&amp;LeaveTracker[[#This Row],[Type of Leave]]</f>
        <v>1 SL</v>
      </c>
      <c r="L2253" s="23">
        <f ca="1">NETWORKDAYS(LeaveTracker[[#This Row],[Start Date]],LeaveTracker[[#This Row],[End Date]],lstHolidays)</f>
        <v>1</v>
      </c>
      <c r="M2253" s="27"/>
    </row>
    <row r="2254" spans="1:13" ht="30" hidden="1" customHeight="1" x14ac:dyDescent="0.3">
      <c r="A2254" s="27">
        <v>713</v>
      </c>
      <c r="B2254" s="31">
        <v>44767</v>
      </c>
      <c r="C2254" s="31">
        <v>44753</v>
      </c>
      <c r="D2254" s="19" t="s">
        <v>341</v>
      </c>
      <c r="E2254" s="51" t="str">
        <f>IF(ISBLANK(LeaveTracker[[#This Row],[Employee Name]]),"-----",VLOOKUP(LeaveTracker[[#This Row],[Employee Name]],Employees[[Employee Name]:[Office]],7))</f>
        <v>COMELEC</v>
      </c>
      <c r="F2254" s="51" t="str">
        <f>IF(ISBLANK(LeaveTracker[[#This Row],[Employee Name]]),"-----",VLOOKUP(LeaveTracker[[#This Row],[Employee Name]],Employees[[Employee Name]:[Office]],6))</f>
        <v>REGULAR</v>
      </c>
      <c r="G2254" s="24" t="s">
        <v>1148</v>
      </c>
      <c r="H2254" s="24" t="s">
        <v>1148</v>
      </c>
      <c r="I2254" s="57" t="s">
        <v>300</v>
      </c>
      <c r="J2254" s="43" t="s">
        <v>105</v>
      </c>
      <c r="K2254" s="51" t="str">
        <f ca="1">LeaveTracker[[#This Row],[Days]]&amp;" "&amp;LeaveTracker[[#This Row],[Type of Leave]]</f>
        <v>1 OTHER</v>
      </c>
      <c r="L2254" s="23">
        <f ca="1">NETWORKDAYS(LeaveTracker[[#This Row],[Start Date]],LeaveTracker[[#This Row],[End Date]],lstHolidays)</f>
        <v>1</v>
      </c>
      <c r="M2254" s="27"/>
    </row>
    <row r="2255" spans="1:13" ht="30" hidden="1" customHeight="1" x14ac:dyDescent="0.3">
      <c r="A2255" s="27">
        <v>714</v>
      </c>
      <c r="B2255" s="31">
        <v>44767</v>
      </c>
      <c r="C2255" s="31">
        <v>44734</v>
      </c>
      <c r="D2255" s="19" t="s">
        <v>1135</v>
      </c>
      <c r="E2255" s="51">
        <f>IF(ISBLANK(LeaveTracker[[#This Row],[Employee Name]]),"-----",VLOOKUP(LeaveTracker[[#This Row],[Employee Name]],Employees[[Employee Name]:[Office]],7))</f>
        <v>0</v>
      </c>
      <c r="F2255" s="51" t="str">
        <f>IF(ISBLANK(LeaveTracker[[#This Row],[Employee Name]]),"-----",VLOOKUP(LeaveTracker[[#This Row],[Employee Name]],Employees[[Employee Name]:[Office]],6))</f>
        <v>CASUAL</v>
      </c>
      <c r="G2255" s="24" t="s">
        <v>1149</v>
      </c>
      <c r="H2255" s="24" t="s">
        <v>1150</v>
      </c>
      <c r="I2255" s="57" t="s">
        <v>81</v>
      </c>
      <c r="J2255" s="43" t="s">
        <v>1153</v>
      </c>
      <c r="K2255" s="51" t="str">
        <f ca="1">LeaveTracker[[#This Row],[Days]]&amp;" "&amp;LeaveTracker[[#This Row],[Type of Leave]]</f>
        <v>3 SL</v>
      </c>
      <c r="L2255" s="23">
        <f ca="1">NETWORKDAYS(LeaveTracker[[#This Row],[Start Date]],LeaveTracker[[#This Row],[End Date]],lstHolidays)</f>
        <v>3</v>
      </c>
      <c r="M2255" s="27"/>
    </row>
    <row r="2256" spans="1:13" ht="30" hidden="1" customHeight="1" x14ac:dyDescent="0.3">
      <c r="A2256" s="27">
        <v>714</v>
      </c>
      <c r="B2256" s="31">
        <v>44767</v>
      </c>
      <c r="C2256" s="31">
        <v>44734</v>
      </c>
      <c r="D2256" s="19" t="s">
        <v>1135</v>
      </c>
      <c r="E2256" s="51">
        <f>IF(ISBLANK(LeaveTracker[[#This Row],[Employee Name]]),"-----",VLOOKUP(LeaveTracker[[#This Row],[Employee Name]],Employees[[Employee Name]:[Office]],7))</f>
        <v>0</v>
      </c>
      <c r="F2256" s="51" t="str">
        <f>IF(ISBLANK(LeaveTracker[[#This Row],[Employee Name]]),"-----",VLOOKUP(LeaveTracker[[#This Row],[Employee Name]],Employees[[Employee Name]:[Office]],6))</f>
        <v>CASUAL</v>
      </c>
      <c r="G2256" s="24" t="s">
        <v>1122</v>
      </c>
      <c r="H2256" s="24" t="s">
        <v>1117</v>
      </c>
      <c r="I2256" s="57" t="s">
        <v>81</v>
      </c>
      <c r="J2256" s="43" t="s">
        <v>1153</v>
      </c>
      <c r="K2256" s="51" t="str">
        <f ca="1">LeaveTracker[[#This Row],[Days]]&amp;" "&amp;LeaveTracker[[#This Row],[Type of Leave]]</f>
        <v>5 SL</v>
      </c>
      <c r="L2256" s="23">
        <f ca="1">NETWORKDAYS(LeaveTracker[[#This Row],[Start Date]],LeaveTracker[[#This Row],[End Date]],lstHolidays)</f>
        <v>5</v>
      </c>
      <c r="M2256" s="27"/>
    </row>
    <row r="2257" spans="1:13" ht="30" hidden="1" customHeight="1" x14ac:dyDescent="0.3">
      <c r="A2257" s="27">
        <v>714</v>
      </c>
      <c r="B2257" s="31">
        <v>44767</v>
      </c>
      <c r="C2257" s="31">
        <v>44734</v>
      </c>
      <c r="D2257" s="19" t="s">
        <v>1135</v>
      </c>
      <c r="E2257" s="51">
        <f>IF(ISBLANK(LeaveTracker[[#This Row],[Employee Name]]),"-----",VLOOKUP(LeaveTracker[[#This Row],[Employee Name]],Employees[[Employee Name]:[Office]],7))</f>
        <v>0</v>
      </c>
      <c r="F2257" s="51" t="str">
        <f>IF(ISBLANK(LeaveTracker[[#This Row],[Employee Name]]),"-----",VLOOKUP(LeaveTracker[[#This Row],[Employee Name]],Employees[[Employee Name]:[Office]],6))</f>
        <v>CASUAL</v>
      </c>
      <c r="G2257" s="24" t="s">
        <v>1120</v>
      </c>
      <c r="H2257" s="24" t="s">
        <v>1115</v>
      </c>
      <c r="I2257" s="57" t="s">
        <v>81</v>
      </c>
      <c r="J2257" s="43" t="s">
        <v>1153</v>
      </c>
      <c r="K2257" s="51" t="str">
        <f ca="1">LeaveTracker[[#This Row],[Days]]&amp;" "&amp;LeaveTracker[[#This Row],[Type of Leave]]</f>
        <v>5 SL</v>
      </c>
      <c r="L2257" s="23">
        <f ca="1">NETWORKDAYS(LeaveTracker[[#This Row],[Start Date]],LeaveTracker[[#This Row],[End Date]],lstHolidays)</f>
        <v>5</v>
      </c>
      <c r="M2257" s="27"/>
    </row>
    <row r="2258" spans="1:13" ht="30" hidden="1" customHeight="1" x14ac:dyDescent="0.3">
      <c r="A2258" s="27">
        <v>714</v>
      </c>
      <c r="B2258" s="31">
        <v>44767</v>
      </c>
      <c r="C2258" s="31">
        <v>44734</v>
      </c>
      <c r="D2258" s="19" t="s">
        <v>1135</v>
      </c>
      <c r="E2258" s="51">
        <f>IF(ISBLANK(LeaveTracker[[#This Row],[Employee Name]]),"-----",VLOOKUP(LeaveTracker[[#This Row],[Employee Name]],Employees[[Employee Name]:[Office]],7))</f>
        <v>0</v>
      </c>
      <c r="F2258" s="51" t="str">
        <f>IF(ISBLANK(LeaveTracker[[#This Row],[Employee Name]]),"-----",VLOOKUP(LeaveTracker[[#This Row],[Employee Name]],Employees[[Employee Name]:[Office]],6))</f>
        <v>CASUAL</v>
      </c>
      <c r="G2258" s="24" t="s">
        <v>1121</v>
      </c>
      <c r="H2258" s="24" t="s">
        <v>1121</v>
      </c>
      <c r="I2258" s="57" t="s">
        <v>81</v>
      </c>
      <c r="J2258" s="43" t="s">
        <v>1153</v>
      </c>
      <c r="K2258" s="51" t="str">
        <f ca="1">LeaveTracker[[#This Row],[Days]]&amp;" "&amp;LeaveTracker[[#This Row],[Type of Leave]]</f>
        <v>1 SL</v>
      </c>
      <c r="L2258" s="23">
        <f ca="1">NETWORKDAYS(LeaveTracker[[#This Row],[Start Date]],LeaveTracker[[#This Row],[End Date]],lstHolidays)</f>
        <v>1</v>
      </c>
      <c r="M2258" s="27"/>
    </row>
    <row r="2259" spans="1:13" ht="30" hidden="1" customHeight="1" x14ac:dyDescent="0.3">
      <c r="A2259" s="27">
        <v>714</v>
      </c>
      <c r="B2259" s="31">
        <v>44767</v>
      </c>
      <c r="C2259" s="31">
        <v>44734</v>
      </c>
      <c r="D2259" s="19" t="s">
        <v>1135</v>
      </c>
      <c r="E2259" s="51">
        <f>IF(ISBLANK(LeaveTracker[[#This Row],[Employee Name]]),"-----",VLOOKUP(LeaveTracker[[#This Row],[Employee Name]],Employees[[Employee Name]:[Office]],7))</f>
        <v>0</v>
      </c>
      <c r="F2259" s="51" t="str">
        <f>IF(ISBLANK(LeaveTracker[[#This Row],[Employee Name]]),"-----",VLOOKUP(LeaveTracker[[#This Row],[Employee Name]],Employees[[Employee Name]:[Office]],6))</f>
        <v>CASUAL</v>
      </c>
      <c r="G2259" s="24" t="s">
        <v>1128</v>
      </c>
      <c r="H2259" s="24" t="s">
        <v>1128</v>
      </c>
      <c r="I2259" s="57" t="s">
        <v>81</v>
      </c>
      <c r="J2259" s="43" t="s">
        <v>1153</v>
      </c>
      <c r="K2259" s="51" t="str">
        <f ca="1">LeaveTracker[[#This Row],[Days]]&amp;" "&amp;LeaveTracker[[#This Row],[Type of Leave]]</f>
        <v>1 SL</v>
      </c>
      <c r="L2259" s="23">
        <f ca="1">NETWORKDAYS(LeaveTracker[[#This Row],[Start Date]],LeaveTracker[[#This Row],[End Date]],lstHolidays)</f>
        <v>1</v>
      </c>
      <c r="M2259" s="27"/>
    </row>
    <row r="2260" spans="1:13" ht="30" hidden="1" customHeight="1" x14ac:dyDescent="0.3">
      <c r="A2260" s="27">
        <v>715</v>
      </c>
      <c r="B2260" s="31">
        <v>44767</v>
      </c>
      <c r="C2260" s="31">
        <v>44748</v>
      </c>
      <c r="D2260" s="19" t="s">
        <v>431</v>
      </c>
      <c r="E2260" s="51" t="str">
        <f>IF(ISBLANK(LeaveTracker[[#This Row],[Employee Name]]),"-----",VLOOKUP(LeaveTracker[[#This Row],[Employee Name]],Employees[[Employee Name]:[Office]],7))</f>
        <v>HRMO</v>
      </c>
      <c r="F2260" s="51" t="str">
        <f>IF(ISBLANK(LeaveTracker[[#This Row],[Employee Name]]),"-----",VLOOKUP(LeaveTracker[[#This Row],[Employee Name]],Employees[[Employee Name]:[Office]],6))</f>
        <v>REGULAR</v>
      </c>
      <c r="G2260" s="24" t="s">
        <v>1151</v>
      </c>
      <c r="H2260" s="24" t="s">
        <v>1151</v>
      </c>
      <c r="I2260" s="57" t="s">
        <v>82</v>
      </c>
      <c r="J2260" s="43" t="s">
        <v>1153</v>
      </c>
      <c r="K2260" s="51" t="str">
        <f ca="1">LeaveTracker[[#This Row],[Days]]&amp;" "&amp;LeaveTracker[[#This Row],[Type of Leave]]</f>
        <v>1 VL</v>
      </c>
      <c r="L2260" s="23">
        <f ca="1">NETWORKDAYS(LeaveTracker[[#This Row],[Start Date]],LeaveTracker[[#This Row],[End Date]],lstHolidays)</f>
        <v>1</v>
      </c>
      <c r="M2260" s="27"/>
    </row>
    <row r="2261" spans="1:13" ht="30" hidden="1" customHeight="1" x14ac:dyDescent="0.3">
      <c r="A2261" s="27">
        <v>715</v>
      </c>
      <c r="B2261" s="31">
        <v>44767</v>
      </c>
      <c r="C2261" s="31">
        <v>44748</v>
      </c>
      <c r="D2261" s="19" t="s">
        <v>431</v>
      </c>
      <c r="E2261" s="51" t="str">
        <f>IF(ISBLANK(LeaveTracker[[#This Row],[Employee Name]]),"-----",VLOOKUP(LeaveTracker[[#This Row],[Employee Name]],Employees[[Employee Name]:[Office]],7))</f>
        <v>HRMO</v>
      </c>
      <c r="F2261" s="51" t="str">
        <f>IF(ISBLANK(LeaveTracker[[#This Row],[Employee Name]]),"-----",VLOOKUP(LeaveTracker[[#This Row],[Employee Name]],Employees[[Employee Name]:[Office]],6))</f>
        <v>REGULAR</v>
      </c>
      <c r="G2261" s="24" t="s">
        <v>1152</v>
      </c>
      <c r="H2261" s="24" t="s">
        <v>1152</v>
      </c>
      <c r="I2261" s="57" t="s">
        <v>82</v>
      </c>
      <c r="J2261" s="43" t="s">
        <v>1153</v>
      </c>
      <c r="K2261" s="51" t="str">
        <f ca="1">LeaveTracker[[#This Row],[Days]]&amp;" "&amp;LeaveTracker[[#This Row],[Type of Leave]]</f>
        <v>1 VL</v>
      </c>
      <c r="L2261" s="23">
        <f ca="1">NETWORKDAYS(LeaveTracker[[#This Row],[Start Date]],LeaveTracker[[#This Row],[End Date]],lstHolidays)</f>
        <v>1</v>
      </c>
      <c r="M2261" s="27"/>
    </row>
    <row r="2262" spans="1:13" ht="30" hidden="1" customHeight="1" x14ac:dyDescent="0.3">
      <c r="A2262" s="27">
        <v>715</v>
      </c>
      <c r="B2262" s="31">
        <v>44767</v>
      </c>
      <c r="C2262" s="31">
        <v>44748</v>
      </c>
      <c r="D2262" s="19" t="s">
        <v>431</v>
      </c>
      <c r="E2262" s="51" t="str">
        <f>IF(ISBLANK(LeaveTracker[[#This Row],[Employee Name]]),"-----",VLOOKUP(LeaveTracker[[#This Row],[Employee Name]],Employees[[Employee Name]:[Office]],7))</f>
        <v>HRMO</v>
      </c>
      <c r="F2262" s="51" t="str">
        <f>IF(ISBLANK(LeaveTracker[[#This Row],[Employee Name]]),"-----",VLOOKUP(LeaveTracker[[#This Row],[Employee Name]],Employees[[Employee Name]:[Office]],6))</f>
        <v>REGULAR</v>
      </c>
      <c r="G2262" s="24" t="s">
        <v>1160</v>
      </c>
      <c r="H2262" s="24" t="s">
        <v>1160</v>
      </c>
      <c r="I2262" s="57" t="s">
        <v>82</v>
      </c>
      <c r="J2262" s="43" t="s">
        <v>1153</v>
      </c>
      <c r="K2262" s="51" t="str">
        <f ca="1">LeaveTracker[[#This Row],[Days]]&amp;" "&amp;LeaveTracker[[#This Row],[Type of Leave]]</f>
        <v>1 VL</v>
      </c>
      <c r="L2262" s="23">
        <f ca="1">NETWORKDAYS(LeaveTracker[[#This Row],[Start Date]],LeaveTracker[[#This Row],[End Date]],lstHolidays)</f>
        <v>1</v>
      </c>
      <c r="M2262" s="27"/>
    </row>
    <row r="2263" spans="1:13" ht="30" hidden="1" customHeight="1" x14ac:dyDescent="0.3">
      <c r="A2263" s="27">
        <v>716</v>
      </c>
      <c r="B2263" s="31">
        <v>44767</v>
      </c>
      <c r="C2263" s="31">
        <v>44721</v>
      </c>
      <c r="D2263" s="19" t="s">
        <v>401</v>
      </c>
      <c r="E2263" s="51" t="str">
        <f>IF(ISBLANK(LeaveTracker[[#This Row],[Employee Name]]),"-----",VLOOKUP(LeaveTracker[[#This Row],[Employee Name]],Employees[[Employee Name]:[Office]],7))</f>
        <v>CTO</v>
      </c>
      <c r="F2263" s="51" t="str">
        <f>IF(ISBLANK(LeaveTracker[[#This Row],[Employee Name]]),"-----",VLOOKUP(LeaveTracker[[#This Row],[Employee Name]],Employees[[Employee Name]:[Office]],6))</f>
        <v>REGULAR</v>
      </c>
      <c r="G2263" s="24" t="s">
        <v>1161</v>
      </c>
      <c r="H2263" s="24" t="s">
        <v>1161</v>
      </c>
      <c r="I2263" s="57" t="s">
        <v>81</v>
      </c>
      <c r="J2263" s="43" t="s">
        <v>1153</v>
      </c>
      <c r="K2263" s="51" t="str">
        <f ca="1">LeaveTracker[[#This Row],[Days]]&amp;" "&amp;LeaveTracker[[#This Row],[Type of Leave]]</f>
        <v>1 SL</v>
      </c>
      <c r="L2263" s="23">
        <f ca="1">NETWORKDAYS(LeaveTracker[[#This Row],[Start Date]],LeaveTracker[[#This Row],[End Date]],lstHolidays)</f>
        <v>1</v>
      </c>
      <c r="M2263" s="27"/>
    </row>
    <row r="2264" spans="1:13" ht="30" hidden="1" customHeight="1" x14ac:dyDescent="0.3">
      <c r="A2264" s="27">
        <v>717</v>
      </c>
      <c r="B2264" s="31">
        <v>44767</v>
      </c>
      <c r="C2264" s="31">
        <v>44721</v>
      </c>
      <c r="D2264" s="19" t="s">
        <v>410</v>
      </c>
      <c r="E2264" s="51" t="str">
        <f>IF(ISBLANK(LeaveTracker[[#This Row],[Employee Name]]),"-----",VLOOKUP(LeaveTracker[[#This Row],[Employee Name]],Employees[[Employee Name]:[Office]],7))</f>
        <v>CTO</v>
      </c>
      <c r="F2264" s="51" t="str">
        <f>IF(ISBLANK(LeaveTracker[[#This Row],[Employee Name]]),"-----",VLOOKUP(LeaveTracker[[#This Row],[Employee Name]],Employees[[Employee Name]:[Office]],6))</f>
        <v>REGULAR</v>
      </c>
      <c r="G2264" s="24" t="s">
        <v>1141</v>
      </c>
      <c r="H2264" s="24" t="s">
        <v>1141</v>
      </c>
      <c r="I2264" s="57" t="s">
        <v>300</v>
      </c>
      <c r="J2264" s="43" t="s">
        <v>105</v>
      </c>
      <c r="K2264" s="51" t="str">
        <f ca="1">LeaveTracker[[#This Row],[Days]]&amp;" "&amp;LeaveTracker[[#This Row],[Type of Leave]]</f>
        <v>1 OTHER</v>
      </c>
      <c r="L2264" s="23">
        <f ca="1">NETWORKDAYS(LeaveTracker[[#This Row],[Start Date]],LeaveTracker[[#This Row],[End Date]],lstHolidays)</f>
        <v>1</v>
      </c>
      <c r="M2264" s="27"/>
    </row>
    <row r="2265" spans="1:13" ht="30" hidden="1" customHeight="1" x14ac:dyDescent="0.3">
      <c r="A2265" s="27">
        <v>718</v>
      </c>
      <c r="B2265" s="31">
        <v>44767</v>
      </c>
      <c r="C2265" s="31">
        <v>44748</v>
      </c>
      <c r="D2265" s="19" t="s">
        <v>802</v>
      </c>
      <c r="E2265" s="51" t="str">
        <f>IF(ISBLANK(LeaveTracker[[#This Row],[Employee Name]]),"-----",VLOOKUP(LeaveTracker[[#This Row],[Employee Name]],Employees[[Employee Name]:[Office]],7))</f>
        <v>ONT</v>
      </c>
      <c r="F2265" s="51" t="str">
        <f>IF(ISBLANK(LeaveTracker[[#This Row],[Employee Name]]),"-----",VLOOKUP(LeaveTracker[[#This Row],[Employee Name]],Employees[[Employee Name]:[Office]],6))</f>
        <v>REGULAR</v>
      </c>
      <c r="G2265" s="24" t="s">
        <v>1162</v>
      </c>
      <c r="H2265" s="24" t="s">
        <v>1162</v>
      </c>
      <c r="I2265" s="57" t="s">
        <v>82</v>
      </c>
      <c r="J2265" s="43" t="s">
        <v>1153</v>
      </c>
      <c r="K2265" s="51" t="str">
        <f ca="1">LeaveTracker[[#This Row],[Days]]&amp;" "&amp;LeaveTracker[[#This Row],[Type of Leave]]</f>
        <v>1 VL</v>
      </c>
      <c r="L2265" s="23">
        <f ca="1">NETWORKDAYS(LeaveTracker[[#This Row],[Start Date]],LeaveTracker[[#This Row],[End Date]],lstHolidays)</f>
        <v>1</v>
      </c>
      <c r="M2265" s="27"/>
    </row>
    <row r="2266" spans="1:13" ht="30" hidden="1" customHeight="1" x14ac:dyDescent="0.3">
      <c r="A2266" s="27">
        <v>719</v>
      </c>
      <c r="B2266" s="31">
        <v>44767</v>
      </c>
      <c r="C2266" s="31">
        <v>44748</v>
      </c>
      <c r="D2266" s="19" t="s">
        <v>802</v>
      </c>
      <c r="E2266" s="51" t="str">
        <f>IF(ISBLANK(LeaveTracker[[#This Row],[Employee Name]]),"-----",VLOOKUP(LeaveTracker[[#This Row],[Employee Name]],Employees[[Employee Name]:[Office]],7))</f>
        <v>ONT</v>
      </c>
      <c r="F2266" s="51" t="str">
        <f>IF(ISBLANK(LeaveTracker[[#This Row],[Employee Name]]),"-----",VLOOKUP(LeaveTracker[[#This Row],[Employee Name]],Employees[[Employee Name]:[Office]],6))</f>
        <v>REGULAR</v>
      </c>
      <c r="G2266" s="24" t="s">
        <v>1163</v>
      </c>
      <c r="H2266" s="24" t="s">
        <v>1163</v>
      </c>
      <c r="I2266" s="57" t="s">
        <v>82</v>
      </c>
      <c r="J2266" s="43" t="s">
        <v>1153</v>
      </c>
      <c r="K2266" s="51" t="str">
        <f ca="1">LeaveTracker[[#This Row],[Days]]&amp;" "&amp;LeaveTracker[[#This Row],[Type of Leave]]</f>
        <v>1 VL</v>
      </c>
      <c r="L2266" s="23">
        <f ca="1">NETWORKDAYS(LeaveTracker[[#This Row],[Start Date]],LeaveTracker[[#This Row],[End Date]],lstHolidays)</f>
        <v>1</v>
      </c>
      <c r="M2266" s="27"/>
    </row>
    <row r="2267" spans="1:13" ht="30" hidden="1" customHeight="1" x14ac:dyDescent="0.3">
      <c r="A2267" s="27">
        <v>720</v>
      </c>
      <c r="B2267" s="31">
        <v>44767</v>
      </c>
      <c r="C2267" s="31">
        <v>44749</v>
      </c>
      <c r="D2267" s="19" t="s">
        <v>740</v>
      </c>
      <c r="E2267" s="51" t="str">
        <f>IF(ISBLANK(LeaveTracker[[#This Row],[Employee Name]]),"-----",VLOOKUP(LeaveTracker[[#This Row],[Employee Name]],Employees[[Employee Name]:[Office]],7))</f>
        <v>CSWDO</v>
      </c>
      <c r="F2267" s="51" t="str">
        <f>IF(ISBLANK(LeaveTracker[[#This Row],[Employee Name]]),"-----",VLOOKUP(LeaveTracker[[#This Row],[Employee Name]],Employees[[Employee Name]:[Office]],6))</f>
        <v>REGULAR</v>
      </c>
      <c r="G2267" s="24" t="s">
        <v>1129</v>
      </c>
      <c r="H2267" s="24" t="s">
        <v>1129</v>
      </c>
      <c r="I2267" s="57" t="s">
        <v>81</v>
      </c>
      <c r="J2267" s="43" t="s">
        <v>1153</v>
      </c>
      <c r="K2267" s="51" t="str">
        <f ca="1">LeaveTracker[[#This Row],[Days]]&amp;" "&amp;LeaveTracker[[#This Row],[Type of Leave]]</f>
        <v>1 SL</v>
      </c>
      <c r="L2267" s="23">
        <f ca="1">NETWORKDAYS(LeaveTracker[[#This Row],[Start Date]],LeaveTracker[[#This Row],[End Date]],lstHolidays)</f>
        <v>1</v>
      </c>
      <c r="M2267" s="27"/>
    </row>
    <row r="2268" spans="1:13" ht="30" hidden="1" customHeight="1" x14ac:dyDescent="0.3">
      <c r="A2268" s="27">
        <v>721</v>
      </c>
      <c r="B2268" s="31">
        <v>44767</v>
      </c>
      <c r="C2268" s="31">
        <v>44748</v>
      </c>
      <c r="D2268" s="19" t="s">
        <v>233</v>
      </c>
      <c r="E2268" s="51" t="str">
        <f>IF(ISBLANK(LeaveTracker[[#This Row],[Employee Name]]),"-----",VLOOKUP(LeaveTracker[[#This Row],[Employee Name]],Employees[[Employee Name]:[Office]],7))</f>
        <v>CSWDO</v>
      </c>
      <c r="F2268" s="51" t="str">
        <f>IF(ISBLANK(LeaveTracker[[#This Row],[Employee Name]]),"-----",VLOOKUP(LeaveTracker[[#This Row],[Employee Name]],Employees[[Employee Name]:[Office]],6))</f>
        <v>REGULAR</v>
      </c>
      <c r="G2268" s="24" t="s">
        <v>1146</v>
      </c>
      <c r="H2268" s="24" t="s">
        <v>1146</v>
      </c>
      <c r="I2268" s="57" t="s">
        <v>81</v>
      </c>
      <c r="J2268" s="43" t="s">
        <v>1153</v>
      </c>
      <c r="K2268" s="51" t="str">
        <f ca="1">LeaveTracker[[#This Row],[Days]]&amp;" "&amp;LeaveTracker[[#This Row],[Type of Leave]]</f>
        <v>1 SL</v>
      </c>
      <c r="L2268" s="23">
        <f ca="1">NETWORKDAYS(LeaveTracker[[#This Row],[Start Date]],LeaveTracker[[#This Row],[End Date]],lstHolidays)</f>
        <v>1</v>
      </c>
      <c r="M2268" s="27"/>
    </row>
    <row r="2269" spans="1:13" ht="30" hidden="1" customHeight="1" x14ac:dyDescent="0.3">
      <c r="A2269" s="27">
        <v>721</v>
      </c>
      <c r="B2269" s="31">
        <v>44767</v>
      </c>
      <c r="C2269" s="31">
        <v>44748</v>
      </c>
      <c r="D2269" s="19" t="s">
        <v>233</v>
      </c>
      <c r="E2269" s="51" t="str">
        <f>IF(ISBLANK(LeaveTracker[[#This Row],[Employee Name]]),"-----",VLOOKUP(LeaveTracker[[#This Row],[Employee Name]],Employees[[Employee Name]:[Office]],7))</f>
        <v>CSWDO</v>
      </c>
      <c r="F2269" s="51" t="str">
        <f>IF(ISBLANK(LeaveTracker[[#This Row],[Employee Name]]),"-----",VLOOKUP(LeaveTracker[[#This Row],[Employee Name]],Employees[[Employee Name]:[Office]],6))</f>
        <v>REGULAR</v>
      </c>
      <c r="G2269" s="24" t="s">
        <v>1125</v>
      </c>
      <c r="H2269" s="24" t="s">
        <v>1125</v>
      </c>
      <c r="I2269" s="57" t="s">
        <v>81</v>
      </c>
      <c r="J2269" s="43" t="s">
        <v>1153</v>
      </c>
      <c r="K2269" s="51" t="str">
        <f ca="1">LeaveTracker[[#This Row],[Days]]&amp;" "&amp;LeaveTracker[[#This Row],[Type of Leave]]</f>
        <v>1 SL</v>
      </c>
      <c r="L2269" s="23">
        <f ca="1">NETWORKDAYS(LeaveTracker[[#This Row],[Start Date]],LeaveTracker[[#This Row],[End Date]],lstHolidays)</f>
        <v>1</v>
      </c>
      <c r="M2269" s="27"/>
    </row>
    <row r="2270" spans="1:13" ht="30" hidden="1" customHeight="1" x14ac:dyDescent="0.3">
      <c r="A2270" s="27">
        <v>722</v>
      </c>
      <c r="B2270" s="31">
        <v>44767</v>
      </c>
      <c r="C2270" s="31">
        <v>44746</v>
      </c>
      <c r="D2270" s="19" t="s">
        <v>1168</v>
      </c>
      <c r="E2270" s="51" t="str">
        <f>IF(ISBLANK(LeaveTracker[[#This Row],[Employee Name]]),"-----",VLOOKUP(LeaveTracker[[#This Row],[Employee Name]],Employees[[Employee Name]:[Office]],7))</f>
        <v>CSWDO</v>
      </c>
      <c r="F2270" s="51" t="str">
        <f>IF(ISBLANK(LeaveTracker[[#This Row],[Employee Name]]),"-----",VLOOKUP(LeaveTracker[[#This Row],[Employee Name]],Employees[[Employee Name]:[Office]],6))</f>
        <v>REGULAR</v>
      </c>
      <c r="G2270" s="24" t="s">
        <v>1125</v>
      </c>
      <c r="H2270" s="24" t="s">
        <v>1125</v>
      </c>
      <c r="I2270" s="57" t="s">
        <v>300</v>
      </c>
      <c r="J2270" s="43" t="s">
        <v>105</v>
      </c>
      <c r="K2270" s="51" t="str">
        <f ca="1">LeaveTracker[[#This Row],[Days]]&amp;" "&amp;LeaveTracker[[#This Row],[Type of Leave]]</f>
        <v>1 OTHER</v>
      </c>
      <c r="L2270" s="23">
        <f ca="1">NETWORKDAYS(LeaveTracker[[#This Row],[Start Date]],LeaveTracker[[#This Row],[End Date]],lstHolidays)</f>
        <v>1</v>
      </c>
      <c r="M2270" s="27"/>
    </row>
    <row r="2271" spans="1:13" ht="30" hidden="1" customHeight="1" x14ac:dyDescent="0.3">
      <c r="A2271" s="27">
        <v>723</v>
      </c>
      <c r="B2271" s="31">
        <v>44767</v>
      </c>
      <c r="C2271" s="31">
        <v>44746</v>
      </c>
      <c r="D2271" s="19" t="s">
        <v>1168</v>
      </c>
      <c r="E2271" s="51" t="str">
        <f>IF(ISBLANK(LeaveTracker[[#This Row],[Employee Name]]),"-----",VLOOKUP(LeaveTracker[[#This Row],[Employee Name]],Employees[[Employee Name]:[Office]],7))</f>
        <v>CSWDO</v>
      </c>
      <c r="F2271" s="51" t="str">
        <f>IF(ISBLANK(LeaveTracker[[#This Row],[Employee Name]]),"-----",VLOOKUP(LeaveTracker[[#This Row],[Employee Name]],Employees[[Employee Name]:[Office]],6))</f>
        <v>REGULAR</v>
      </c>
      <c r="G2271" s="24" t="s">
        <v>1123</v>
      </c>
      <c r="H2271" s="24" t="s">
        <v>1124</v>
      </c>
      <c r="I2271" s="57" t="s">
        <v>81</v>
      </c>
      <c r="J2271" s="43" t="s">
        <v>1153</v>
      </c>
      <c r="K2271" s="51" t="str">
        <f ca="1">LeaveTracker[[#This Row],[Days]]&amp;" "&amp;LeaveTracker[[#This Row],[Type of Leave]]</f>
        <v>2 SL</v>
      </c>
      <c r="L2271" s="23">
        <f ca="1">NETWORKDAYS(LeaveTracker[[#This Row],[Start Date]],LeaveTracker[[#This Row],[End Date]],lstHolidays)</f>
        <v>2</v>
      </c>
      <c r="M2271" s="27"/>
    </row>
    <row r="2272" spans="1:13" ht="30" hidden="1" customHeight="1" x14ac:dyDescent="0.3">
      <c r="A2272" s="27">
        <v>724</v>
      </c>
      <c r="B2272" s="31">
        <v>44767</v>
      </c>
      <c r="C2272" s="31">
        <v>44746</v>
      </c>
      <c r="D2272" s="19" t="s">
        <v>1168</v>
      </c>
      <c r="E2272" s="51" t="str">
        <f>IF(ISBLANK(LeaveTracker[[#This Row],[Employee Name]]),"-----",VLOOKUP(LeaveTracker[[#This Row],[Employee Name]],Employees[[Employee Name]:[Office]],7))</f>
        <v>CSWDO</v>
      </c>
      <c r="F2272" s="51" t="str">
        <f>IF(ISBLANK(LeaveTracker[[#This Row],[Employee Name]]),"-----",VLOOKUP(LeaveTracker[[#This Row],[Employee Name]],Employees[[Employee Name]:[Office]],6))</f>
        <v>REGULAR</v>
      </c>
      <c r="G2272" s="24" t="s">
        <v>1146</v>
      </c>
      <c r="H2272" s="24" t="s">
        <v>1146</v>
      </c>
      <c r="I2272" s="57" t="s">
        <v>300</v>
      </c>
      <c r="J2272" s="43" t="s">
        <v>767</v>
      </c>
      <c r="K2272" s="51" t="str">
        <f ca="1">LeaveTracker[[#This Row],[Days]]&amp;" "&amp;LeaveTracker[[#This Row],[Type of Leave]]</f>
        <v>1 OTHER</v>
      </c>
      <c r="L2272" s="23">
        <f ca="1">NETWORKDAYS(LeaveTracker[[#This Row],[Start Date]],LeaveTracker[[#This Row],[End Date]],lstHolidays)</f>
        <v>1</v>
      </c>
      <c r="M2272" s="27"/>
    </row>
    <row r="2273" spans="1:13" ht="30" hidden="1" customHeight="1" x14ac:dyDescent="0.3">
      <c r="A2273" s="27">
        <v>725</v>
      </c>
      <c r="B2273" s="31">
        <v>44767</v>
      </c>
      <c r="C2273" s="31">
        <v>44746</v>
      </c>
      <c r="D2273" s="19" t="s">
        <v>414</v>
      </c>
      <c r="E2273" s="51" t="str">
        <f>IF(ISBLANK(LeaveTracker[[#This Row],[Employee Name]]),"-----",VLOOKUP(LeaveTracker[[#This Row],[Employee Name]],Employees[[Employee Name]:[Office]],7))</f>
        <v>CTO</v>
      </c>
      <c r="F2273" s="51" t="str">
        <f>IF(ISBLANK(LeaveTracker[[#This Row],[Employee Name]]),"-----",VLOOKUP(LeaveTracker[[#This Row],[Employee Name]],Employees[[Employee Name]:[Office]],6))</f>
        <v>REGULAR</v>
      </c>
      <c r="G2273" s="24" t="s">
        <v>1129</v>
      </c>
      <c r="H2273" s="24" t="s">
        <v>1129</v>
      </c>
      <c r="I2273" s="57" t="s">
        <v>300</v>
      </c>
      <c r="J2273" s="43" t="s">
        <v>105</v>
      </c>
      <c r="K2273" s="51" t="str">
        <f ca="1">LeaveTracker[[#This Row],[Days]]&amp;" "&amp;LeaveTracker[[#This Row],[Type of Leave]]</f>
        <v>1 OTHER</v>
      </c>
      <c r="L2273" s="23">
        <f ca="1">NETWORKDAYS(LeaveTracker[[#This Row],[Start Date]],LeaveTracker[[#This Row],[End Date]],lstHolidays)</f>
        <v>1</v>
      </c>
      <c r="M2273" s="27"/>
    </row>
    <row r="2274" spans="1:13" ht="30" hidden="1" customHeight="1" x14ac:dyDescent="0.3">
      <c r="A2274" s="27">
        <v>726</v>
      </c>
      <c r="B2274" s="31">
        <v>44767</v>
      </c>
      <c r="C2274" s="31">
        <v>44747</v>
      </c>
      <c r="D2274" s="19" t="s">
        <v>1025</v>
      </c>
      <c r="E2274" s="51" t="str">
        <f>IF(ISBLANK(LeaveTracker[[#This Row],[Employee Name]]),"-----",VLOOKUP(LeaveTracker[[#This Row],[Employee Name]],Employees[[Employee Name]:[Office]],7))</f>
        <v>CTO</v>
      </c>
      <c r="F2274" s="51" t="str">
        <f>IF(ISBLANK(LeaveTracker[[#This Row],[Employee Name]]),"-----",VLOOKUP(LeaveTracker[[#This Row],[Employee Name]],Employees[[Employee Name]:[Office]],6))</f>
        <v>REGULAR</v>
      </c>
      <c r="G2274" s="24" t="s">
        <v>1156</v>
      </c>
      <c r="H2274" s="24" t="s">
        <v>1156</v>
      </c>
      <c r="I2274" s="57" t="s">
        <v>81</v>
      </c>
      <c r="J2274" s="43" t="s">
        <v>1153</v>
      </c>
      <c r="K2274" s="51" t="str">
        <f ca="1">LeaveTracker[[#This Row],[Days]]&amp;" "&amp;LeaveTracker[[#This Row],[Type of Leave]]</f>
        <v>1 SL</v>
      </c>
      <c r="L2274" s="23">
        <f ca="1">NETWORKDAYS(LeaveTracker[[#This Row],[Start Date]],LeaveTracker[[#This Row],[End Date]],lstHolidays)</f>
        <v>1</v>
      </c>
      <c r="M2274" s="27"/>
    </row>
    <row r="2275" spans="1:13" ht="30" hidden="1" customHeight="1" x14ac:dyDescent="0.3">
      <c r="A2275" s="27">
        <v>727</v>
      </c>
      <c r="B2275" s="31">
        <v>44767</v>
      </c>
      <c r="C2275" s="31">
        <v>44747</v>
      </c>
      <c r="D2275" s="19" t="s">
        <v>171</v>
      </c>
      <c r="E2275" s="51" t="str">
        <f>IF(ISBLANK(LeaveTracker[[#This Row],[Employee Name]]),"-----",VLOOKUP(LeaveTracker[[#This Row],[Employee Name]],Employees[[Employee Name]:[Office]],7))</f>
        <v>HRMO</v>
      </c>
      <c r="F2275" s="51" t="str">
        <f>IF(ISBLANK(LeaveTracker[[#This Row],[Employee Name]]),"-----",VLOOKUP(LeaveTracker[[#This Row],[Employee Name]],Employees[[Employee Name]:[Office]],6))</f>
        <v>REGULAR</v>
      </c>
      <c r="G2275" s="24" t="s">
        <v>1126</v>
      </c>
      <c r="H2275" s="24" t="s">
        <v>1126</v>
      </c>
      <c r="I2275" s="57" t="s">
        <v>81</v>
      </c>
      <c r="J2275" s="43" t="s">
        <v>1153</v>
      </c>
      <c r="K2275" s="51" t="str">
        <f ca="1">LeaveTracker[[#This Row],[Days]]&amp;" "&amp;LeaveTracker[[#This Row],[Type of Leave]]</f>
        <v>1 SL</v>
      </c>
      <c r="L2275" s="23">
        <f ca="1">NETWORKDAYS(LeaveTracker[[#This Row],[Start Date]],LeaveTracker[[#This Row],[End Date]],lstHolidays)</f>
        <v>1</v>
      </c>
      <c r="M2275" s="27"/>
    </row>
    <row r="2276" spans="1:13" ht="30" hidden="1" customHeight="1" x14ac:dyDescent="0.3">
      <c r="A2276" s="27">
        <v>728</v>
      </c>
      <c r="B2276" s="31">
        <v>44767</v>
      </c>
      <c r="C2276" s="31">
        <v>44747</v>
      </c>
      <c r="D2276" s="19" t="s">
        <v>875</v>
      </c>
      <c r="E2276" s="51" t="str">
        <f>IF(ISBLANK(LeaveTracker[[#This Row],[Employee Name]]),"-----",VLOOKUP(LeaveTracker[[#This Row],[Employee Name]],Employees[[Employee Name]:[Office]],7))</f>
        <v>ACCOUNTING</v>
      </c>
      <c r="F2276" s="51" t="str">
        <f>IF(ISBLANK(LeaveTracker[[#This Row],[Employee Name]]),"-----",VLOOKUP(LeaveTracker[[#This Row],[Employee Name]],Employees[[Employee Name]:[Office]],6))</f>
        <v>REGULAR</v>
      </c>
      <c r="G2276" s="24" t="s">
        <v>1126</v>
      </c>
      <c r="H2276" s="24" t="s">
        <v>1126</v>
      </c>
      <c r="I2276" s="57" t="s">
        <v>300</v>
      </c>
      <c r="J2276" s="43" t="s">
        <v>105</v>
      </c>
      <c r="K2276" s="51" t="str">
        <f ca="1">LeaveTracker[[#This Row],[Days]]&amp;" "&amp;LeaveTracker[[#This Row],[Type of Leave]]</f>
        <v>1 OTHER</v>
      </c>
      <c r="L2276" s="23">
        <f ca="1">NETWORKDAYS(LeaveTracker[[#This Row],[Start Date]],LeaveTracker[[#This Row],[End Date]],lstHolidays)</f>
        <v>1</v>
      </c>
      <c r="M2276" s="27"/>
    </row>
    <row r="2277" spans="1:13" ht="30" hidden="1" customHeight="1" x14ac:dyDescent="0.3">
      <c r="A2277" s="27">
        <v>729</v>
      </c>
      <c r="B2277" s="31">
        <v>44767</v>
      </c>
      <c r="C2277" s="31">
        <v>44746</v>
      </c>
      <c r="D2277" s="19" t="s">
        <v>522</v>
      </c>
      <c r="E2277" s="51" t="str">
        <f>IF(ISBLANK(LeaveTracker[[#This Row],[Employee Name]]),"-----",VLOOKUP(LeaveTracker[[#This Row],[Employee Name]],Employees[[Employee Name]:[Office]],7))</f>
        <v>ACCOUNTING</v>
      </c>
      <c r="F2277" s="51" t="str">
        <f>IF(ISBLANK(LeaveTracker[[#This Row],[Employee Name]]),"-----",VLOOKUP(LeaveTracker[[#This Row],[Employee Name]],Employees[[Employee Name]:[Office]],6))</f>
        <v>REGULAR</v>
      </c>
      <c r="G2277" s="24" t="s">
        <v>1164</v>
      </c>
      <c r="H2277" s="24" t="s">
        <v>1142</v>
      </c>
      <c r="I2277" s="57" t="s">
        <v>300</v>
      </c>
      <c r="J2277" s="43" t="s">
        <v>307</v>
      </c>
      <c r="K2277" s="51" t="str">
        <f ca="1">LeaveTracker[[#This Row],[Days]]&amp;" "&amp;LeaveTracker[[#This Row],[Type of Leave]]</f>
        <v>4 OTHER</v>
      </c>
      <c r="L2277" s="23">
        <f ca="1">NETWORKDAYS(LeaveTracker[[#This Row],[Start Date]],LeaveTracker[[#This Row],[End Date]],lstHolidays)</f>
        <v>4</v>
      </c>
      <c r="M2277" s="27"/>
    </row>
    <row r="2278" spans="1:13" ht="30" hidden="1" customHeight="1" x14ac:dyDescent="0.3">
      <c r="A2278" s="27">
        <v>730</v>
      </c>
      <c r="B2278" s="31">
        <v>44767</v>
      </c>
      <c r="C2278" s="31">
        <v>44742</v>
      </c>
      <c r="D2278" s="19" t="s">
        <v>523</v>
      </c>
      <c r="E2278" s="51" t="str">
        <f>IF(ISBLANK(LeaveTracker[[#This Row],[Employee Name]]),"-----",VLOOKUP(LeaveTracker[[#This Row],[Employee Name]],Employees[[Employee Name]:[Office]],7))</f>
        <v>ACCOUNTING</v>
      </c>
      <c r="F2278" s="51" t="str">
        <f>IF(ISBLANK(LeaveTracker[[#This Row],[Employee Name]]),"-----",VLOOKUP(LeaveTracker[[#This Row],[Employee Name]],Employees[[Employee Name]:[Office]],6))</f>
        <v>REGULAR</v>
      </c>
      <c r="G2278" s="24" t="s">
        <v>1145</v>
      </c>
      <c r="H2278" s="24" t="s">
        <v>1145</v>
      </c>
      <c r="I2278" s="57" t="s">
        <v>300</v>
      </c>
      <c r="J2278" s="43" t="s">
        <v>105</v>
      </c>
      <c r="K2278" s="51" t="str">
        <f ca="1">LeaveTracker[[#This Row],[Days]]&amp;" "&amp;LeaveTracker[[#This Row],[Type of Leave]]</f>
        <v>1 OTHER</v>
      </c>
      <c r="L2278" s="23">
        <f ca="1">NETWORKDAYS(LeaveTracker[[#This Row],[Start Date]],LeaveTracker[[#This Row],[End Date]],lstHolidays)</f>
        <v>1</v>
      </c>
      <c r="M2278" s="27"/>
    </row>
    <row r="2279" spans="1:13" ht="30" hidden="1" customHeight="1" x14ac:dyDescent="0.3">
      <c r="A2279" s="27">
        <v>731</v>
      </c>
      <c r="B2279" s="31">
        <v>44767</v>
      </c>
      <c r="C2279" s="31">
        <v>44741</v>
      </c>
      <c r="D2279" s="19" t="s">
        <v>766</v>
      </c>
      <c r="E2279" s="51" t="str">
        <f>IF(ISBLANK(LeaveTracker[[#This Row],[Employee Name]]),"-----",VLOOKUP(LeaveTracker[[#This Row],[Employee Name]],Employees[[Employee Name]:[Office]],7))</f>
        <v>CTO</v>
      </c>
      <c r="F2279" s="51" t="str">
        <f>IF(ISBLANK(LeaveTracker[[#This Row],[Employee Name]]),"-----",VLOOKUP(LeaveTracker[[#This Row],[Employee Name]],Employees[[Employee Name]:[Office]],6))</f>
        <v>REGULAR</v>
      </c>
      <c r="G2279" s="24" t="s">
        <v>1146</v>
      </c>
      <c r="H2279" s="24" t="s">
        <v>1146</v>
      </c>
      <c r="I2279" s="57" t="s">
        <v>81</v>
      </c>
      <c r="J2279" s="43" t="s">
        <v>1153</v>
      </c>
      <c r="K2279" s="51" t="str">
        <f ca="1">LeaveTracker[[#This Row],[Days]]&amp;" "&amp;LeaveTracker[[#This Row],[Type of Leave]]</f>
        <v>1 SL</v>
      </c>
      <c r="L2279" s="23">
        <f ca="1">NETWORKDAYS(LeaveTracker[[#This Row],[Start Date]],LeaveTracker[[#This Row],[End Date]],lstHolidays)</f>
        <v>1</v>
      </c>
      <c r="M2279" s="27"/>
    </row>
    <row r="2280" spans="1:13" ht="30" hidden="1" customHeight="1" x14ac:dyDescent="0.3">
      <c r="A2280" s="27">
        <v>732</v>
      </c>
      <c r="B2280" s="31">
        <v>44767</v>
      </c>
      <c r="C2280" s="31">
        <v>44750</v>
      </c>
      <c r="D2280" s="19" t="s">
        <v>802</v>
      </c>
      <c r="E2280" s="51" t="str">
        <f>IF(ISBLANK(LeaveTracker[[#This Row],[Employee Name]]),"-----",VLOOKUP(LeaveTracker[[#This Row],[Employee Name]],Employees[[Employee Name]:[Office]],7))</f>
        <v>ONT</v>
      </c>
      <c r="F2280" s="51" t="str">
        <f>IF(ISBLANK(LeaveTracker[[#This Row],[Employee Name]]),"-----",VLOOKUP(LeaveTracker[[#This Row],[Employee Name]],Employees[[Employee Name]:[Office]],6))</f>
        <v>REGULAR</v>
      </c>
      <c r="G2280" s="24" t="s">
        <v>1156</v>
      </c>
      <c r="H2280" s="24" t="s">
        <v>1156</v>
      </c>
      <c r="I2280" s="57" t="s">
        <v>81</v>
      </c>
      <c r="J2280" s="43" t="s">
        <v>1153</v>
      </c>
      <c r="K2280" s="51" t="str">
        <f ca="1">LeaveTracker[[#This Row],[Days]]&amp;" "&amp;LeaveTracker[[#This Row],[Type of Leave]]</f>
        <v>1 SL</v>
      </c>
      <c r="L2280" s="23">
        <f ca="1">NETWORKDAYS(LeaveTracker[[#This Row],[Start Date]],LeaveTracker[[#This Row],[End Date]],lstHolidays)</f>
        <v>1</v>
      </c>
      <c r="M2280" s="27"/>
    </row>
    <row r="2281" spans="1:13" ht="30" hidden="1" customHeight="1" x14ac:dyDescent="0.3">
      <c r="A2281" s="27">
        <v>733</v>
      </c>
      <c r="B2281" s="31">
        <v>44767</v>
      </c>
      <c r="C2281" s="31">
        <v>44749</v>
      </c>
      <c r="D2281" s="19" t="s">
        <v>391</v>
      </c>
      <c r="E2281" s="51" t="str">
        <f>IF(ISBLANK(LeaveTracker[[#This Row],[Employee Name]]),"-----",VLOOKUP(LeaveTracker[[#This Row],[Employee Name]],Employees[[Employee Name]:[Office]],7))</f>
        <v>ONT</v>
      </c>
      <c r="F2281" s="51" t="str">
        <f>IF(ISBLANK(LeaveTracker[[#This Row],[Employee Name]]),"-----",VLOOKUP(LeaveTracker[[#This Row],[Employee Name]],Employees[[Employee Name]:[Office]],6))</f>
        <v>REGULAR</v>
      </c>
      <c r="G2281" s="24" t="s">
        <v>1158</v>
      </c>
      <c r="H2281" s="24" t="s">
        <v>1125</v>
      </c>
      <c r="I2281" s="57" t="s">
        <v>81</v>
      </c>
      <c r="J2281" s="43" t="s">
        <v>1153</v>
      </c>
      <c r="K2281" s="51" t="str">
        <f ca="1">LeaveTracker[[#This Row],[Days]]&amp;" "&amp;LeaveTracker[[#This Row],[Type of Leave]]</f>
        <v>2 SL</v>
      </c>
      <c r="L2281" s="23">
        <f ca="1">NETWORKDAYS(LeaveTracker[[#This Row],[Start Date]],LeaveTracker[[#This Row],[End Date]],lstHolidays)</f>
        <v>2</v>
      </c>
      <c r="M2281" s="27"/>
    </row>
    <row r="2282" spans="1:13" ht="30" hidden="1" customHeight="1" x14ac:dyDescent="0.3">
      <c r="A2282" s="27">
        <v>734</v>
      </c>
      <c r="B2282" s="31">
        <v>44767</v>
      </c>
      <c r="C2282" s="31">
        <v>44749</v>
      </c>
      <c r="D2282" s="19" t="s">
        <v>391</v>
      </c>
      <c r="E2282" s="51" t="str">
        <f>IF(ISBLANK(LeaveTracker[[#This Row],[Employee Name]]),"-----",VLOOKUP(LeaveTracker[[#This Row],[Employee Name]],Employees[[Employee Name]:[Office]],7))</f>
        <v>ONT</v>
      </c>
      <c r="F2282" s="51" t="str">
        <f>IF(ISBLANK(LeaveTracker[[#This Row],[Employee Name]]),"-----",VLOOKUP(LeaveTracker[[#This Row],[Employee Name]],Employees[[Employee Name]:[Office]],6))</f>
        <v>REGULAR</v>
      </c>
      <c r="G2282" s="24" t="s">
        <v>1139</v>
      </c>
      <c r="H2282" s="24" t="s">
        <v>1118</v>
      </c>
      <c r="I2282" s="57" t="s">
        <v>81</v>
      </c>
      <c r="J2282" s="43" t="s">
        <v>1153</v>
      </c>
      <c r="K2282" s="51" t="str">
        <f ca="1">LeaveTracker[[#This Row],[Days]]&amp;" "&amp;LeaveTracker[[#This Row],[Type of Leave]]</f>
        <v>3 SL</v>
      </c>
      <c r="L2282" s="23">
        <f ca="1">NETWORKDAYS(LeaveTracker[[#This Row],[Start Date]],LeaveTracker[[#This Row],[End Date]],lstHolidays)</f>
        <v>3</v>
      </c>
      <c r="M2282" s="27"/>
    </row>
    <row r="2283" spans="1:13" ht="30" hidden="1" customHeight="1" x14ac:dyDescent="0.3">
      <c r="A2283" s="27">
        <v>734</v>
      </c>
      <c r="B2283" s="31">
        <v>44767</v>
      </c>
      <c r="C2283" s="31">
        <v>44719</v>
      </c>
      <c r="D2283" s="19" t="s">
        <v>391</v>
      </c>
      <c r="E2283" s="51" t="str">
        <f>IF(ISBLANK(LeaveTracker[[#This Row],[Employee Name]]),"-----",VLOOKUP(LeaveTracker[[#This Row],[Employee Name]],Employees[[Employee Name]:[Office]],7))</f>
        <v>ONT</v>
      </c>
      <c r="F2283" s="51" t="str">
        <f>IF(ISBLANK(LeaveTracker[[#This Row],[Employee Name]]),"-----",VLOOKUP(LeaveTracker[[#This Row],[Employee Name]],Employees[[Employee Name]:[Office]],6))</f>
        <v>REGULAR</v>
      </c>
      <c r="G2283" s="24" t="s">
        <v>1116</v>
      </c>
      <c r="H2283" s="24" t="s">
        <v>1165</v>
      </c>
      <c r="I2283" s="57" t="s">
        <v>81</v>
      </c>
      <c r="J2283" s="43" t="s">
        <v>1153</v>
      </c>
      <c r="K2283" s="51" t="str">
        <f ca="1">LeaveTracker[[#This Row],[Days]]&amp;" "&amp;LeaveTracker[[#This Row],[Type of Leave]]</f>
        <v>2 SL</v>
      </c>
      <c r="L2283" s="23">
        <f ca="1">NETWORKDAYS(LeaveTracker[[#This Row],[Start Date]],LeaveTracker[[#This Row],[End Date]],lstHolidays)</f>
        <v>2</v>
      </c>
      <c r="M2283" s="27"/>
    </row>
    <row r="2284" spans="1:13" ht="30" hidden="1" customHeight="1" x14ac:dyDescent="0.3">
      <c r="A2284" s="27">
        <v>735</v>
      </c>
      <c r="B2284" s="31">
        <v>44767</v>
      </c>
      <c r="C2284" s="31">
        <v>44743</v>
      </c>
      <c r="D2284" s="19" t="s">
        <v>531</v>
      </c>
      <c r="E2284" s="51" t="str">
        <f>IF(ISBLANK(LeaveTracker[[#This Row],[Employee Name]]),"-----",VLOOKUP(LeaveTracker[[#This Row],[Employee Name]],Employees[[Employee Name]:[Office]],7))</f>
        <v>TIPID IMPOK</v>
      </c>
      <c r="F2284" s="51" t="str">
        <f>IF(ISBLANK(LeaveTracker[[#This Row],[Employee Name]]),"-----",VLOOKUP(LeaveTracker[[#This Row],[Employee Name]],Employees[[Employee Name]:[Office]],6))</f>
        <v>REGULAR</v>
      </c>
      <c r="G2284" s="24" t="s">
        <v>1115</v>
      </c>
      <c r="H2284" s="24" t="s">
        <v>1115</v>
      </c>
      <c r="I2284" s="57" t="s">
        <v>81</v>
      </c>
      <c r="J2284" s="43" t="s">
        <v>1153</v>
      </c>
      <c r="K2284" s="51" t="str">
        <f ca="1">LeaveTracker[[#This Row],[Days]]&amp;" "&amp;LeaveTracker[[#This Row],[Type of Leave]]</f>
        <v>1 SL</v>
      </c>
      <c r="L2284" s="23">
        <f ca="1">NETWORKDAYS(LeaveTracker[[#This Row],[Start Date]],LeaveTracker[[#This Row],[End Date]],lstHolidays)</f>
        <v>1</v>
      </c>
      <c r="M2284" s="27"/>
    </row>
    <row r="2285" spans="1:13" ht="30" hidden="1" customHeight="1" x14ac:dyDescent="0.3">
      <c r="A2285" s="27">
        <v>735</v>
      </c>
      <c r="B2285" s="31">
        <v>44767</v>
      </c>
      <c r="C2285" s="31">
        <v>44743</v>
      </c>
      <c r="D2285" s="19" t="s">
        <v>531</v>
      </c>
      <c r="E2285" s="51" t="str">
        <f>IF(ISBLANK(LeaveTracker[[#This Row],[Employee Name]]),"-----",VLOOKUP(LeaveTracker[[#This Row],[Employee Name]],Employees[[Employee Name]:[Office]],7))</f>
        <v>TIPID IMPOK</v>
      </c>
      <c r="F2285" s="51" t="str">
        <f>IF(ISBLANK(LeaveTracker[[#This Row],[Employee Name]]),"-----",VLOOKUP(LeaveTracker[[#This Row],[Employee Name]],Employees[[Employee Name]:[Office]],6))</f>
        <v>REGULAR</v>
      </c>
      <c r="G2285" s="24" t="s">
        <v>1166</v>
      </c>
      <c r="H2285" s="24" t="s">
        <v>1166</v>
      </c>
      <c r="I2285" s="57" t="s">
        <v>81</v>
      </c>
      <c r="J2285" s="43" t="s">
        <v>1153</v>
      </c>
      <c r="K2285" s="51" t="str">
        <f ca="1">LeaveTracker[[#This Row],[Days]]&amp;" "&amp;LeaveTracker[[#This Row],[Type of Leave]]</f>
        <v>1 SL</v>
      </c>
      <c r="L2285" s="23">
        <f ca="1">NETWORKDAYS(LeaveTracker[[#This Row],[Start Date]],LeaveTracker[[#This Row],[End Date]],lstHolidays)</f>
        <v>1</v>
      </c>
      <c r="M2285" s="27"/>
    </row>
    <row r="2286" spans="1:13" ht="30" hidden="1" customHeight="1" x14ac:dyDescent="0.3">
      <c r="A2286" s="27">
        <v>736</v>
      </c>
      <c r="B2286" s="31">
        <v>44767</v>
      </c>
      <c r="C2286" s="31">
        <v>44746</v>
      </c>
      <c r="D2286" s="19" t="s">
        <v>370</v>
      </c>
      <c r="E2286" s="51" t="str">
        <f>IF(ISBLANK(LeaveTracker[[#This Row],[Employee Name]]),"-----",VLOOKUP(LeaveTracker[[#This Row],[Employee Name]],Employees[[Employee Name]:[Office]],7))</f>
        <v>CCT</v>
      </c>
      <c r="F2286" s="51" t="str">
        <f>IF(ISBLANK(LeaveTracker[[#This Row],[Employee Name]]),"-----",VLOOKUP(LeaveTracker[[#This Row],[Employee Name]],Employees[[Employee Name]:[Office]],6))</f>
        <v>REGULAR</v>
      </c>
      <c r="G2286" s="24" t="s">
        <v>1124</v>
      </c>
      <c r="H2286" s="24" t="s">
        <v>1124</v>
      </c>
      <c r="I2286" s="57" t="s">
        <v>81</v>
      </c>
      <c r="J2286" s="43" t="s">
        <v>1153</v>
      </c>
      <c r="K2286" s="51" t="str">
        <f ca="1">LeaveTracker[[#This Row],[Days]]&amp;" "&amp;LeaveTracker[[#This Row],[Type of Leave]]</f>
        <v>1 SL</v>
      </c>
      <c r="L2286" s="23">
        <f ca="1">NETWORKDAYS(LeaveTracker[[#This Row],[Start Date]],LeaveTracker[[#This Row],[End Date]],lstHolidays)</f>
        <v>1</v>
      </c>
      <c r="M2286" s="27"/>
    </row>
    <row r="2287" spans="1:13" ht="30" hidden="1" customHeight="1" x14ac:dyDescent="0.3">
      <c r="A2287" s="27">
        <v>737</v>
      </c>
      <c r="B2287" s="31">
        <v>44767</v>
      </c>
      <c r="C2287" s="31">
        <v>44746</v>
      </c>
      <c r="D2287" s="19" t="s">
        <v>1159</v>
      </c>
      <c r="E2287" s="51" t="str">
        <f>IF(ISBLANK(LeaveTracker[[#This Row],[Employee Name]]),"-----",VLOOKUP(LeaveTracker[[#This Row],[Employee Name]],Employees[[Employee Name]:[Office]],7))</f>
        <v>ACCOUNTING</v>
      </c>
      <c r="F2287" s="51" t="str">
        <f>IF(ISBLANK(LeaveTracker[[#This Row],[Employee Name]]),"-----",VLOOKUP(LeaveTracker[[#This Row],[Employee Name]],Employees[[Employee Name]:[Office]],6))</f>
        <v>REGULAR</v>
      </c>
      <c r="G2287" s="24" t="s">
        <v>1124</v>
      </c>
      <c r="H2287" s="24" t="s">
        <v>1124</v>
      </c>
      <c r="I2287" s="57" t="s">
        <v>81</v>
      </c>
      <c r="J2287" s="43" t="s">
        <v>1153</v>
      </c>
      <c r="K2287" s="51" t="str">
        <f ca="1">LeaveTracker[[#This Row],[Days]]&amp;" "&amp;LeaveTracker[[#This Row],[Type of Leave]]</f>
        <v>1 SL</v>
      </c>
      <c r="L2287" s="23">
        <f ca="1">NETWORKDAYS(LeaveTracker[[#This Row],[Start Date]],LeaveTracker[[#This Row],[End Date]],lstHolidays)</f>
        <v>1</v>
      </c>
      <c r="M2287" s="27"/>
    </row>
    <row r="2288" spans="1:13" ht="30" hidden="1" customHeight="1" x14ac:dyDescent="0.3">
      <c r="A2288" s="27">
        <v>738</v>
      </c>
      <c r="B2288" s="31">
        <v>44767</v>
      </c>
      <c r="C2288" s="31">
        <v>44746</v>
      </c>
      <c r="D2288" s="19" t="s">
        <v>1082</v>
      </c>
      <c r="E2288" s="51" t="str">
        <f>IF(ISBLANK(LeaveTracker[[#This Row],[Employee Name]]),"-----",VLOOKUP(LeaveTracker[[#This Row],[Employee Name]],Employees[[Employee Name]:[Office]],7))</f>
        <v>CTO</v>
      </c>
      <c r="F2288" s="51" t="str">
        <f>IF(ISBLANK(LeaveTracker[[#This Row],[Employee Name]]),"-----",VLOOKUP(LeaveTracker[[#This Row],[Employee Name]],Employees[[Employee Name]:[Office]],6))</f>
        <v>REGULAR</v>
      </c>
      <c r="G2288" s="24" t="s">
        <v>1124</v>
      </c>
      <c r="H2288" s="24" t="s">
        <v>1124</v>
      </c>
      <c r="I2288" s="57" t="s">
        <v>81</v>
      </c>
      <c r="J2288" s="43" t="s">
        <v>1153</v>
      </c>
      <c r="K2288" s="51" t="str">
        <f ca="1">LeaveTracker[[#This Row],[Days]]&amp;" "&amp;LeaveTracker[[#This Row],[Type of Leave]]</f>
        <v>1 SL</v>
      </c>
      <c r="L2288" s="23">
        <f ca="1">NETWORKDAYS(LeaveTracker[[#This Row],[Start Date]],LeaveTracker[[#This Row],[End Date]],lstHolidays)</f>
        <v>1</v>
      </c>
      <c r="M2288" s="27"/>
    </row>
    <row r="2289" spans="1:13" ht="30" hidden="1" customHeight="1" x14ac:dyDescent="0.3">
      <c r="A2289" s="27">
        <v>739</v>
      </c>
      <c r="B2289" s="31">
        <v>44767</v>
      </c>
      <c r="C2289" s="31">
        <v>44740</v>
      </c>
      <c r="D2289" s="19" t="s">
        <v>421</v>
      </c>
      <c r="E2289" s="51" t="str">
        <f>IF(ISBLANK(LeaveTracker[[#This Row],[Employee Name]]),"-----",VLOOKUP(LeaveTracker[[#This Row],[Employee Name]],Employees[[Employee Name]:[Office]],7))</f>
        <v>CTO</v>
      </c>
      <c r="F2289" s="51" t="str">
        <f>IF(ISBLANK(LeaveTracker[[#This Row],[Employee Name]]),"-----",VLOOKUP(LeaveTracker[[#This Row],[Employee Name]],Employees[[Employee Name]:[Office]],6))</f>
        <v>REGULAR</v>
      </c>
      <c r="G2289" s="24" t="s">
        <v>1124</v>
      </c>
      <c r="H2289" s="24" t="s">
        <v>1124</v>
      </c>
      <c r="I2289" s="57" t="s">
        <v>300</v>
      </c>
      <c r="J2289" s="43" t="s">
        <v>105</v>
      </c>
      <c r="K2289" s="51" t="str">
        <f ca="1">LeaveTracker[[#This Row],[Days]]&amp;" "&amp;LeaveTracker[[#This Row],[Type of Leave]]</f>
        <v>1 OTHER</v>
      </c>
      <c r="L2289" s="23">
        <f ca="1">NETWORKDAYS(LeaveTracker[[#This Row],[Start Date]],LeaveTracker[[#This Row],[End Date]],lstHolidays)</f>
        <v>1</v>
      </c>
      <c r="M2289" s="27"/>
    </row>
    <row r="2290" spans="1:13" ht="30" hidden="1" customHeight="1" x14ac:dyDescent="0.3">
      <c r="A2290" s="27">
        <v>740</v>
      </c>
      <c r="B2290" s="31">
        <v>44767</v>
      </c>
      <c r="C2290" s="31">
        <v>44741</v>
      </c>
      <c r="D2290" s="19" t="s">
        <v>572</v>
      </c>
      <c r="E2290" s="51" t="str">
        <f>IF(ISBLANK(LeaveTracker[[#This Row],[Employee Name]]),"-----",VLOOKUP(LeaveTracker[[#This Row],[Employee Name]],Employees[[Employee Name]:[Office]],7))</f>
        <v>CENRO</v>
      </c>
      <c r="F2290" s="51" t="str">
        <f>IF(ISBLANK(LeaveTracker[[#This Row],[Employee Name]]),"-----",VLOOKUP(LeaveTracker[[#This Row],[Employee Name]],Employees[[Employee Name]:[Office]],6))</f>
        <v>REGULAR</v>
      </c>
      <c r="G2290" s="24" t="s">
        <v>1157</v>
      </c>
      <c r="H2290" s="24" t="s">
        <v>1157</v>
      </c>
      <c r="I2290" s="57" t="s">
        <v>81</v>
      </c>
      <c r="J2290" s="43" t="s">
        <v>1153</v>
      </c>
      <c r="K2290" s="51" t="str">
        <f ca="1">LeaveTracker[[#This Row],[Days]]&amp;" "&amp;LeaveTracker[[#This Row],[Type of Leave]]</f>
        <v>1 SL</v>
      </c>
      <c r="L2290" s="23">
        <f ca="1">NETWORKDAYS(LeaveTracker[[#This Row],[Start Date]],LeaveTracker[[#This Row],[End Date]],lstHolidays)</f>
        <v>1</v>
      </c>
      <c r="M2290" s="27"/>
    </row>
    <row r="2291" spans="1:13" ht="30" hidden="1" customHeight="1" x14ac:dyDescent="0.3">
      <c r="A2291" s="27">
        <v>741</v>
      </c>
      <c r="B2291" s="31">
        <v>44767</v>
      </c>
      <c r="C2291" s="31">
        <v>44744</v>
      </c>
      <c r="D2291" s="19" t="s">
        <v>203</v>
      </c>
      <c r="E2291" s="51" t="str">
        <f>IF(ISBLANK(LeaveTracker[[#This Row],[Employee Name]]),"-----",VLOOKUP(LeaveTracker[[#This Row],[Employee Name]],Employees[[Employee Name]:[Office]],7))</f>
        <v>ONT</v>
      </c>
      <c r="F2291" s="51" t="str">
        <f>IF(ISBLANK(LeaveTracker[[#This Row],[Employee Name]]),"-----",VLOOKUP(LeaveTracker[[#This Row],[Employee Name]],Employees[[Employee Name]:[Office]],6))</f>
        <v>REGULAR</v>
      </c>
      <c r="G2291" s="24" t="s">
        <v>1166</v>
      </c>
      <c r="H2291" s="24" t="s">
        <v>1166</v>
      </c>
      <c r="I2291" s="57" t="s">
        <v>81</v>
      </c>
      <c r="J2291" s="43" t="s">
        <v>1153</v>
      </c>
      <c r="K2291" s="51" t="str">
        <f ca="1">LeaveTracker[[#This Row],[Days]]&amp;" "&amp;LeaveTracker[[#This Row],[Type of Leave]]</f>
        <v>1 SL</v>
      </c>
      <c r="L2291" s="23">
        <f ca="1">NETWORKDAYS(LeaveTracker[[#This Row],[Start Date]],LeaveTracker[[#This Row],[End Date]],lstHolidays)</f>
        <v>1</v>
      </c>
      <c r="M2291" s="27"/>
    </row>
    <row r="2292" spans="1:13" ht="30" hidden="1" customHeight="1" x14ac:dyDescent="0.3">
      <c r="A2292" s="27" t="s">
        <v>1155</v>
      </c>
      <c r="B2292" s="31">
        <v>44767</v>
      </c>
      <c r="C2292" s="31">
        <v>44744</v>
      </c>
      <c r="D2292" s="19" t="s">
        <v>203</v>
      </c>
      <c r="E2292" s="51" t="str">
        <f>IF(ISBLANK(LeaveTracker[[#This Row],[Employee Name]]),"-----",VLOOKUP(LeaveTracker[[#This Row],[Employee Name]],Employees[[Employee Name]:[Office]],7))</f>
        <v>ONT</v>
      </c>
      <c r="F2292" s="51" t="str">
        <f>IF(ISBLANK(LeaveTracker[[#This Row],[Employee Name]]),"-----",VLOOKUP(LeaveTracker[[#This Row],[Employee Name]],Employees[[Employee Name]:[Office]],6))</f>
        <v>REGULAR</v>
      </c>
      <c r="G2292" s="24" t="s">
        <v>1145</v>
      </c>
      <c r="H2292" s="24" t="s">
        <v>1145</v>
      </c>
      <c r="I2292" s="57" t="s">
        <v>81</v>
      </c>
      <c r="J2292" s="43" t="s">
        <v>1153</v>
      </c>
      <c r="K2292" s="51" t="str">
        <f ca="1">LeaveTracker[[#This Row],[Days]]&amp;" "&amp;LeaveTracker[[#This Row],[Type of Leave]]</f>
        <v>1 SL</v>
      </c>
      <c r="L2292" s="23">
        <f ca="1">NETWORKDAYS(LeaveTracker[[#This Row],[Start Date]],LeaveTracker[[#This Row],[End Date]],lstHolidays)</f>
        <v>1</v>
      </c>
      <c r="M2292" s="27"/>
    </row>
    <row r="2293" spans="1:13" ht="30" hidden="1" customHeight="1" x14ac:dyDescent="0.3">
      <c r="A2293" s="27" t="s">
        <v>1155</v>
      </c>
      <c r="B2293" s="31">
        <v>44767</v>
      </c>
      <c r="C2293" s="31">
        <v>44744</v>
      </c>
      <c r="D2293" s="19" t="s">
        <v>203</v>
      </c>
      <c r="E2293" s="51" t="str">
        <f>IF(ISBLANK(LeaveTracker[[#This Row],[Employee Name]]),"-----",VLOOKUP(LeaveTracker[[#This Row],[Employee Name]],Employees[[Employee Name]:[Office]],7))</f>
        <v>ONT</v>
      </c>
      <c r="F2293" s="51" t="str">
        <f>IF(ISBLANK(LeaveTracker[[#This Row],[Employee Name]]),"-----",VLOOKUP(LeaveTracker[[#This Row],[Employee Name]],Employees[[Employee Name]:[Office]],6))</f>
        <v>REGULAR</v>
      </c>
      <c r="G2293" s="24" t="s">
        <v>1157</v>
      </c>
      <c r="H2293" s="24" t="s">
        <v>1157</v>
      </c>
      <c r="I2293" s="57" t="s">
        <v>81</v>
      </c>
      <c r="J2293" s="43" t="s">
        <v>1153</v>
      </c>
      <c r="K2293" s="51" t="str">
        <f ca="1">LeaveTracker[[#This Row],[Days]]&amp;" "&amp;LeaveTracker[[#This Row],[Type of Leave]]</f>
        <v>1 SL</v>
      </c>
      <c r="L2293" s="23">
        <f ca="1">NETWORKDAYS(LeaveTracker[[#This Row],[Start Date]],LeaveTracker[[#This Row],[End Date]],lstHolidays)</f>
        <v>1</v>
      </c>
      <c r="M2293" s="27"/>
    </row>
    <row r="2294" spans="1:13" ht="30" hidden="1" customHeight="1" x14ac:dyDescent="0.3">
      <c r="A2294" s="27" t="s">
        <v>1169</v>
      </c>
      <c r="B2294" s="31">
        <v>44767</v>
      </c>
      <c r="C2294" s="31">
        <v>44743</v>
      </c>
      <c r="D2294" s="19" t="s">
        <v>1193</v>
      </c>
      <c r="E2294" s="51" t="str">
        <f>IF(ISBLANK(LeaveTracker[[#This Row],[Employee Name]]),"-----",VLOOKUP(LeaveTracker[[#This Row],[Employee Name]],Employees[[Employee Name]:[Office]],7))</f>
        <v>ONT</v>
      </c>
      <c r="F2294" s="51" t="str">
        <f>IF(ISBLANK(LeaveTracker[[#This Row],[Employee Name]]),"-----",VLOOKUP(LeaveTracker[[#This Row],[Employee Name]],Employees[[Employee Name]:[Office]],6))</f>
        <v>REGULAR</v>
      </c>
      <c r="G2294" s="24" t="s">
        <v>1196</v>
      </c>
      <c r="H2294" s="24" t="s">
        <v>1196</v>
      </c>
      <c r="I2294" s="57" t="s">
        <v>300</v>
      </c>
      <c r="J2294" s="43" t="s">
        <v>158</v>
      </c>
      <c r="K2294" s="51" t="str">
        <f ca="1">LeaveTracker[[#This Row],[Days]]&amp;" "&amp;LeaveTracker[[#This Row],[Type of Leave]]</f>
        <v>0 OTHER</v>
      </c>
      <c r="L2294" s="23">
        <f ca="1">NETWORKDAYS(LeaveTracker[[#This Row],[Start Date]],LeaveTracker[[#This Row],[End Date]],lstHolidays)</f>
        <v>0</v>
      </c>
      <c r="M2294" s="27"/>
    </row>
    <row r="2295" spans="1:13" ht="30" hidden="1" customHeight="1" x14ac:dyDescent="0.3">
      <c r="A2295" s="27" t="s">
        <v>1170</v>
      </c>
      <c r="B2295" s="31">
        <v>44767</v>
      </c>
      <c r="C2295" s="31">
        <v>44743</v>
      </c>
      <c r="D2295" s="19" t="s">
        <v>1193</v>
      </c>
      <c r="E2295" s="51" t="str">
        <f>IF(ISBLANK(LeaveTracker[[#This Row],[Employee Name]]),"-----",VLOOKUP(LeaveTracker[[#This Row],[Employee Name]],Employees[[Employee Name]:[Office]],7))</f>
        <v>ONT</v>
      </c>
      <c r="F2295" s="51" t="str">
        <f>IF(ISBLANK(LeaveTracker[[#This Row],[Employee Name]]),"-----",VLOOKUP(LeaveTracker[[#This Row],[Employee Name]],Employees[[Employee Name]:[Office]],6))</f>
        <v>REGULAR</v>
      </c>
      <c r="G2295" s="24" t="s">
        <v>1197</v>
      </c>
      <c r="H2295" s="24" t="s">
        <v>1197</v>
      </c>
      <c r="I2295" s="57" t="s">
        <v>300</v>
      </c>
      <c r="J2295" s="43" t="s">
        <v>307</v>
      </c>
      <c r="K2295" s="51" t="str">
        <f ca="1">LeaveTracker[[#This Row],[Days]]&amp;" "&amp;LeaveTracker[[#This Row],[Type of Leave]]</f>
        <v>0 OTHER</v>
      </c>
      <c r="L2295" s="23">
        <f ca="1">NETWORKDAYS(LeaveTracker[[#This Row],[Start Date]],LeaveTracker[[#This Row],[End Date]],lstHolidays)</f>
        <v>0</v>
      </c>
      <c r="M2295" s="27"/>
    </row>
    <row r="2296" spans="1:13" ht="30" hidden="1" customHeight="1" x14ac:dyDescent="0.3">
      <c r="A2296" s="27" t="s">
        <v>1170</v>
      </c>
      <c r="B2296" s="31">
        <v>44767</v>
      </c>
      <c r="C2296" s="31">
        <v>44743</v>
      </c>
      <c r="D2296" s="19" t="s">
        <v>1193</v>
      </c>
      <c r="E2296" s="51" t="str">
        <f>IF(ISBLANK(LeaveTracker[[#This Row],[Employee Name]]),"-----",VLOOKUP(LeaveTracker[[#This Row],[Employee Name]],Employees[[Employee Name]:[Office]],7))</f>
        <v>ONT</v>
      </c>
      <c r="F2296" s="51" t="str">
        <f>IF(ISBLANK(LeaveTracker[[#This Row],[Employee Name]]),"-----",VLOOKUP(LeaveTracker[[#This Row],[Employee Name]],Employees[[Employee Name]:[Office]],6))</f>
        <v>REGULAR</v>
      </c>
      <c r="G2296" s="24" t="s">
        <v>1151</v>
      </c>
      <c r="H2296" s="24" t="s">
        <v>1198</v>
      </c>
      <c r="I2296" s="57" t="s">
        <v>300</v>
      </c>
      <c r="J2296" s="43" t="s">
        <v>307</v>
      </c>
      <c r="K2296" s="51" t="str">
        <f ca="1">LeaveTracker[[#This Row],[Days]]&amp;" "&amp;LeaveTracker[[#This Row],[Type of Leave]]</f>
        <v>4 OTHER</v>
      </c>
      <c r="L2296" s="23">
        <f ca="1">NETWORKDAYS(LeaveTracker[[#This Row],[Start Date]],LeaveTracker[[#This Row],[End Date]],lstHolidays)</f>
        <v>4</v>
      </c>
      <c r="M2296" s="27"/>
    </row>
    <row r="2297" spans="1:13" ht="30" hidden="1" customHeight="1" x14ac:dyDescent="0.3">
      <c r="A2297" s="27" t="s">
        <v>1171</v>
      </c>
      <c r="B2297" s="31">
        <v>44767</v>
      </c>
      <c r="C2297" s="31">
        <v>44728</v>
      </c>
      <c r="D2297" s="19" t="s">
        <v>206</v>
      </c>
      <c r="E2297" s="51" t="str">
        <f>IF(ISBLANK(LeaveTracker[[#This Row],[Employee Name]]),"-----",VLOOKUP(LeaveTracker[[#This Row],[Employee Name]],Employees[[Employee Name]:[Office]],7))</f>
        <v>ONT</v>
      </c>
      <c r="F2297" s="51" t="str">
        <f>IF(ISBLANK(LeaveTracker[[#This Row],[Employee Name]]),"-----",VLOOKUP(LeaveTracker[[#This Row],[Employee Name]],Employees[[Employee Name]:[Office]],6))</f>
        <v>REGULAR</v>
      </c>
      <c r="G2297" s="24" t="s">
        <v>1129</v>
      </c>
      <c r="H2297" s="24" t="s">
        <v>1156</v>
      </c>
      <c r="I2297" s="57" t="s">
        <v>82</v>
      </c>
      <c r="J2297" s="43" t="s">
        <v>1153</v>
      </c>
      <c r="K2297" s="51" t="str">
        <f ca="1">LeaveTracker[[#This Row],[Days]]&amp;" "&amp;LeaveTracker[[#This Row],[Type of Leave]]</f>
        <v>3 VL</v>
      </c>
      <c r="L2297" s="23">
        <f ca="1">NETWORKDAYS(LeaveTracker[[#This Row],[Start Date]],LeaveTracker[[#This Row],[End Date]],lstHolidays)</f>
        <v>3</v>
      </c>
      <c r="M2297" s="27"/>
    </row>
    <row r="2298" spans="1:13" ht="30" hidden="1" customHeight="1" x14ac:dyDescent="0.3">
      <c r="A2298" s="27" t="s">
        <v>1172</v>
      </c>
      <c r="B2298" s="31">
        <v>44767</v>
      </c>
      <c r="C2298" s="31">
        <v>44742</v>
      </c>
      <c r="D2298" s="19" t="s">
        <v>443</v>
      </c>
      <c r="E2298" s="51" t="str">
        <f>IF(ISBLANK(LeaveTracker[[#This Row],[Employee Name]]),"-----",VLOOKUP(LeaveTracker[[#This Row],[Employee Name]],Employees[[Employee Name]:[Office]],7))</f>
        <v>ACCOUNTING</v>
      </c>
      <c r="F2298" s="51" t="str">
        <f>IF(ISBLANK(LeaveTracker[[#This Row],[Employee Name]]),"-----",VLOOKUP(LeaveTracker[[#This Row],[Employee Name]],Employees[[Employee Name]:[Office]],6))</f>
        <v>REGULAR</v>
      </c>
      <c r="G2298" s="24" t="s">
        <v>1157</v>
      </c>
      <c r="H2298" s="24" t="s">
        <v>1157</v>
      </c>
      <c r="I2298" s="57" t="s">
        <v>81</v>
      </c>
      <c r="J2298" s="43" t="s">
        <v>1153</v>
      </c>
      <c r="K2298" s="51" t="str">
        <f ca="1">LeaveTracker[[#This Row],[Days]]&amp;" "&amp;LeaveTracker[[#This Row],[Type of Leave]]</f>
        <v>1 SL</v>
      </c>
      <c r="L2298" s="23">
        <f ca="1">NETWORKDAYS(LeaveTracker[[#This Row],[Start Date]],LeaveTracker[[#This Row],[End Date]],lstHolidays)</f>
        <v>1</v>
      </c>
      <c r="M2298" s="27"/>
    </row>
    <row r="2299" spans="1:13" ht="30" hidden="1" customHeight="1" x14ac:dyDescent="0.3">
      <c r="A2299" s="27" t="s">
        <v>1173</v>
      </c>
      <c r="B2299" s="31">
        <v>44767</v>
      </c>
      <c r="C2299" s="31">
        <v>44743</v>
      </c>
      <c r="D2299" s="19" t="s">
        <v>780</v>
      </c>
      <c r="E2299" s="51" t="str">
        <f>IF(ISBLANK(LeaveTracker[[#This Row],[Employee Name]]),"-----",VLOOKUP(LeaveTracker[[#This Row],[Employee Name]],Employees[[Employee Name]:[Office]],7))</f>
        <v>GSO</v>
      </c>
      <c r="F2299" s="51" t="str">
        <f>IF(ISBLANK(LeaveTracker[[#This Row],[Employee Name]]),"-----",VLOOKUP(LeaveTracker[[#This Row],[Employee Name]],Employees[[Employee Name]:[Office]],6))</f>
        <v>REGULAR</v>
      </c>
      <c r="G2299" s="24" t="s">
        <v>1123</v>
      </c>
      <c r="H2299" s="24" t="s">
        <v>1123</v>
      </c>
      <c r="I2299" s="57" t="s">
        <v>81</v>
      </c>
      <c r="J2299" s="43" t="s">
        <v>1153</v>
      </c>
      <c r="K2299" s="51" t="str">
        <f ca="1">LeaveTracker[[#This Row],[Days]]&amp;" "&amp;LeaveTracker[[#This Row],[Type of Leave]]</f>
        <v>1 SL</v>
      </c>
      <c r="L2299" s="23">
        <f ca="1">NETWORKDAYS(LeaveTracker[[#This Row],[Start Date]],LeaveTracker[[#This Row],[End Date]],lstHolidays)</f>
        <v>1</v>
      </c>
      <c r="M2299" s="27"/>
    </row>
    <row r="2300" spans="1:13" ht="30" hidden="1" customHeight="1" x14ac:dyDescent="0.3">
      <c r="A2300" s="27" t="s">
        <v>1174</v>
      </c>
      <c r="B2300" s="31">
        <v>44767</v>
      </c>
      <c r="C2300" s="31">
        <v>44732</v>
      </c>
      <c r="D2300" s="19" t="s">
        <v>878</v>
      </c>
      <c r="E2300" s="51" t="str">
        <f>IF(ISBLANK(LeaveTracker[[#This Row],[Employee Name]]),"-----",VLOOKUP(LeaveTracker[[#This Row],[Employee Name]],Employees[[Employee Name]:[Office]],7))</f>
        <v>GSO</v>
      </c>
      <c r="F2300" s="51" t="str">
        <f>IF(ISBLANK(LeaveTracker[[#This Row],[Employee Name]]),"-----",VLOOKUP(LeaveTracker[[#This Row],[Employee Name]],Employees[[Employee Name]:[Office]],6))</f>
        <v>REGULAR</v>
      </c>
      <c r="G2300" s="24" t="s">
        <v>1146</v>
      </c>
      <c r="H2300" s="24" t="s">
        <v>1146</v>
      </c>
      <c r="I2300" s="57" t="s">
        <v>81</v>
      </c>
      <c r="J2300" s="43" t="s">
        <v>1153</v>
      </c>
      <c r="K2300" s="51" t="str">
        <f ca="1">LeaveTracker[[#This Row],[Days]]&amp;" "&amp;LeaveTracker[[#This Row],[Type of Leave]]</f>
        <v>1 SL</v>
      </c>
      <c r="L2300" s="23">
        <f ca="1">NETWORKDAYS(LeaveTracker[[#This Row],[Start Date]],LeaveTracker[[#This Row],[End Date]],lstHolidays)</f>
        <v>1</v>
      </c>
      <c r="M2300" s="27"/>
    </row>
    <row r="2301" spans="1:13" ht="30" hidden="1" customHeight="1" x14ac:dyDescent="0.3">
      <c r="A2301" s="27" t="s">
        <v>1175</v>
      </c>
      <c r="B2301" s="31">
        <v>44767</v>
      </c>
      <c r="C2301" s="31">
        <v>44718</v>
      </c>
      <c r="D2301" s="19" t="s">
        <v>418</v>
      </c>
      <c r="E2301" s="51" t="str">
        <f>IF(ISBLANK(LeaveTracker[[#This Row],[Employee Name]]),"-----",VLOOKUP(LeaveTracker[[#This Row],[Employee Name]],Employees[[Employee Name]:[Office]],7))</f>
        <v>CTO</v>
      </c>
      <c r="F2301" s="51" t="str">
        <f>IF(ISBLANK(LeaveTracker[[#This Row],[Employee Name]]),"-----",VLOOKUP(LeaveTracker[[#This Row],[Employee Name]],Employees[[Employee Name]:[Office]],6))</f>
        <v>REGULAR</v>
      </c>
      <c r="G2301" s="24" t="s">
        <v>1120</v>
      </c>
      <c r="H2301" s="24" t="s">
        <v>1139</v>
      </c>
      <c r="I2301" s="57" t="s">
        <v>300</v>
      </c>
      <c r="J2301" s="43" t="s">
        <v>105</v>
      </c>
      <c r="K2301" s="51" t="str">
        <f ca="1">LeaveTracker[[#This Row],[Days]]&amp;" "&amp;LeaveTracker[[#This Row],[Type of Leave]]</f>
        <v>2 OTHER</v>
      </c>
      <c r="L2301" s="23">
        <f ca="1">NETWORKDAYS(LeaveTracker[[#This Row],[Start Date]],LeaveTracker[[#This Row],[End Date]],lstHolidays)</f>
        <v>2</v>
      </c>
      <c r="M2301" s="27"/>
    </row>
    <row r="2302" spans="1:13" ht="30" hidden="1" customHeight="1" x14ac:dyDescent="0.3">
      <c r="A2302" s="27" t="s">
        <v>1176</v>
      </c>
      <c r="B2302" s="31">
        <v>44767</v>
      </c>
      <c r="C2302" s="31">
        <v>44736</v>
      </c>
      <c r="D2302" s="19" t="s">
        <v>1194</v>
      </c>
      <c r="E2302" s="51" t="str">
        <f>IF(ISBLANK(LeaveTracker[[#This Row],[Employee Name]]),"-----",VLOOKUP(LeaveTracker[[#This Row],[Employee Name]],Employees[[Employee Name]:[Office]],7))</f>
        <v>BUDGET</v>
      </c>
      <c r="F2302" s="51" t="str">
        <f>IF(ISBLANK(LeaveTracker[[#This Row],[Employee Name]]),"-----",VLOOKUP(LeaveTracker[[#This Row],[Employee Name]],Employees[[Employee Name]:[Office]],6))</f>
        <v>REGULAR</v>
      </c>
      <c r="G2302" s="24" t="s">
        <v>1123</v>
      </c>
      <c r="H2302" s="24" t="s">
        <v>1123</v>
      </c>
      <c r="I2302" s="57" t="s">
        <v>82</v>
      </c>
      <c r="J2302" s="43" t="s">
        <v>1153</v>
      </c>
      <c r="K2302" s="51" t="str">
        <f ca="1">LeaveTracker[[#This Row],[Days]]&amp;" "&amp;LeaveTracker[[#This Row],[Type of Leave]]</f>
        <v>1 VL</v>
      </c>
      <c r="L2302" s="23">
        <f ca="1">NETWORKDAYS(LeaveTracker[[#This Row],[Start Date]],LeaveTracker[[#This Row],[End Date]],lstHolidays)</f>
        <v>1</v>
      </c>
      <c r="M2302" s="27"/>
    </row>
    <row r="2303" spans="1:13" ht="30" hidden="1" customHeight="1" x14ac:dyDescent="0.3">
      <c r="A2303" s="27" t="s">
        <v>1177</v>
      </c>
      <c r="B2303" s="31">
        <v>44767</v>
      </c>
      <c r="C2303" s="31">
        <v>44732</v>
      </c>
      <c r="D2303" s="19" t="s">
        <v>121</v>
      </c>
      <c r="E2303" s="51" t="str">
        <f>IF(ISBLANK(LeaveTracker[[#This Row],[Employee Name]]),"-----",VLOOKUP(LeaveTracker[[#This Row],[Employee Name]],Employees[[Employee Name]:[Office]],7))</f>
        <v>CHARACTER OFFICE</v>
      </c>
      <c r="F2303" s="51" t="str">
        <f>IF(ISBLANK(LeaveTracker[[#This Row],[Employee Name]]),"-----",VLOOKUP(LeaveTracker[[#This Row],[Employee Name]],Employees[[Employee Name]:[Office]],6))</f>
        <v>REGULAR</v>
      </c>
      <c r="G2303" s="24" t="s">
        <v>1115</v>
      </c>
      <c r="H2303" s="24" t="s">
        <v>1115</v>
      </c>
      <c r="I2303" s="57" t="s">
        <v>81</v>
      </c>
      <c r="J2303" s="43" t="s">
        <v>1153</v>
      </c>
      <c r="K2303" s="51" t="str">
        <f ca="1">LeaveTracker[[#This Row],[Days]]&amp;" "&amp;LeaveTracker[[#This Row],[Type of Leave]]</f>
        <v>1 SL</v>
      </c>
      <c r="L2303" s="23">
        <f ca="1">NETWORKDAYS(LeaveTracker[[#This Row],[Start Date]],LeaveTracker[[#This Row],[End Date]],lstHolidays)</f>
        <v>1</v>
      </c>
      <c r="M2303" s="27"/>
    </row>
    <row r="2304" spans="1:13" ht="30" hidden="1" customHeight="1" x14ac:dyDescent="0.3">
      <c r="A2304" s="27" t="s">
        <v>1178</v>
      </c>
      <c r="B2304" s="31">
        <v>44767</v>
      </c>
      <c r="C2304" s="31">
        <v>44732</v>
      </c>
      <c r="D2304" s="19" t="s">
        <v>779</v>
      </c>
      <c r="E2304" s="51" t="str">
        <f>IF(ISBLANK(LeaveTracker[[#This Row],[Employee Name]]),"-----",VLOOKUP(LeaveTracker[[#This Row],[Employee Name]],Employees[[Employee Name]:[Office]],7))</f>
        <v>CHO</v>
      </c>
      <c r="F2304" s="51" t="str">
        <f>IF(ISBLANK(LeaveTracker[[#This Row],[Employee Name]]),"-----",VLOOKUP(LeaveTracker[[#This Row],[Employee Name]],Employees[[Employee Name]:[Office]],6))</f>
        <v>REGULAR</v>
      </c>
      <c r="G2304" s="24" t="s">
        <v>1145</v>
      </c>
      <c r="H2304" s="24" t="s">
        <v>1145</v>
      </c>
      <c r="I2304" s="57" t="s">
        <v>300</v>
      </c>
      <c r="J2304" s="43" t="s">
        <v>105</v>
      </c>
      <c r="K2304" s="51" t="str">
        <f ca="1">LeaveTracker[[#This Row],[Days]]&amp;" "&amp;LeaveTracker[[#This Row],[Type of Leave]]</f>
        <v>1 OTHER</v>
      </c>
      <c r="L2304" s="23">
        <f ca="1">NETWORKDAYS(LeaveTracker[[#This Row],[Start Date]],LeaveTracker[[#This Row],[End Date]],lstHolidays)</f>
        <v>1</v>
      </c>
      <c r="M2304" s="27"/>
    </row>
    <row r="2305" spans="1:13" ht="30" hidden="1" customHeight="1" x14ac:dyDescent="0.3">
      <c r="A2305" s="27" t="s">
        <v>1179</v>
      </c>
      <c r="B2305" s="31">
        <v>44767</v>
      </c>
      <c r="C2305" s="31">
        <v>44735</v>
      </c>
      <c r="D2305" s="19" t="s">
        <v>594</v>
      </c>
      <c r="E2305" s="51" t="str">
        <f>IF(ISBLANK(LeaveTracker[[#This Row],[Employee Name]]),"-----",VLOOKUP(LeaveTracker[[#This Row],[Employee Name]],Employees[[Employee Name]:[Office]],7))</f>
        <v>MAHOGANY MARKET</v>
      </c>
      <c r="F2305" s="51" t="str">
        <f>IF(ISBLANK(LeaveTracker[[#This Row],[Employee Name]]),"-----",VLOOKUP(LeaveTracker[[#This Row],[Employee Name]],Employees[[Employee Name]:[Office]],6))</f>
        <v>REGULAR</v>
      </c>
      <c r="G2305" s="24" t="s">
        <v>1128</v>
      </c>
      <c r="H2305" s="24" t="s">
        <v>1128</v>
      </c>
      <c r="I2305" s="57" t="s">
        <v>81</v>
      </c>
      <c r="J2305" s="43" t="s">
        <v>1153</v>
      </c>
      <c r="K2305" s="51" t="str">
        <f ca="1">LeaveTracker[[#This Row],[Days]]&amp;" "&amp;LeaveTracker[[#This Row],[Type of Leave]]</f>
        <v>1 SL</v>
      </c>
      <c r="L2305" s="23">
        <f ca="1">NETWORKDAYS(LeaveTracker[[#This Row],[Start Date]],LeaveTracker[[#This Row],[End Date]],lstHolidays)</f>
        <v>1</v>
      </c>
      <c r="M2305" s="27"/>
    </row>
    <row r="2306" spans="1:13" ht="30" hidden="1" customHeight="1" x14ac:dyDescent="0.3">
      <c r="A2306" s="27" t="s">
        <v>1180</v>
      </c>
      <c r="B2306" s="31">
        <v>44767</v>
      </c>
      <c r="C2306" s="31">
        <v>44735</v>
      </c>
      <c r="D2306" s="19" t="s">
        <v>615</v>
      </c>
      <c r="E2306" s="51" t="str">
        <f>IF(ISBLANK(LeaveTracker[[#This Row],[Employee Name]]),"-----",VLOOKUP(LeaveTracker[[#This Row],[Employee Name]],Employees[[Employee Name]:[Office]],7))</f>
        <v>CBO</v>
      </c>
      <c r="F2306" s="51" t="str">
        <f>IF(ISBLANK(LeaveTracker[[#This Row],[Employee Name]]),"-----",VLOOKUP(LeaveTracker[[#This Row],[Employee Name]],Employees[[Employee Name]:[Office]],6))</f>
        <v>REGULAR</v>
      </c>
      <c r="G2306" s="24" t="s">
        <v>1145</v>
      </c>
      <c r="H2306" s="24" t="s">
        <v>1145</v>
      </c>
      <c r="I2306" s="57" t="s">
        <v>82</v>
      </c>
      <c r="J2306" s="43" t="s">
        <v>1153</v>
      </c>
      <c r="K2306" s="51" t="str">
        <f ca="1">LeaveTracker[[#This Row],[Days]]&amp;" "&amp;LeaveTracker[[#This Row],[Type of Leave]]</f>
        <v>1 VL</v>
      </c>
      <c r="L2306" s="23">
        <f ca="1">NETWORKDAYS(LeaveTracker[[#This Row],[Start Date]],LeaveTracker[[#This Row],[End Date]],lstHolidays)</f>
        <v>1</v>
      </c>
      <c r="M2306" s="27"/>
    </row>
    <row r="2307" spans="1:13" ht="30" hidden="1" customHeight="1" x14ac:dyDescent="0.3">
      <c r="A2307" s="27" t="s">
        <v>1181</v>
      </c>
      <c r="B2307" s="31">
        <v>44767</v>
      </c>
      <c r="C2307" s="31">
        <v>44739</v>
      </c>
      <c r="D2307" s="19" t="s">
        <v>562</v>
      </c>
      <c r="E2307" s="51" t="str">
        <f>IF(ISBLANK(LeaveTracker[[#This Row],[Employee Name]]),"-----",VLOOKUP(LeaveTracker[[#This Row],[Employee Name]],Employees[[Employee Name]:[Office]],7))</f>
        <v>CENRO</v>
      </c>
      <c r="F2307" s="51" t="str">
        <f>IF(ISBLANK(LeaveTracker[[#This Row],[Employee Name]]),"-----",VLOOKUP(LeaveTracker[[#This Row],[Employee Name]],Employees[[Employee Name]:[Office]],6))</f>
        <v>REGULAR</v>
      </c>
      <c r="G2307" s="24" t="s">
        <v>1143</v>
      </c>
      <c r="H2307" s="24" t="s">
        <v>1143</v>
      </c>
      <c r="I2307" s="57" t="s">
        <v>81</v>
      </c>
      <c r="J2307" s="43" t="s">
        <v>1153</v>
      </c>
      <c r="K2307" s="51" t="str">
        <f ca="1">LeaveTracker[[#This Row],[Days]]&amp;" "&amp;LeaveTracker[[#This Row],[Type of Leave]]</f>
        <v>1 SL</v>
      </c>
      <c r="L2307" s="23">
        <f ca="1">NETWORKDAYS(LeaveTracker[[#This Row],[Start Date]],LeaveTracker[[#This Row],[End Date]],lstHolidays)</f>
        <v>1</v>
      </c>
      <c r="M2307" s="27"/>
    </row>
    <row r="2308" spans="1:13" ht="30" hidden="1" customHeight="1" x14ac:dyDescent="0.3">
      <c r="A2308" s="27" t="s">
        <v>1182</v>
      </c>
      <c r="B2308" s="31">
        <v>44767</v>
      </c>
      <c r="C2308" s="31">
        <v>44740</v>
      </c>
      <c r="D2308" s="19" t="s">
        <v>567</v>
      </c>
      <c r="E2308" s="51" t="str">
        <f>IF(ISBLANK(LeaveTracker[[#This Row],[Employee Name]]),"-----",VLOOKUP(LeaveTracker[[#This Row],[Employee Name]],Employees[[Employee Name]:[Office]],7))</f>
        <v>CENRO</v>
      </c>
      <c r="F2308" s="51" t="str">
        <f>IF(ISBLANK(LeaveTracker[[#This Row],[Employee Name]]),"-----",VLOOKUP(LeaveTracker[[#This Row],[Employee Name]],Employees[[Employee Name]:[Office]],6))</f>
        <v>REGULAR</v>
      </c>
      <c r="G2308" s="24" t="s">
        <v>1143</v>
      </c>
      <c r="H2308" s="24" t="s">
        <v>1143</v>
      </c>
      <c r="I2308" s="57" t="s">
        <v>81</v>
      </c>
      <c r="J2308" s="43" t="s">
        <v>1153</v>
      </c>
      <c r="K2308" s="51" t="str">
        <f ca="1">LeaveTracker[[#This Row],[Days]]&amp;" "&amp;LeaveTracker[[#This Row],[Type of Leave]]</f>
        <v>1 SL</v>
      </c>
      <c r="L2308" s="23">
        <f ca="1">NETWORKDAYS(LeaveTracker[[#This Row],[Start Date]],LeaveTracker[[#This Row],[End Date]],lstHolidays)</f>
        <v>1</v>
      </c>
      <c r="M2308" s="27"/>
    </row>
    <row r="2309" spans="1:13" ht="30" hidden="1" customHeight="1" x14ac:dyDescent="0.3">
      <c r="A2309" s="27" t="s">
        <v>1183</v>
      </c>
      <c r="B2309" s="31">
        <v>44767</v>
      </c>
      <c r="C2309" s="31">
        <v>44742</v>
      </c>
      <c r="D2309" s="19" t="s">
        <v>841</v>
      </c>
      <c r="E2309" s="51" t="str">
        <f>IF(ISBLANK(LeaveTracker[[#This Row],[Employee Name]]),"-----",VLOOKUP(LeaveTracker[[#This Row],[Employee Name]],Employees[[Employee Name]:[Office]],7))</f>
        <v>CTO</v>
      </c>
      <c r="F2309" s="51" t="str">
        <f>IF(ISBLANK(LeaveTracker[[#This Row],[Employee Name]]),"-----",VLOOKUP(LeaveTracker[[#This Row],[Employee Name]],Employees[[Employee Name]:[Office]],6))</f>
        <v>REGULAR</v>
      </c>
      <c r="G2309" s="24" t="s">
        <v>1126</v>
      </c>
      <c r="H2309" s="24" t="s">
        <v>1126</v>
      </c>
      <c r="I2309" s="57" t="s">
        <v>82</v>
      </c>
      <c r="J2309" s="43" t="s">
        <v>1153</v>
      </c>
      <c r="K2309" s="51" t="str">
        <f ca="1">LeaveTracker[[#This Row],[Days]]&amp;" "&amp;LeaveTracker[[#This Row],[Type of Leave]]</f>
        <v>1 VL</v>
      </c>
      <c r="L2309" s="23">
        <f ca="1">NETWORKDAYS(LeaveTracker[[#This Row],[Start Date]],LeaveTracker[[#This Row],[End Date]],lstHolidays)</f>
        <v>1</v>
      </c>
      <c r="M2309" s="27"/>
    </row>
    <row r="2310" spans="1:13" ht="30" hidden="1" customHeight="1" x14ac:dyDescent="0.3">
      <c r="A2310" s="27" t="s">
        <v>1183</v>
      </c>
      <c r="B2310" s="31">
        <v>44767</v>
      </c>
      <c r="C2310" s="31">
        <v>44742</v>
      </c>
      <c r="D2310" s="19" t="s">
        <v>841</v>
      </c>
      <c r="E2310" s="51" t="str">
        <f>IF(ISBLANK(LeaveTracker[[#This Row],[Employee Name]]),"-----",VLOOKUP(LeaveTracker[[#This Row],[Employee Name]],Employees[[Employee Name]:[Office]],7))</f>
        <v>CTO</v>
      </c>
      <c r="F2310" s="51" t="str">
        <f>IF(ISBLANK(LeaveTracker[[#This Row],[Employee Name]]),"-----",VLOOKUP(LeaveTracker[[#This Row],[Employee Name]],Employees[[Employee Name]:[Office]],6))</f>
        <v>REGULAR</v>
      </c>
      <c r="G2310" s="24" t="s">
        <v>1156</v>
      </c>
      <c r="H2310" s="24" t="s">
        <v>1156</v>
      </c>
      <c r="I2310" s="57" t="s">
        <v>82</v>
      </c>
      <c r="J2310" s="43" t="s">
        <v>1153</v>
      </c>
      <c r="K2310" s="51" t="str">
        <f ca="1">LeaveTracker[[#This Row],[Days]]&amp;" "&amp;LeaveTracker[[#This Row],[Type of Leave]]</f>
        <v>1 VL</v>
      </c>
      <c r="L2310" s="23">
        <f ca="1">NETWORKDAYS(LeaveTracker[[#This Row],[Start Date]],LeaveTracker[[#This Row],[End Date]],lstHolidays)</f>
        <v>1</v>
      </c>
      <c r="M2310" s="27"/>
    </row>
    <row r="2311" spans="1:13" ht="30" hidden="1" customHeight="1" x14ac:dyDescent="0.3">
      <c r="A2311" s="27" t="s">
        <v>1184</v>
      </c>
      <c r="B2311" s="31">
        <v>44767</v>
      </c>
      <c r="C2311" s="31">
        <v>44741</v>
      </c>
      <c r="D2311" s="19" t="s">
        <v>594</v>
      </c>
      <c r="E2311" s="51" t="str">
        <f>IF(ISBLANK(LeaveTracker[[#This Row],[Employee Name]]),"-----",VLOOKUP(LeaveTracker[[#This Row],[Employee Name]],Employees[[Employee Name]:[Office]],7))</f>
        <v>MAHOGANY MARKET</v>
      </c>
      <c r="F2311" s="51" t="str">
        <f>IF(ISBLANK(LeaveTracker[[#This Row],[Employee Name]]),"-----",VLOOKUP(LeaveTracker[[#This Row],[Employee Name]],Employees[[Employee Name]:[Office]],6))</f>
        <v>REGULAR</v>
      </c>
      <c r="G2311" s="24" t="s">
        <v>1123</v>
      </c>
      <c r="H2311" s="24" t="s">
        <v>1123</v>
      </c>
      <c r="I2311" s="57" t="s">
        <v>300</v>
      </c>
      <c r="J2311" s="43" t="s">
        <v>226</v>
      </c>
      <c r="K2311" s="51" t="str">
        <f ca="1">LeaveTracker[[#This Row],[Days]]&amp;" "&amp;LeaveTracker[[#This Row],[Type of Leave]]</f>
        <v>1 OTHER</v>
      </c>
      <c r="L2311" s="23">
        <f ca="1">NETWORKDAYS(LeaveTracker[[#This Row],[Start Date]],LeaveTracker[[#This Row],[End Date]],lstHolidays)</f>
        <v>1</v>
      </c>
      <c r="M2311" s="27"/>
    </row>
    <row r="2312" spans="1:13" ht="30" hidden="1" customHeight="1" x14ac:dyDescent="0.3">
      <c r="A2312" s="27" t="s">
        <v>1185</v>
      </c>
      <c r="B2312" s="31">
        <v>44767</v>
      </c>
      <c r="C2312" s="31">
        <v>44727</v>
      </c>
      <c r="D2312" s="19" t="s">
        <v>882</v>
      </c>
      <c r="E2312" s="51" t="str">
        <f>IF(ISBLANK(LeaveTracker[[#This Row],[Employee Name]]),"-----",VLOOKUP(LeaveTracker[[#This Row],[Employee Name]],Employees[[Employee Name]:[Office]],7))</f>
        <v>GSO</v>
      </c>
      <c r="F2312" s="51" t="str">
        <f>IF(ISBLANK(LeaveTracker[[#This Row],[Employee Name]]),"-----",VLOOKUP(LeaveTracker[[#This Row],[Employee Name]],Employees[[Employee Name]:[Office]],6))</f>
        <v>REGULAR</v>
      </c>
      <c r="G2312" s="24" t="s">
        <v>1121</v>
      </c>
      <c r="H2312" s="24" t="s">
        <v>1121</v>
      </c>
      <c r="I2312" s="57" t="s">
        <v>82</v>
      </c>
      <c r="J2312" s="43" t="s">
        <v>1153</v>
      </c>
      <c r="K2312" s="51" t="str">
        <f ca="1">LeaveTracker[[#This Row],[Days]]&amp;" "&amp;LeaveTracker[[#This Row],[Type of Leave]]</f>
        <v>1 VL</v>
      </c>
      <c r="L2312" s="23">
        <f ca="1">NETWORKDAYS(LeaveTracker[[#This Row],[Start Date]],LeaveTracker[[#This Row],[End Date]],lstHolidays)</f>
        <v>1</v>
      </c>
      <c r="M2312" s="27"/>
    </row>
    <row r="2313" spans="1:13" ht="30" hidden="1" customHeight="1" x14ac:dyDescent="0.3">
      <c r="A2313" s="27" t="s">
        <v>1186</v>
      </c>
      <c r="B2313" s="31">
        <v>44767</v>
      </c>
      <c r="C2313" s="31">
        <v>44741</v>
      </c>
      <c r="D2313" s="19" t="s">
        <v>1195</v>
      </c>
      <c r="E2313" s="51" t="str">
        <f>IF(ISBLANK(LeaveTracker[[#This Row],[Employee Name]]),"-----",VLOOKUP(LeaveTracker[[#This Row],[Employee Name]],Employees[[Employee Name]:[Office]],7))</f>
        <v>ACCOUNTING</v>
      </c>
      <c r="F2313" s="51" t="str">
        <f>IF(ISBLANK(LeaveTracker[[#This Row],[Employee Name]]),"-----",VLOOKUP(LeaveTracker[[#This Row],[Employee Name]],Employees[[Employee Name]:[Office]],6))</f>
        <v>REGULAR</v>
      </c>
      <c r="G2313" s="24" t="s">
        <v>1151</v>
      </c>
      <c r="H2313" s="24" t="s">
        <v>1151</v>
      </c>
      <c r="I2313" s="57" t="s">
        <v>82</v>
      </c>
      <c r="J2313" s="43" t="s">
        <v>1153</v>
      </c>
      <c r="K2313" s="51" t="str">
        <f ca="1">LeaveTracker[[#This Row],[Days]]&amp;" "&amp;LeaveTracker[[#This Row],[Type of Leave]]</f>
        <v>1 VL</v>
      </c>
      <c r="L2313" s="23">
        <f ca="1">NETWORKDAYS(LeaveTracker[[#This Row],[Start Date]],LeaveTracker[[#This Row],[End Date]],lstHolidays)</f>
        <v>1</v>
      </c>
      <c r="M2313" s="27"/>
    </row>
    <row r="2314" spans="1:13" ht="30" hidden="1" customHeight="1" x14ac:dyDescent="0.3">
      <c r="A2314" s="27" t="s">
        <v>1187</v>
      </c>
      <c r="B2314" s="31">
        <v>44767</v>
      </c>
      <c r="C2314" s="31">
        <v>44740</v>
      </c>
      <c r="D2314" s="19" t="s">
        <v>813</v>
      </c>
      <c r="E2314" s="51" t="str">
        <f>IF(ISBLANK(LeaveTracker[[#This Row],[Employee Name]]),"-----",VLOOKUP(LeaveTracker[[#This Row],[Employee Name]],Employees[[Employee Name]:[Office]],7))</f>
        <v>CHO</v>
      </c>
      <c r="F2314" s="51" t="str">
        <f>IF(ISBLANK(LeaveTracker[[#This Row],[Employee Name]]),"-----",VLOOKUP(LeaveTracker[[#This Row],[Employee Name]],Employees[[Employee Name]:[Office]],6))</f>
        <v>REGULAR</v>
      </c>
      <c r="G2314" s="24" t="s">
        <v>1143</v>
      </c>
      <c r="H2314" s="24" t="s">
        <v>1143</v>
      </c>
      <c r="I2314" s="57" t="s">
        <v>81</v>
      </c>
      <c r="J2314" s="43" t="s">
        <v>1153</v>
      </c>
      <c r="K2314" s="51" t="str">
        <f ca="1">LeaveTracker[[#This Row],[Days]]&amp;" "&amp;LeaveTracker[[#This Row],[Type of Leave]]</f>
        <v>1 SL</v>
      </c>
      <c r="L2314" s="23">
        <f ca="1">NETWORKDAYS(LeaveTracker[[#This Row],[Start Date]],LeaveTracker[[#This Row],[End Date]],lstHolidays)</f>
        <v>1</v>
      </c>
      <c r="M2314" s="27"/>
    </row>
    <row r="2315" spans="1:13" ht="30" hidden="1" customHeight="1" x14ac:dyDescent="0.3">
      <c r="A2315" s="27" t="s">
        <v>1188</v>
      </c>
      <c r="B2315" s="31">
        <v>44767</v>
      </c>
      <c r="C2315" s="31">
        <v>44740</v>
      </c>
      <c r="D2315" s="19" t="s">
        <v>813</v>
      </c>
      <c r="E2315" s="51" t="str">
        <f>IF(ISBLANK(LeaveTracker[[#This Row],[Employee Name]]),"-----",VLOOKUP(LeaveTracker[[#This Row],[Employee Name]],Employees[[Employee Name]:[Office]],7))</f>
        <v>CHO</v>
      </c>
      <c r="F2315" s="51" t="str">
        <f>IF(ISBLANK(LeaveTracker[[#This Row],[Employee Name]]),"-----",VLOOKUP(LeaveTracker[[#This Row],[Employee Name]],Employees[[Employee Name]:[Office]],6))</f>
        <v>REGULAR</v>
      </c>
      <c r="G2315" s="24" t="s">
        <v>1125</v>
      </c>
      <c r="H2315" s="24" t="s">
        <v>1129</v>
      </c>
      <c r="I2315" s="57" t="s">
        <v>82</v>
      </c>
      <c r="J2315" s="43" t="s">
        <v>1153</v>
      </c>
      <c r="K2315" s="51" t="str">
        <f ca="1">LeaveTracker[[#This Row],[Days]]&amp;" "&amp;LeaveTracker[[#This Row],[Type of Leave]]</f>
        <v>2 VL</v>
      </c>
      <c r="L2315" s="23">
        <f ca="1">NETWORKDAYS(LeaveTracker[[#This Row],[Start Date]],LeaveTracker[[#This Row],[End Date]],lstHolidays)</f>
        <v>2</v>
      </c>
      <c r="M2315" s="27"/>
    </row>
    <row r="2316" spans="1:13" ht="30" hidden="1" customHeight="1" x14ac:dyDescent="0.3">
      <c r="A2316" s="27" t="s">
        <v>1189</v>
      </c>
      <c r="B2316" s="31">
        <v>44767</v>
      </c>
      <c r="C2316" s="31">
        <v>44741</v>
      </c>
      <c r="D2316" s="19" t="s">
        <v>833</v>
      </c>
      <c r="E2316" s="51" t="str">
        <f>IF(ISBLANK(LeaveTracker[[#This Row],[Employee Name]]),"-----",VLOOKUP(LeaveTracker[[#This Row],[Employee Name]],Employees[[Employee Name]:[Office]],7))</f>
        <v>CHO</v>
      </c>
      <c r="F2316" s="51" t="str">
        <f>IF(ISBLANK(LeaveTracker[[#This Row],[Employee Name]]),"-----",VLOOKUP(LeaveTracker[[#This Row],[Employee Name]],Employees[[Employee Name]:[Office]],6))</f>
        <v>REGULAR</v>
      </c>
      <c r="G2316" s="24" t="s">
        <v>1126</v>
      </c>
      <c r="H2316" s="24" t="s">
        <v>1129</v>
      </c>
      <c r="I2316" s="57" t="s">
        <v>82</v>
      </c>
      <c r="J2316" s="43" t="s">
        <v>1153</v>
      </c>
      <c r="K2316" s="51" t="str">
        <f ca="1">LeaveTracker[[#This Row],[Days]]&amp;" "&amp;LeaveTracker[[#This Row],[Type of Leave]]</f>
        <v>3 VL</v>
      </c>
      <c r="L2316" s="23">
        <f ca="1">NETWORKDAYS(LeaveTracker[[#This Row],[Start Date]],LeaveTracker[[#This Row],[End Date]],lstHolidays)</f>
        <v>3</v>
      </c>
      <c r="M2316" s="27"/>
    </row>
    <row r="2317" spans="1:13" ht="30" hidden="1" customHeight="1" x14ac:dyDescent="0.3">
      <c r="A2317" s="27" t="s">
        <v>1190</v>
      </c>
      <c r="B2317" s="31">
        <v>44767</v>
      </c>
      <c r="C2317" s="31">
        <v>44727</v>
      </c>
      <c r="D2317" s="19" t="s">
        <v>533</v>
      </c>
      <c r="E2317" s="51" t="str">
        <f>IF(ISBLANK(LeaveTracker[[#This Row],[Employee Name]]),"-----",VLOOKUP(LeaveTracker[[#This Row],[Employee Name]],Employees[[Employee Name]:[Office]],7))</f>
        <v>GSO</v>
      </c>
      <c r="F2317" s="51" t="str">
        <f>IF(ISBLANK(LeaveTracker[[#This Row],[Employee Name]]),"-----",VLOOKUP(LeaveTracker[[#This Row],[Employee Name]],Employees[[Employee Name]:[Office]],6))</f>
        <v>REGULAR</v>
      </c>
      <c r="G2317" s="24" t="s">
        <v>1128</v>
      </c>
      <c r="H2317" s="24" t="s">
        <v>1166</v>
      </c>
      <c r="I2317" s="57" t="s">
        <v>82</v>
      </c>
      <c r="J2317" s="43" t="s">
        <v>1153</v>
      </c>
      <c r="K2317" s="51" t="str">
        <f ca="1">LeaveTracker[[#This Row],[Days]]&amp;" "&amp;LeaveTracker[[#This Row],[Type of Leave]]</f>
        <v>2 VL</v>
      </c>
      <c r="L2317" s="23">
        <f ca="1">NETWORKDAYS(LeaveTracker[[#This Row],[Start Date]],LeaveTracker[[#This Row],[End Date]],lstHolidays)</f>
        <v>2</v>
      </c>
      <c r="M2317" s="27"/>
    </row>
    <row r="2318" spans="1:13" ht="30" hidden="1" customHeight="1" x14ac:dyDescent="0.3">
      <c r="A2318" s="27" t="s">
        <v>1190</v>
      </c>
      <c r="B2318" s="31">
        <v>44767</v>
      </c>
      <c r="C2318" s="31">
        <v>44727</v>
      </c>
      <c r="D2318" s="19" t="s">
        <v>533</v>
      </c>
      <c r="E2318" s="51" t="str">
        <f>IF(ISBLANK(LeaveTracker[[#This Row],[Employee Name]]),"-----",VLOOKUP(LeaveTracker[[#This Row],[Employee Name]],Employees[[Employee Name]:[Office]],7))</f>
        <v>GSO</v>
      </c>
      <c r="F2318" s="51" t="str">
        <f>IF(ISBLANK(LeaveTracker[[#This Row],[Employee Name]]),"-----",VLOOKUP(LeaveTracker[[#This Row],[Employee Name]],Employees[[Employee Name]:[Office]],6))</f>
        <v>REGULAR</v>
      </c>
      <c r="G2318" s="24" t="s">
        <v>1145</v>
      </c>
      <c r="H2318" s="24" t="s">
        <v>1145</v>
      </c>
      <c r="I2318" s="57" t="s">
        <v>82</v>
      </c>
      <c r="J2318" s="43" t="s">
        <v>1153</v>
      </c>
      <c r="K2318" s="51" t="str">
        <f ca="1">LeaveTracker[[#This Row],[Days]]&amp;" "&amp;LeaveTracker[[#This Row],[Type of Leave]]</f>
        <v>1 VL</v>
      </c>
      <c r="L2318" s="23">
        <f ca="1">NETWORKDAYS(LeaveTracker[[#This Row],[Start Date]],LeaveTracker[[#This Row],[End Date]],lstHolidays)</f>
        <v>1</v>
      </c>
      <c r="M2318" s="27"/>
    </row>
    <row r="2319" spans="1:13" ht="30" hidden="1" customHeight="1" x14ac:dyDescent="0.3">
      <c r="A2319" s="27" t="s">
        <v>1191</v>
      </c>
      <c r="B2319" s="31">
        <v>44767</v>
      </c>
      <c r="C2319" s="31">
        <v>44736</v>
      </c>
      <c r="D2319" s="19" t="s">
        <v>878</v>
      </c>
      <c r="E2319" s="51" t="str">
        <f>IF(ISBLANK(LeaveTracker[[#This Row],[Employee Name]]),"-----",VLOOKUP(LeaveTracker[[#This Row],[Employee Name]],Employees[[Employee Name]:[Office]],7))</f>
        <v>GSO</v>
      </c>
      <c r="F2319" s="51" t="str">
        <f>IF(ISBLANK(LeaveTracker[[#This Row],[Employee Name]]),"-----",VLOOKUP(LeaveTracker[[#This Row],[Employee Name]],Employees[[Employee Name]:[Office]],6))</f>
        <v>REGULAR</v>
      </c>
      <c r="G2319" s="24" t="s">
        <v>1115</v>
      </c>
      <c r="H2319" s="24" t="s">
        <v>1115</v>
      </c>
      <c r="I2319" s="57" t="s">
        <v>81</v>
      </c>
      <c r="J2319" s="43" t="s">
        <v>1153</v>
      </c>
      <c r="K2319" s="51" t="str">
        <f ca="1">LeaveTracker[[#This Row],[Days]]&amp;" "&amp;LeaveTracker[[#This Row],[Type of Leave]]</f>
        <v>1 SL</v>
      </c>
      <c r="L2319" s="23">
        <f ca="1">NETWORKDAYS(LeaveTracker[[#This Row],[Start Date]],LeaveTracker[[#This Row],[End Date]],lstHolidays)</f>
        <v>1</v>
      </c>
      <c r="M2319" s="27"/>
    </row>
    <row r="2320" spans="1:13" ht="30" hidden="1" customHeight="1" x14ac:dyDescent="0.3">
      <c r="A2320" s="27" t="s">
        <v>1191</v>
      </c>
      <c r="B2320" s="31">
        <v>44767</v>
      </c>
      <c r="C2320" s="31">
        <v>44736</v>
      </c>
      <c r="D2320" s="19" t="s">
        <v>878</v>
      </c>
      <c r="E2320" s="51" t="str">
        <f>IF(ISBLANK(LeaveTracker[[#This Row],[Employee Name]]),"-----",VLOOKUP(LeaveTracker[[#This Row],[Employee Name]],Employees[[Employee Name]:[Office]],7))</f>
        <v>GSO</v>
      </c>
      <c r="F2320" s="51" t="str">
        <f>IF(ISBLANK(LeaveTracker[[#This Row],[Employee Name]]),"-----",VLOOKUP(LeaveTracker[[#This Row],[Employee Name]],Employees[[Employee Name]:[Office]],6))</f>
        <v>REGULAR</v>
      </c>
      <c r="G2320" s="24" t="s">
        <v>1166</v>
      </c>
      <c r="H2320" s="24" t="s">
        <v>1166</v>
      </c>
      <c r="I2320" s="57" t="s">
        <v>81</v>
      </c>
      <c r="J2320" s="43" t="s">
        <v>1153</v>
      </c>
      <c r="K2320" s="51" t="str">
        <f ca="1">LeaveTracker[[#This Row],[Days]]&amp;" "&amp;LeaveTracker[[#This Row],[Type of Leave]]</f>
        <v>1 SL</v>
      </c>
      <c r="L2320" s="23">
        <f ca="1">NETWORKDAYS(LeaveTracker[[#This Row],[Start Date]],LeaveTracker[[#This Row],[End Date]],lstHolidays)</f>
        <v>1</v>
      </c>
      <c r="M2320" s="27"/>
    </row>
    <row r="2321" spans="1:13" ht="30" hidden="1" customHeight="1" x14ac:dyDescent="0.3">
      <c r="A2321" s="27" t="s">
        <v>1192</v>
      </c>
      <c r="B2321" s="31">
        <v>44767</v>
      </c>
      <c r="C2321" s="31">
        <v>44725</v>
      </c>
      <c r="D2321" s="19" t="s">
        <v>878</v>
      </c>
      <c r="E2321" s="51" t="str">
        <f>IF(ISBLANK(LeaveTracker[[#This Row],[Employee Name]]),"-----",VLOOKUP(LeaveTracker[[#This Row],[Employee Name]],Employees[[Employee Name]:[Office]],7))</f>
        <v>GSO</v>
      </c>
      <c r="F2321" s="51" t="str">
        <f>IF(ISBLANK(LeaveTracker[[#This Row],[Employee Name]]),"-----",VLOOKUP(LeaveTracker[[#This Row],[Employee Name]],Employees[[Employee Name]:[Office]],6))</f>
        <v>REGULAR</v>
      </c>
      <c r="G2321" s="24" t="s">
        <v>1117</v>
      </c>
      <c r="H2321" s="24" t="s">
        <v>1117</v>
      </c>
      <c r="I2321" s="57" t="s">
        <v>81</v>
      </c>
      <c r="J2321" s="43" t="s">
        <v>1153</v>
      </c>
      <c r="K2321" s="51" t="str">
        <f ca="1">LeaveTracker[[#This Row],[Days]]&amp;" "&amp;LeaveTracker[[#This Row],[Type of Leave]]</f>
        <v>1 SL</v>
      </c>
      <c r="L2321" s="23">
        <f ca="1">NETWORKDAYS(LeaveTracker[[#This Row],[Start Date]],LeaveTracker[[#This Row],[End Date]],lstHolidays)</f>
        <v>1</v>
      </c>
      <c r="M2321" s="27"/>
    </row>
    <row r="2322" spans="1:13" ht="30" hidden="1" customHeight="1" x14ac:dyDescent="0.3">
      <c r="A2322" s="27" t="s">
        <v>1203</v>
      </c>
      <c r="B2322" s="31">
        <v>44767</v>
      </c>
      <c r="C2322" s="31">
        <v>44721</v>
      </c>
      <c r="D2322" s="19" t="s">
        <v>405</v>
      </c>
      <c r="E2322" s="51" t="str">
        <f>IF(ISBLANK(LeaveTracker[[#This Row],[Employee Name]]),"-----",VLOOKUP(LeaveTracker[[#This Row],[Employee Name]],Employees[[Employee Name]:[Office]],7))</f>
        <v>CTO</v>
      </c>
      <c r="F2322" s="51" t="str">
        <f>IF(ISBLANK(LeaveTracker[[#This Row],[Employee Name]]),"-----",VLOOKUP(LeaveTracker[[#This Row],[Employee Name]],Employees[[Employee Name]:[Office]],6))</f>
        <v>REGULAR</v>
      </c>
      <c r="G2322" s="24" t="s">
        <v>1119</v>
      </c>
      <c r="H2322" s="24" t="s">
        <v>1119</v>
      </c>
      <c r="I2322" s="57" t="s">
        <v>81</v>
      </c>
      <c r="J2322" s="43" t="s">
        <v>1153</v>
      </c>
      <c r="K2322" s="51" t="str">
        <f ca="1">LeaveTracker[[#This Row],[Days]]&amp;" "&amp;LeaveTracker[[#This Row],[Type of Leave]]</f>
        <v>1 SL</v>
      </c>
      <c r="L2322" s="23">
        <f ca="1">NETWORKDAYS(LeaveTracker[[#This Row],[Start Date]],LeaveTracker[[#This Row],[End Date]],lstHolidays)</f>
        <v>1</v>
      </c>
      <c r="M2322" s="27"/>
    </row>
    <row r="2323" spans="1:13" ht="30" hidden="1" customHeight="1" x14ac:dyDescent="0.3">
      <c r="A2323" s="27" t="s">
        <v>1204</v>
      </c>
      <c r="B2323" s="31">
        <v>44767</v>
      </c>
      <c r="C2323" s="31">
        <v>44740</v>
      </c>
      <c r="D2323" s="19" t="s">
        <v>522</v>
      </c>
      <c r="E2323" s="51" t="str">
        <f>IF(ISBLANK(LeaveTracker[[#This Row],[Employee Name]]),"-----",VLOOKUP(LeaveTracker[[#This Row],[Employee Name]],Employees[[Employee Name]:[Office]],7))</f>
        <v>ACCOUNTING</v>
      </c>
      <c r="F2323" s="51" t="str">
        <f>IF(ISBLANK(LeaveTracker[[#This Row],[Employee Name]]),"-----",VLOOKUP(LeaveTracker[[#This Row],[Employee Name]],Employees[[Employee Name]:[Office]],6))</f>
        <v>REGULAR</v>
      </c>
      <c r="G2323" s="24" t="s">
        <v>1143</v>
      </c>
      <c r="H2323" s="24" t="s">
        <v>1143</v>
      </c>
      <c r="I2323" s="57" t="s">
        <v>81</v>
      </c>
      <c r="J2323" s="43" t="s">
        <v>1153</v>
      </c>
      <c r="K2323" s="51" t="str">
        <f ca="1">LeaveTracker[[#This Row],[Days]]&amp;" "&amp;LeaveTracker[[#This Row],[Type of Leave]]</f>
        <v>1 SL</v>
      </c>
      <c r="L2323" s="23">
        <f ca="1">NETWORKDAYS(LeaveTracker[[#This Row],[Start Date]],LeaveTracker[[#This Row],[End Date]],lstHolidays)</f>
        <v>1</v>
      </c>
      <c r="M2323" s="27"/>
    </row>
    <row r="2324" spans="1:13" ht="30" hidden="1" customHeight="1" x14ac:dyDescent="0.3">
      <c r="A2324" s="27" t="s">
        <v>1205</v>
      </c>
      <c r="B2324" s="31">
        <v>44767</v>
      </c>
      <c r="C2324" s="31">
        <v>44740</v>
      </c>
      <c r="D2324" s="19" t="s">
        <v>1012</v>
      </c>
      <c r="E2324" s="51" t="str">
        <f>IF(ISBLANK(LeaveTracker[[#This Row],[Employee Name]]),"-----",VLOOKUP(LeaveTracker[[#This Row],[Employee Name]],Employees[[Employee Name]:[Office]],7))</f>
        <v>ACCOUNTING</v>
      </c>
      <c r="F2324" s="51" t="str">
        <f>IF(ISBLANK(LeaveTracker[[#This Row],[Employee Name]]),"-----",VLOOKUP(LeaveTracker[[#This Row],[Employee Name]],Employees[[Employee Name]:[Office]],6))</f>
        <v>REGULAR</v>
      </c>
      <c r="G2324" s="24" t="s">
        <v>1166</v>
      </c>
      <c r="H2324" s="24" t="s">
        <v>1166</v>
      </c>
      <c r="I2324" s="57" t="s">
        <v>81</v>
      </c>
      <c r="J2324" s="43" t="s">
        <v>1153</v>
      </c>
      <c r="K2324" s="51" t="str">
        <f ca="1">LeaveTracker[[#This Row],[Days]]&amp;" "&amp;LeaveTracker[[#This Row],[Type of Leave]]</f>
        <v>1 SL</v>
      </c>
      <c r="L2324" s="23">
        <f ca="1">NETWORKDAYS(LeaveTracker[[#This Row],[Start Date]],LeaveTracker[[#This Row],[End Date]],lstHolidays)</f>
        <v>1</v>
      </c>
      <c r="M2324" s="27"/>
    </row>
    <row r="2325" spans="1:13" ht="30" hidden="1" customHeight="1" x14ac:dyDescent="0.3">
      <c r="A2325" s="27" t="s">
        <v>1206</v>
      </c>
      <c r="B2325" s="31">
        <v>44767</v>
      </c>
      <c r="C2325" s="31">
        <v>44734</v>
      </c>
      <c r="D2325" s="19" t="s">
        <v>374</v>
      </c>
      <c r="E2325" s="51" t="str">
        <f>IF(ISBLANK(LeaveTracker[[#This Row],[Employee Name]]),"-----",VLOOKUP(LeaveTracker[[#This Row],[Employee Name]],Employees[[Employee Name]:[Office]],7))</f>
        <v>LIBRARY</v>
      </c>
      <c r="F2325" s="51" t="str">
        <f>IF(ISBLANK(LeaveTracker[[#This Row],[Employee Name]]),"-----",VLOOKUP(LeaveTracker[[#This Row],[Employee Name]],Employees[[Employee Name]:[Office]],6))</f>
        <v>REGULAR</v>
      </c>
      <c r="G2325" s="24" t="s">
        <v>1123</v>
      </c>
      <c r="H2325" s="24" t="s">
        <v>1123</v>
      </c>
      <c r="I2325" s="57" t="s">
        <v>300</v>
      </c>
      <c r="J2325" s="43" t="s">
        <v>105</v>
      </c>
      <c r="K2325" s="51" t="str">
        <f ca="1">LeaveTracker[[#This Row],[Days]]&amp;" "&amp;LeaveTracker[[#This Row],[Type of Leave]]</f>
        <v>1 OTHER</v>
      </c>
      <c r="L2325" s="23">
        <f ca="1">NETWORKDAYS(LeaveTracker[[#This Row],[Start Date]],LeaveTracker[[#This Row],[End Date]],lstHolidays)</f>
        <v>1</v>
      </c>
      <c r="M2325" s="27"/>
    </row>
    <row r="2326" spans="1:13" ht="30" hidden="1" customHeight="1" x14ac:dyDescent="0.3">
      <c r="A2326" s="27" t="s">
        <v>1207</v>
      </c>
      <c r="B2326" s="31">
        <v>44767</v>
      </c>
      <c r="C2326" s="31">
        <v>44740</v>
      </c>
      <c r="D2326" s="19" t="s">
        <v>374</v>
      </c>
      <c r="E2326" s="51" t="str">
        <f>IF(ISBLANK(LeaveTracker[[#This Row],[Employee Name]]),"-----",VLOOKUP(LeaveTracker[[#This Row],[Employee Name]],Employees[[Employee Name]:[Office]],7))</f>
        <v>LIBRARY</v>
      </c>
      <c r="F2326" s="51" t="str">
        <f>IF(ISBLANK(LeaveTracker[[#This Row],[Employee Name]]),"-----",VLOOKUP(LeaveTracker[[#This Row],[Employee Name]],Employees[[Employee Name]:[Office]],6))</f>
        <v>REGULAR</v>
      </c>
      <c r="G2326" s="24" t="s">
        <v>1145</v>
      </c>
      <c r="H2326" s="24" t="s">
        <v>1145</v>
      </c>
      <c r="I2326" s="57" t="s">
        <v>81</v>
      </c>
      <c r="J2326" s="43" t="s">
        <v>1153</v>
      </c>
      <c r="K2326" s="51" t="str">
        <f ca="1">LeaveTracker[[#This Row],[Days]]&amp;" "&amp;LeaveTracker[[#This Row],[Type of Leave]]</f>
        <v>1 SL</v>
      </c>
      <c r="L2326" s="23">
        <f ca="1">NETWORKDAYS(LeaveTracker[[#This Row],[Start Date]],LeaveTracker[[#This Row],[End Date]],lstHolidays)</f>
        <v>1</v>
      </c>
      <c r="M2326" s="27"/>
    </row>
    <row r="2327" spans="1:13" ht="30" hidden="1" customHeight="1" x14ac:dyDescent="0.3">
      <c r="A2327" s="27" t="s">
        <v>1208</v>
      </c>
      <c r="B2327" s="31">
        <v>44767</v>
      </c>
      <c r="C2327" s="31">
        <v>44735</v>
      </c>
      <c r="D2327" s="19" t="s">
        <v>1230</v>
      </c>
      <c r="E2327" s="51">
        <f>IF(ISBLANK(LeaveTracker[[#This Row],[Employee Name]]),"-----",VLOOKUP(LeaveTracker[[#This Row],[Employee Name]],Employees[[Employee Name]:[Office]],7))</f>
        <v>0</v>
      </c>
      <c r="F2327" s="51" t="str">
        <f>IF(ISBLANK(LeaveTracker[[#This Row],[Employee Name]]),"-----",VLOOKUP(LeaveTracker[[#This Row],[Employee Name]],Employees[[Employee Name]:[Office]],6))</f>
        <v>REGULAR</v>
      </c>
      <c r="G2327" s="24" t="s">
        <v>1145</v>
      </c>
      <c r="H2327" s="24" t="s">
        <v>1157</v>
      </c>
      <c r="I2327" s="57" t="s">
        <v>300</v>
      </c>
      <c r="J2327" s="43" t="s">
        <v>276</v>
      </c>
      <c r="K2327" s="51" t="str">
        <f ca="1">LeaveTracker[[#This Row],[Days]]&amp;" "&amp;LeaveTracker[[#This Row],[Type of Leave]]</f>
        <v>2 OTHER</v>
      </c>
      <c r="L2327" s="23">
        <f ca="1">NETWORKDAYS(LeaveTracker[[#This Row],[Start Date]],LeaveTracker[[#This Row],[End Date]],lstHolidays)</f>
        <v>2</v>
      </c>
      <c r="M2327" s="27"/>
    </row>
    <row r="2328" spans="1:13" ht="30" hidden="1" customHeight="1" x14ac:dyDescent="0.3">
      <c r="A2328" s="27" t="s">
        <v>1209</v>
      </c>
      <c r="B2328" s="31">
        <v>44767</v>
      </c>
      <c r="C2328" s="31">
        <v>44739</v>
      </c>
      <c r="D2328" s="19" t="s">
        <v>1076</v>
      </c>
      <c r="E2328" s="51" t="str">
        <f>IF(ISBLANK(LeaveTracker[[#This Row],[Employee Name]]),"-----",VLOOKUP(LeaveTracker[[#This Row],[Employee Name]],Employees[[Employee Name]:[Office]],7))</f>
        <v>CSWDO</v>
      </c>
      <c r="F2328" s="51" t="str">
        <f>IF(ISBLANK(LeaveTracker[[#This Row],[Employee Name]]),"-----",VLOOKUP(LeaveTracker[[#This Row],[Employee Name]],Employees[[Employee Name]:[Office]],6))</f>
        <v>REGULAR</v>
      </c>
      <c r="G2328" s="24" t="s">
        <v>1145</v>
      </c>
      <c r="H2328" s="24" t="s">
        <v>1145</v>
      </c>
      <c r="I2328" s="57" t="s">
        <v>300</v>
      </c>
      <c r="J2328" s="43" t="s">
        <v>105</v>
      </c>
      <c r="K2328" s="51" t="str">
        <f ca="1">LeaveTracker[[#This Row],[Days]]&amp;" "&amp;LeaveTracker[[#This Row],[Type of Leave]]</f>
        <v>1 OTHER</v>
      </c>
      <c r="L2328" s="23">
        <f ca="1">NETWORKDAYS(LeaveTracker[[#This Row],[Start Date]],LeaveTracker[[#This Row],[End Date]],lstHolidays)</f>
        <v>1</v>
      </c>
      <c r="M2328" s="27"/>
    </row>
    <row r="2329" spans="1:13" ht="30" hidden="1" customHeight="1" x14ac:dyDescent="0.3">
      <c r="A2329" s="27" t="s">
        <v>1210</v>
      </c>
      <c r="B2329" s="31">
        <v>44767</v>
      </c>
      <c r="C2329" s="31">
        <v>44698</v>
      </c>
      <c r="D2329" s="19" t="s">
        <v>1225</v>
      </c>
      <c r="E2329" s="51" t="str">
        <f>IF(ISBLANK(LeaveTracker[[#This Row],[Employee Name]]),"-----",VLOOKUP(LeaveTracker[[#This Row],[Employee Name]],Employees[[Employee Name]:[Office]],7))</f>
        <v>CENRO</v>
      </c>
      <c r="F2329" s="51" t="str">
        <f>IF(ISBLANK(LeaveTracker[[#This Row],[Employee Name]]),"-----",VLOOKUP(LeaveTracker[[#This Row],[Employee Name]],Employees[[Employee Name]:[Office]],6))</f>
        <v>CASUAL</v>
      </c>
      <c r="G2329" s="24" t="s">
        <v>1237</v>
      </c>
      <c r="H2329" s="24" t="s">
        <v>1144</v>
      </c>
      <c r="I2329" s="57" t="s">
        <v>82</v>
      </c>
      <c r="J2329" s="43" t="s">
        <v>1153</v>
      </c>
      <c r="K2329" s="51" t="str">
        <f ca="1">LeaveTracker[[#This Row],[Days]]&amp;" "&amp;LeaveTracker[[#This Row],[Type of Leave]]</f>
        <v>3 VL</v>
      </c>
      <c r="L2329" s="23">
        <f ca="1">NETWORKDAYS(LeaveTracker[[#This Row],[Start Date]],LeaveTracker[[#This Row],[End Date]],lstHolidays)</f>
        <v>3</v>
      </c>
      <c r="M2329" s="27"/>
    </row>
    <row r="2330" spans="1:13" ht="30" hidden="1" customHeight="1" x14ac:dyDescent="0.3">
      <c r="A2330" s="27" t="s">
        <v>1210</v>
      </c>
      <c r="B2330" s="31">
        <v>44767</v>
      </c>
      <c r="C2330" s="31">
        <v>44698</v>
      </c>
      <c r="D2330" s="19" t="s">
        <v>1225</v>
      </c>
      <c r="E2330" s="51" t="str">
        <f>IF(ISBLANK(LeaveTracker[[#This Row],[Employee Name]]),"-----",VLOOKUP(LeaveTracker[[#This Row],[Employee Name]],Employees[[Employee Name]:[Office]],7))</f>
        <v>CENRO</v>
      </c>
      <c r="F2330" s="51" t="str">
        <f>IF(ISBLANK(LeaveTracker[[#This Row],[Employee Name]]),"-----",VLOOKUP(LeaveTracker[[#This Row],[Employee Name]],Employees[[Employee Name]:[Office]],6))</f>
        <v>CASUAL</v>
      </c>
      <c r="G2330" s="24" t="s">
        <v>1238</v>
      </c>
      <c r="H2330" s="24" t="s">
        <v>1239</v>
      </c>
      <c r="I2330" s="57" t="s">
        <v>82</v>
      </c>
      <c r="J2330" s="43" t="s">
        <v>1153</v>
      </c>
      <c r="K2330" s="51" t="str">
        <f ca="1">LeaveTracker[[#This Row],[Days]]&amp;" "&amp;LeaveTracker[[#This Row],[Type of Leave]]</f>
        <v>5 VL</v>
      </c>
      <c r="L2330" s="23">
        <f ca="1">NETWORKDAYS(LeaveTracker[[#This Row],[Start Date]],LeaveTracker[[#This Row],[End Date]],lstHolidays)</f>
        <v>5</v>
      </c>
      <c r="M2330" s="27"/>
    </row>
    <row r="2331" spans="1:13" ht="30" hidden="1" customHeight="1" x14ac:dyDescent="0.3">
      <c r="A2331" s="27" t="s">
        <v>1210</v>
      </c>
      <c r="B2331" s="31">
        <v>44767</v>
      </c>
      <c r="C2331" s="31">
        <v>44698</v>
      </c>
      <c r="D2331" s="19" t="s">
        <v>1225</v>
      </c>
      <c r="E2331" s="51" t="str">
        <f>IF(ISBLANK(LeaveTracker[[#This Row],[Employee Name]]),"-----",VLOOKUP(LeaveTracker[[#This Row],[Employee Name]],Employees[[Employee Name]:[Office]],7))</f>
        <v>CENRO</v>
      </c>
      <c r="F2331" s="51" t="str">
        <f>IF(ISBLANK(LeaveTracker[[#This Row],[Employee Name]]),"-----",VLOOKUP(LeaveTracker[[#This Row],[Employee Name]],Employees[[Employee Name]:[Office]],6))</f>
        <v>CASUAL</v>
      </c>
      <c r="G2331" s="24" t="s">
        <v>1140</v>
      </c>
      <c r="H2331" s="24" t="s">
        <v>1149</v>
      </c>
      <c r="I2331" s="57" t="s">
        <v>82</v>
      </c>
      <c r="J2331" s="43" t="s">
        <v>1240</v>
      </c>
      <c r="K2331" s="51" t="str">
        <f ca="1">LeaveTracker[[#This Row],[Days]]&amp;" "&amp;LeaveTracker[[#This Row],[Type of Leave]]</f>
        <v>3 VL</v>
      </c>
      <c r="L2331" s="23">
        <f ca="1">NETWORKDAYS(LeaveTracker[[#This Row],[Start Date]],LeaveTracker[[#This Row],[End Date]],lstHolidays)</f>
        <v>3</v>
      </c>
      <c r="M2331" s="27"/>
    </row>
    <row r="2332" spans="1:13" ht="30" hidden="1" customHeight="1" x14ac:dyDescent="0.3">
      <c r="A2332" s="27" t="s">
        <v>1211</v>
      </c>
      <c r="B2332" s="31">
        <v>44767</v>
      </c>
      <c r="C2332" s="31">
        <v>44698</v>
      </c>
      <c r="D2332" s="19" t="s">
        <v>1225</v>
      </c>
      <c r="E2332" s="51" t="str">
        <f>IF(ISBLANK(LeaveTracker[[#This Row],[Employee Name]]),"-----",VLOOKUP(LeaveTracker[[#This Row],[Employee Name]],Employees[[Employee Name]:[Office]],7))</f>
        <v>CENRO</v>
      </c>
      <c r="F2332" s="51" t="str">
        <f>IF(ISBLANK(LeaveTracker[[#This Row],[Employee Name]]),"-----",VLOOKUP(LeaveTracker[[#This Row],[Employee Name]],Employees[[Employee Name]:[Office]],6))</f>
        <v>CASUAL</v>
      </c>
      <c r="G2332" s="24" t="s">
        <v>1241</v>
      </c>
      <c r="H2332" s="24" t="s">
        <v>1242</v>
      </c>
      <c r="I2332" s="57" t="s">
        <v>300</v>
      </c>
      <c r="J2332" s="43" t="s">
        <v>1243</v>
      </c>
      <c r="K2332" s="51" t="str">
        <f ca="1">LeaveTracker[[#This Row],[Days]]&amp;" "&amp;LeaveTracker[[#This Row],[Type of Leave]]</f>
        <v>17 OTHER</v>
      </c>
      <c r="L2332" s="23">
        <f ca="1">NETWORKDAYS(LeaveTracker[[#This Row],[Start Date]],LeaveTracker[[#This Row],[End Date]],lstHolidays)</f>
        <v>17</v>
      </c>
      <c r="M2332" s="27"/>
    </row>
    <row r="2333" spans="1:13" ht="30" hidden="1" customHeight="1" x14ac:dyDescent="0.3">
      <c r="A2333" s="27" t="s">
        <v>1212</v>
      </c>
      <c r="B2333" s="31">
        <v>44767</v>
      </c>
      <c r="C2333" s="31">
        <v>44711</v>
      </c>
      <c r="D2333" s="19" t="s">
        <v>918</v>
      </c>
      <c r="E2333" s="51" t="str">
        <f>IF(ISBLANK(LeaveTracker[[#This Row],[Employee Name]]),"-----",VLOOKUP(LeaveTracker[[#This Row],[Employee Name]],Employees[[Employee Name]:[Office]],7))</f>
        <v>CPDO</v>
      </c>
      <c r="F2333" s="51" t="str">
        <f>IF(ISBLANK(LeaveTracker[[#This Row],[Employee Name]]),"-----",VLOOKUP(LeaveTracker[[#This Row],[Employee Name]],Employees[[Employee Name]:[Office]],6))</f>
        <v>REGULAR</v>
      </c>
      <c r="G2333" s="24" t="s">
        <v>1122</v>
      </c>
      <c r="H2333" s="24" t="s">
        <v>1117</v>
      </c>
      <c r="I2333" s="57" t="s">
        <v>82</v>
      </c>
      <c r="J2333" s="43" t="s">
        <v>1153</v>
      </c>
      <c r="K2333" s="51" t="str">
        <f ca="1">LeaveTracker[[#This Row],[Days]]&amp;" "&amp;LeaveTracker[[#This Row],[Type of Leave]]</f>
        <v>5 VL</v>
      </c>
      <c r="L2333" s="23">
        <f ca="1">NETWORKDAYS(LeaveTracker[[#This Row],[Start Date]],LeaveTracker[[#This Row],[End Date]],lstHolidays)</f>
        <v>5</v>
      </c>
      <c r="M2333" s="27"/>
    </row>
    <row r="2334" spans="1:13" ht="30" hidden="1" customHeight="1" x14ac:dyDescent="0.3">
      <c r="A2334" s="27" t="s">
        <v>1212</v>
      </c>
      <c r="B2334" s="31">
        <v>44767</v>
      </c>
      <c r="C2334" s="31">
        <v>44711</v>
      </c>
      <c r="D2334" s="19" t="s">
        <v>918</v>
      </c>
      <c r="E2334" s="51" t="str">
        <f>IF(ISBLANK(LeaveTracker[[#This Row],[Employee Name]]),"-----",VLOOKUP(LeaveTracker[[#This Row],[Employee Name]],Employees[[Employee Name]:[Office]],7))</f>
        <v>CPDO</v>
      </c>
      <c r="F2334" s="51" t="str">
        <f>IF(ISBLANK(LeaveTracker[[#This Row],[Employee Name]]),"-----",VLOOKUP(LeaveTracker[[#This Row],[Employee Name]],Employees[[Employee Name]:[Office]],6))</f>
        <v>REGULAR</v>
      </c>
      <c r="G2334" s="24" t="s">
        <v>1120</v>
      </c>
      <c r="H2334" s="24" t="s">
        <v>1115</v>
      </c>
      <c r="I2334" s="57" t="s">
        <v>82</v>
      </c>
      <c r="J2334" s="43" t="s">
        <v>1153</v>
      </c>
      <c r="K2334" s="51" t="str">
        <f ca="1">LeaveTracker[[#This Row],[Days]]&amp;" "&amp;LeaveTracker[[#This Row],[Type of Leave]]</f>
        <v>5 VL</v>
      </c>
      <c r="L2334" s="23">
        <f ca="1">NETWORKDAYS(LeaveTracker[[#This Row],[Start Date]],LeaveTracker[[#This Row],[End Date]],lstHolidays)</f>
        <v>5</v>
      </c>
      <c r="M2334" s="27"/>
    </row>
    <row r="2335" spans="1:13" ht="30" hidden="1" customHeight="1" x14ac:dyDescent="0.3">
      <c r="A2335" s="27" t="s">
        <v>1212</v>
      </c>
      <c r="B2335" s="31">
        <v>44767</v>
      </c>
      <c r="C2335" s="31">
        <v>44711</v>
      </c>
      <c r="D2335" s="19" t="s">
        <v>918</v>
      </c>
      <c r="E2335" s="51" t="str">
        <f>IF(ISBLANK(LeaveTracker[[#This Row],[Employee Name]]),"-----",VLOOKUP(LeaveTracker[[#This Row],[Employee Name]],Employees[[Employee Name]:[Office]],7))</f>
        <v>CPDO</v>
      </c>
      <c r="F2335" s="51" t="str">
        <f>IF(ISBLANK(LeaveTracker[[#This Row],[Employee Name]]),"-----",VLOOKUP(LeaveTracker[[#This Row],[Employee Name]],Employees[[Employee Name]:[Office]],6))</f>
        <v>REGULAR</v>
      </c>
      <c r="G2335" s="24" t="s">
        <v>1121</v>
      </c>
      <c r="H2335" s="24" t="s">
        <v>1143</v>
      </c>
      <c r="I2335" s="57" t="s">
        <v>82</v>
      </c>
      <c r="J2335" s="43" t="s">
        <v>1153</v>
      </c>
      <c r="K2335" s="51" t="str">
        <f ca="1">LeaveTracker[[#This Row],[Days]]&amp;" "&amp;LeaveTracker[[#This Row],[Type of Leave]]</f>
        <v>5 VL</v>
      </c>
      <c r="L2335" s="23">
        <f ca="1">NETWORKDAYS(LeaveTracker[[#This Row],[Start Date]],LeaveTracker[[#This Row],[End Date]],lstHolidays)</f>
        <v>5</v>
      </c>
      <c r="M2335" s="27"/>
    </row>
    <row r="2336" spans="1:13" ht="30" hidden="1" customHeight="1" x14ac:dyDescent="0.3">
      <c r="A2336" s="27" t="s">
        <v>1213</v>
      </c>
      <c r="B2336" s="31">
        <v>44767</v>
      </c>
      <c r="C2336" s="31">
        <v>44721</v>
      </c>
      <c r="D2336" s="20" t="s">
        <v>878</v>
      </c>
      <c r="E2336" s="51" t="str">
        <f>IF(ISBLANK(LeaveTracker[[#This Row],[Employee Name]]),"-----",VLOOKUP(LeaveTracker[[#This Row],[Employee Name]],Employees[[Employee Name]:[Office]],7))</f>
        <v>GSO</v>
      </c>
      <c r="F2336" s="51" t="str">
        <f>IF(ISBLANK(LeaveTracker[[#This Row],[Employee Name]]),"-----",VLOOKUP(LeaveTracker[[#This Row],[Employee Name]],Employees[[Employee Name]:[Office]],6))</f>
        <v>REGULAR</v>
      </c>
      <c r="G2336" s="24" t="s">
        <v>1161</v>
      </c>
      <c r="H2336" s="24" t="s">
        <v>1161</v>
      </c>
      <c r="I2336" s="57" t="s">
        <v>81</v>
      </c>
      <c r="J2336" s="43" t="s">
        <v>1153</v>
      </c>
      <c r="K2336" s="51" t="str">
        <f ca="1">LeaveTracker[[#This Row],[Days]]&amp;" "&amp;LeaveTracker[[#This Row],[Type of Leave]]</f>
        <v>1 SL</v>
      </c>
      <c r="L2336" s="23">
        <f ca="1">NETWORKDAYS(LeaveTracker[[#This Row],[Start Date]],LeaveTracker[[#This Row],[End Date]],lstHolidays)</f>
        <v>1</v>
      </c>
      <c r="M2336" s="27"/>
    </row>
    <row r="2337" spans="1:13" ht="30" hidden="1" customHeight="1" x14ac:dyDescent="0.3">
      <c r="A2337" s="27" t="s">
        <v>1214</v>
      </c>
      <c r="B2337" s="31">
        <v>44767</v>
      </c>
      <c r="C2337" s="31">
        <v>44718</v>
      </c>
      <c r="D2337" s="19" t="s">
        <v>1226</v>
      </c>
      <c r="E2337" s="51" t="str">
        <f>IF(ISBLANK(LeaveTracker[[#This Row],[Employee Name]]),"-----",VLOOKUP(LeaveTracker[[#This Row],[Employee Name]],Employees[[Employee Name]:[Office]],7))</f>
        <v>DSWDO</v>
      </c>
      <c r="F2337" s="51" t="str">
        <f>IF(ISBLANK(LeaveTracker[[#This Row],[Employee Name]]),"-----",VLOOKUP(LeaveTracker[[#This Row],[Employee Name]],Employees[[Employee Name]:[Office]],6))</f>
        <v>REGULAR</v>
      </c>
      <c r="G2337" s="24" t="s">
        <v>1119</v>
      </c>
      <c r="H2337" s="24" t="s">
        <v>1119</v>
      </c>
      <c r="I2337" s="57" t="s">
        <v>300</v>
      </c>
      <c r="J2337" s="43" t="s">
        <v>105</v>
      </c>
      <c r="K2337" s="51" t="str">
        <f ca="1">LeaveTracker[[#This Row],[Days]]&amp;" "&amp;LeaveTracker[[#This Row],[Type of Leave]]</f>
        <v>1 OTHER</v>
      </c>
      <c r="L2337" s="23">
        <f ca="1">NETWORKDAYS(LeaveTracker[[#This Row],[Start Date]],LeaveTracker[[#This Row],[End Date]],lstHolidays)</f>
        <v>1</v>
      </c>
      <c r="M2337" s="27"/>
    </row>
    <row r="2338" spans="1:13" ht="30" hidden="1" customHeight="1" x14ac:dyDescent="0.3">
      <c r="A2338" s="27" t="s">
        <v>1215</v>
      </c>
      <c r="B2338" s="31">
        <v>44767</v>
      </c>
      <c r="C2338" s="31">
        <v>44720</v>
      </c>
      <c r="D2338" s="19" t="s">
        <v>121</v>
      </c>
      <c r="E2338" s="51" t="str">
        <f>IF(ISBLANK(LeaveTracker[[#This Row],[Employee Name]]),"-----",VLOOKUP(LeaveTracker[[#This Row],[Employee Name]],Employees[[Employee Name]:[Office]],7))</f>
        <v>CHARACTER OFFICE</v>
      </c>
      <c r="F2338" s="51" t="str">
        <f>IF(ISBLANK(LeaveTracker[[#This Row],[Employee Name]]),"-----",VLOOKUP(LeaveTracker[[#This Row],[Employee Name]],Employees[[Employee Name]:[Office]],6))</f>
        <v>REGULAR</v>
      </c>
      <c r="G2338" s="24" t="s">
        <v>1119</v>
      </c>
      <c r="H2338" s="24" t="s">
        <v>1119</v>
      </c>
      <c r="I2338" s="57" t="s">
        <v>81</v>
      </c>
      <c r="J2338" s="43" t="s">
        <v>1153</v>
      </c>
      <c r="K2338" s="51" t="str">
        <f ca="1">LeaveTracker[[#This Row],[Days]]&amp;" "&amp;LeaveTracker[[#This Row],[Type of Leave]]</f>
        <v>1 SL</v>
      </c>
      <c r="L2338" s="23">
        <f ca="1">NETWORKDAYS(LeaveTracker[[#This Row],[Start Date]],LeaveTracker[[#This Row],[End Date]],lstHolidays)</f>
        <v>1</v>
      </c>
      <c r="M2338" s="27"/>
    </row>
    <row r="2339" spans="1:13" ht="30" hidden="1" customHeight="1" x14ac:dyDescent="0.3">
      <c r="A2339" s="27" t="s">
        <v>1216</v>
      </c>
      <c r="B2339" s="31">
        <v>44767</v>
      </c>
      <c r="C2339" s="31">
        <v>44720</v>
      </c>
      <c r="D2339" s="19" t="s">
        <v>698</v>
      </c>
      <c r="E2339" s="51" t="str">
        <f>IF(ISBLANK(LeaveTracker[[#This Row],[Employee Name]]),"-----",VLOOKUP(LeaveTracker[[#This Row],[Employee Name]],Employees[[Employee Name]:[Office]],7))</f>
        <v>PICNIC GROVE</v>
      </c>
      <c r="F2339" s="51" t="str">
        <f>IF(ISBLANK(LeaveTracker[[#This Row],[Employee Name]]),"-----",VLOOKUP(LeaveTracker[[#This Row],[Employee Name]],Employees[[Employee Name]:[Office]],6))</f>
        <v>REGULAR</v>
      </c>
      <c r="G2339" s="24" t="s">
        <v>1120</v>
      </c>
      <c r="H2339" s="24" t="s">
        <v>1115</v>
      </c>
      <c r="I2339" s="57" t="s">
        <v>82</v>
      </c>
      <c r="J2339" s="43" t="s">
        <v>1153</v>
      </c>
      <c r="K2339" s="51" t="str">
        <f ca="1">LeaveTracker[[#This Row],[Days]]&amp;" "&amp;LeaveTracker[[#This Row],[Type of Leave]]</f>
        <v>5 VL</v>
      </c>
      <c r="L2339" s="23">
        <f ca="1">NETWORKDAYS(LeaveTracker[[#This Row],[Start Date]],LeaveTracker[[#This Row],[End Date]],lstHolidays)</f>
        <v>5</v>
      </c>
      <c r="M2339" s="27"/>
    </row>
    <row r="2340" spans="1:13" ht="30" hidden="1" customHeight="1" x14ac:dyDescent="0.3">
      <c r="A2340" s="27" t="s">
        <v>1216</v>
      </c>
      <c r="B2340" s="31">
        <v>44767</v>
      </c>
      <c r="C2340" s="31">
        <v>44720</v>
      </c>
      <c r="D2340" s="19" t="s">
        <v>698</v>
      </c>
      <c r="E2340" s="51" t="str">
        <f>IF(ISBLANK(LeaveTracker[[#This Row],[Employee Name]]),"-----",VLOOKUP(LeaveTracker[[#This Row],[Employee Name]],Employees[[Employee Name]:[Office]],7))</f>
        <v>PICNIC GROVE</v>
      </c>
      <c r="F2340" s="51" t="str">
        <f>IF(ISBLANK(LeaveTracker[[#This Row],[Employee Name]]),"-----",VLOOKUP(LeaveTracker[[#This Row],[Employee Name]],Employees[[Employee Name]:[Office]],6))</f>
        <v>REGULAR</v>
      </c>
      <c r="G2340" s="24" t="s">
        <v>1121</v>
      </c>
      <c r="H2340" s="24" t="s">
        <v>1121</v>
      </c>
      <c r="I2340" s="57" t="s">
        <v>82</v>
      </c>
      <c r="J2340" s="43" t="s">
        <v>1153</v>
      </c>
      <c r="K2340" s="51" t="str">
        <f ca="1">LeaveTracker[[#This Row],[Days]]&amp;" "&amp;LeaveTracker[[#This Row],[Type of Leave]]</f>
        <v>1 VL</v>
      </c>
      <c r="L2340" s="23">
        <f ca="1">NETWORKDAYS(LeaveTracker[[#This Row],[Start Date]],LeaveTracker[[#This Row],[End Date]],lstHolidays)</f>
        <v>1</v>
      </c>
      <c r="M2340" s="27"/>
    </row>
    <row r="2341" spans="1:13" ht="30" hidden="1" customHeight="1" x14ac:dyDescent="0.3">
      <c r="A2341" s="27" t="s">
        <v>1216</v>
      </c>
      <c r="B2341" s="31">
        <v>44767</v>
      </c>
      <c r="C2341" s="31">
        <v>44720</v>
      </c>
      <c r="D2341" s="19" t="s">
        <v>698</v>
      </c>
      <c r="E2341" s="51" t="str">
        <f>IF(ISBLANK(LeaveTracker[[#This Row],[Employee Name]]),"-----",VLOOKUP(LeaveTracker[[#This Row],[Employee Name]],Employees[[Employee Name]:[Office]],7))</f>
        <v>PICNIC GROVE</v>
      </c>
      <c r="F2341" s="51" t="str">
        <f>IF(ISBLANK(LeaveTracker[[#This Row],[Employee Name]]),"-----",VLOOKUP(LeaveTracker[[#This Row],[Employee Name]],Employees[[Employee Name]:[Office]],6))</f>
        <v>REGULAR</v>
      </c>
      <c r="G2341" s="24" t="s">
        <v>1128</v>
      </c>
      <c r="H2341" s="24" t="s">
        <v>1143</v>
      </c>
      <c r="I2341" s="57" t="s">
        <v>82</v>
      </c>
      <c r="J2341" s="43" t="s">
        <v>1153</v>
      </c>
      <c r="K2341" s="51" t="str">
        <f ca="1">LeaveTracker[[#This Row],[Days]]&amp;" "&amp;LeaveTracker[[#This Row],[Type of Leave]]</f>
        <v>3 VL</v>
      </c>
      <c r="L2341" s="23">
        <f ca="1">NETWORKDAYS(LeaveTracker[[#This Row],[Start Date]],LeaveTracker[[#This Row],[End Date]],lstHolidays)</f>
        <v>3</v>
      </c>
      <c r="M2341" s="27"/>
    </row>
    <row r="2342" spans="1:13" ht="30" hidden="1" customHeight="1" x14ac:dyDescent="0.3">
      <c r="A2342" s="27" t="s">
        <v>1216</v>
      </c>
      <c r="B2342" s="31">
        <v>44767</v>
      </c>
      <c r="C2342" s="31">
        <v>44720</v>
      </c>
      <c r="D2342" s="19" t="s">
        <v>698</v>
      </c>
      <c r="E2342" s="51" t="str">
        <f>IF(ISBLANK(LeaveTracker[[#This Row],[Employee Name]]),"-----",VLOOKUP(LeaveTracker[[#This Row],[Employee Name]],Employees[[Employee Name]:[Office]],7))</f>
        <v>PICNIC GROVE</v>
      </c>
      <c r="F2342" s="51" t="str">
        <f>IF(ISBLANK(LeaveTracker[[#This Row],[Employee Name]]),"-----",VLOOKUP(LeaveTracker[[#This Row],[Employee Name]],Employees[[Employee Name]:[Office]],6))</f>
        <v>REGULAR</v>
      </c>
      <c r="G2342" s="24" t="s">
        <v>1145</v>
      </c>
      <c r="H2342" s="24" t="s">
        <v>1123</v>
      </c>
      <c r="I2342" s="57" t="s">
        <v>82</v>
      </c>
      <c r="J2342" s="43" t="s">
        <v>1153</v>
      </c>
      <c r="K2342" s="51" t="str">
        <f ca="1">LeaveTracker[[#This Row],[Days]]&amp;" "&amp;LeaveTracker[[#This Row],[Type of Leave]]</f>
        <v>4 VL</v>
      </c>
      <c r="L2342" s="23">
        <f ca="1">NETWORKDAYS(LeaveTracker[[#This Row],[Start Date]],LeaveTracker[[#This Row],[End Date]],lstHolidays)</f>
        <v>4</v>
      </c>
      <c r="M2342" s="27"/>
    </row>
    <row r="2343" spans="1:13" ht="30" hidden="1" customHeight="1" x14ac:dyDescent="0.3">
      <c r="A2343" s="27" t="s">
        <v>1217</v>
      </c>
      <c r="B2343" s="31">
        <v>44767</v>
      </c>
      <c r="C2343" s="31">
        <v>44722</v>
      </c>
      <c r="D2343" s="19" t="s">
        <v>698</v>
      </c>
      <c r="E2343" s="51" t="str">
        <f>IF(ISBLANK(LeaveTracker[[#This Row],[Employee Name]]),"-----",VLOOKUP(LeaveTracker[[#This Row],[Employee Name]],Employees[[Employee Name]:[Office]],7))</f>
        <v>PICNIC GROVE</v>
      </c>
      <c r="F2343" s="51" t="str">
        <f>IF(ISBLANK(LeaveTracker[[#This Row],[Employee Name]]),"-----",VLOOKUP(LeaveTracker[[#This Row],[Employee Name]],Employees[[Employee Name]:[Office]],6))</f>
        <v>REGULAR</v>
      </c>
      <c r="G2343" s="24" t="s">
        <v>1161</v>
      </c>
      <c r="H2343" s="24" t="s">
        <v>1117</v>
      </c>
      <c r="I2343" s="57" t="s">
        <v>81</v>
      </c>
      <c r="J2343" s="43" t="s">
        <v>1153</v>
      </c>
      <c r="K2343" s="51" t="str">
        <f ca="1">LeaveTracker[[#This Row],[Days]]&amp;" "&amp;LeaveTracker[[#This Row],[Type of Leave]]</f>
        <v>3 SL</v>
      </c>
      <c r="L2343" s="23">
        <f ca="1">NETWORKDAYS(LeaveTracker[[#This Row],[Start Date]],LeaveTracker[[#This Row],[End Date]],lstHolidays)</f>
        <v>3</v>
      </c>
      <c r="M2343" s="27"/>
    </row>
    <row r="2344" spans="1:13" ht="30" hidden="1" customHeight="1" x14ac:dyDescent="0.3">
      <c r="A2344" s="27" t="s">
        <v>1218</v>
      </c>
      <c r="B2344" s="31">
        <v>44767</v>
      </c>
      <c r="C2344" s="31">
        <v>44723</v>
      </c>
      <c r="D2344" s="19" t="s">
        <v>270</v>
      </c>
      <c r="E2344" s="51" t="str">
        <f>IF(ISBLANK(LeaveTracker[[#This Row],[Employee Name]]),"-----",VLOOKUP(LeaveTracker[[#This Row],[Employee Name]],Employees[[Employee Name]:[Office]],7))</f>
        <v>PICNIC GROVE</v>
      </c>
      <c r="F2344" s="51" t="str">
        <f>IF(ISBLANK(LeaveTracker[[#This Row],[Employee Name]]),"-----",VLOOKUP(LeaveTracker[[#This Row],[Employee Name]],Employees[[Employee Name]:[Office]],6))</f>
        <v>REGULAR</v>
      </c>
      <c r="G2344" s="24" t="s">
        <v>1143</v>
      </c>
      <c r="H2344" s="24" t="s">
        <v>1157</v>
      </c>
      <c r="I2344" s="57" t="s">
        <v>82</v>
      </c>
      <c r="J2344" s="43" t="s">
        <v>1153</v>
      </c>
      <c r="K2344" s="51" t="str">
        <f ca="1">LeaveTracker[[#This Row],[Days]]&amp;" "&amp;LeaveTracker[[#This Row],[Type of Leave]]</f>
        <v>3 VL</v>
      </c>
      <c r="L2344" s="23">
        <f ca="1">NETWORKDAYS(LeaveTracker[[#This Row],[Start Date]],LeaveTracker[[#This Row],[End Date]],lstHolidays)</f>
        <v>3</v>
      </c>
      <c r="M2344" s="27"/>
    </row>
    <row r="2345" spans="1:13" ht="30" hidden="1" customHeight="1" x14ac:dyDescent="0.3">
      <c r="A2345" s="27" t="s">
        <v>1219</v>
      </c>
      <c r="B2345" s="31">
        <v>44767</v>
      </c>
      <c r="C2345" s="31">
        <v>44723</v>
      </c>
      <c r="D2345" s="19" t="s">
        <v>679</v>
      </c>
      <c r="E2345" s="51" t="str">
        <f>IF(ISBLANK(LeaveTracker[[#This Row],[Employee Name]]),"-----",VLOOKUP(LeaveTracker[[#This Row],[Employee Name]],Employees[[Employee Name]:[Office]],7))</f>
        <v>PICNIC GROVE</v>
      </c>
      <c r="F2345" s="51" t="str">
        <f>IF(ISBLANK(LeaveTracker[[#This Row],[Employee Name]]),"-----",VLOOKUP(LeaveTracker[[#This Row],[Employee Name]],Employees[[Employee Name]:[Office]],6))</f>
        <v>REGULAR</v>
      </c>
      <c r="G2345" s="24" t="s">
        <v>1145</v>
      </c>
      <c r="H2345" s="24" t="s">
        <v>1145</v>
      </c>
      <c r="I2345" s="57" t="s">
        <v>300</v>
      </c>
      <c r="J2345" s="43" t="s">
        <v>105</v>
      </c>
      <c r="K2345" s="51" t="str">
        <f ca="1">LeaveTracker[[#This Row],[Days]]&amp;" "&amp;LeaveTracker[[#This Row],[Type of Leave]]</f>
        <v>1 OTHER</v>
      </c>
      <c r="L2345" s="23">
        <f ca="1">NETWORKDAYS(LeaveTracker[[#This Row],[Start Date]],LeaveTracker[[#This Row],[End Date]],lstHolidays)</f>
        <v>1</v>
      </c>
      <c r="M2345" s="27"/>
    </row>
    <row r="2346" spans="1:13" ht="30" hidden="1" customHeight="1" x14ac:dyDescent="0.3">
      <c r="A2346" s="27" t="s">
        <v>1220</v>
      </c>
      <c r="B2346" s="31">
        <v>44767</v>
      </c>
      <c r="C2346" s="31">
        <v>44735</v>
      </c>
      <c r="D2346" s="19" t="s">
        <v>1227</v>
      </c>
      <c r="E2346" s="51" t="str">
        <f>IF(ISBLANK(LeaveTracker[[#This Row],[Employee Name]]),"-----",VLOOKUP(LeaveTracker[[#This Row],[Employee Name]],Employees[[Employee Name]:[Office]],7))</f>
        <v>PICNIC GROVE</v>
      </c>
      <c r="F2346" s="51" t="str">
        <f>IF(ISBLANK(LeaveTracker[[#This Row],[Employee Name]]),"-----",VLOOKUP(LeaveTracker[[#This Row],[Employee Name]],Employees[[Employee Name]:[Office]],6))</f>
        <v>REGULAR</v>
      </c>
      <c r="G2346" s="24" t="s">
        <v>1158</v>
      </c>
      <c r="H2346" s="24" t="s">
        <v>1158</v>
      </c>
      <c r="I2346" s="57" t="s">
        <v>300</v>
      </c>
      <c r="J2346" s="43" t="s">
        <v>105</v>
      </c>
      <c r="K2346" s="51" t="str">
        <f ca="1">LeaveTracker[[#This Row],[Days]]&amp;" "&amp;LeaveTracker[[#This Row],[Type of Leave]]</f>
        <v>0 OTHER</v>
      </c>
      <c r="L2346" s="23">
        <f ca="1">NETWORKDAYS(LeaveTracker[[#This Row],[Start Date]],LeaveTracker[[#This Row],[End Date]],lstHolidays)</f>
        <v>0</v>
      </c>
      <c r="M2346" s="27"/>
    </row>
    <row r="2347" spans="1:13" ht="30" hidden="1" customHeight="1" x14ac:dyDescent="0.3">
      <c r="A2347" s="27" t="s">
        <v>1221</v>
      </c>
      <c r="B2347" s="31">
        <v>44767</v>
      </c>
      <c r="C2347" s="31">
        <v>44722</v>
      </c>
      <c r="D2347" s="19" t="s">
        <v>350</v>
      </c>
      <c r="E2347" s="51" t="str">
        <f>IF(ISBLANK(LeaveTracker[[#This Row],[Employee Name]]),"-----",VLOOKUP(LeaveTracker[[#This Row],[Employee Name]],Employees[[Employee Name]:[Office]],7))</f>
        <v>PICNIC GROVE</v>
      </c>
      <c r="F2347" s="51" t="str">
        <f>IF(ISBLANK(LeaveTracker[[#This Row],[Employee Name]]),"-----",VLOOKUP(LeaveTracker[[#This Row],[Employee Name]],Employees[[Employee Name]:[Office]],6))</f>
        <v>REGULAR</v>
      </c>
      <c r="G2347" s="24" t="s">
        <v>1122</v>
      </c>
      <c r="H2347" s="24" t="s">
        <v>1122</v>
      </c>
      <c r="I2347" s="57" t="s">
        <v>81</v>
      </c>
      <c r="J2347" s="43" t="s">
        <v>1153</v>
      </c>
      <c r="K2347" s="51" t="str">
        <f ca="1">LeaveTracker[[#This Row],[Days]]&amp;" "&amp;LeaveTracker[[#This Row],[Type of Leave]]</f>
        <v>1 SL</v>
      </c>
      <c r="L2347" s="23">
        <f ca="1">NETWORKDAYS(LeaveTracker[[#This Row],[Start Date]],LeaveTracker[[#This Row],[End Date]],lstHolidays)</f>
        <v>1</v>
      </c>
      <c r="M2347" s="27"/>
    </row>
    <row r="2348" spans="1:13" ht="30" hidden="1" customHeight="1" x14ac:dyDescent="0.3">
      <c r="A2348" s="27" t="s">
        <v>1221</v>
      </c>
      <c r="B2348" s="31">
        <v>44767</v>
      </c>
      <c r="C2348" s="31">
        <v>44722</v>
      </c>
      <c r="D2348" s="19" t="s">
        <v>350</v>
      </c>
      <c r="E2348" s="51" t="str">
        <f>IF(ISBLANK(LeaveTracker[[#This Row],[Employee Name]]),"-----",VLOOKUP(LeaveTracker[[#This Row],[Employee Name]],Employees[[Employee Name]:[Office]],7))</f>
        <v>PICNIC GROVE</v>
      </c>
      <c r="F2348" s="51" t="str">
        <f>IF(ISBLANK(LeaveTracker[[#This Row],[Employee Name]]),"-----",VLOOKUP(LeaveTracker[[#This Row],[Employee Name]],Employees[[Employee Name]:[Office]],6))</f>
        <v>REGULAR</v>
      </c>
      <c r="G2348" s="24" t="s">
        <v>1114</v>
      </c>
      <c r="H2348" s="24" t="s">
        <v>1114</v>
      </c>
      <c r="I2348" s="57" t="s">
        <v>81</v>
      </c>
      <c r="J2348" s="43" t="s">
        <v>1153</v>
      </c>
      <c r="K2348" s="51" t="str">
        <f ca="1">LeaveTracker[[#This Row],[Days]]&amp;" "&amp;LeaveTracker[[#This Row],[Type of Leave]]</f>
        <v>1 SL</v>
      </c>
      <c r="L2348" s="23">
        <f ca="1">NETWORKDAYS(LeaveTracker[[#This Row],[Start Date]],LeaveTracker[[#This Row],[End Date]],lstHolidays)</f>
        <v>1</v>
      </c>
      <c r="M2348" s="27"/>
    </row>
    <row r="2349" spans="1:13" ht="30" hidden="1" customHeight="1" x14ac:dyDescent="0.3">
      <c r="A2349" s="27" t="s">
        <v>1222</v>
      </c>
      <c r="B2349" s="31">
        <v>44767</v>
      </c>
      <c r="C2349" s="31">
        <v>44722</v>
      </c>
      <c r="D2349" s="19" t="s">
        <v>1021</v>
      </c>
      <c r="E2349" s="51" t="str">
        <f>IF(ISBLANK(LeaveTracker[[#This Row],[Employee Name]]),"-----",VLOOKUP(LeaveTracker[[#This Row],[Employee Name]],Employees[[Employee Name]:[Office]],7))</f>
        <v>LANDTAX</v>
      </c>
      <c r="F2349" s="51" t="str">
        <f>IF(ISBLANK(LeaveTracker[[#This Row],[Employee Name]]),"-----",VLOOKUP(LeaveTracker[[#This Row],[Employee Name]],Employees[[Employee Name]:[Office]],6))</f>
        <v>REGULAR</v>
      </c>
      <c r="G2349" s="24" t="s">
        <v>1115</v>
      </c>
      <c r="H2349" s="24" t="s">
        <v>1115</v>
      </c>
      <c r="I2349" s="57" t="s">
        <v>82</v>
      </c>
      <c r="J2349" s="43" t="s">
        <v>1153</v>
      </c>
      <c r="K2349" s="51" t="str">
        <f ca="1">LeaveTracker[[#This Row],[Days]]&amp;" "&amp;LeaveTracker[[#This Row],[Type of Leave]]</f>
        <v>1 VL</v>
      </c>
      <c r="L2349" s="23">
        <f ca="1">NETWORKDAYS(LeaveTracker[[#This Row],[Start Date]],LeaveTracker[[#This Row],[End Date]],lstHolidays)</f>
        <v>1</v>
      </c>
      <c r="M2349" s="27"/>
    </row>
    <row r="2350" spans="1:13" ht="30" hidden="1" customHeight="1" x14ac:dyDescent="0.3">
      <c r="A2350" s="27" t="s">
        <v>1222</v>
      </c>
      <c r="B2350" s="31">
        <v>44767</v>
      </c>
      <c r="C2350" s="31">
        <v>44722</v>
      </c>
      <c r="D2350" s="19" t="s">
        <v>1021</v>
      </c>
      <c r="E2350" s="51" t="str">
        <f>IF(ISBLANK(LeaveTracker[[#This Row],[Employee Name]]),"-----",VLOOKUP(LeaveTracker[[#This Row],[Employee Name]],Employees[[Employee Name]:[Office]],7))</f>
        <v>LANDTAX</v>
      </c>
      <c r="F2350" s="51" t="str">
        <f>IF(ISBLANK(LeaveTracker[[#This Row],[Employee Name]]),"-----",VLOOKUP(LeaveTracker[[#This Row],[Employee Name]],Employees[[Employee Name]:[Office]],6))</f>
        <v>REGULAR</v>
      </c>
      <c r="G2350" s="24" t="s">
        <v>1145</v>
      </c>
      <c r="H2350" s="24" t="s">
        <v>1145</v>
      </c>
      <c r="I2350" s="57" t="s">
        <v>82</v>
      </c>
      <c r="J2350" s="43" t="s">
        <v>1153</v>
      </c>
      <c r="K2350" s="51" t="str">
        <f ca="1">LeaveTracker[[#This Row],[Days]]&amp;" "&amp;LeaveTracker[[#This Row],[Type of Leave]]</f>
        <v>1 VL</v>
      </c>
      <c r="L2350" s="23">
        <f ca="1">NETWORKDAYS(LeaveTracker[[#This Row],[Start Date]],LeaveTracker[[#This Row],[End Date]],lstHolidays)</f>
        <v>1</v>
      </c>
      <c r="M2350" s="27"/>
    </row>
    <row r="2351" spans="1:13" ht="30" hidden="1" customHeight="1" x14ac:dyDescent="0.3">
      <c r="A2351" s="27" t="s">
        <v>1223</v>
      </c>
      <c r="B2351" s="31">
        <v>44767</v>
      </c>
      <c r="C2351" s="31">
        <v>44725</v>
      </c>
      <c r="D2351" s="19" t="s">
        <v>663</v>
      </c>
      <c r="E2351" s="51" t="str">
        <f>IF(ISBLANK(LeaveTracker[[#This Row],[Employee Name]]),"-----",VLOOKUP(LeaveTracker[[#This Row],[Employee Name]],Employees[[Employee Name]:[Office]],7))</f>
        <v>CTO</v>
      </c>
      <c r="F2351" s="51" t="str">
        <f>IF(ISBLANK(LeaveTracker[[#This Row],[Employee Name]]),"-----",VLOOKUP(LeaveTracker[[#This Row],[Employee Name]],Employees[[Employee Name]:[Office]],6))</f>
        <v>REGULAR</v>
      </c>
      <c r="G2351" s="24" t="s">
        <v>1121</v>
      </c>
      <c r="H2351" s="24" t="s">
        <v>1121</v>
      </c>
      <c r="I2351" s="57" t="s">
        <v>300</v>
      </c>
      <c r="J2351" s="43" t="s">
        <v>105</v>
      </c>
      <c r="K2351" s="51" t="str">
        <f ca="1">LeaveTracker[[#This Row],[Days]]&amp;" "&amp;LeaveTracker[[#This Row],[Type of Leave]]</f>
        <v>1 OTHER</v>
      </c>
      <c r="L2351" s="23">
        <f ca="1">NETWORKDAYS(LeaveTracker[[#This Row],[Start Date]],LeaveTracker[[#This Row],[End Date]],lstHolidays)</f>
        <v>1</v>
      </c>
      <c r="M2351" s="27"/>
    </row>
    <row r="2352" spans="1:13" ht="30" hidden="1" customHeight="1" x14ac:dyDescent="0.3">
      <c r="A2352" s="27" t="s">
        <v>1244</v>
      </c>
      <c r="B2352" s="31">
        <v>44767</v>
      </c>
      <c r="C2352" s="31">
        <v>44736</v>
      </c>
      <c r="D2352" s="19" t="s">
        <v>299</v>
      </c>
      <c r="E2352" s="51" t="str">
        <f>IF(ISBLANK(LeaveTracker[[#This Row],[Employee Name]]),"-----",VLOOKUP(LeaveTracker[[#This Row],[Employee Name]],Employees[[Employee Name]:[Office]],7))</f>
        <v>TOPS (ADMIN CSU)</v>
      </c>
      <c r="F2352" s="51" t="str">
        <f>IF(ISBLANK(LeaveTracker[[#This Row],[Employee Name]]),"-----",VLOOKUP(LeaveTracker[[#This Row],[Employee Name]],Employees[[Employee Name]:[Office]],6))</f>
        <v>REGULAR</v>
      </c>
      <c r="G2352" s="24" t="s">
        <v>1149</v>
      </c>
      <c r="H2352" s="24" t="s">
        <v>1123</v>
      </c>
      <c r="I2352" s="57" t="s">
        <v>81</v>
      </c>
      <c r="J2352" s="43" t="s">
        <v>1153</v>
      </c>
      <c r="K2352" s="51" t="str">
        <f ca="1">LeaveTracker[[#This Row],[Days]]&amp;" "&amp;LeaveTracker[[#This Row],[Type of Leave]]</f>
        <v>22 SL</v>
      </c>
      <c r="L2352" s="23">
        <f ca="1">NETWORKDAYS(LeaveTracker[[#This Row],[Start Date]],LeaveTracker[[#This Row],[End Date]],lstHolidays)</f>
        <v>22</v>
      </c>
      <c r="M2352" s="27"/>
    </row>
    <row r="2353" spans="1:13" ht="30" hidden="1" customHeight="1" x14ac:dyDescent="0.3">
      <c r="A2353" s="27" t="s">
        <v>1245</v>
      </c>
      <c r="B2353" s="31">
        <v>44767</v>
      </c>
      <c r="C2353" s="31">
        <v>44734</v>
      </c>
      <c r="D2353" s="19" t="s">
        <v>365</v>
      </c>
      <c r="E2353" s="51" t="str">
        <f>IF(ISBLANK(LeaveTracker[[#This Row],[Employee Name]]),"-----",VLOOKUP(LeaveTracker[[#This Row],[Employee Name]],Employees[[Employee Name]:[Office]],7))</f>
        <v>MAHOGANY MARKET</v>
      </c>
      <c r="F2353" s="51" t="str">
        <f>IF(ISBLANK(LeaveTracker[[#This Row],[Employee Name]]),"-----",VLOOKUP(LeaveTracker[[#This Row],[Employee Name]],Employees[[Employee Name]:[Office]],6))</f>
        <v>REGULAR</v>
      </c>
      <c r="G2353" s="24" t="s">
        <v>1121</v>
      </c>
      <c r="H2353" s="24" t="s">
        <v>1121</v>
      </c>
      <c r="I2353" s="57" t="s">
        <v>81</v>
      </c>
      <c r="J2353" s="43" t="s">
        <v>1153</v>
      </c>
      <c r="K2353" s="51" t="str">
        <f ca="1">LeaveTracker[[#This Row],[Days]]&amp;" "&amp;LeaveTracker[[#This Row],[Type of Leave]]</f>
        <v>1 SL</v>
      </c>
      <c r="L2353" s="23">
        <f ca="1">NETWORKDAYS(LeaveTracker[[#This Row],[Start Date]],LeaveTracker[[#This Row],[End Date]],lstHolidays)</f>
        <v>1</v>
      </c>
      <c r="M2353" s="27"/>
    </row>
    <row r="2354" spans="1:13" ht="30" hidden="1" customHeight="1" x14ac:dyDescent="0.3">
      <c r="A2354" s="27" t="s">
        <v>1246</v>
      </c>
      <c r="B2354" s="31">
        <v>44767</v>
      </c>
      <c r="C2354" s="31">
        <v>44720</v>
      </c>
      <c r="D2354" s="19" t="s">
        <v>872</v>
      </c>
      <c r="E2354" s="51" t="str">
        <f>IF(ISBLANK(LeaveTracker[[#This Row],[Employee Name]]),"-----",VLOOKUP(LeaveTracker[[#This Row],[Employee Name]],Employees[[Employee Name]:[Office]],7))</f>
        <v>ACCOUNTING</v>
      </c>
      <c r="F2354" s="51" t="str">
        <f>IF(ISBLANK(LeaveTracker[[#This Row],[Employee Name]]),"-----",VLOOKUP(LeaveTracker[[#This Row],[Employee Name]],Employees[[Employee Name]:[Office]],6))</f>
        <v>REGULAR</v>
      </c>
      <c r="G2354" s="24" t="s">
        <v>1122</v>
      </c>
      <c r="H2354" s="24" t="s">
        <v>1122</v>
      </c>
      <c r="I2354" s="57" t="s">
        <v>81</v>
      </c>
      <c r="J2354" s="43" t="s">
        <v>1153</v>
      </c>
      <c r="K2354" s="51" t="str">
        <f ca="1">LeaveTracker[[#This Row],[Days]]&amp;" "&amp;LeaveTracker[[#This Row],[Type of Leave]]</f>
        <v>1 SL</v>
      </c>
      <c r="L2354" s="23">
        <f ca="1">NETWORKDAYS(LeaveTracker[[#This Row],[Start Date]],LeaveTracker[[#This Row],[End Date]],lstHolidays)</f>
        <v>1</v>
      </c>
      <c r="M2354" s="27"/>
    </row>
    <row r="2355" spans="1:13" ht="30" hidden="1" customHeight="1" x14ac:dyDescent="0.3">
      <c r="A2355" s="27" t="s">
        <v>1247</v>
      </c>
      <c r="B2355" s="31">
        <v>44767</v>
      </c>
      <c r="C2355" s="31">
        <v>44720</v>
      </c>
      <c r="D2355" s="19" t="s">
        <v>872</v>
      </c>
      <c r="E2355" s="51" t="str">
        <f>IF(ISBLANK(LeaveTracker[[#This Row],[Employee Name]]),"-----",VLOOKUP(LeaveTracker[[#This Row],[Employee Name]],Employees[[Employee Name]:[Office]],7))</f>
        <v>ACCOUNTING</v>
      </c>
      <c r="F2355" s="51" t="str">
        <f>IF(ISBLANK(LeaveTracker[[#This Row],[Employee Name]]),"-----",VLOOKUP(LeaveTracker[[#This Row],[Employee Name]],Employees[[Employee Name]:[Office]],6))</f>
        <v>REGULAR</v>
      </c>
      <c r="G2355" s="24" t="s">
        <v>1149</v>
      </c>
      <c r="H2355" s="24" t="s">
        <v>1149</v>
      </c>
      <c r="I2355" s="57" t="s">
        <v>81</v>
      </c>
      <c r="J2355" s="43" t="s">
        <v>1153</v>
      </c>
      <c r="K2355" s="51" t="str">
        <f ca="1">LeaveTracker[[#This Row],[Days]]&amp;" "&amp;LeaveTracker[[#This Row],[Type of Leave]]</f>
        <v>1 SL</v>
      </c>
      <c r="L2355" s="23">
        <f ca="1">NETWORKDAYS(LeaveTracker[[#This Row],[Start Date]],LeaveTracker[[#This Row],[End Date]],lstHolidays)</f>
        <v>1</v>
      </c>
      <c r="M2355" s="27"/>
    </row>
    <row r="2356" spans="1:13" ht="30" hidden="1" customHeight="1" x14ac:dyDescent="0.3">
      <c r="A2356" s="27" t="s">
        <v>1248</v>
      </c>
      <c r="B2356" s="31">
        <v>44767</v>
      </c>
      <c r="C2356" s="31">
        <v>44726</v>
      </c>
      <c r="D2356" s="19" t="s">
        <v>954</v>
      </c>
      <c r="E2356" s="51" t="str">
        <f>IF(ISBLANK(LeaveTracker[[#This Row],[Employee Name]]),"-----",VLOOKUP(LeaveTracker[[#This Row],[Employee Name]],Employees[[Employee Name]:[Office]],7))</f>
        <v>ACCOUNTING</v>
      </c>
      <c r="F2356" s="51" t="str">
        <f>IF(ISBLANK(LeaveTracker[[#This Row],[Employee Name]]),"-----",VLOOKUP(LeaveTracker[[#This Row],[Employee Name]],Employees[[Employee Name]:[Office]],6))</f>
        <v>REGULAR</v>
      </c>
      <c r="G2356" s="24" t="s">
        <v>1117</v>
      </c>
      <c r="H2356" s="24" t="s">
        <v>1117</v>
      </c>
      <c r="I2356" s="57" t="s">
        <v>81</v>
      </c>
      <c r="J2356" s="43" t="s">
        <v>1153</v>
      </c>
      <c r="K2356" s="51" t="str">
        <f ca="1">LeaveTracker[[#This Row],[Days]]&amp;" "&amp;LeaveTracker[[#This Row],[Type of Leave]]</f>
        <v>1 SL</v>
      </c>
      <c r="L2356" s="23">
        <f ca="1">NETWORKDAYS(LeaveTracker[[#This Row],[Start Date]],LeaveTracker[[#This Row],[End Date]],lstHolidays)</f>
        <v>1</v>
      </c>
      <c r="M2356" s="27"/>
    </row>
    <row r="2357" spans="1:13" ht="30" hidden="1" customHeight="1" x14ac:dyDescent="0.3">
      <c r="A2357" s="27" t="s">
        <v>1249</v>
      </c>
      <c r="B2357" s="31">
        <v>44767</v>
      </c>
      <c r="C2357" s="31">
        <v>44734</v>
      </c>
      <c r="D2357" s="19" t="s">
        <v>1014</v>
      </c>
      <c r="E2357" s="51" t="str">
        <f>IF(ISBLANK(LeaveTracker[[#This Row],[Employee Name]]),"-----",VLOOKUP(LeaveTracker[[#This Row],[Employee Name]],Employees[[Employee Name]:[Office]],7))</f>
        <v>ACCOUNTING</v>
      </c>
      <c r="F2357" s="51" t="str">
        <f>IF(ISBLANK(LeaveTracker[[#This Row],[Employee Name]]),"-----",VLOOKUP(LeaveTracker[[#This Row],[Employee Name]],Employees[[Employee Name]:[Office]],6))</f>
        <v>REGULAR</v>
      </c>
      <c r="G2357" s="24" t="s">
        <v>1123</v>
      </c>
      <c r="H2357" s="24" t="s">
        <v>1123</v>
      </c>
      <c r="I2357" s="57" t="s">
        <v>300</v>
      </c>
      <c r="J2357" s="43" t="s">
        <v>105</v>
      </c>
      <c r="K2357" s="51" t="str">
        <f ca="1">LeaveTracker[[#This Row],[Days]]&amp;" "&amp;LeaveTracker[[#This Row],[Type of Leave]]</f>
        <v>1 OTHER</v>
      </c>
      <c r="L2357" s="23">
        <f ca="1">NETWORKDAYS(LeaveTracker[[#This Row],[Start Date]],LeaveTracker[[#This Row],[End Date]],lstHolidays)</f>
        <v>1</v>
      </c>
      <c r="M2357" s="27"/>
    </row>
    <row r="2358" spans="1:13" ht="30" hidden="1" customHeight="1" x14ac:dyDescent="0.3">
      <c r="A2358" s="27" t="s">
        <v>1250</v>
      </c>
      <c r="B2358" s="31">
        <v>44767</v>
      </c>
      <c r="C2358" s="31">
        <v>44727</v>
      </c>
      <c r="D2358" s="19" t="s">
        <v>1014</v>
      </c>
      <c r="E2358" s="51" t="str">
        <f>IF(ISBLANK(LeaveTracker[[#This Row],[Employee Name]]),"-----",VLOOKUP(LeaveTracker[[#This Row],[Employee Name]],Employees[[Employee Name]:[Office]],7))</f>
        <v>ACCOUNTING</v>
      </c>
      <c r="F2358" s="51" t="str">
        <f>IF(ISBLANK(LeaveTracker[[#This Row],[Employee Name]]),"-----",VLOOKUP(LeaveTracker[[#This Row],[Employee Name]],Employees[[Employee Name]:[Office]],6))</f>
        <v>REGULAR</v>
      </c>
      <c r="G2358" s="24" t="s">
        <v>1139</v>
      </c>
      <c r="H2358" s="24" t="s">
        <v>1139</v>
      </c>
      <c r="I2358" s="57" t="s">
        <v>81</v>
      </c>
      <c r="J2358" s="43" t="s">
        <v>1153</v>
      </c>
      <c r="K2358" s="51" t="str">
        <f ca="1">LeaveTracker[[#This Row],[Days]]&amp;" "&amp;LeaveTracker[[#This Row],[Type of Leave]]</f>
        <v>1 SL</v>
      </c>
      <c r="L2358" s="23">
        <f ca="1">NETWORKDAYS(LeaveTracker[[#This Row],[Start Date]],LeaveTracker[[#This Row],[End Date]],lstHolidays)</f>
        <v>1</v>
      </c>
      <c r="M2358" s="27"/>
    </row>
    <row r="2359" spans="1:13" ht="30" hidden="1" customHeight="1" x14ac:dyDescent="0.3">
      <c r="A2359" s="27" t="s">
        <v>1251</v>
      </c>
      <c r="B2359" s="31">
        <v>44767</v>
      </c>
      <c r="C2359" s="31">
        <v>44603</v>
      </c>
      <c r="D2359" s="19" t="s">
        <v>802</v>
      </c>
      <c r="E2359" s="51" t="str">
        <f>IF(ISBLANK(LeaveTracker[[#This Row],[Employee Name]]),"-----",VLOOKUP(LeaveTracker[[#This Row],[Employee Name]],Employees[[Employee Name]:[Office]],7))</f>
        <v>ONT</v>
      </c>
      <c r="F2359" s="51" t="str">
        <f>IF(ISBLANK(LeaveTracker[[#This Row],[Employee Name]]),"-----",VLOOKUP(LeaveTracker[[#This Row],[Employee Name]],Employees[[Employee Name]:[Office]],6))</f>
        <v>REGULAR</v>
      </c>
      <c r="G2359" s="24" t="s">
        <v>1141</v>
      </c>
      <c r="H2359" s="24" t="s">
        <v>1115</v>
      </c>
      <c r="I2359" s="57" t="s">
        <v>81</v>
      </c>
      <c r="J2359" s="43" t="s">
        <v>1153</v>
      </c>
      <c r="K2359" s="51" t="str">
        <f ca="1">LeaveTracker[[#This Row],[Days]]&amp;" "&amp;LeaveTracker[[#This Row],[Type of Leave]]</f>
        <v>3 SL</v>
      </c>
      <c r="L2359" s="23">
        <f ca="1">NETWORKDAYS(LeaveTracker[[#This Row],[Start Date]],LeaveTracker[[#This Row],[End Date]],lstHolidays)</f>
        <v>3</v>
      </c>
      <c r="M2359" s="27"/>
    </row>
    <row r="2360" spans="1:13" ht="30" hidden="1" customHeight="1" x14ac:dyDescent="0.3">
      <c r="A2360" s="27" t="s">
        <v>1252</v>
      </c>
      <c r="B2360" s="31">
        <v>44767</v>
      </c>
      <c r="C2360" s="31">
        <v>44729</v>
      </c>
      <c r="D2360" s="19" t="s">
        <v>1029</v>
      </c>
      <c r="E2360" s="51" t="str">
        <f>IF(ISBLANK(LeaveTracker[[#This Row],[Employee Name]]),"-----",VLOOKUP(LeaveTracker[[#This Row],[Employee Name]],Employees[[Employee Name]:[Office]],7))</f>
        <v>ONT</v>
      </c>
      <c r="F2360" s="51" t="str">
        <f>IF(ISBLANK(LeaveTracker[[#This Row],[Employee Name]]),"-----",VLOOKUP(LeaveTracker[[#This Row],[Employee Name]],Employees[[Employee Name]:[Office]],6))</f>
        <v>REGULAR</v>
      </c>
      <c r="G2360" s="24" t="s">
        <v>1117</v>
      </c>
      <c r="H2360" s="24" t="s">
        <v>1117</v>
      </c>
      <c r="I2360" s="57" t="s">
        <v>81</v>
      </c>
      <c r="J2360" s="43" t="s">
        <v>1153</v>
      </c>
      <c r="K2360" s="51" t="str">
        <f ca="1">LeaveTracker[[#This Row],[Days]]&amp;" "&amp;LeaveTracker[[#This Row],[Type of Leave]]</f>
        <v>1 SL</v>
      </c>
      <c r="L2360" s="23">
        <f ca="1">NETWORKDAYS(LeaveTracker[[#This Row],[Start Date]],LeaveTracker[[#This Row],[End Date]],lstHolidays)</f>
        <v>1</v>
      </c>
      <c r="M2360" s="27"/>
    </row>
    <row r="2361" spans="1:13" ht="30" hidden="1" customHeight="1" x14ac:dyDescent="0.3">
      <c r="A2361" s="27" t="s">
        <v>1252</v>
      </c>
      <c r="B2361" s="31">
        <v>44767</v>
      </c>
      <c r="C2361" s="31">
        <v>44729</v>
      </c>
      <c r="D2361" s="19" t="s">
        <v>1029</v>
      </c>
      <c r="E2361" s="51" t="str">
        <f>IF(ISBLANK(LeaveTracker[[#This Row],[Employee Name]]),"-----",VLOOKUP(LeaveTracker[[#This Row],[Employee Name]],Employees[[Employee Name]:[Office]],7))</f>
        <v>ONT</v>
      </c>
      <c r="F2361" s="51" t="str">
        <f>IF(ISBLANK(LeaveTracker[[#This Row],[Employee Name]]),"-----",VLOOKUP(LeaveTracker[[#This Row],[Employee Name]],Employees[[Employee Name]:[Office]],6))</f>
        <v>REGULAR</v>
      </c>
      <c r="G2361" s="24" t="s">
        <v>1120</v>
      </c>
      <c r="H2361" s="24" t="s">
        <v>1141</v>
      </c>
      <c r="I2361" s="57" t="s">
        <v>81</v>
      </c>
      <c r="J2361" s="43" t="s">
        <v>1153</v>
      </c>
      <c r="K2361" s="51" t="str">
        <f ca="1">LeaveTracker[[#This Row],[Days]]&amp;" "&amp;LeaveTracker[[#This Row],[Type of Leave]]</f>
        <v>3 SL</v>
      </c>
      <c r="L2361" s="23">
        <f ca="1">NETWORKDAYS(LeaveTracker[[#This Row],[Start Date]],LeaveTracker[[#This Row],[End Date]],lstHolidays)</f>
        <v>3</v>
      </c>
      <c r="M2361" s="27"/>
    </row>
    <row r="2362" spans="1:13" ht="30" hidden="1" customHeight="1" x14ac:dyDescent="0.3">
      <c r="A2362" s="27" t="s">
        <v>1253</v>
      </c>
      <c r="B2362" s="31">
        <v>44767</v>
      </c>
      <c r="C2362" s="31">
        <v>44734</v>
      </c>
      <c r="D2362" s="19" t="s">
        <v>399</v>
      </c>
      <c r="E2362" s="51" t="str">
        <f>IF(ISBLANK(LeaveTracker[[#This Row],[Employee Name]]),"-----",VLOOKUP(LeaveTracker[[#This Row],[Employee Name]],Employees[[Employee Name]:[Office]],7))</f>
        <v>CTO</v>
      </c>
      <c r="F2362" s="51" t="str">
        <f>IF(ISBLANK(LeaveTracker[[#This Row],[Employee Name]]),"-----",VLOOKUP(LeaveTracker[[#This Row],[Employee Name]],Employees[[Employee Name]:[Office]],6))</f>
        <v>REGULAR</v>
      </c>
      <c r="G2362" s="24" t="s">
        <v>1118</v>
      </c>
      <c r="H2362" s="24" t="s">
        <v>1115</v>
      </c>
      <c r="I2362" s="57" t="s">
        <v>81</v>
      </c>
      <c r="J2362" s="43" t="s">
        <v>1153</v>
      </c>
      <c r="K2362" s="51" t="str">
        <f ca="1">LeaveTracker[[#This Row],[Days]]&amp;" "&amp;LeaveTracker[[#This Row],[Type of Leave]]</f>
        <v>2 SL</v>
      </c>
      <c r="L2362" s="23">
        <f ca="1">NETWORKDAYS(LeaveTracker[[#This Row],[Start Date]],LeaveTracker[[#This Row],[End Date]],lstHolidays)</f>
        <v>2</v>
      </c>
      <c r="M2362" s="27"/>
    </row>
    <row r="2363" spans="1:13" ht="30" hidden="1" customHeight="1" x14ac:dyDescent="0.3">
      <c r="A2363" s="27" t="s">
        <v>1254</v>
      </c>
      <c r="B2363" s="31">
        <v>44767</v>
      </c>
      <c r="C2363" s="31">
        <v>44729</v>
      </c>
      <c r="D2363" s="19" t="s">
        <v>1262</v>
      </c>
      <c r="E2363" s="51" t="str">
        <f>IF(ISBLANK(LeaveTracker[[#This Row],[Employee Name]]),"-----",VLOOKUP(LeaveTracker[[#This Row],[Employee Name]],Employees[[Employee Name]:[Office]],7))</f>
        <v>ONT</v>
      </c>
      <c r="F2363" s="51" t="str">
        <f>IF(ISBLANK(LeaveTracker[[#This Row],[Employee Name]]),"-----",VLOOKUP(LeaveTracker[[#This Row],[Employee Name]],Employees[[Employee Name]:[Office]],6))</f>
        <v>REGULAR</v>
      </c>
      <c r="G2363" s="24" t="s">
        <v>1224</v>
      </c>
      <c r="H2363" s="24" t="s">
        <v>1141</v>
      </c>
      <c r="I2363" s="57" t="s">
        <v>81</v>
      </c>
      <c r="J2363" s="43" t="s">
        <v>1153</v>
      </c>
      <c r="K2363" s="51" t="str">
        <f ca="1">LeaveTracker[[#This Row],[Days]]&amp;" "&amp;LeaveTracker[[#This Row],[Type of Leave]]</f>
        <v>3 SL</v>
      </c>
      <c r="L2363" s="23">
        <f ca="1">NETWORKDAYS(LeaveTracker[[#This Row],[Start Date]],LeaveTracker[[#This Row],[End Date]],lstHolidays)</f>
        <v>3</v>
      </c>
      <c r="M2363" s="27"/>
    </row>
    <row r="2364" spans="1:13" ht="30" hidden="1" customHeight="1" x14ac:dyDescent="0.3">
      <c r="A2364" s="27" t="s">
        <v>1255</v>
      </c>
      <c r="B2364" s="31">
        <v>44767</v>
      </c>
      <c r="C2364" s="24">
        <v>44734</v>
      </c>
      <c r="D2364" s="19" t="s">
        <v>740</v>
      </c>
      <c r="E2364" s="51" t="str">
        <f>IF(ISBLANK(LeaveTracker[[#This Row],[Employee Name]]),"-----",VLOOKUP(LeaveTracker[[#This Row],[Employee Name]],Employees[[Employee Name]:[Office]],7))</f>
        <v>CSWDO</v>
      </c>
      <c r="F2364" s="51" t="str">
        <f>IF(ISBLANK(LeaveTracker[[#This Row],[Employee Name]]),"-----",VLOOKUP(LeaveTracker[[#This Row],[Employee Name]],Employees[[Employee Name]:[Office]],6))</f>
        <v>REGULAR</v>
      </c>
      <c r="G2364" s="24" t="s">
        <v>1128</v>
      </c>
      <c r="H2364" s="24" t="s">
        <v>1128</v>
      </c>
      <c r="I2364" s="57" t="s">
        <v>300</v>
      </c>
      <c r="J2364" s="43" t="s">
        <v>105</v>
      </c>
      <c r="K2364" s="51" t="str">
        <f ca="1">LeaveTracker[[#This Row],[Days]]&amp;" "&amp;LeaveTracker[[#This Row],[Type of Leave]]</f>
        <v>1 OTHER</v>
      </c>
      <c r="L2364" s="23">
        <f ca="1">NETWORKDAYS(LeaveTracker[[#This Row],[Start Date]],LeaveTracker[[#This Row],[End Date]],lstHolidays)</f>
        <v>1</v>
      </c>
      <c r="M2364" s="27"/>
    </row>
    <row r="2365" spans="1:13" ht="30" hidden="1" customHeight="1" x14ac:dyDescent="0.3">
      <c r="A2365" s="27" t="s">
        <v>1256</v>
      </c>
      <c r="B2365" s="31">
        <v>44767</v>
      </c>
      <c r="C2365" s="31">
        <v>44713</v>
      </c>
      <c r="D2365" s="19" t="s">
        <v>763</v>
      </c>
      <c r="E2365" s="51" t="str">
        <f>IF(ISBLANK(LeaveTracker[[#This Row],[Employee Name]]),"-----",VLOOKUP(LeaveTracker[[#This Row],[Employee Name]],Employees[[Employee Name]:[Office]],7))</f>
        <v>CTO</v>
      </c>
      <c r="F2365" s="51" t="str">
        <f>IF(ISBLANK(LeaveTracker[[#This Row],[Employee Name]]),"-----",VLOOKUP(LeaveTracker[[#This Row],[Employee Name]],Employees[[Employee Name]:[Office]],6))</f>
        <v>REGULAR</v>
      </c>
      <c r="G2365" s="24" t="s">
        <v>1161</v>
      </c>
      <c r="H2365" s="24" t="s">
        <v>1117</v>
      </c>
      <c r="I2365" s="57" t="s">
        <v>300</v>
      </c>
      <c r="J2365" s="43" t="s">
        <v>307</v>
      </c>
      <c r="K2365" s="51" t="str">
        <f ca="1">LeaveTracker[[#This Row],[Days]]&amp;" "&amp;LeaveTracker[[#This Row],[Type of Leave]]</f>
        <v>3 OTHER</v>
      </c>
      <c r="L2365" s="23">
        <f ca="1">NETWORKDAYS(LeaveTracker[[#This Row],[Start Date]],LeaveTracker[[#This Row],[End Date]],lstHolidays)</f>
        <v>3</v>
      </c>
      <c r="M2365" s="27"/>
    </row>
    <row r="2366" spans="1:13" ht="30" hidden="1" customHeight="1" x14ac:dyDescent="0.3">
      <c r="A2366" s="27" t="s">
        <v>1257</v>
      </c>
      <c r="B2366" s="31">
        <v>44767</v>
      </c>
      <c r="C2366" s="31">
        <v>44713</v>
      </c>
      <c r="D2366" s="19" t="s">
        <v>399</v>
      </c>
      <c r="E2366" s="51" t="str">
        <f>IF(ISBLANK(LeaveTracker[[#This Row],[Employee Name]]),"-----",VLOOKUP(LeaveTracker[[#This Row],[Employee Name]],Employees[[Employee Name]:[Office]],7))</f>
        <v>CTO</v>
      </c>
      <c r="F2366" s="51" t="str">
        <f>IF(ISBLANK(LeaveTracker[[#This Row],[Employee Name]]),"-----",VLOOKUP(LeaveTracker[[#This Row],[Employee Name]],Employees[[Employee Name]:[Office]],6))</f>
        <v>REGULAR</v>
      </c>
      <c r="G2366" s="24" t="s">
        <v>1138</v>
      </c>
      <c r="H2366" s="24" t="s">
        <v>1138</v>
      </c>
      <c r="I2366" s="57" t="s">
        <v>81</v>
      </c>
      <c r="J2366" s="43" t="s">
        <v>1153</v>
      </c>
      <c r="K2366" s="51" t="str">
        <f ca="1">LeaveTracker[[#This Row],[Days]]&amp;" "&amp;LeaveTracker[[#This Row],[Type of Leave]]</f>
        <v>1 SL</v>
      </c>
      <c r="L2366" s="23">
        <f ca="1">NETWORKDAYS(LeaveTracker[[#This Row],[Start Date]],LeaveTracker[[#This Row],[End Date]],lstHolidays)</f>
        <v>1</v>
      </c>
      <c r="M2366" s="27"/>
    </row>
    <row r="2367" spans="1:13" ht="30" hidden="1" customHeight="1" x14ac:dyDescent="0.3">
      <c r="A2367" s="27" t="s">
        <v>1258</v>
      </c>
      <c r="B2367" s="31">
        <v>44767</v>
      </c>
      <c r="C2367" s="31">
        <v>44735</v>
      </c>
      <c r="D2367" s="19" t="s">
        <v>830</v>
      </c>
      <c r="E2367" s="51" t="str">
        <f>IF(ISBLANK(LeaveTracker[[#This Row],[Employee Name]]),"-----",VLOOKUP(LeaveTracker[[#This Row],[Employee Name]],Employees[[Employee Name]:[Office]],7))</f>
        <v>CHO</v>
      </c>
      <c r="F2367" s="51" t="str">
        <f>IF(ISBLANK(LeaveTracker[[#This Row],[Employee Name]]),"-----",VLOOKUP(LeaveTracker[[#This Row],[Employee Name]],Employees[[Employee Name]:[Office]],6))</f>
        <v>REGULAR</v>
      </c>
      <c r="G2367" s="24" t="s">
        <v>1145</v>
      </c>
      <c r="H2367" s="24" t="s">
        <v>1145</v>
      </c>
      <c r="I2367" s="57" t="s">
        <v>82</v>
      </c>
      <c r="J2367" s="43" t="s">
        <v>1153</v>
      </c>
      <c r="K2367" s="51" t="str">
        <f ca="1">LeaveTracker[[#This Row],[Days]]&amp;" "&amp;LeaveTracker[[#This Row],[Type of Leave]]</f>
        <v>1 VL</v>
      </c>
      <c r="L2367" s="23">
        <f ca="1">NETWORKDAYS(LeaveTracker[[#This Row],[Start Date]],LeaveTracker[[#This Row],[End Date]],lstHolidays)</f>
        <v>1</v>
      </c>
      <c r="M2367" s="27"/>
    </row>
    <row r="2368" spans="1:13" ht="30" hidden="1" customHeight="1" x14ac:dyDescent="0.3">
      <c r="A2368" s="27" t="s">
        <v>1259</v>
      </c>
      <c r="B2368" s="31">
        <v>44767</v>
      </c>
      <c r="C2368" s="31">
        <v>44735</v>
      </c>
      <c r="D2368" s="19" t="s">
        <v>830</v>
      </c>
      <c r="E2368" s="51" t="str">
        <f>IF(ISBLANK(LeaveTracker[[#This Row],[Employee Name]]),"-----",VLOOKUP(LeaveTracker[[#This Row],[Employee Name]],Employees[[Employee Name]:[Office]],7))</f>
        <v>CHO</v>
      </c>
      <c r="F2368" s="51" t="str">
        <f>IF(ISBLANK(LeaveTracker[[#This Row],[Employee Name]]),"-----",VLOOKUP(LeaveTracker[[#This Row],[Employee Name]],Employees[[Employee Name]:[Office]],6))</f>
        <v>REGULAR</v>
      </c>
      <c r="G2368" s="24" t="s">
        <v>1121</v>
      </c>
      <c r="H2368" s="24" t="s">
        <v>1121</v>
      </c>
      <c r="I2368" s="57" t="s">
        <v>81</v>
      </c>
      <c r="J2368" s="43" t="s">
        <v>1153</v>
      </c>
      <c r="K2368" s="51" t="str">
        <f ca="1">LeaveTracker[[#This Row],[Days]]&amp;" "&amp;LeaveTracker[[#This Row],[Type of Leave]]</f>
        <v>1 SL</v>
      </c>
      <c r="L2368" s="23">
        <f ca="1">NETWORKDAYS(LeaveTracker[[#This Row],[Start Date]],LeaveTracker[[#This Row],[End Date]],lstHolidays)</f>
        <v>1</v>
      </c>
      <c r="M2368" s="27"/>
    </row>
    <row r="2369" spans="1:13" ht="30" hidden="1" customHeight="1" x14ac:dyDescent="0.3">
      <c r="A2369" s="27" t="s">
        <v>1260</v>
      </c>
      <c r="B2369" s="31">
        <v>44767</v>
      </c>
      <c r="C2369" s="31">
        <v>44734</v>
      </c>
      <c r="D2369" s="19" t="s">
        <v>813</v>
      </c>
      <c r="E2369" s="51" t="str">
        <f>IF(ISBLANK(LeaveTracker[[#This Row],[Employee Name]]),"-----",VLOOKUP(LeaveTracker[[#This Row],[Employee Name]],Employees[[Employee Name]:[Office]],7))</f>
        <v>CHO</v>
      </c>
      <c r="F2369" s="51" t="str">
        <f>IF(ISBLANK(LeaveTracker[[#This Row],[Employee Name]]),"-----",VLOOKUP(LeaveTracker[[#This Row],[Employee Name]],Employees[[Employee Name]:[Office]],6))</f>
        <v>REGULAR</v>
      </c>
      <c r="G2369" s="24" t="s">
        <v>1117</v>
      </c>
      <c r="H2369" s="24" t="s">
        <v>1117</v>
      </c>
      <c r="I2369" s="57" t="s">
        <v>81</v>
      </c>
      <c r="J2369" s="43" t="s">
        <v>1153</v>
      </c>
      <c r="K2369" s="51" t="str">
        <f ca="1">LeaveTracker[[#This Row],[Days]]&amp;" "&amp;LeaveTracker[[#This Row],[Type of Leave]]</f>
        <v>1 SL</v>
      </c>
      <c r="L2369" s="23">
        <f ca="1">NETWORKDAYS(LeaveTracker[[#This Row],[Start Date]],LeaveTracker[[#This Row],[End Date]],lstHolidays)</f>
        <v>1</v>
      </c>
      <c r="M2369" s="27"/>
    </row>
    <row r="2370" spans="1:13" ht="30" hidden="1" customHeight="1" x14ac:dyDescent="0.3">
      <c r="A2370" s="27" t="s">
        <v>1261</v>
      </c>
      <c r="B2370" s="31">
        <v>44767</v>
      </c>
      <c r="C2370" s="24">
        <v>44750</v>
      </c>
      <c r="D2370" s="19" t="s">
        <v>612</v>
      </c>
      <c r="E2370" s="51" t="str">
        <f>IF(ISBLANK(LeaveTracker[[#This Row],[Employee Name]]),"-----",VLOOKUP(LeaveTracker[[#This Row],[Employee Name]],Employees[[Employee Name]:[Office]],7))</f>
        <v>CBO</v>
      </c>
      <c r="F2370" s="51" t="str">
        <f>IF(ISBLANK(LeaveTracker[[#This Row],[Employee Name]]),"-----",VLOOKUP(LeaveTracker[[#This Row],[Employee Name]],Employees[[Employee Name]:[Office]],6))</f>
        <v>REGULAR</v>
      </c>
      <c r="G2370" s="24" t="s">
        <v>1156</v>
      </c>
      <c r="H2370" s="24" t="s">
        <v>1156</v>
      </c>
      <c r="I2370" s="57" t="s">
        <v>82</v>
      </c>
      <c r="J2370" s="43" t="s">
        <v>1153</v>
      </c>
      <c r="K2370" s="51" t="str">
        <f ca="1">LeaveTracker[[#This Row],[Days]]&amp;" "&amp;LeaveTracker[[#This Row],[Type of Leave]]</f>
        <v>1 VL</v>
      </c>
      <c r="L2370" s="23">
        <f ca="1">NETWORKDAYS(LeaveTracker[[#This Row],[Start Date]],LeaveTracker[[#This Row],[End Date]],lstHolidays)</f>
        <v>1</v>
      </c>
      <c r="M2370" s="27"/>
    </row>
    <row r="2371" spans="1:13" ht="30" hidden="1" customHeight="1" x14ac:dyDescent="0.3">
      <c r="A2371" s="27">
        <v>827</v>
      </c>
      <c r="B2371" s="31">
        <v>44778</v>
      </c>
      <c r="C2371" s="31">
        <v>44770</v>
      </c>
      <c r="D2371" s="19" t="s">
        <v>491</v>
      </c>
      <c r="E2371" s="51" t="str">
        <f>IF(ISBLANK(LeaveTracker[[#This Row],[Employee Name]]),"-----",VLOOKUP(LeaveTracker[[#This Row],[Employee Name]],Employees[[Employee Name]:[Office]],7))</f>
        <v>MAHOGANY MARKET</v>
      </c>
      <c r="F2371" s="51" t="str">
        <f>IF(ISBLANK(LeaveTracker[[#This Row],[Employee Name]]),"-----",VLOOKUP(LeaveTracker[[#This Row],[Employee Name]],Employees[[Employee Name]:[Office]],6))</f>
        <v>REGULAR</v>
      </c>
      <c r="G2371" s="24">
        <v>44771</v>
      </c>
      <c r="H2371" s="24">
        <v>44771</v>
      </c>
      <c r="I2371" s="57" t="s">
        <v>300</v>
      </c>
      <c r="J2371" s="43" t="s">
        <v>1008</v>
      </c>
      <c r="K2371" s="51" t="str">
        <f ca="1">LeaveTracker[[#This Row],[Days]]&amp;" "&amp;LeaveTracker[[#This Row],[Type of Leave]]</f>
        <v>1 OTHER</v>
      </c>
      <c r="L2371" s="23">
        <f ca="1">NETWORKDAYS(LeaveTracker[[#This Row],[Start Date]],LeaveTracker[[#This Row],[End Date]],lstHolidays)</f>
        <v>1</v>
      </c>
      <c r="M2371" s="27"/>
    </row>
    <row r="2372" spans="1:13" ht="30" hidden="1" customHeight="1" x14ac:dyDescent="0.3">
      <c r="A2372" s="27">
        <v>827</v>
      </c>
      <c r="B2372" s="31">
        <v>44778</v>
      </c>
      <c r="C2372" s="31">
        <v>44770</v>
      </c>
      <c r="D2372" s="19" t="s">
        <v>491</v>
      </c>
      <c r="E2372" s="51" t="str">
        <f>IF(ISBLANK(LeaveTracker[[#This Row],[Employee Name]]),"-----",VLOOKUP(LeaveTracker[[#This Row],[Employee Name]],Employees[[Employee Name]:[Office]],7))</f>
        <v>MAHOGANY MARKET</v>
      </c>
      <c r="F2372" s="51" t="str">
        <f>IF(ISBLANK(LeaveTracker[[#This Row],[Employee Name]]),"-----",VLOOKUP(LeaveTracker[[#This Row],[Employee Name]],Employees[[Employee Name]:[Office]],6))</f>
        <v>REGULAR</v>
      </c>
      <c r="G2372" s="24">
        <v>44776</v>
      </c>
      <c r="H2372" s="24">
        <v>44777</v>
      </c>
      <c r="I2372" s="57" t="s">
        <v>300</v>
      </c>
      <c r="J2372" s="43" t="s">
        <v>1008</v>
      </c>
      <c r="K2372" s="51" t="str">
        <f ca="1">LeaveTracker[[#This Row],[Days]]&amp;" "&amp;LeaveTracker[[#This Row],[Type of Leave]]</f>
        <v>2 OTHER</v>
      </c>
      <c r="L2372" s="23">
        <f ca="1">NETWORKDAYS(LeaveTracker[[#This Row],[Start Date]],LeaveTracker[[#This Row],[End Date]],lstHolidays)</f>
        <v>2</v>
      </c>
      <c r="M2372" s="27"/>
    </row>
    <row r="2373" spans="1:13" ht="30" hidden="1" customHeight="1" x14ac:dyDescent="0.3">
      <c r="A2373" s="27">
        <f>A2372+1</f>
        <v>828</v>
      </c>
      <c r="B2373" s="31">
        <v>44778</v>
      </c>
      <c r="C2373" s="31">
        <v>44770</v>
      </c>
      <c r="D2373" s="19" t="s">
        <v>491</v>
      </c>
      <c r="E2373" s="51" t="str">
        <f>IF(ISBLANK(LeaveTracker[[#This Row],[Employee Name]]),"-----",VLOOKUP(LeaveTracker[[#This Row],[Employee Name]],Employees[[Employee Name]:[Office]],7))</f>
        <v>MAHOGANY MARKET</v>
      </c>
      <c r="F2373" s="51" t="str">
        <f>IF(ISBLANK(LeaveTracker[[#This Row],[Employee Name]]),"-----",VLOOKUP(LeaveTracker[[#This Row],[Employee Name]],Employees[[Employee Name]:[Office]],6))</f>
        <v>REGULAR</v>
      </c>
      <c r="G2373" s="24">
        <v>44739</v>
      </c>
      <c r="H2373" s="24">
        <v>44739</v>
      </c>
      <c r="I2373" s="57" t="s">
        <v>300</v>
      </c>
      <c r="J2373" s="43" t="s">
        <v>1007</v>
      </c>
      <c r="K2373" s="51" t="str">
        <f ca="1">LeaveTracker[[#This Row],[Days]]&amp;" "&amp;LeaveTracker[[#This Row],[Type of Leave]]</f>
        <v>1 OTHER</v>
      </c>
      <c r="L2373" s="23">
        <f ca="1">NETWORKDAYS(LeaveTracker[[#This Row],[Start Date]],LeaveTracker[[#This Row],[End Date]],lstHolidays)</f>
        <v>1</v>
      </c>
      <c r="M2373" s="27"/>
    </row>
    <row r="2374" spans="1:13" ht="30" hidden="1" customHeight="1" x14ac:dyDescent="0.3">
      <c r="A2374" s="27">
        <v>828</v>
      </c>
      <c r="B2374" s="31">
        <v>44778</v>
      </c>
      <c r="C2374" s="31">
        <v>44770</v>
      </c>
      <c r="D2374" s="19" t="s">
        <v>491</v>
      </c>
      <c r="E2374" s="51" t="str">
        <f>IF(ISBLANK(LeaveTracker[[#This Row],[Employee Name]]),"-----",VLOOKUP(LeaveTracker[[#This Row],[Employee Name]],Employees[[Employee Name]:[Office]],7))</f>
        <v>MAHOGANY MARKET</v>
      </c>
      <c r="F2374" s="51" t="str">
        <f>IF(ISBLANK(LeaveTracker[[#This Row],[Employee Name]]),"-----",VLOOKUP(LeaveTracker[[#This Row],[Employee Name]],Employees[[Employee Name]:[Office]],6))</f>
        <v>REGULAR</v>
      </c>
      <c r="G2374" s="24">
        <v>44747</v>
      </c>
      <c r="H2374" s="24">
        <v>44747</v>
      </c>
      <c r="I2374" s="57" t="s">
        <v>300</v>
      </c>
      <c r="J2374" s="43" t="s">
        <v>1007</v>
      </c>
      <c r="K2374" s="51" t="str">
        <f ca="1">LeaveTracker[[#This Row],[Days]]&amp;" "&amp;LeaveTracker[[#This Row],[Type of Leave]]</f>
        <v>1 OTHER</v>
      </c>
      <c r="L2374" s="23">
        <f ca="1">NETWORKDAYS(LeaveTracker[[#This Row],[Start Date]],LeaveTracker[[#This Row],[End Date]],lstHolidays)</f>
        <v>1</v>
      </c>
      <c r="M2374" s="27"/>
    </row>
    <row r="2375" spans="1:13" ht="30" hidden="1" customHeight="1" x14ac:dyDescent="0.3">
      <c r="A2375" s="27">
        <f t="shared" ref="A2375:A2392" si="0">A2374+1</f>
        <v>829</v>
      </c>
      <c r="B2375" s="31">
        <v>44778</v>
      </c>
      <c r="C2375" s="31">
        <v>44749</v>
      </c>
      <c r="D2375" s="19" t="s">
        <v>674</v>
      </c>
      <c r="E2375" s="51" t="str">
        <f>IF(ISBLANK(LeaveTracker[[#This Row],[Employee Name]]),"-----",VLOOKUP(LeaveTracker[[#This Row],[Employee Name]],Employees[[Employee Name]:[Office]],7))</f>
        <v>SP</v>
      </c>
      <c r="F2375" s="51" t="str">
        <f>IF(ISBLANK(LeaveTracker[[#This Row],[Employee Name]]),"-----",VLOOKUP(LeaveTracker[[#This Row],[Employee Name]],Employees[[Employee Name]:[Office]],6))</f>
        <v>REGULAR</v>
      </c>
      <c r="G2375" s="24">
        <v>44748</v>
      </c>
      <c r="H2375" s="24">
        <v>44748</v>
      </c>
      <c r="I2375" s="57" t="s">
        <v>81</v>
      </c>
      <c r="K2375" s="51" t="str">
        <f ca="1">LeaveTracker[[#This Row],[Days]]&amp;" "&amp;LeaveTracker[[#This Row],[Type of Leave]]</f>
        <v>1 SL</v>
      </c>
      <c r="L2375" s="23">
        <f ca="1">NETWORKDAYS(LeaveTracker[[#This Row],[Start Date]],LeaveTracker[[#This Row],[End Date]],lstHolidays)</f>
        <v>1</v>
      </c>
      <c r="M2375" s="27"/>
    </row>
    <row r="2376" spans="1:13" ht="30" hidden="1" customHeight="1" x14ac:dyDescent="0.3">
      <c r="A2376" s="27">
        <f t="shared" si="0"/>
        <v>830</v>
      </c>
      <c r="B2376" s="31">
        <v>44778</v>
      </c>
      <c r="C2376" s="31">
        <v>44755</v>
      </c>
      <c r="D2376" s="19" t="s">
        <v>575</v>
      </c>
      <c r="E2376" s="51" t="str">
        <f>IF(ISBLANK(LeaveTracker[[#This Row],[Employee Name]]),"-----",VLOOKUP(LeaveTracker[[#This Row],[Employee Name]],Employees[[Employee Name]:[Office]],7))</f>
        <v>CCT</v>
      </c>
      <c r="F2376" s="51" t="str">
        <f>IF(ISBLANK(LeaveTracker[[#This Row],[Employee Name]]),"-----",VLOOKUP(LeaveTracker[[#This Row],[Employee Name]],Employees[[Employee Name]:[Office]],6))</f>
        <v>REGULAR</v>
      </c>
      <c r="G2376" s="24">
        <v>44753</v>
      </c>
      <c r="H2376" s="24">
        <v>44753</v>
      </c>
      <c r="I2376" s="57" t="s">
        <v>81</v>
      </c>
      <c r="K2376" s="51" t="str">
        <f ca="1">LeaveTracker[[#This Row],[Days]]&amp;" "&amp;LeaveTracker[[#This Row],[Type of Leave]]</f>
        <v>1 SL</v>
      </c>
      <c r="L2376" s="23">
        <f ca="1">NETWORKDAYS(LeaveTracker[[#This Row],[Start Date]],LeaveTracker[[#This Row],[End Date]],lstHolidays)</f>
        <v>1</v>
      </c>
      <c r="M2376" s="27"/>
    </row>
    <row r="2377" spans="1:13" ht="30" hidden="1" customHeight="1" x14ac:dyDescent="0.3">
      <c r="A2377" s="27">
        <f t="shared" si="0"/>
        <v>831</v>
      </c>
      <c r="B2377" s="31">
        <v>44778</v>
      </c>
      <c r="C2377" s="31">
        <v>44746</v>
      </c>
      <c r="D2377" s="19" t="s">
        <v>837</v>
      </c>
      <c r="E2377" s="51" t="str">
        <f>IF(ISBLANK(LeaveTracker[[#This Row],[Employee Name]]),"-----",VLOOKUP(LeaveTracker[[#This Row],[Employee Name]],Employees[[Employee Name]:[Office]],7))</f>
        <v>CTO</v>
      </c>
      <c r="F2377" s="51" t="str">
        <f>IF(ISBLANK(LeaveTracker[[#This Row],[Employee Name]]),"-----",VLOOKUP(LeaveTracker[[#This Row],[Employee Name]],Employees[[Employee Name]:[Office]],6))</f>
        <v>REGULAR</v>
      </c>
      <c r="G2377" s="24">
        <v>44755</v>
      </c>
      <c r="H2377" s="24">
        <v>44755</v>
      </c>
      <c r="I2377" s="57" t="s">
        <v>300</v>
      </c>
      <c r="J2377" s="43" t="s">
        <v>1007</v>
      </c>
      <c r="K2377" s="51" t="str">
        <f ca="1">LeaveTracker[[#This Row],[Days]]&amp;" "&amp;LeaveTracker[[#This Row],[Type of Leave]]</f>
        <v>1 OTHER</v>
      </c>
      <c r="L2377" s="23">
        <f ca="1">NETWORKDAYS(LeaveTracker[[#This Row],[Start Date]],LeaveTracker[[#This Row],[End Date]],lstHolidays)</f>
        <v>1</v>
      </c>
      <c r="M2377" s="27"/>
    </row>
    <row r="2378" spans="1:13" ht="30" hidden="1" customHeight="1" x14ac:dyDescent="0.3">
      <c r="A2378" s="27">
        <f t="shared" si="0"/>
        <v>832</v>
      </c>
      <c r="B2378" s="31">
        <v>44778</v>
      </c>
      <c r="C2378" s="31">
        <v>44747</v>
      </c>
      <c r="D2378" s="19" t="s">
        <v>556</v>
      </c>
      <c r="E2378" s="51" t="str">
        <f>IF(ISBLANK(LeaveTracker[[#This Row],[Employee Name]]),"-----",VLOOKUP(LeaveTracker[[#This Row],[Employee Name]],Employees[[Employee Name]:[Office]],7))</f>
        <v>CENRO</v>
      </c>
      <c r="F2378" s="51" t="str">
        <f>IF(ISBLANK(LeaveTracker[[#This Row],[Employee Name]]),"-----",VLOOKUP(LeaveTracker[[#This Row],[Employee Name]],Employees[[Employee Name]:[Office]],6))</f>
        <v>REGULAR</v>
      </c>
      <c r="G2378" s="24">
        <v>44746</v>
      </c>
      <c r="H2378" s="24">
        <v>44746</v>
      </c>
      <c r="I2378" s="57" t="s">
        <v>81</v>
      </c>
      <c r="K2378" s="51" t="str">
        <f ca="1">LeaveTracker[[#This Row],[Days]]&amp;" "&amp;LeaveTracker[[#This Row],[Type of Leave]]</f>
        <v>1 SL</v>
      </c>
      <c r="L2378" s="23">
        <f ca="1">NETWORKDAYS(LeaveTracker[[#This Row],[Start Date]],LeaveTracker[[#This Row],[End Date]],lstHolidays)</f>
        <v>1</v>
      </c>
      <c r="M2378" s="27"/>
    </row>
    <row r="2379" spans="1:13" ht="30" hidden="1" customHeight="1" x14ac:dyDescent="0.3">
      <c r="A2379" s="27">
        <f t="shared" si="0"/>
        <v>833</v>
      </c>
      <c r="B2379" s="31">
        <v>44778</v>
      </c>
      <c r="C2379" s="31">
        <v>44755</v>
      </c>
      <c r="D2379" s="19" t="s">
        <v>1006</v>
      </c>
      <c r="E2379" s="51" t="str">
        <f>IF(ISBLANK(LeaveTracker[[#This Row],[Employee Name]]),"-----",VLOOKUP(LeaveTracker[[#This Row],[Employee Name]],Employees[[Employee Name]:[Office]],7))</f>
        <v>CEO</v>
      </c>
      <c r="F2379" s="51" t="str">
        <f>IF(ISBLANK(LeaveTracker[[#This Row],[Employee Name]]),"-----",VLOOKUP(LeaveTracker[[#This Row],[Employee Name]],Employees[[Employee Name]:[Office]],6))</f>
        <v>REGULAR</v>
      </c>
      <c r="G2379" s="24">
        <v>44762</v>
      </c>
      <c r="H2379" s="24">
        <v>44762</v>
      </c>
      <c r="I2379" s="57" t="s">
        <v>300</v>
      </c>
      <c r="J2379" s="43" t="s">
        <v>1008</v>
      </c>
      <c r="K2379" s="51" t="str">
        <f ca="1">LeaveTracker[[#This Row],[Days]]&amp;" "&amp;LeaveTracker[[#This Row],[Type of Leave]]</f>
        <v>1 OTHER</v>
      </c>
      <c r="L2379" s="23">
        <f ca="1">NETWORKDAYS(LeaveTracker[[#This Row],[Start Date]],LeaveTracker[[#This Row],[End Date]],lstHolidays)</f>
        <v>1</v>
      </c>
      <c r="M2379" s="27"/>
    </row>
    <row r="2380" spans="1:13" ht="30" hidden="1" customHeight="1" x14ac:dyDescent="0.3">
      <c r="A2380" s="27">
        <f t="shared" si="0"/>
        <v>834</v>
      </c>
      <c r="B2380" s="31">
        <v>44778</v>
      </c>
      <c r="C2380" s="31">
        <v>44753</v>
      </c>
      <c r="D2380" s="19" t="s">
        <v>1012</v>
      </c>
      <c r="E2380" s="51" t="str">
        <f>IF(ISBLANK(LeaveTracker[[#This Row],[Employee Name]]),"-----",VLOOKUP(LeaveTracker[[#This Row],[Employee Name]],Employees[[Employee Name]:[Office]],7))</f>
        <v>ACCOUNTING</v>
      </c>
      <c r="F2380" s="51" t="str">
        <f>IF(ISBLANK(LeaveTracker[[#This Row],[Employee Name]]),"-----",VLOOKUP(LeaveTracker[[#This Row],[Employee Name]],Employees[[Employee Name]:[Office]],6))</f>
        <v>REGULAR</v>
      </c>
      <c r="G2380" s="24">
        <v>44746</v>
      </c>
      <c r="H2380" s="24">
        <v>44750</v>
      </c>
      <c r="I2380" s="57" t="s">
        <v>300</v>
      </c>
      <c r="J2380" s="43" t="s">
        <v>301</v>
      </c>
      <c r="K2380" s="51" t="str">
        <f ca="1">LeaveTracker[[#This Row],[Days]]&amp;" "&amp;LeaveTracker[[#This Row],[Type of Leave]]</f>
        <v>5 OTHER</v>
      </c>
      <c r="L2380" s="23">
        <f ca="1">NETWORKDAYS(LeaveTracker[[#This Row],[Start Date]],LeaveTracker[[#This Row],[End Date]],lstHolidays)</f>
        <v>5</v>
      </c>
      <c r="M2380" s="27"/>
    </row>
    <row r="2381" spans="1:13" ht="30" hidden="1" customHeight="1" x14ac:dyDescent="0.3">
      <c r="A2381" s="27">
        <f t="shared" si="0"/>
        <v>835</v>
      </c>
      <c r="B2381" s="31">
        <v>44778</v>
      </c>
      <c r="C2381" s="31">
        <v>44754</v>
      </c>
      <c r="D2381" s="19" t="s">
        <v>516</v>
      </c>
      <c r="E2381" s="51" t="str">
        <f>IF(ISBLANK(LeaveTracker[[#This Row],[Employee Name]]),"-----",VLOOKUP(LeaveTracker[[#This Row],[Employee Name]],Employees[[Employee Name]:[Office]],7))</f>
        <v>ACCOUNTING</v>
      </c>
      <c r="F2381" s="51" t="str">
        <f>IF(ISBLANK(LeaveTracker[[#This Row],[Employee Name]]),"-----",VLOOKUP(LeaveTracker[[#This Row],[Employee Name]],Employees[[Employee Name]:[Office]],6))</f>
        <v>REGULAR</v>
      </c>
      <c r="G2381" s="24">
        <v>44750</v>
      </c>
      <c r="H2381" s="24">
        <v>44750</v>
      </c>
      <c r="I2381" s="57" t="s">
        <v>81</v>
      </c>
      <c r="K2381" s="51" t="str">
        <f ca="1">LeaveTracker[[#This Row],[Days]]&amp;" "&amp;LeaveTracker[[#This Row],[Type of Leave]]</f>
        <v>1 SL</v>
      </c>
      <c r="L2381" s="23">
        <f ca="1">NETWORKDAYS(LeaveTracker[[#This Row],[Start Date]],LeaveTracker[[#This Row],[End Date]],lstHolidays)</f>
        <v>1</v>
      </c>
      <c r="M2381" s="27"/>
    </row>
    <row r="2382" spans="1:13" ht="30" hidden="1" customHeight="1" x14ac:dyDescent="0.3">
      <c r="A2382" s="27">
        <f t="shared" si="0"/>
        <v>836</v>
      </c>
      <c r="B2382" s="31">
        <v>44778</v>
      </c>
      <c r="C2382" s="31">
        <v>44754</v>
      </c>
      <c r="D2382" s="19" t="s">
        <v>516</v>
      </c>
      <c r="E2382" s="51" t="str">
        <f>IF(ISBLANK(LeaveTracker[[#This Row],[Employee Name]]),"-----",VLOOKUP(LeaveTracker[[#This Row],[Employee Name]],Employees[[Employee Name]:[Office]],7))</f>
        <v>ACCOUNTING</v>
      </c>
      <c r="F2382" s="51" t="str">
        <f>IF(ISBLANK(LeaveTracker[[#This Row],[Employee Name]]),"-----",VLOOKUP(LeaveTracker[[#This Row],[Employee Name]],Employees[[Employee Name]:[Office]],6))</f>
        <v>REGULAR</v>
      </c>
      <c r="G2382" s="24">
        <v>44729</v>
      </c>
      <c r="H2382" s="24">
        <v>44729</v>
      </c>
      <c r="I2382" s="57" t="s">
        <v>81</v>
      </c>
      <c r="K2382" s="51" t="str">
        <f ca="1">LeaveTracker[[#This Row],[Days]]&amp;" "&amp;LeaveTracker[[#This Row],[Type of Leave]]</f>
        <v>1 SL</v>
      </c>
      <c r="L2382" s="23">
        <f ca="1">NETWORKDAYS(LeaveTracker[[#This Row],[Start Date]],LeaveTracker[[#This Row],[End Date]],lstHolidays)</f>
        <v>1</v>
      </c>
      <c r="M2382" s="27"/>
    </row>
    <row r="2383" spans="1:13" ht="30" hidden="1" customHeight="1" x14ac:dyDescent="0.3">
      <c r="A2383" s="27">
        <f t="shared" si="0"/>
        <v>837</v>
      </c>
      <c r="B2383" s="31">
        <v>44778</v>
      </c>
      <c r="C2383" s="31">
        <v>44767</v>
      </c>
      <c r="D2383" s="19" t="s">
        <v>872</v>
      </c>
      <c r="E2383" s="51" t="str">
        <f>IF(ISBLANK(LeaveTracker[[#This Row],[Employee Name]]),"-----",VLOOKUP(LeaveTracker[[#This Row],[Employee Name]],Employees[[Employee Name]:[Office]],7))</f>
        <v>ACCOUNTING</v>
      </c>
      <c r="F2383" s="51" t="str">
        <f>IF(ISBLANK(LeaveTracker[[#This Row],[Employee Name]]),"-----",VLOOKUP(LeaveTracker[[#This Row],[Employee Name]],Employees[[Employee Name]:[Office]],6))</f>
        <v>REGULAR</v>
      </c>
      <c r="G2383" s="24">
        <v>44763</v>
      </c>
      <c r="H2383" s="24">
        <v>44763</v>
      </c>
      <c r="I2383" s="57" t="s">
        <v>81</v>
      </c>
      <c r="K2383" s="51" t="str">
        <f ca="1">LeaveTracker[[#This Row],[Days]]&amp;" "&amp;LeaveTracker[[#This Row],[Type of Leave]]</f>
        <v>1 SL</v>
      </c>
      <c r="L2383" s="23">
        <f ca="1">NETWORKDAYS(LeaveTracker[[#This Row],[Start Date]],LeaveTracker[[#This Row],[End Date]],lstHolidays)</f>
        <v>1</v>
      </c>
      <c r="M2383" s="27"/>
    </row>
    <row r="2384" spans="1:13" ht="30" hidden="1" customHeight="1" x14ac:dyDescent="0.3">
      <c r="A2384" s="27">
        <f t="shared" si="0"/>
        <v>838</v>
      </c>
      <c r="B2384" s="31">
        <v>44778</v>
      </c>
      <c r="C2384" s="31">
        <v>44760</v>
      </c>
      <c r="D2384" s="19" t="s">
        <v>864</v>
      </c>
      <c r="E2384" s="51" t="str">
        <f>IF(ISBLANK(LeaveTracker[[#This Row],[Employee Name]]),"-----",VLOOKUP(LeaveTracker[[#This Row],[Employee Name]],Employees[[Employee Name]:[Office]],7))</f>
        <v>ACCOUNTING</v>
      </c>
      <c r="F2384" s="51" t="str">
        <f>IF(ISBLANK(LeaveTracker[[#This Row],[Employee Name]]),"-----",VLOOKUP(LeaveTracker[[#This Row],[Employee Name]],Employees[[Employee Name]:[Office]],6))</f>
        <v>REGULAR</v>
      </c>
      <c r="G2384" s="24">
        <v>44726</v>
      </c>
      <c r="H2384" s="24">
        <v>44726</v>
      </c>
      <c r="I2384" s="57" t="s">
        <v>81</v>
      </c>
      <c r="K2384" s="51" t="str">
        <f ca="1">LeaveTracker[[#This Row],[Days]]&amp;" "&amp;LeaveTracker[[#This Row],[Type of Leave]]</f>
        <v>1 SL</v>
      </c>
      <c r="L2384" s="23">
        <f ca="1">NETWORKDAYS(LeaveTracker[[#This Row],[Start Date]],LeaveTracker[[#This Row],[End Date]],lstHolidays)</f>
        <v>1</v>
      </c>
      <c r="M2384" s="27"/>
    </row>
    <row r="2385" spans="1:13" ht="30" hidden="1" customHeight="1" x14ac:dyDescent="0.3">
      <c r="A2385" s="27">
        <f t="shared" si="0"/>
        <v>839</v>
      </c>
      <c r="B2385" s="31">
        <v>44778</v>
      </c>
      <c r="C2385" s="31">
        <v>44760</v>
      </c>
      <c r="D2385" s="19" t="s">
        <v>1014</v>
      </c>
      <c r="E2385" s="51" t="str">
        <f>IF(ISBLANK(LeaveTracker[[#This Row],[Employee Name]]),"-----",VLOOKUP(LeaveTracker[[#This Row],[Employee Name]],Employees[[Employee Name]:[Office]],7))</f>
        <v>ACCOUNTING</v>
      </c>
      <c r="F2385" s="51" t="str">
        <f>IF(ISBLANK(LeaveTracker[[#This Row],[Employee Name]]),"-----",VLOOKUP(LeaveTracker[[#This Row],[Employee Name]],Employees[[Employee Name]:[Office]],6))</f>
        <v>REGULAR</v>
      </c>
      <c r="G2385" s="24">
        <v>44757</v>
      </c>
      <c r="H2385" s="24">
        <v>44757</v>
      </c>
      <c r="I2385" s="57" t="s">
        <v>81</v>
      </c>
      <c r="K2385" s="51" t="str">
        <f ca="1">LeaveTracker[[#This Row],[Days]]&amp;" "&amp;LeaveTracker[[#This Row],[Type of Leave]]</f>
        <v>1 SL</v>
      </c>
      <c r="L2385" s="23">
        <f ca="1">NETWORKDAYS(LeaveTracker[[#This Row],[Start Date]],LeaveTracker[[#This Row],[End Date]],lstHolidays)</f>
        <v>1</v>
      </c>
      <c r="M2385" s="27"/>
    </row>
    <row r="2386" spans="1:13" ht="30" hidden="1" customHeight="1" x14ac:dyDescent="0.3">
      <c r="A2386" s="27">
        <f t="shared" si="0"/>
        <v>840</v>
      </c>
      <c r="B2386" s="31">
        <v>44778</v>
      </c>
      <c r="C2386" s="31">
        <v>44755</v>
      </c>
      <c r="D2386" s="19" t="s">
        <v>1014</v>
      </c>
      <c r="E2386" s="51" t="str">
        <f>IF(ISBLANK(LeaveTracker[[#This Row],[Employee Name]]),"-----",VLOOKUP(LeaveTracker[[#This Row],[Employee Name]],Employees[[Employee Name]:[Office]],7))</f>
        <v>ACCOUNTING</v>
      </c>
      <c r="F2386" s="51" t="str">
        <f>IF(ISBLANK(LeaveTracker[[#This Row],[Employee Name]]),"-----",VLOOKUP(LeaveTracker[[#This Row],[Employee Name]],Employees[[Employee Name]:[Office]],6))</f>
        <v>REGULAR</v>
      </c>
      <c r="G2386" s="24">
        <v>44753</v>
      </c>
      <c r="H2386" s="24">
        <v>44754</v>
      </c>
      <c r="I2386" s="57" t="s">
        <v>300</v>
      </c>
      <c r="J2386" s="43" t="s">
        <v>1007</v>
      </c>
      <c r="K2386" s="51" t="str">
        <f ca="1">LeaveTracker[[#This Row],[Days]]&amp;" "&amp;LeaveTracker[[#This Row],[Type of Leave]]</f>
        <v>2 OTHER</v>
      </c>
      <c r="L2386" s="23">
        <f ca="1">NETWORKDAYS(LeaveTracker[[#This Row],[Start Date]],LeaveTracker[[#This Row],[End Date]],lstHolidays)</f>
        <v>2</v>
      </c>
      <c r="M2386" s="27"/>
    </row>
    <row r="2387" spans="1:13" ht="30" hidden="1" customHeight="1" x14ac:dyDescent="0.3">
      <c r="A2387" s="27">
        <f t="shared" si="0"/>
        <v>841</v>
      </c>
      <c r="B2387" s="31">
        <v>44778</v>
      </c>
      <c r="C2387" s="31">
        <v>44762</v>
      </c>
      <c r="D2387" s="19" t="s">
        <v>867</v>
      </c>
      <c r="E2387" s="51" t="str">
        <f>IF(ISBLANK(LeaveTracker[[#This Row],[Employee Name]]),"-----",VLOOKUP(LeaveTracker[[#This Row],[Employee Name]],Employees[[Employee Name]:[Office]],7))</f>
        <v>ACCOUNTING</v>
      </c>
      <c r="F2387" s="51" t="str">
        <f>IF(ISBLANK(LeaveTracker[[#This Row],[Employee Name]]),"-----",VLOOKUP(LeaveTracker[[#This Row],[Employee Name]],Employees[[Employee Name]:[Office]],6))</f>
        <v>REGULAR</v>
      </c>
      <c r="G2387" s="24">
        <v>44767</v>
      </c>
      <c r="H2387" s="24">
        <v>44767</v>
      </c>
      <c r="I2387" s="57" t="s">
        <v>300</v>
      </c>
      <c r="J2387" s="43" t="s">
        <v>1007</v>
      </c>
      <c r="K2387" s="51" t="str">
        <f ca="1">LeaveTracker[[#This Row],[Days]]&amp;" "&amp;LeaveTracker[[#This Row],[Type of Leave]]</f>
        <v>1 OTHER</v>
      </c>
      <c r="L2387" s="23">
        <f ca="1">NETWORKDAYS(LeaveTracker[[#This Row],[Start Date]],LeaveTracker[[#This Row],[End Date]],lstHolidays)</f>
        <v>1</v>
      </c>
      <c r="M2387" s="27"/>
    </row>
    <row r="2388" spans="1:13" ht="30" hidden="1" customHeight="1" x14ac:dyDescent="0.3">
      <c r="A2388" s="27">
        <f t="shared" si="0"/>
        <v>842</v>
      </c>
      <c r="B2388" s="31">
        <v>44778</v>
      </c>
      <c r="C2388" s="31">
        <v>44760</v>
      </c>
      <c r="D2388" s="19" t="s">
        <v>867</v>
      </c>
      <c r="E2388" s="51" t="str">
        <f>IF(ISBLANK(LeaveTracker[[#This Row],[Employee Name]]),"-----",VLOOKUP(LeaveTracker[[#This Row],[Employee Name]],Employees[[Employee Name]:[Office]],7))</f>
        <v>ACCOUNTING</v>
      </c>
      <c r="F2388" s="51" t="str">
        <f>IF(ISBLANK(LeaveTracker[[#This Row],[Employee Name]]),"-----",VLOOKUP(LeaveTracker[[#This Row],[Employee Name]],Employees[[Employee Name]:[Office]],6))</f>
        <v>REGULAR</v>
      </c>
      <c r="G2388" s="24">
        <v>44757</v>
      </c>
      <c r="H2388" s="24">
        <v>44757</v>
      </c>
      <c r="I2388" s="57" t="s">
        <v>81</v>
      </c>
      <c r="K2388" s="51" t="str">
        <f ca="1">LeaveTracker[[#This Row],[Days]]&amp;" "&amp;LeaveTracker[[#This Row],[Type of Leave]]</f>
        <v>1 SL</v>
      </c>
      <c r="L2388" s="23">
        <f ca="1">NETWORKDAYS(LeaveTracker[[#This Row],[Start Date]],LeaveTracker[[#This Row],[End Date]],lstHolidays)</f>
        <v>1</v>
      </c>
      <c r="M2388" s="27"/>
    </row>
    <row r="2389" spans="1:13" ht="30" hidden="1" customHeight="1" x14ac:dyDescent="0.3">
      <c r="A2389" s="27">
        <f t="shared" si="0"/>
        <v>843</v>
      </c>
      <c r="B2389" s="31">
        <v>44778</v>
      </c>
      <c r="C2389" s="31">
        <v>44760</v>
      </c>
      <c r="D2389" s="19" t="s">
        <v>443</v>
      </c>
      <c r="E2389" s="51" t="str">
        <f>IF(ISBLANK(LeaveTracker[[#This Row],[Employee Name]]),"-----",VLOOKUP(LeaveTracker[[#This Row],[Employee Name]],Employees[[Employee Name]:[Office]],7))</f>
        <v>ACCOUNTING</v>
      </c>
      <c r="F2389" s="51" t="str">
        <f>IF(ISBLANK(LeaveTracker[[#This Row],[Employee Name]]),"-----",VLOOKUP(LeaveTracker[[#This Row],[Employee Name]],Employees[[Employee Name]:[Office]],6))</f>
        <v>REGULAR</v>
      </c>
      <c r="G2389" s="24">
        <v>44767</v>
      </c>
      <c r="H2389" s="24">
        <v>44767</v>
      </c>
      <c r="I2389" s="57" t="s">
        <v>82</v>
      </c>
      <c r="K2389" s="51" t="str">
        <f ca="1">LeaveTracker[[#This Row],[Days]]&amp;" "&amp;LeaveTracker[[#This Row],[Type of Leave]]</f>
        <v>1 VL</v>
      </c>
      <c r="L2389" s="23">
        <f ca="1">NETWORKDAYS(LeaveTracker[[#This Row],[Start Date]],LeaveTracker[[#This Row],[End Date]],lstHolidays)</f>
        <v>1</v>
      </c>
      <c r="M2389" s="27"/>
    </row>
    <row r="2390" spans="1:13" ht="30" hidden="1" customHeight="1" x14ac:dyDescent="0.3">
      <c r="A2390" s="27">
        <f t="shared" si="0"/>
        <v>844</v>
      </c>
      <c r="B2390" s="31">
        <v>44778</v>
      </c>
      <c r="C2390" s="31">
        <v>44755</v>
      </c>
      <c r="D2390" s="19" t="s">
        <v>861</v>
      </c>
      <c r="E2390" s="51" t="str">
        <f>IF(ISBLANK(LeaveTracker[[#This Row],[Employee Name]]),"-----",VLOOKUP(LeaveTracker[[#This Row],[Employee Name]],Employees[[Employee Name]:[Office]],7))</f>
        <v>CENRO</v>
      </c>
      <c r="F2390" s="51" t="str">
        <f>IF(ISBLANK(LeaveTracker[[#This Row],[Employee Name]]),"-----",VLOOKUP(LeaveTracker[[#This Row],[Employee Name]],Employees[[Employee Name]:[Office]],6))</f>
        <v>CASUAL</v>
      </c>
      <c r="G2390" s="24">
        <v>44754</v>
      </c>
      <c r="H2390" s="24">
        <v>44754</v>
      </c>
      <c r="I2390" s="57" t="s">
        <v>81</v>
      </c>
      <c r="K2390" s="51" t="str">
        <f ca="1">LeaveTracker[[#This Row],[Days]]&amp;" "&amp;LeaveTracker[[#This Row],[Type of Leave]]</f>
        <v>1 SL</v>
      </c>
      <c r="L2390" s="23">
        <f ca="1">NETWORKDAYS(LeaveTracker[[#This Row],[Start Date]],LeaveTracker[[#This Row],[End Date]],lstHolidays)</f>
        <v>1</v>
      </c>
      <c r="M2390" s="27"/>
    </row>
    <row r="2391" spans="1:13" ht="30" hidden="1" customHeight="1" x14ac:dyDescent="0.3">
      <c r="A2391" s="27">
        <f t="shared" si="0"/>
        <v>845</v>
      </c>
      <c r="B2391" s="31">
        <v>44778</v>
      </c>
      <c r="C2391" s="31">
        <v>44746</v>
      </c>
      <c r="D2391" s="19" t="s">
        <v>304</v>
      </c>
      <c r="E2391" s="51" t="str">
        <f>IF(ISBLANK(LeaveTracker[[#This Row],[Employee Name]]),"-----",VLOOKUP(LeaveTracker[[#This Row],[Employee Name]],Employees[[Employee Name]:[Office]],7))</f>
        <v>TOPS (ADMIN CSU)</v>
      </c>
      <c r="F2391" s="51" t="str">
        <f>IF(ISBLANK(LeaveTracker[[#This Row],[Employee Name]]),"-----",VLOOKUP(LeaveTracker[[#This Row],[Employee Name]],Employees[[Employee Name]:[Office]],6))</f>
        <v>REGULAR</v>
      </c>
      <c r="G2391" s="24">
        <v>44740</v>
      </c>
      <c r="H2391" s="24">
        <v>44742</v>
      </c>
      <c r="I2391" s="57" t="s">
        <v>81</v>
      </c>
      <c r="K2391" s="51" t="str">
        <f ca="1">LeaveTracker[[#This Row],[Days]]&amp;" "&amp;LeaveTracker[[#This Row],[Type of Leave]]</f>
        <v>3 SL</v>
      </c>
      <c r="L2391" s="23">
        <f ca="1">NETWORKDAYS(LeaveTracker[[#This Row],[Start Date]],LeaveTracker[[#This Row],[End Date]],lstHolidays)</f>
        <v>3</v>
      </c>
      <c r="M2391" s="27"/>
    </row>
    <row r="2392" spans="1:13" ht="30" hidden="1" customHeight="1" x14ac:dyDescent="0.3">
      <c r="A2392" s="27">
        <f t="shared" si="0"/>
        <v>846</v>
      </c>
      <c r="B2392" s="31">
        <v>44778</v>
      </c>
      <c r="C2392" s="31">
        <v>44754</v>
      </c>
      <c r="D2392" s="19" t="s">
        <v>878</v>
      </c>
      <c r="E2392" s="51" t="str">
        <f>IF(ISBLANK(LeaveTracker[[#This Row],[Employee Name]]),"-----",VLOOKUP(LeaveTracker[[#This Row],[Employee Name]],Employees[[Employee Name]:[Office]],7))</f>
        <v>GSO</v>
      </c>
      <c r="F2392" s="51" t="str">
        <f>IF(ISBLANK(LeaveTracker[[#This Row],[Employee Name]]),"-----",VLOOKUP(LeaveTracker[[#This Row],[Employee Name]],Employees[[Employee Name]:[Office]],6))</f>
        <v>REGULAR</v>
      </c>
      <c r="G2392" s="24">
        <v>44748</v>
      </c>
      <c r="H2392" s="24">
        <v>44748</v>
      </c>
      <c r="I2392" s="57" t="s">
        <v>81</v>
      </c>
      <c r="K2392" s="51" t="str">
        <f ca="1">LeaveTracker[[#This Row],[Days]]&amp;" "&amp;LeaveTracker[[#This Row],[Type of Leave]]</f>
        <v>1 SL</v>
      </c>
      <c r="L2392" s="23">
        <f ca="1">NETWORKDAYS(LeaveTracker[[#This Row],[Start Date]],LeaveTracker[[#This Row],[End Date]],lstHolidays)</f>
        <v>1</v>
      </c>
      <c r="M2392" s="27"/>
    </row>
    <row r="2393" spans="1:13" ht="30" hidden="1" customHeight="1" x14ac:dyDescent="0.3">
      <c r="A2393" s="27">
        <v>846</v>
      </c>
      <c r="B2393" s="31">
        <v>44778</v>
      </c>
      <c r="C2393" s="31">
        <v>44754</v>
      </c>
      <c r="D2393" s="19" t="s">
        <v>878</v>
      </c>
      <c r="E2393" s="51" t="str">
        <f>IF(ISBLANK(LeaveTracker[[#This Row],[Employee Name]]),"-----",VLOOKUP(LeaveTracker[[#This Row],[Employee Name]],Employees[[Employee Name]:[Office]],7))</f>
        <v>GSO</v>
      </c>
      <c r="F2393" s="51" t="str">
        <f>IF(ISBLANK(LeaveTracker[[#This Row],[Employee Name]]),"-----",VLOOKUP(LeaveTracker[[#This Row],[Employee Name]],Employees[[Employee Name]:[Office]],6))</f>
        <v>REGULAR</v>
      </c>
      <c r="G2393" s="24">
        <v>44753</v>
      </c>
      <c r="H2393" s="24">
        <v>44753</v>
      </c>
      <c r="I2393" s="57" t="s">
        <v>81</v>
      </c>
      <c r="K2393" s="51" t="str">
        <f ca="1">LeaveTracker[[#This Row],[Days]]&amp;" "&amp;LeaveTracker[[#This Row],[Type of Leave]]</f>
        <v>1 SL</v>
      </c>
      <c r="L2393" s="23">
        <f ca="1">NETWORKDAYS(LeaveTracker[[#This Row],[Start Date]],LeaveTracker[[#This Row],[End Date]],lstHolidays)</f>
        <v>1</v>
      </c>
      <c r="M2393" s="27"/>
    </row>
    <row r="2394" spans="1:13" ht="30" hidden="1" customHeight="1" x14ac:dyDescent="0.3">
      <c r="A2394" s="27">
        <f t="shared" ref="A2394:A2399" si="1">A2393+1</f>
        <v>847</v>
      </c>
      <c r="B2394" s="31">
        <v>44778</v>
      </c>
      <c r="C2394" s="31">
        <v>44741</v>
      </c>
      <c r="D2394" s="19" t="s">
        <v>533</v>
      </c>
      <c r="E2394" s="51" t="str">
        <f>IF(ISBLANK(LeaveTracker[[#This Row],[Employee Name]]),"-----",VLOOKUP(LeaveTracker[[#This Row],[Employee Name]],Employees[[Employee Name]:[Office]],7))</f>
        <v>GSO</v>
      </c>
      <c r="F2394" s="51" t="str">
        <f>IF(ISBLANK(LeaveTracker[[#This Row],[Employee Name]]),"-----",VLOOKUP(LeaveTracker[[#This Row],[Employee Name]],Employees[[Employee Name]:[Office]],6))</f>
        <v>REGULAR</v>
      </c>
      <c r="G2394" s="24">
        <v>44740</v>
      </c>
      <c r="H2394" s="24">
        <v>44740</v>
      </c>
      <c r="I2394" s="57" t="s">
        <v>81</v>
      </c>
      <c r="K2394" s="51" t="str">
        <f ca="1">LeaveTracker[[#This Row],[Days]]&amp;" "&amp;LeaveTracker[[#This Row],[Type of Leave]]</f>
        <v>1 SL</v>
      </c>
      <c r="L2394" s="23">
        <f ca="1">NETWORKDAYS(LeaveTracker[[#This Row],[Start Date]],LeaveTracker[[#This Row],[End Date]],lstHolidays)</f>
        <v>1</v>
      </c>
      <c r="M2394" s="27"/>
    </row>
    <row r="2395" spans="1:13" ht="30" hidden="1" customHeight="1" x14ac:dyDescent="0.3">
      <c r="A2395" s="27">
        <f t="shared" si="1"/>
        <v>848</v>
      </c>
      <c r="B2395" s="31">
        <v>44778</v>
      </c>
      <c r="C2395" s="31">
        <v>44753</v>
      </c>
      <c r="D2395" s="19" t="s">
        <v>780</v>
      </c>
      <c r="E2395" s="51" t="str">
        <f>IF(ISBLANK(LeaveTracker[[#This Row],[Employee Name]]),"-----",VLOOKUP(LeaveTracker[[#This Row],[Employee Name]],Employees[[Employee Name]:[Office]],7))</f>
        <v>GSO</v>
      </c>
      <c r="F2395" s="51" t="str">
        <f>IF(ISBLANK(LeaveTracker[[#This Row],[Employee Name]]),"-----",VLOOKUP(LeaveTracker[[#This Row],[Employee Name]],Employees[[Employee Name]:[Office]],6))</f>
        <v>REGULAR</v>
      </c>
      <c r="G2395" s="24">
        <v>44749</v>
      </c>
      <c r="H2395" s="24">
        <v>44750</v>
      </c>
      <c r="I2395" s="57" t="s">
        <v>81</v>
      </c>
      <c r="K2395" s="51" t="str">
        <f ca="1">LeaveTracker[[#This Row],[Days]]&amp;" "&amp;LeaveTracker[[#This Row],[Type of Leave]]</f>
        <v>2 SL</v>
      </c>
      <c r="L2395" s="23">
        <f ca="1">NETWORKDAYS(LeaveTracker[[#This Row],[Start Date]],LeaveTracker[[#This Row],[End Date]],lstHolidays)</f>
        <v>2</v>
      </c>
      <c r="M2395" s="27"/>
    </row>
    <row r="2396" spans="1:13" ht="30" hidden="1" customHeight="1" x14ac:dyDescent="0.3">
      <c r="A2396" s="27">
        <f t="shared" si="1"/>
        <v>849</v>
      </c>
      <c r="B2396" s="31">
        <v>44778</v>
      </c>
      <c r="C2396" s="31">
        <v>44741</v>
      </c>
      <c r="D2396" s="19" t="s">
        <v>528</v>
      </c>
      <c r="E2396" s="51" t="str">
        <f>IF(ISBLANK(LeaveTracker[[#This Row],[Employee Name]]),"-----",VLOOKUP(LeaveTracker[[#This Row],[Employee Name]],Employees[[Employee Name]:[Office]],7))</f>
        <v>GSO</v>
      </c>
      <c r="F2396" s="51" t="str">
        <f>IF(ISBLANK(LeaveTracker[[#This Row],[Employee Name]]),"-----",VLOOKUP(LeaveTracker[[#This Row],[Employee Name]],Employees[[Employee Name]:[Office]],6))</f>
        <v>REGULAR</v>
      </c>
      <c r="G2396" s="24">
        <v>44747</v>
      </c>
      <c r="H2396" s="24">
        <v>44747</v>
      </c>
      <c r="I2396" s="57" t="s">
        <v>82</v>
      </c>
      <c r="K2396" s="51" t="str">
        <f ca="1">LeaveTracker[[#This Row],[Days]]&amp;" "&amp;LeaveTracker[[#This Row],[Type of Leave]]</f>
        <v>1 VL</v>
      </c>
      <c r="L2396" s="23">
        <f ca="1">NETWORKDAYS(LeaveTracker[[#This Row],[Start Date]],LeaveTracker[[#This Row],[End Date]],lstHolidays)</f>
        <v>1</v>
      </c>
      <c r="M2396" s="27"/>
    </row>
    <row r="2397" spans="1:13" ht="30" hidden="1" customHeight="1" x14ac:dyDescent="0.3">
      <c r="A2397" s="27">
        <f t="shared" si="1"/>
        <v>850</v>
      </c>
      <c r="B2397" s="31">
        <v>44778</v>
      </c>
      <c r="C2397" s="31">
        <v>44718</v>
      </c>
      <c r="D2397" s="19" t="s">
        <v>913</v>
      </c>
      <c r="E2397" s="51" t="str">
        <f>IF(ISBLANK(LeaveTracker[[#This Row],[Employee Name]]),"-----",VLOOKUP(LeaveTracker[[#This Row],[Employee Name]],Employees[[Employee Name]:[Office]],7))</f>
        <v>CPDO</v>
      </c>
      <c r="F2397" s="51" t="str">
        <f>IF(ISBLANK(LeaveTracker[[#This Row],[Employee Name]]),"-----",VLOOKUP(LeaveTracker[[#This Row],[Employee Name]],Employees[[Employee Name]:[Office]],6))</f>
        <v>REGULAR</v>
      </c>
      <c r="G2397" s="24">
        <v>44712</v>
      </c>
      <c r="H2397" s="24">
        <v>44715</v>
      </c>
      <c r="I2397" s="57" t="s">
        <v>81</v>
      </c>
      <c r="K2397" s="51" t="str">
        <f ca="1">LeaveTracker[[#This Row],[Days]]&amp;" "&amp;LeaveTracker[[#This Row],[Type of Leave]]</f>
        <v>4 SL</v>
      </c>
      <c r="L2397" s="23">
        <f ca="1">NETWORKDAYS(LeaveTracker[[#This Row],[Start Date]],LeaveTracker[[#This Row],[End Date]],lstHolidays)</f>
        <v>4</v>
      </c>
      <c r="M2397" s="27"/>
    </row>
    <row r="2398" spans="1:13" ht="30" hidden="1" customHeight="1" x14ac:dyDescent="0.3">
      <c r="A2398" s="27">
        <f t="shared" si="1"/>
        <v>851</v>
      </c>
      <c r="B2398" s="31">
        <v>44778</v>
      </c>
      <c r="C2398" s="31">
        <v>44755</v>
      </c>
      <c r="D2398" s="19" t="s">
        <v>686</v>
      </c>
      <c r="E2398" s="51" t="str">
        <f>IF(ISBLANK(LeaveTracker[[#This Row],[Employee Name]]),"-----",VLOOKUP(LeaveTracker[[#This Row],[Employee Name]],Employees[[Employee Name]:[Office]],7))</f>
        <v>CEO</v>
      </c>
      <c r="F2398" s="51" t="str">
        <f>IF(ISBLANK(LeaveTracker[[#This Row],[Employee Name]]),"-----",VLOOKUP(LeaveTracker[[#This Row],[Employee Name]],Employees[[Employee Name]:[Office]],6))</f>
        <v>REGULAR</v>
      </c>
      <c r="G2398" s="24">
        <v>44763</v>
      </c>
      <c r="H2398" s="24">
        <v>44764</v>
      </c>
      <c r="I2398" s="57" t="s">
        <v>300</v>
      </c>
      <c r="J2398" s="43" t="s">
        <v>1008</v>
      </c>
      <c r="K2398" s="51" t="str">
        <f ca="1">LeaveTracker[[#This Row],[Days]]&amp;" "&amp;LeaveTracker[[#This Row],[Type of Leave]]</f>
        <v>2 OTHER</v>
      </c>
      <c r="L2398" s="23">
        <f ca="1">NETWORKDAYS(LeaveTracker[[#This Row],[Start Date]],LeaveTracker[[#This Row],[End Date]],lstHolidays)</f>
        <v>2</v>
      </c>
      <c r="M2398" s="27"/>
    </row>
    <row r="2399" spans="1:13" ht="30" hidden="1" customHeight="1" x14ac:dyDescent="0.3">
      <c r="A2399" s="27">
        <f t="shared" si="1"/>
        <v>852</v>
      </c>
      <c r="B2399" s="31">
        <v>44778</v>
      </c>
      <c r="C2399" s="31">
        <v>44746</v>
      </c>
      <c r="D2399" s="19" t="s">
        <v>908</v>
      </c>
      <c r="E2399" s="51" t="str">
        <f>IF(ISBLANK(LeaveTracker[[#This Row],[Employee Name]]),"-----",VLOOKUP(LeaveTracker[[#This Row],[Employee Name]],Employees[[Employee Name]:[Office]],7))</f>
        <v>CEO</v>
      </c>
      <c r="F2399" s="51" t="str">
        <f>IF(ISBLANK(LeaveTracker[[#This Row],[Employee Name]]),"-----",VLOOKUP(LeaveTracker[[#This Row],[Employee Name]],Employees[[Employee Name]:[Office]],6))</f>
        <v>REGULAR</v>
      </c>
      <c r="G2399" s="24">
        <v>44732</v>
      </c>
      <c r="H2399" s="24">
        <v>44732</v>
      </c>
      <c r="I2399" s="57" t="s">
        <v>81</v>
      </c>
      <c r="K2399" s="51" t="str">
        <f ca="1">LeaveTracker[[#This Row],[Days]]&amp;" "&amp;LeaveTracker[[#This Row],[Type of Leave]]</f>
        <v>1 SL</v>
      </c>
      <c r="L2399" s="23">
        <f ca="1">NETWORKDAYS(LeaveTracker[[#This Row],[Start Date]],LeaveTracker[[#This Row],[End Date]],lstHolidays)</f>
        <v>1</v>
      </c>
      <c r="M2399" s="27"/>
    </row>
    <row r="2400" spans="1:13" ht="30" hidden="1" customHeight="1" x14ac:dyDescent="0.3">
      <c r="A2400" s="27">
        <v>852</v>
      </c>
      <c r="B2400" s="31">
        <v>44778</v>
      </c>
      <c r="C2400" s="31">
        <v>44746</v>
      </c>
      <c r="D2400" s="19" t="s">
        <v>908</v>
      </c>
      <c r="E2400" s="51" t="str">
        <f>IF(ISBLANK(LeaveTracker[[#This Row],[Employee Name]]),"-----",VLOOKUP(LeaveTracker[[#This Row],[Employee Name]],Employees[[Employee Name]:[Office]],7))</f>
        <v>CEO</v>
      </c>
      <c r="F2400" s="51" t="str">
        <f>IF(ISBLANK(LeaveTracker[[#This Row],[Employee Name]]),"-----",VLOOKUP(LeaveTracker[[#This Row],[Employee Name]],Employees[[Employee Name]:[Office]],6))</f>
        <v>REGULAR</v>
      </c>
      <c r="G2400" s="24">
        <v>44742</v>
      </c>
      <c r="H2400" s="24">
        <v>44742</v>
      </c>
      <c r="I2400" s="57" t="s">
        <v>81</v>
      </c>
      <c r="K2400" s="51" t="str">
        <f ca="1">LeaveTracker[[#This Row],[Days]]&amp;" "&amp;LeaveTracker[[#This Row],[Type of Leave]]</f>
        <v>1 SL</v>
      </c>
      <c r="L2400" s="23">
        <f ca="1">NETWORKDAYS(LeaveTracker[[#This Row],[Start Date]],LeaveTracker[[#This Row],[End Date]],lstHolidays)</f>
        <v>1</v>
      </c>
      <c r="M2400" s="27"/>
    </row>
    <row r="2401" spans="1:13" ht="30" hidden="1" customHeight="1" x14ac:dyDescent="0.3">
      <c r="A2401" s="27">
        <f>A2400+1</f>
        <v>853</v>
      </c>
      <c r="B2401" s="31">
        <v>44778</v>
      </c>
      <c r="C2401" s="31">
        <v>44740</v>
      </c>
      <c r="D2401" s="19" t="s">
        <v>326</v>
      </c>
      <c r="E2401" s="51" t="str">
        <f>IF(ISBLANK(LeaveTracker[[#This Row],[Employee Name]]),"-----",VLOOKUP(LeaveTracker[[#This Row],[Employee Name]],Employees[[Employee Name]:[Office]],7))</f>
        <v>CEO</v>
      </c>
      <c r="F2401" s="51" t="str">
        <f>IF(ISBLANK(LeaveTracker[[#This Row],[Employee Name]]),"-----",VLOOKUP(LeaveTracker[[#This Row],[Employee Name]],Employees[[Employee Name]:[Office]],6))</f>
        <v>REGULAR</v>
      </c>
      <c r="G2401" s="24">
        <v>44739</v>
      </c>
      <c r="H2401" s="24">
        <v>44739</v>
      </c>
      <c r="I2401" s="57" t="s">
        <v>81</v>
      </c>
      <c r="K2401" s="51" t="str">
        <f ca="1">LeaveTracker[[#This Row],[Days]]&amp;" "&amp;LeaveTracker[[#This Row],[Type of Leave]]</f>
        <v>1 SL</v>
      </c>
      <c r="L2401" s="23">
        <f ca="1">NETWORKDAYS(LeaveTracker[[#This Row],[Start Date]],LeaveTracker[[#This Row],[End Date]],lstHolidays)</f>
        <v>1</v>
      </c>
      <c r="M2401" s="27"/>
    </row>
    <row r="2402" spans="1:13" ht="30" hidden="1" customHeight="1" x14ac:dyDescent="0.3">
      <c r="A2402" s="27">
        <f>A2401+1</f>
        <v>854</v>
      </c>
      <c r="B2402" s="31">
        <v>44778</v>
      </c>
      <c r="C2402" s="31">
        <v>44753</v>
      </c>
      <c r="D2402" s="19" t="s">
        <v>615</v>
      </c>
      <c r="E2402" s="51" t="str">
        <f>IF(ISBLANK(LeaveTracker[[#This Row],[Employee Name]]),"-----",VLOOKUP(LeaveTracker[[#This Row],[Employee Name]],Employees[[Employee Name]:[Office]],7))</f>
        <v>CBO</v>
      </c>
      <c r="F2402" s="51" t="str">
        <f>IF(ISBLANK(LeaveTracker[[#This Row],[Employee Name]]),"-----",VLOOKUP(LeaveTracker[[#This Row],[Employee Name]],Employees[[Employee Name]:[Office]],6))</f>
        <v>REGULAR</v>
      </c>
      <c r="G2402" s="24">
        <v>44749</v>
      </c>
      <c r="H2402" s="24">
        <v>44750</v>
      </c>
      <c r="I2402" s="57" t="s">
        <v>81</v>
      </c>
      <c r="K2402" s="51" t="str">
        <f ca="1">LeaveTracker[[#This Row],[Days]]&amp;" "&amp;LeaveTracker[[#This Row],[Type of Leave]]</f>
        <v>2 SL</v>
      </c>
      <c r="L2402" s="23">
        <f ca="1">NETWORKDAYS(LeaveTracker[[#This Row],[Start Date]],LeaveTracker[[#This Row],[End Date]],lstHolidays)</f>
        <v>2</v>
      </c>
      <c r="M2402" s="27"/>
    </row>
    <row r="2403" spans="1:13" ht="30" hidden="1" customHeight="1" x14ac:dyDescent="0.3">
      <c r="A2403" s="27">
        <f>A2402+1</f>
        <v>855</v>
      </c>
      <c r="B2403" s="31">
        <v>44778</v>
      </c>
      <c r="C2403" s="31">
        <v>44757</v>
      </c>
      <c r="D2403" s="19" t="s">
        <v>233</v>
      </c>
      <c r="E2403" s="51" t="str">
        <f>IF(ISBLANK(LeaveTracker[[#This Row],[Employee Name]]),"-----",VLOOKUP(LeaveTracker[[#This Row],[Employee Name]],Employees[[Employee Name]:[Office]],7))</f>
        <v>CSWDO</v>
      </c>
      <c r="F2403" s="51" t="str">
        <f>IF(ISBLANK(LeaveTracker[[#This Row],[Employee Name]]),"-----",VLOOKUP(LeaveTracker[[#This Row],[Employee Name]],Employees[[Employee Name]:[Office]],6))</f>
        <v>REGULAR</v>
      </c>
      <c r="G2403" s="24">
        <v>44760</v>
      </c>
      <c r="H2403" s="24">
        <v>44760</v>
      </c>
      <c r="I2403" s="57" t="s">
        <v>82</v>
      </c>
      <c r="K2403" s="51" t="str">
        <f ca="1">LeaveTracker[[#This Row],[Days]]&amp;" "&amp;LeaveTracker[[#This Row],[Type of Leave]]</f>
        <v>1 VL</v>
      </c>
      <c r="L2403" s="23">
        <f ca="1">NETWORKDAYS(LeaveTracker[[#This Row],[Start Date]],LeaveTracker[[#This Row],[End Date]],lstHolidays)</f>
        <v>1</v>
      </c>
      <c r="M2403" s="27"/>
    </row>
    <row r="2404" spans="1:13" ht="30" hidden="1" customHeight="1" x14ac:dyDescent="0.3">
      <c r="A2404" s="27">
        <v>855</v>
      </c>
      <c r="B2404" s="31">
        <v>44778</v>
      </c>
      <c r="C2404" s="31">
        <v>44757</v>
      </c>
      <c r="D2404" s="19" t="s">
        <v>233</v>
      </c>
      <c r="E2404" s="51" t="str">
        <f>IF(ISBLANK(LeaveTracker[[#This Row],[Employee Name]]),"-----",VLOOKUP(LeaveTracker[[#This Row],[Employee Name]],Employees[[Employee Name]:[Office]],7))</f>
        <v>CSWDO</v>
      </c>
      <c r="F2404" s="51" t="str">
        <f>IF(ISBLANK(LeaveTracker[[#This Row],[Employee Name]]),"-----",VLOOKUP(LeaveTracker[[#This Row],[Employee Name]],Employees[[Employee Name]:[Office]],6))</f>
        <v>REGULAR</v>
      </c>
      <c r="G2404" s="24">
        <v>44764</v>
      </c>
      <c r="H2404" s="24">
        <v>44764</v>
      </c>
      <c r="I2404" s="57" t="s">
        <v>82</v>
      </c>
      <c r="K2404" s="51" t="str">
        <f ca="1">LeaveTracker[[#This Row],[Days]]&amp;" "&amp;LeaveTracker[[#This Row],[Type of Leave]]</f>
        <v>1 VL</v>
      </c>
      <c r="L2404" s="23">
        <f ca="1">NETWORKDAYS(LeaveTracker[[#This Row],[Start Date]],LeaveTracker[[#This Row],[End Date]],lstHolidays)</f>
        <v>1</v>
      </c>
      <c r="M2404" s="27"/>
    </row>
    <row r="2405" spans="1:13" ht="30" hidden="1" customHeight="1" x14ac:dyDescent="0.3">
      <c r="A2405" s="27">
        <f t="shared" ref="A2405:A2413" si="2">A2404+1</f>
        <v>856</v>
      </c>
      <c r="B2405" s="31">
        <v>44778</v>
      </c>
      <c r="C2405" s="31">
        <v>44760</v>
      </c>
      <c r="D2405" s="19" t="s">
        <v>233</v>
      </c>
      <c r="E2405" s="51" t="str">
        <f>IF(ISBLANK(LeaveTracker[[#This Row],[Employee Name]]),"-----",VLOOKUP(LeaveTracker[[#This Row],[Employee Name]],Employees[[Employee Name]:[Office]],7))</f>
        <v>CSWDO</v>
      </c>
      <c r="F2405" s="51" t="str">
        <f>IF(ISBLANK(LeaveTracker[[#This Row],[Employee Name]]),"-----",VLOOKUP(LeaveTracker[[#This Row],[Employee Name]],Employees[[Employee Name]:[Office]],6))</f>
        <v>REGULAR</v>
      </c>
      <c r="G2405" s="24">
        <v>44756</v>
      </c>
      <c r="H2405" s="24">
        <v>44757</v>
      </c>
      <c r="I2405" s="57" t="s">
        <v>81</v>
      </c>
      <c r="K2405" s="51" t="str">
        <f ca="1">LeaveTracker[[#This Row],[Days]]&amp;" "&amp;LeaveTracker[[#This Row],[Type of Leave]]</f>
        <v>2 SL</v>
      </c>
      <c r="L2405" s="23">
        <f ca="1">NETWORKDAYS(LeaveTracker[[#This Row],[Start Date]],LeaveTracker[[#This Row],[End Date]],lstHolidays)</f>
        <v>2</v>
      </c>
      <c r="M2405" s="27"/>
    </row>
    <row r="2406" spans="1:13" ht="30" hidden="1" customHeight="1" x14ac:dyDescent="0.3">
      <c r="A2406" s="27">
        <f t="shared" si="2"/>
        <v>857</v>
      </c>
      <c r="B2406" s="31">
        <v>44778</v>
      </c>
      <c r="C2406" s="31">
        <v>44757</v>
      </c>
      <c r="D2406" s="19" t="s">
        <v>233</v>
      </c>
      <c r="E2406" s="51" t="str">
        <f>IF(ISBLANK(LeaveTracker[[#This Row],[Employee Name]]),"-----",VLOOKUP(LeaveTracker[[#This Row],[Employee Name]],Employees[[Employee Name]:[Office]],7))</f>
        <v>CSWDO</v>
      </c>
      <c r="F2406" s="51" t="str">
        <f>IF(ISBLANK(LeaveTracker[[#This Row],[Employee Name]]),"-----",VLOOKUP(LeaveTracker[[#This Row],[Employee Name]],Employees[[Employee Name]:[Office]],6))</f>
        <v>REGULAR</v>
      </c>
      <c r="G2406" s="24">
        <v>44755</v>
      </c>
      <c r="H2406" s="24">
        <v>44755</v>
      </c>
      <c r="I2406" s="57" t="s">
        <v>300</v>
      </c>
      <c r="J2406" s="43" t="s">
        <v>215</v>
      </c>
      <c r="K2406" s="51" t="str">
        <f ca="1">LeaveTracker[[#This Row],[Days]]&amp;" "&amp;LeaveTracker[[#This Row],[Type of Leave]]</f>
        <v>1 OTHER</v>
      </c>
      <c r="L2406" s="23">
        <f ca="1">NETWORKDAYS(LeaveTracker[[#This Row],[Start Date]],LeaveTracker[[#This Row],[End Date]],lstHolidays)</f>
        <v>1</v>
      </c>
      <c r="M2406" s="27"/>
    </row>
    <row r="2407" spans="1:13" ht="30" hidden="1" customHeight="1" x14ac:dyDescent="0.3">
      <c r="A2407" s="27">
        <f t="shared" si="2"/>
        <v>858</v>
      </c>
      <c r="B2407" s="31">
        <v>44778</v>
      </c>
      <c r="C2407" s="31">
        <v>44754</v>
      </c>
      <c r="D2407" s="19" t="s">
        <v>752</v>
      </c>
      <c r="E2407" s="51" t="str">
        <f>IF(ISBLANK(LeaveTracker[[#This Row],[Employee Name]]),"-----",VLOOKUP(LeaveTracker[[#This Row],[Employee Name]],Employees[[Employee Name]:[Office]],7))</f>
        <v>CSWDO</v>
      </c>
      <c r="F2407" s="51" t="str">
        <f>IF(ISBLANK(LeaveTracker[[#This Row],[Employee Name]]),"-----",VLOOKUP(LeaveTracker[[#This Row],[Employee Name]],Employees[[Employee Name]:[Office]],6))</f>
        <v>REGULAR</v>
      </c>
      <c r="G2407" s="24">
        <v>44753</v>
      </c>
      <c r="H2407" s="24">
        <v>44753</v>
      </c>
      <c r="I2407" s="57" t="s">
        <v>81</v>
      </c>
      <c r="K2407" s="51" t="str">
        <f ca="1">LeaveTracker[[#This Row],[Days]]&amp;" "&amp;LeaveTracker[[#This Row],[Type of Leave]]</f>
        <v>1 SL</v>
      </c>
      <c r="L2407" s="23">
        <f ca="1">NETWORKDAYS(LeaveTracker[[#This Row],[Start Date]],LeaveTracker[[#This Row],[End Date]],lstHolidays)</f>
        <v>1</v>
      </c>
      <c r="M2407" s="27"/>
    </row>
    <row r="2408" spans="1:13" ht="30" hidden="1" customHeight="1" x14ac:dyDescent="0.3">
      <c r="A2408" s="27">
        <f t="shared" si="2"/>
        <v>859</v>
      </c>
      <c r="B2408" s="31">
        <v>44778</v>
      </c>
      <c r="C2408" s="31">
        <v>44749</v>
      </c>
      <c r="D2408" s="19" t="s">
        <v>1018</v>
      </c>
      <c r="E2408" s="51" t="str">
        <f>IF(ISBLANK(LeaveTracker[[#This Row],[Employee Name]]),"-----",VLOOKUP(LeaveTracker[[#This Row],[Employee Name]],Employees[[Employee Name]:[Office]],7))</f>
        <v>CSWDO</v>
      </c>
      <c r="F2408" s="51" t="str">
        <f>IF(ISBLANK(LeaveTracker[[#This Row],[Employee Name]]),"-----",VLOOKUP(LeaveTracker[[#This Row],[Employee Name]],Employees[[Employee Name]:[Office]],6))</f>
        <v>REGULAR</v>
      </c>
      <c r="G2408" s="24">
        <v>44746</v>
      </c>
      <c r="H2408" s="24">
        <v>44746</v>
      </c>
      <c r="I2408" s="57" t="s">
        <v>81</v>
      </c>
      <c r="K2408" s="51" t="str">
        <f ca="1">LeaveTracker[[#This Row],[Days]]&amp;" "&amp;LeaveTracker[[#This Row],[Type of Leave]]</f>
        <v>1 SL</v>
      </c>
      <c r="L2408" s="23">
        <f ca="1">NETWORKDAYS(LeaveTracker[[#This Row],[Start Date]],LeaveTracker[[#This Row],[End Date]],lstHolidays)</f>
        <v>1</v>
      </c>
      <c r="M2408" s="27"/>
    </row>
    <row r="2409" spans="1:13" ht="30" hidden="1" customHeight="1" x14ac:dyDescent="0.3">
      <c r="A2409" s="27">
        <f t="shared" si="2"/>
        <v>860</v>
      </c>
      <c r="B2409" s="31">
        <v>44778</v>
      </c>
      <c r="C2409" s="31">
        <v>44753</v>
      </c>
      <c r="D2409" s="19" t="s">
        <v>740</v>
      </c>
      <c r="E2409" s="51" t="str">
        <f>IF(ISBLANK(LeaveTracker[[#This Row],[Employee Name]]),"-----",VLOOKUP(LeaveTracker[[#This Row],[Employee Name]],Employees[[Employee Name]:[Office]],7))</f>
        <v>CSWDO</v>
      </c>
      <c r="F2409" s="51" t="str">
        <f>IF(ISBLANK(LeaveTracker[[#This Row],[Employee Name]]),"-----",VLOOKUP(LeaveTracker[[#This Row],[Employee Name]],Employees[[Employee Name]:[Office]],6))</f>
        <v>REGULAR</v>
      </c>
      <c r="G2409" s="24">
        <v>44755</v>
      </c>
      <c r="H2409" s="24">
        <v>44755</v>
      </c>
      <c r="I2409" s="57" t="s">
        <v>300</v>
      </c>
      <c r="J2409" s="43" t="s">
        <v>1007</v>
      </c>
      <c r="K2409" s="51" t="str">
        <f ca="1">LeaveTracker[[#This Row],[Days]]&amp;" "&amp;LeaveTracker[[#This Row],[Type of Leave]]</f>
        <v>1 OTHER</v>
      </c>
      <c r="L2409" s="23">
        <f ca="1">NETWORKDAYS(LeaveTracker[[#This Row],[Start Date]],LeaveTracker[[#This Row],[End Date]],lstHolidays)</f>
        <v>1</v>
      </c>
      <c r="M2409" s="27"/>
    </row>
    <row r="2410" spans="1:13" ht="30" hidden="1" customHeight="1" x14ac:dyDescent="0.3">
      <c r="A2410" s="27">
        <f t="shared" si="2"/>
        <v>861</v>
      </c>
      <c r="B2410" s="31">
        <v>44778</v>
      </c>
      <c r="C2410" s="31">
        <v>44753</v>
      </c>
      <c r="D2410" s="19" t="s">
        <v>104</v>
      </c>
      <c r="E2410" s="51" t="str">
        <f>IF(ISBLANK(LeaveTracker[[#This Row],[Employee Name]]),"-----",VLOOKUP(LeaveTracker[[#This Row],[Employee Name]],Employees[[Employee Name]:[Office]],7))</f>
        <v>CTO</v>
      </c>
      <c r="F2410" s="51" t="str">
        <f>IF(ISBLANK(LeaveTracker[[#This Row],[Employee Name]]),"-----",VLOOKUP(LeaveTracker[[#This Row],[Employee Name]],Employees[[Employee Name]:[Office]],6))</f>
        <v>REGULAR</v>
      </c>
      <c r="G2410" s="24">
        <v>44748</v>
      </c>
      <c r="H2410" s="24">
        <v>44749</v>
      </c>
      <c r="I2410" s="57" t="s">
        <v>81</v>
      </c>
      <c r="K2410" s="51" t="str">
        <f ca="1">LeaveTracker[[#This Row],[Days]]&amp;" "&amp;LeaveTracker[[#This Row],[Type of Leave]]</f>
        <v>2 SL</v>
      </c>
      <c r="L2410" s="23">
        <f ca="1">NETWORKDAYS(LeaveTracker[[#This Row],[Start Date]],LeaveTracker[[#This Row],[End Date]],lstHolidays)</f>
        <v>2</v>
      </c>
      <c r="M2410" s="27"/>
    </row>
    <row r="2411" spans="1:13" ht="30" hidden="1" customHeight="1" x14ac:dyDescent="0.3">
      <c r="A2411" s="27">
        <f t="shared" si="2"/>
        <v>862</v>
      </c>
      <c r="B2411" s="31">
        <v>44778</v>
      </c>
      <c r="C2411" s="31">
        <v>44714</v>
      </c>
      <c r="D2411" s="19" t="s">
        <v>635</v>
      </c>
      <c r="E2411" s="51" t="str">
        <f>IF(ISBLANK(LeaveTracker[[#This Row],[Employee Name]]),"-----",VLOOKUP(LeaveTracker[[#This Row],[Employee Name]],Employees[[Employee Name]:[Office]],7))</f>
        <v>LIBRARY</v>
      </c>
      <c r="F2411" s="51" t="str">
        <f>IF(ISBLANK(LeaveTracker[[#This Row],[Employee Name]]),"-----",VLOOKUP(LeaveTracker[[#This Row],[Employee Name]],Employees[[Employee Name]:[Office]],6))</f>
        <v>REGULAR</v>
      </c>
      <c r="G2411" s="24">
        <v>44712</v>
      </c>
      <c r="H2411" s="24">
        <v>44713</v>
      </c>
      <c r="I2411" s="57" t="s">
        <v>81</v>
      </c>
      <c r="K2411" s="51" t="str">
        <f ca="1">LeaveTracker[[#This Row],[Days]]&amp;" "&amp;LeaveTracker[[#This Row],[Type of Leave]]</f>
        <v>2 SL</v>
      </c>
      <c r="L2411" s="23">
        <f ca="1">NETWORKDAYS(LeaveTracker[[#This Row],[Start Date]],LeaveTracker[[#This Row],[End Date]],lstHolidays)</f>
        <v>2</v>
      </c>
      <c r="M2411" s="27"/>
    </row>
    <row r="2412" spans="1:13" ht="30" hidden="1" customHeight="1" x14ac:dyDescent="0.3">
      <c r="A2412" s="27">
        <f t="shared" si="2"/>
        <v>863</v>
      </c>
      <c r="B2412" s="31">
        <v>44778</v>
      </c>
      <c r="C2412" s="31">
        <v>44747</v>
      </c>
      <c r="D2412" s="19" t="s">
        <v>471</v>
      </c>
      <c r="E2412" s="51" t="str">
        <f>IF(ISBLANK(LeaveTracker[[#This Row],[Employee Name]]),"-----",VLOOKUP(LeaveTracker[[#This Row],[Employee Name]],Employees[[Employee Name]:[Office]],7))</f>
        <v>ASSESSORS OFFICE</v>
      </c>
      <c r="F2412" s="51" t="str">
        <f>IF(ISBLANK(LeaveTracker[[#This Row],[Employee Name]]),"-----",VLOOKUP(LeaveTracker[[#This Row],[Employee Name]],Employees[[Employee Name]:[Office]],6))</f>
        <v>REGULAR</v>
      </c>
      <c r="G2412" s="24">
        <v>44755</v>
      </c>
      <c r="H2412" s="24">
        <v>44756</v>
      </c>
      <c r="I2412" s="57" t="s">
        <v>82</v>
      </c>
      <c r="K2412" s="51" t="str">
        <f ca="1">LeaveTracker[[#This Row],[Days]]&amp;" "&amp;LeaveTracker[[#This Row],[Type of Leave]]</f>
        <v>2 VL</v>
      </c>
      <c r="L2412" s="23">
        <f ca="1">NETWORKDAYS(LeaveTracker[[#This Row],[Start Date]],LeaveTracker[[#This Row],[End Date]],lstHolidays)</f>
        <v>2</v>
      </c>
      <c r="M2412" s="27"/>
    </row>
    <row r="2413" spans="1:13" ht="30" hidden="1" customHeight="1" x14ac:dyDescent="0.3">
      <c r="A2413" s="27">
        <f t="shared" si="2"/>
        <v>864</v>
      </c>
      <c r="B2413" s="31">
        <v>44778</v>
      </c>
      <c r="C2413" s="31">
        <v>44740</v>
      </c>
      <c r="D2413" s="19" t="s">
        <v>1021</v>
      </c>
      <c r="E2413" s="51" t="str">
        <f>IF(ISBLANK(LeaveTracker[[#This Row],[Employee Name]]),"-----",VLOOKUP(LeaveTracker[[#This Row],[Employee Name]],Employees[[Employee Name]:[Office]],7))</f>
        <v>LANDTAX</v>
      </c>
      <c r="F2413" s="51" t="str">
        <f>IF(ISBLANK(LeaveTracker[[#This Row],[Employee Name]]),"-----",VLOOKUP(LeaveTracker[[#This Row],[Employee Name]],Employees[[Employee Name]:[Office]],6))</f>
        <v>REGULAR</v>
      </c>
      <c r="G2413" s="24">
        <v>44732</v>
      </c>
      <c r="H2413" s="24">
        <v>44732</v>
      </c>
      <c r="I2413" s="57" t="s">
        <v>81</v>
      </c>
      <c r="K2413" s="51" t="str">
        <f ca="1">LeaveTracker[[#This Row],[Days]]&amp;" "&amp;LeaveTracker[[#This Row],[Type of Leave]]</f>
        <v>1 SL</v>
      </c>
      <c r="L2413" s="23">
        <f ca="1">NETWORKDAYS(LeaveTracker[[#This Row],[Start Date]],LeaveTracker[[#This Row],[End Date]],lstHolidays)</f>
        <v>1</v>
      </c>
      <c r="M2413" s="27"/>
    </row>
    <row r="2414" spans="1:13" ht="30" hidden="1" customHeight="1" x14ac:dyDescent="0.3">
      <c r="A2414" s="27">
        <v>864</v>
      </c>
      <c r="B2414" s="31">
        <v>44778</v>
      </c>
      <c r="C2414" s="31">
        <v>44740</v>
      </c>
      <c r="D2414" s="19" t="s">
        <v>1021</v>
      </c>
      <c r="E2414" s="51" t="str">
        <f>IF(ISBLANK(LeaveTracker[[#This Row],[Employee Name]]),"-----",VLOOKUP(LeaveTracker[[#This Row],[Employee Name]],Employees[[Employee Name]:[Office]],7))</f>
        <v>LANDTAX</v>
      </c>
      <c r="F2414" s="51" t="str">
        <f>IF(ISBLANK(LeaveTracker[[#This Row],[Employee Name]]),"-----",VLOOKUP(LeaveTracker[[#This Row],[Employee Name]],Employees[[Employee Name]:[Office]],6))</f>
        <v>REGULAR</v>
      </c>
      <c r="G2414" s="24">
        <v>44736</v>
      </c>
      <c r="H2414" s="24">
        <v>44736</v>
      </c>
      <c r="I2414" s="57" t="s">
        <v>81</v>
      </c>
      <c r="K2414" s="51" t="str">
        <f ca="1">LeaveTracker[[#This Row],[Days]]&amp;" "&amp;LeaveTracker[[#This Row],[Type of Leave]]</f>
        <v>1 SL</v>
      </c>
      <c r="L2414" s="23">
        <f ca="1">NETWORKDAYS(LeaveTracker[[#This Row],[Start Date]],LeaveTracker[[#This Row],[End Date]],lstHolidays)</f>
        <v>1</v>
      </c>
      <c r="M2414" s="27"/>
    </row>
    <row r="2415" spans="1:13" ht="30" hidden="1" customHeight="1" x14ac:dyDescent="0.3">
      <c r="A2415" s="27">
        <f>A2414+1</f>
        <v>865</v>
      </c>
      <c r="B2415" s="31">
        <v>44778</v>
      </c>
      <c r="C2415" s="31">
        <v>44741</v>
      </c>
      <c r="D2415" s="19" t="s">
        <v>408</v>
      </c>
      <c r="E2415" s="51" t="str">
        <f>IF(ISBLANK(LeaveTracker[[#This Row],[Employee Name]]),"-----",VLOOKUP(LeaveTracker[[#This Row],[Employee Name]],Employees[[Employee Name]:[Office]],7))</f>
        <v>CTO</v>
      </c>
      <c r="F2415" s="51" t="str">
        <f>IF(ISBLANK(LeaveTracker[[#This Row],[Employee Name]]),"-----",VLOOKUP(LeaveTracker[[#This Row],[Employee Name]],Employees[[Employee Name]:[Office]],6))</f>
        <v>REGULAR</v>
      </c>
      <c r="G2415" s="24">
        <v>44736</v>
      </c>
      <c r="H2415" s="24">
        <v>44736</v>
      </c>
      <c r="I2415" s="57" t="s">
        <v>81</v>
      </c>
      <c r="K2415" s="51" t="str">
        <f ca="1">LeaveTracker[[#This Row],[Days]]&amp;" "&amp;LeaveTracker[[#This Row],[Type of Leave]]</f>
        <v>1 SL</v>
      </c>
      <c r="L2415" s="23">
        <f ca="1">NETWORKDAYS(LeaveTracker[[#This Row],[Start Date]],LeaveTracker[[#This Row],[End Date]],lstHolidays)</f>
        <v>1</v>
      </c>
      <c r="M2415" s="27"/>
    </row>
    <row r="2416" spans="1:13" ht="30" hidden="1" customHeight="1" x14ac:dyDescent="0.3">
      <c r="A2416" s="27">
        <v>865</v>
      </c>
      <c r="B2416" s="31">
        <v>44778</v>
      </c>
      <c r="C2416" s="31">
        <v>44741</v>
      </c>
      <c r="D2416" s="19" t="s">
        <v>408</v>
      </c>
      <c r="E2416" s="51" t="str">
        <f>IF(ISBLANK(LeaveTracker[[#This Row],[Employee Name]]),"-----",VLOOKUP(LeaveTracker[[#This Row],[Employee Name]],Employees[[Employee Name]:[Office]],7))</f>
        <v>CTO</v>
      </c>
      <c r="F2416" s="51" t="str">
        <f>IF(ISBLANK(LeaveTracker[[#This Row],[Employee Name]]),"-----",VLOOKUP(LeaveTracker[[#This Row],[Employee Name]],Employees[[Employee Name]:[Office]],6))</f>
        <v>REGULAR</v>
      </c>
      <c r="G2416" s="24">
        <v>44739</v>
      </c>
      <c r="H2416" s="24">
        <v>44739</v>
      </c>
      <c r="I2416" s="57" t="s">
        <v>81</v>
      </c>
      <c r="K2416" s="51" t="str">
        <f ca="1">LeaveTracker[[#This Row],[Days]]&amp;" "&amp;LeaveTracker[[#This Row],[Type of Leave]]</f>
        <v>1 SL</v>
      </c>
      <c r="L2416" s="23">
        <f ca="1">NETWORKDAYS(LeaveTracker[[#This Row],[Start Date]],LeaveTracker[[#This Row],[End Date]],lstHolidays)</f>
        <v>1</v>
      </c>
      <c r="M2416" s="27"/>
    </row>
    <row r="2417" spans="1:13" ht="30" hidden="1" customHeight="1" x14ac:dyDescent="0.3">
      <c r="A2417" s="27">
        <f>A2416+1</f>
        <v>866</v>
      </c>
      <c r="B2417" s="31">
        <v>44778</v>
      </c>
      <c r="C2417" s="31">
        <v>44757</v>
      </c>
      <c r="D2417" s="19" t="s">
        <v>326</v>
      </c>
      <c r="E2417" s="51" t="str">
        <f>IF(ISBLANK(LeaveTracker[[#This Row],[Employee Name]]),"-----",VLOOKUP(LeaveTracker[[#This Row],[Employee Name]],Employees[[Employee Name]:[Office]],7))</f>
        <v>CEO</v>
      </c>
      <c r="F2417" s="51" t="str">
        <f>IF(ISBLANK(LeaveTracker[[#This Row],[Employee Name]]),"-----",VLOOKUP(LeaveTracker[[#This Row],[Employee Name]],Employees[[Employee Name]:[Office]],6))</f>
        <v>REGULAR</v>
      </c>
      <c r="G2417" s="24">
        <v>44763</v>
      </c>
      <c r="H2417" s="24">
        <v>44763</v>
      </c>
      <c r="I2417" s="57" t="s">
        <v>300</v>
      </c>
      <c r="J2417" s="43" t="s">
        <v>1007</v>
      </c>
      <c r="K2417" s="51" t="str">
        <f ca="1">LeaveTracker[[#This Row],[Days]]&amp;" "&amp;LeaveTracker[[#This Row],[Type of Leave]]</f>
        <v>1 OTHER</v>
      </c>
      <c r="L2417" s="23">
        <f ca="1">NETWORKDAYS(LeaveTracker[[#This Row],[Start Date]],LeaveTracker[[#This Row],[End Date]],lstHolidays)</f>
        <v>1</v>
      </c>
      <c r="M2417" s="27"/>
    </row>
    <row r="2418" spans="1:13" ht="30" hidden="1" customHeight="1" x14ac:dyDescent="0.3">
      <c r="A2418" s="27">
        <f>A2417+1</f>
        <v>867</v>
      </c>
      <c r="B2418" s="31">
        <v>44778</v>
      </c>
      <c r="C2418" s="31">
        <v>44759</v>
      </c>
      <c r="D2418" s="19" t="s">
        <v>285</v>
      </c>
      <c r="E2418" s="51" t="str">
        <f>IF(ISBLANK(LeaveTracker[[#This Row],[Employee Name]]),"-----",VLOOKUP(LeaveTracker[[#This Row],[Employee Name]],Employees[[Employee Name]:[Office]],7))</f>
        <v>PICNIC GROVE</v>
      </c>
      <c r="F2418" s="51" t="str">
        <f>IF(ISBLANK(LeaveTracker[[#This Row],[Employee Name]]),"-----",VLOOKUP(LeaveTracker[[#This Row],[Employee Name]],Employees[[Employee Name]:[Office]],6))</f>
        <v>REGULAR</v>
      </c>
      <c r="G2418" s="24">
        <v>44774</v>
      </c>
      <c r="H2418" s="24">
        <v>44774</v>
      </c>
      <c r="I2418" s="57" t="s">
        <v>300</v>
      </c>
      <c r="J2418" s="43" t="s">
        <v>1007</v>
      </c>
      <c r="K2418" s="51" t="str">
        <f ca="1">LeaveTracker[[#This Row],[Days]]&amp;" "&amp;LeaveTracker[[#This Row],[Type of Leave]]</f>
        <v>1 OTHER</v>
      </c>
      <c r="L2418" s="23">
        <f ca="1">NETWORKDAYS(LeaveTracker[[#This Row],[Start Date]],LeaveTracker[[#This Row],[End Date]],lstHolidays)</f>
        <v>1</v>
      </c>
      <c r="M2418" s="27"/>
    </row>
    <row r="2419" spans="1:13" ht="30" hidden="1" customHeight="1" x14ac:dyDescent="0.3">
      <c r="A2419" s="27">
        <f>A2418+1</f>
        <v>868</v>
      </c>
      <c r="B2419" s="31">
        <v>44778</v>
      </c>
      <c r="C2419" s="31">
        <v>44760</v>
      </c>
      <c r="D2419" s="19" t="s">
        <v>244</v>
      </c>
      <c r="E2419" s="51" t="str">
        <f>IF(ISBLANK(LeaveTracker[[#This Row],[Employee Name]]),"-----",VLOOKUP(LeaveTracker[[#This Row],[Employee Name]],Employees[[Employee Name]:[Office]],7))</f>
        <v>TCCH/TICC</v>
      </c>
      <c r="F2419" s="51" t="str">
        <f>IF(ISBLANK(LeaveTracker[[#This Row],[Employee Name]]),"-----",VLOOKUP(LeaveTracker[[#This Row],[Employee Name]],Employees[[Employee Name]:[Office]],6))</f>
        <v>REGULAR</v>
      </c>
      <c r="G2419" s="24">
        <v>44749</v>
      </c>
      <c r="H2419" s="24">
        <v>44750</v>
      </c>
      <c r="I2419" s="57" t="s">
        <v>82</v>
      </c>
      <c r="K2419" s="51" t="str">
        <f ca="1">LeaveTracker[[#This Row],[Days]]&amp;" "&amp;LeaveTracker[[#This Row],[Type of Leave]]</f>
        <v>2 VL</v>
      </c>
      <c r="L2419" s="23">
        <f ca="1">NETWORKDAYS(LeaveTracker[[#This Row],[Start Date]],LeaveTracker[[#This Row],[End Date]],lstHolidays)</f>
        <v>2</v>
      </c>
      <c r="M2419" s="27"/>
    </row>
    <row r="2420" spans="1:13" ht="30" hidden="1" customHeight="1" x14ac:dyDescent="0.3">
      <c r="A2420" s="27">
        <v>868</v>
      </c>
      <c r="B2420" s="31">
        <v>44778</v>
      </c>
      <c r="C2420" s="31">
        <v>44760</v>
      </c>
      <c r="D2420" s="19" t="s">
        <v>244</v>
      </c>
      <c r="E2420" s="51" t="str">
        <f>IF(ISBLANK(LeaveTracker[[#This Row],[Employee Name]]),"-----",VLOOKUP(LeaveTracker[[#This Row],[Employee Name]],Employees[[Employee Name]:[Office]],7))</f>
        <v>TCCH/TICC</v>
      </c>
      <c r="F2420" s="51" t="str">
        <f>IF(ISBLANK(LeaveTracker[[#This Row],[Employee Name]]),"-----",VLOOKUP(LeaveTracker[[#This Row],[Employee Name]],Employees[[Employee Name]:[Office]],6))</f>
        <v>REGULAR</v>
      </c>
      <c r="G2420" s="24">
        <v>44753</v>
      </c>
      <c r="H2420" s="24">
        <v>44757</v>
      </c>
      <c r="I2420" s="57" t="s">
        <v>82</v>
      </c>
      <c r="K2420" s="51" t="str">
        <f ca="1">LeaveTracker[[#This Row],[Days]]&amp;" "&amp;LeaveTracker[[#This Row],[Type of Leave]]</f>
        <v>5 VL</v>
      </c>
      <c r="L2420" s="23">
        <f ca="1">NETWORKDAYS(LeaveTracker[[#This Row],[Start Date]],LeaveTracker[[#This Row],[End Date]],lstHolidays)</f>
        <v>5</v>
      </c>
      <c r="M2420" s="27"/>
    </row>
    <row r="2421" spans="1:13" ht="30" hidden="1" customHeight="1" x14ac:dyDescent="0.3">
      <c r="A2421" s="27">
        <f t="shared" ref="A2421:A2428" si="3">A2420+1</f>
        <v>869</v>
      </c>
      <c r="B2421" s="31">
        <v>44778</v>
      </c>
      <c r="C2421" s="31">
        <v>44755</v>
      </c>
      <c r="D2421" s="19" t="s">
        <v>443</v>
      </c>
      <c r="E2421" s="51" t="str">
        <f>IF(ISBLANK(LeaveTracker[[#This Row],[Employee Name]]),"-----",VLOOKUP(LeaveTracker[[#This Row],[Employee Name]],Employees[[Employee Name]:[Office]],7))</f>
        <v>ACCOUNTING</v>
      </c>
      <c r="F2421" s="51" t="str">
        <f>IF(ISBLANK(LeaveTracker[[#This Row],[Employee Name]]),"-----",VLOOKUP(LeaveTracker[[#This Row],[Employee Name]],Employees[[Employee Name]:[Office]],6))</f>
        <v>REGULAR</v>
      </c>
      <c r="G2421" s="24">
        <v>44762</v>
      </c>
      <c r="H2421" s="24">
        <v>44762</v>
      </c>
      <c r="I2421" s="57" t="s">
        <v>300</v>
      </c>
      <c r="J2421" s="43" t="s">
        <v>1007</v>
      </c>
      <c r="K2421" s="51" t="str">
        <f ca="1">LeaveTracker[[#This Row],[Days]]&amp;" "&amp;LeaveTracker[[#This Row],[Type of Leave]]</f>
        <v>1 OTHER</v>
      </c>
      <c r="L2421" s="23">
        <f ca="1">NETWORKDAYS(LeaveTracker[[#This Row],[Start Date]],LeaveTracker[[#This Row],[End Date]],lstHolidays)</f>
        <v>1</v>
      </c>
      <c r="M2421" s="27"/>
    </row>
    <row r="2422" spans="1:13" ht="30" hidden="1" customHeight="1" x14ac:dyDescent="0.3">
      <c r="A2422" s="27">
        <f t="shared" si="3"/>
        <v>870</v>
      </c>
      <c r="B2422" s="31">
        <v>44778</v>
      </c>
      <c r="C2422" s="31">
        <v>44756</v>
      </c>
      <c r="D2422" s="19" t="s">
        <v>766</v>
      </c>
      <c r="E2422" s="51" t="str">
        <f>IF(ISBLANK(LeaveTracker[[#This Row],[Employee Name]]),"-----",VLOOKUP(LeaveTracker[[#This Row],[Employee Name]],Employees[[Employee Name]:[Office]],7))</f>
        <v>CTO</v>
      </c>
      <c r="F2422" s="51" t="str">
        <f>IF(ISBLANK(LeaveTracker[[#This Row],[Employee Name]]),"-----",VLOOKUP(LeaveTracker[[#This Row],[Employee Name]],Employees[[Employee Name]:[Office]],6))</f>
        <v>REGULAR</v>
      </c>
      <c r="G2422" s="24">
        <v>44755</v>
      </c>
      <c r="H2422" s="24">
        <v>44755</v>
      </c>
      <c r="I2422" s="57" t="s">
        <v>81</v>
      </c>
      <c r="K2422" s="51" t="str">
        <f ca="1">LeaveTracker[[#This Row],[Days]]&amp;" "&amp;LeaveTracker[[#This Row],[Type of Leave]]</f>
        <v>1 SL</v>
      </c>
      <c r="L2422" s="23">
        <f ca="1">NETWORKDAYS(LeaveTracker[[#This Row],[Start Date]],LeaveTracker[[#This Row],[End Date]],lstHolidays)</f>
        <v>1</v>
      </c>
      <c r="M2422" s="27"/>
    </row>
    <row r="2423" spans="1:13" ht="30" hidden="1" customHeight="1" x14ac:dyDescent="0.3">
      <c r="A2423" s="27">
        <f t="shared" si="3"/>
        <v>871</v>
      </c>
      <c r="B2423" s="31">
        <v>44778</v>
      </c>
      <c r="C2423" s="31">
        <v>44756</v>
      </c>
      <c r="D2423" s="19" t="s">
        <v>766</v>
      </c>
      <c r="E2423" s="51" t="str">
        <f>IF(ISBLANK(LeaveTracker[[#This Row],[Employee Name]]),"-----",VLOOKUP(LeaveTracker[[#This Row],[Employee Name]],Employees[[Employee Name]:[Office]],7))</f>
        <v>CTO</v>
      </c>
      <c r="F2423" s="51" t="str">
        <f>IF(ISBLANK(LeaveTracker[[#This Row],[Employee Name]]),"-----",VLOOKUP(LeaveTracker[[#This Row],[Employee Name]],Employees[[Employee Name]:[Office]],6))</f>
        <v>REGULAR</v>
      </c>
      <c r="G2423" s="24">
        <v>44753</v>
      </c>
      <c r="H2423" s="24">
        <v>44753</v>
      </c>
      <c r="I2423" s="57" t="s">
        <v>300</v>
      </c>
      <c r="J2423" s="43" t="s">
        <v>999</v>
      </c>
      <c r="K2423" s="51" t="str">
        <f ca="1">LeaveTracker[[#This Row],[Days]]&amp;" "&amp;LeaveTracker[[#This Row],[Type of Leave]]</f>
        <v>1 OTHER</v>
      </c>
      <c r="L2423" s="23">
        <f ca="1">NETWORKDAYS(LeaveTracker[[#This Row],[Start Date]],LeaveTracker[[#This Row],[End Date]],lstHolidays)</f>
        <v>1</v>
      </c>
      <c r="M2423" s="27"/>
    </row>
    <row r="2424" spans="1:13" ht="30" hidden="1" customHeight="1" x14ac:dyDescent="0.3">
      <c r="A2424" s="27">
        <f t="shared" si="3"/>
        <v>872</v>
      </c>
      <c r="B2424" s="31">
        <v>44778</v>
      </c>
      <c r="C2424" s="31">
        <v>44757</v>
      </c>
      <c r="D2424" s="19" t="s">
        <v>838</v>
      </c>
      <c r="E2424" s="51" t="str">
        <f>IF(ISBLANK(LeaveTracker[[#This Row],[Employee Name]]),"-----",VLOOKUP(LeaveTracker[[#This Row],[Employee Name]],Employees[[Employee Name]:[Office]],7))</f>
        <v>CTO</v>
      </c>
      <c r="F2424" s="51" t="str">
        <f>IF(ISBLANK(LeaveTracker[[#This Row],[Employee Name]]),"-----",VLOOKUP(LeaveTracker[[#This Row],[Employee Name]],Employees[[Employee Name]:[Office]],6))</f>
        <v>REGULAR</v>
      </c>
      <c r="G2424" s="24">
        <v>44748</v>
      </c>
      <c r="H2424" s="24">
        <v>44748</v>
      </c>
      <c r="I2424" s="57" t="s">
        <v>81</v>
      </c>
      <c r="K2424" s="51" t="str">
        <f ca="1">LeaveTracker[[#This Row],[Days]]&amp;" "&amp;LeaveTracker[[#This Row],[Type of Leave]]</f>
        <v>1 SL</v>
      </c>
      <c r="L2424" s="23">
        <f ca="1">NETWORKDAYS(LeaveTracker[[#This Row],[Start Date]],LeaveTracker[[#This Row],[End Date]],lstHolidays)</f>
        <v>1</v>
      </c>
      <c r="M2424" s="27"/>
    </row>
    <row r="2425" spans="1:13" ht="30" hidden="1" customHeight="1" x14ac:dyDescent="0.3">
      <c r="A2425" s="27">
        <f t="shared" si="3"/>
        <v>873</v>
      </c>
      <c r="B2425" s="31">
        <v>44778</v>
      </c>
      <c r="C2425" s="31">
        <v>44746</v>
      </c>
      <c r="D2425" s="19" t="s">
        <v>660</v>
      </c>
      <c r="E2425" s="51" t="str">
        <f>IF(ISBLANK(LeaveTracker[[#This Row],[Employee Name]]),"-----",VLOOKUP(LeaveTracker[[#This Row],[Employee Name]],Employees[[Employee Name]:[Office]],7))</f>
        <v>ASSESSORS OFFICE</v>
      </c>
      <c r="F2425" s="51" t="str">
        <f>IF(ISBLANK(LeaveTracker[[#This Row],[Employee Name]]),"-----",VLOOKUP(LeaveTracker[[#This Row],[Employee Name]],Employees[[Employee Name]:[Office]],6))</f>
        <v>REGULAR</v>
      </c>
      <c r="G2425" s="24">
        <v>44753</v>
      </c>
      <c r="H2425" s="24">
        <v>44756</v>
      </c>
      <c r="I2425" s="57" t="s">
        <v>82</v>
      </c>
      <c r="K2425" s="51" t="str">
        <f ca="1">LeaveTracker[[#This Row],[Days]]&amp;" "&amp;LeaveTracker[[#This Row],[Type of Leave]]</f>
        <v>4 VL</v>
      </c>
      <c r="L2425" s="23">
        <f ca="1">NETWORKDAYS(LeaveTracker[[#This Row],[Start Date]],LeaveTracker[[#This Row],[End Date]],lstHolidays)</f>
        <v>4</v>
      </c>
      <c r="M2425" s="27"/>
    </row>
    <row r="2426" spans="1:13" ht="30" hidden="1" customHeight="1" x14ac:dyDescent="0.3">
      <c r="A2426" s="27">
        <f t="shared" si="3"/>
        <v>874</v>
      </c>
      <c r="B2426" s="31">
        <v>44778</v>
      </c>
      <c r="C2426" s="31">
        <v>44746</v>
      </c>
      <c r="D2426" s="19" t="s">
        <v>660</v>
      </c>
      <c r="E2426" s="51" t="str">
        <f>IF(ISBLANK(LeaveTracker[[#This Row],[Employee Name]]),"-----",VLOOKUP(LeaveTracker[[#This Row],[Employee Name]],Employees[[Employee Name]:[Office]],7))</f>
        <v>ASSESSORS OFFICE</v>
      </c>
      <c r="F2426" s="51" t="str">
        <f>IF(ISBLANK(LeaveTracker[[#This Row],[Employee Name]]),"-----",VLOOKUP(LeaveTracker[[#This Row],[Employee Name]],Employees[[Employee Name]:[Office]],6))</f>
        <v>REGULAR</v>
      </c>
      <c r="G2426" s="24">
        <v>44742</v>
      </c>
      <c r="H2426" s="24">
        <v>44743</v>
      </c>
      <c r="I2426" s="57" t="s">
        <v>81</v>
      </c>
      <c r="K2426" s="51" t="str">
        <f ca="1">LeaveTracker[[#This Row],[Days]]&amp;" "&amp;LeaveTracker[[#This Row],[Type of Leave]]</f>
        <v>2 SL</v>
      </c>
      <c r="L2426" s="23">
        <f ca="1">NETWORKDAYS(LeaveTracker[[#This Row],[Start Date]],LeaveTracker[[#This Row],[End Date]],lstHolidays)</f>
        <v>2</v>
      </c>
      <c r="M2426" s="27"/>
    </row>
    <row r="2427" spans="1:13" ht="30" hidden="1" customHeight="1" x14ac:dyDescent="0.3">
      <c r="A2427" s="27">
        <f t="shared" si="3"/>
        <v>875</v>
      </c>
      <c r="B2427" s="31">
        <v>44778</v>
      </c>
      <c r="C2427" s="31">
        <v>44739</v>
      </c>
      <c r="D2427" s="19" t="s">
        <v>660</v>
      </c>
      <c r="E2427" s="51" t="str">
        <f>IF(ISBLANK(LeaveTracker[[#This Row],[Employee Name]]),"-----",VLOOKUP(LeaveTracker[[#This Row],[Employee Name]],Employees[[Employee Name]:[Office]],7))</f>
        <v>ASSESSORS OFFICE</v>
      </c>
      <c r="F2427" s="51" t="str">
        <f>IF(ISBLANK(LeaveTracker[[#This Row],[Employee Name]]),"-----",VLOOKUP(LeaveTracker[[#This Row],[Employee Name]],Employees[[Employee Name]:[Office]],6))</f>
        <v>REGULAR</v>
      </c>
      <c r="G2427" s="24">
        <v>44736</v>
      </c>
      <c r="H2427" s="24">
        <v>44736</v>
      </c>
      <c r="I2427" s="57" t="s">
        <v>300</v>
      </c>
      <c r="J2427" s="43" t="s">
        <v>1007</v>
      </c>
      <c r="K2427" s="51" t="str">
        <f ca="1">LeaveTracker[[#This Row],[Days]]&amp;" "&amp;LeaveTracker[[#This Row],[Type of Leave]]</f>
        <v>1 OTHER</v>
      </c>
      <c r="L2427" s="23">
        <f ca="1">NETWORKDAYS(LeaveTracker[[#This Row],[Start Date]],LeaveTracker[[#This Row],[End Date]],lstHolidays)</f>
        <v>1</v>
      </c>
      <c r="M2427" s="27"/>
    </row>
    <row r="2428" spans="1:13" ht="30" hidden="1" customHeight="1" x14ac:dyDescent="0.3">
      <c r="A2428" s="27">
        <f t="shared" si="3"/>
        <v>876</v>
      </c>
      <c r="B2428" s="31">
        <v>44778</v>
      </c>
      <c r="C2428" s="31">
        <v>44763</v>
      </c>
      <c r="D2428" s="19" t="s">
        <v>908</v>
      </c>
      <c r="E2428" s="51" t="str">
        <f>IF(ISBLANK(LeaveTracker[[#This Row],[Employee Name]]),"-----",VLOOKUP(LeaveTracker[[#This Row],[Employee Name]],Employees[[Employee Name]:[Office]],7))</f>
        <v>CEO</v>
      </c>
      <c r="F2428" s="51" t="str">
        <f>IF(ISBLANK(LeaveTracker[[#This Row],[Employee Name]]),"-----",VLOOKUP(LeaveTracker[[#This Row],[Employee Name]],Employees[[Employee Name]:[Office]],6))</f>
        <v>REGULAR</v>
      </c>
      <c r="G2428" s="24">
        <v>44763</v>
      </c>
      <c r="H2428" s="24">
        <v>44764</v>
      </c>
      <c r="I2428" s="57" t="s">
        <v>82</v>
      </c>
      <c r="K2428" s="51" t="str">
        <f ca="1">LeaveTracker[[#This Row],[Days]]&amp;" "&amp;LeaveTracker[[#This Row],[Type of Leave]]</f>
        <v>2 VL</v>
      </c>
      <c r="L2428" s="23">
        <f ca="1">NETWORKDAYS(LeaveTracker[[#This Row],[Start Date]],LeaveTracker[[#This Row],[End Date]],lstHolidays)</f>
        <v>2</v>
      </c>
      <c r="M2428" s="27"/>
    </row>
    <row r="2429" spans="1:13" ht="30" hidden="1" customHeight="1" x14ac:dyDescent="0.3">
      <c r="A2429" s="27">
        <v>876</v>
      </c>
      <c r="B2429" s="31">
        <v>44778</v>
      </c>
      <c r="C2429" s="31">
        <v>44763</v>
      </c>
      <c r="D2429" s="19" t="s">
        <v>908</v>
      </c>
      <c r="E2429" s="51" t="str">
        <f>IF(ISBLANK(LeaveTracker[[#This Row],[Employee Name]]),"-----",VLOOKUP(LeaveTracker[[#This Row],[Employee Name]],Employees[[Employee Name]:[Office]],7))</f>
        <v>CEO</v>
      </c>
      <c r="F2429" s="51" t="str">
        <f>IF(ISBLANK(LeaveTracker[[#This Row],[Employee Name]]),"-----",VLOOKUP(LeaveTracker[[#This Row],[Employee Name]],Employees[[Employee Name]:[Office]],6))</f>
        <v>REGULAR</v>
      </c>
      <c r="G2429" s="24">
        <v>44767</v>
      </c>
      <c r="H2429" s="24">
        <v>44767</v>
      </c>
      <c r="I2429" s="57" t="s">
        <v>82</v>
      </c>
      <c r="K2429" s="51" t="str">
        <f ca="1">LeaveTracker[[#This Row],[Days]]&amp;" "&amp;LeaveTracker[[#This Row],[Type of Leave]]</f>
        <v>1 VL</v>
      </c>
      <c r="L2429" s="23">
        <f ca="1">NETWORKDAYS(LeaveTracker[[#This Row],[Start Date]],LeaveTracker[[#This Row],[End Date]],lstHolidays)</f>
        <v>1</v>
      </c>
      <c r="M2429" s="27"/>
    </row>
    <row r="2430" spans="1:13" ht="30" hidden="1" customHeight="1" x14ac:dyDescent="0.3">
      <c r="A2430" s="27">
        <f>A2429+1</f>
        <v>877</v>
      </c>
      <c r="B2430" s="31">
        <v>44778</v>
      </c>
      <c r="C2430" s="31">
        <v>44749</v>
      </c>
      <c r="D2430" s="19" t="s">
        <v>663</v>
      </c>
      <c r="E2430" s="51" t="str">
        <f>IF(ISBLANK(LeaveTracker[[#This Row],[Employee Name]]),"-----",VLOOKUP(LeaveTracker[[#This Row],[Employee Name]],Employees[[Employee Name]:[Office]],7))</f>
        <v>CTO</v>
      </c>
      <c r="F2430" s="51" t="str">
        <f>IF(ISBLANK(LeaveTracker[[#This Row],[Employee Name]]),"-----",VLOOKUP(LeaveTracker[[#This Row],[Employee Name]],Employees[[Employee Name]:[Office]],6))</f>
        <v>REGULAR</v>
      </c>
      <c r="G2430" s="24">
        <v>44719</v>
      </c>
      <c r="H2430" s="24">
        <v>44719</v>
      </c>
      <c r="I2430" s="57" t="s">
        <v>81</v>
      </c>
      <c r="K2430" s="51" t="str">
        <f ca="1">LeaveTracker[[#This Row],[Days]]&amp;" "&amp;LeaveTracker[[#This Row],[Type of Leave]]</f>
        <v>1 SL</v>
      </c>
      <c r="L2430" s="23">
        <f ca="1">NETWORKDAYS(LeaveTracker[[#This Row],[Start Date]],LeaveTracker[[#This Row],[End Date]],lstHolidays)</f>
        <v>1</v>
      </c>
      <c r="M2430" s="27"/>
    </row>
    <row r="2431" spans="1:13" ht="30" hidden="1" customHeight="1" x14ac:dyDescent="0.3">
      <c r="A2431" s="27">
        <v>877</v>
      </c>
      <c r="B2431" s="31">
        <v>44778</v>
      </c>
      <c r="C2431" s="31">
        <v>44749</v>
      </c>
      <c r="D2431" s="19" t="s">
        <v>663</v>
      </c>
      <c r="E2431" s="51" t="str">
        <f>IF(ISBLANK(LeaveTracker[[#This Row],[Employee Name]]),"-----",VLOOKUP(LeaveTracker[[#This Row],[Employee Name]],Employees[[Employee Name]:[Office]],7))</f>
        <v>CTO</v>
      </c>
      <c r="F2431" s="51" t="str">
        <f>IF(ISBLANK(LeaveTracker[[#This Row],[Employee Name]]),"-----",VLOOKUP(LeaveTracker[[#This Row],[Employee Name]],Employees[[Employee Name]:[Office]],6))</f>
        <v>REGULAR</v>
      </c>
      <c r="G2431" s="24">
        <v>44734</v>
      </c>
      <c r="H2431" s="24">
        <v>44736</v>
      </c>
      <c r="I2431" s="57" t="s">
        <v>81</v>
      </c>
      <c r="K2431" s="51" t="str">
        <f ca="1">LeaveTracker[[#This Row],[Days]]&amp;" "&amp;LeaveTracker[[#This Row],[Type of Leave]]</f>
        <v>3 SL</v>
      </c>
      <c r="L2431" s="23">
        <f ca="1">NETWORKDAYS(LeaveTracker[[#This Row],[Start Date]],LeaveTracker[[#This Row],[End Date]],lstHolidays)</f>
        <v>3</v>
      </c>
      <c r="M2431" s="27"/>
    </row>
    <row r="2432" spans="1:13" ht="30" hidden="1" customHeight="1" x14ac:dyDescent="0.3">
      <c r="A2432" s="27">
        <v>877</v>
      </c>
      <c r="B2432" s="31">
        <v>44778</v>
      </c>
      <c r="C2432" s="31">
        <v>44749</v>
      </c>
      <c r="D2432" s="19" t="s">
        <v>663</v>
      </c>
      <c r="E2432" s="51" t="str">
        <f>IF(ISBLANK(LeaveTracker[[#This Row],[Employee Name]]),"-----",VLOOKUP(LeaveTracker[[#This Row],[Employee Name]],Employees[[Employee Name]:[Office]],7))</f>
        <v>CTO</v>
      </c>
      <c r="F2432" s="51" t="str">
        <f>IF(ISBLANK(LeaveTracker[[#This Row],[Employee Name]]),"-----",VLOOKUP(LeaveTracker[[#This Row],[Employee Name]],Employees[[Employee Name]:[Office]],6))</f>
        <v>REGULAR</v>
      </c>
      <c r="G2432" s="24">
        <v>44739</v>
      </c>
      <c r="H2432" s="24">
        <v>44742</v>
      </c>
      <c r="I2432" s="57" t="s">
        <v>81</v>
      </c>
      <c r="K2432" s="51" t="str">
        <f ca="1">LeaveTracker[[#This Row],[Days]]&amp;" "&amp;LeaveTracker[[#This Row],[Type of Leave]]</f>
        <v>4 SL</v>
      </c>
      <c r="L2432" s="23">
        <f ca="1">NETWORKDAYS(LeaveTracker[[#This Row],[Start Date]],LeaveTracker[[#This Row],[End Date]],lstHolidays)</f>
        <v>4</v>
      </c>
      <c r="M2432" s="27"/>
    </row>
    <row r="2433" spans="1:13" ht="30" hidden="1" customHeight="1" x14ac:dyDescent="0.3">
      <c r="A2433" s="27">
        <v>877</v>
      </c>
      <c r="B2433" s="31">
        <v>44778</v>
      </c>
      <c r="C2433" s="31">
        <v>44749</v>
      </c>
      <c r="D2433" s="19" t="s">
        <v>663</v>
      </c>
      <c r="E2433" s="51" t="str">
        <f>IF(ISBLANK(LeaveTracker[[#This Row],[Employee Name]]),"-----",VLOOKUP(LeaveTracker[[#This Row],[Employee Name]],Employees[[Employee Name]:[Office]],7))</f>
        <v>CTO</v>
      </c>
      <c r="F2433" s="51" t="str">
        <f>IF(ISBLANK(LeaveTracker[[#This Row],[Employee Name]]),"-----",VLOOKUP(LeaveTracker[[#This Row],[Employee Name]],Employees[[Employee Name]:[Office]],6))</f>
        <v>REGULAR</v>
      </c>
      <c r="G2433" s="24">
        <v>44743</v>
      </c>
      <c r="H2433" s="24">
        <v>44743</v>
      </c>
      <c r="I2433" s="57" t="s">
        <v>81</v>
      </c>
      <c r="K2433" s="51" t="str">
        <f ca="1">LeaveTracker[[#This Row],[Days]]&amp;" "&amp;LeaveTracker[[#This Row],[Type of Leave]]</f>
        <v>1 SL</v>
      </c>
      <c r="L2433" s="23">
        <f ca="1">NETWORKDAYS(LeaveTracker[[#This Row],[Start Date]],LeaveTracker[[#This Row],[End Date]],lstHolidays)</f>
        <v>1</v>
      </c>
      <c r="M2433" s="27"/>
    </row>
    <row r="2434" spans="1:13" ht="30" hidden="1" customHeight="1" x14ac:dyDescent="0.3">
      <c r="A2434" s="27">
        <v>877</v>
      </c>
      <c r="B2434" s="31">
        <v>44778</v>
      </c>
      <c r="C2434" s="31">
        <v>44750</v>
      </c>
      <c r="D2434" s="19" t="s">
        <v>663</v>
      </c>
      <c r="E2434" s="51" t="str">
        <f>IF(ISBLANK(LeaveTracker[[#This Row],[Employee Name]]),"-----",VLOOKUP(LeaveTracker[[#This Row],[Employee Name]],Employees[[Employee Name]:[Office]],7))</f>
        <v>CTO</v>
      </c>
      <c r="F2434" s="51" t="str">
        <f>IF(ISBLANK(LeaveTracker[[#This Row],[Employee Name]]),"-----",VLOOKUP(LeaveTracker[[#This Row],[Employee Name]],Employees[[Employee Name]:[Office]],6))</f>
        <v>REGULAR</v>
      </c>
      <c r="G2434" s="24">
        <v>44747</v>
      </c>
      <c r="H2434" s="24">
        <v>44748</v>
      </c>
      <c r="I2434" s="57" t="s">
        <v>81</v>
      </c>
      <c r="K2434" s="51" t="str">
        <f ca="1">LeaveTracker[[#This Row],[Days]]&amp;" "&amp;LeaveTracker[[#This Row],[Type of Leave]]</f>
        <v>2 SL</v>
      </c>
      <c r="L2434" s="23">
        <f ca="1">NETWORKDAYS(LeaveTracker[[#This Row],[Start Date]],LeaveTracker[[#This Row],[End Date]],lstHolidays)</f>
        <v>2</v>
      </c>
      <c r="M2434" s="27"/>
    </row>
    <row r="2435" spans="1:13" ht="30" hidden="1" customHeight="1" x14ac:dyDescent="0.3">
      <c r="A2435" s="27">
        <f>A2434+1</f>
        <v>878</v>
      </c>
      <c r="B2435" s="31">
        <v>44778</v>
      </c>
      <c r="C2435" s="31">
        <v>44764</v>
      </c>
      <c r="D2435" s="19" t="s">
        <v>954</v>
      </c>
      <c r="E2435" s="51" t="str">
        <f>IF(ISBLANK(LeaveTracker[[#This Row],[Employee Name]]),"-----",VLOOKUP(LeaveTracker[[#This Row],[Employee Name]],Employees[[Employee Name]:[Office]],7))</f>
        <v>ACCOUNTING</v>
      </c>
      <c r="F2435" s="51" t="str">
        <f>IF(ISBLANK(LeaveTracker[[#This Row],[Employee Name]]),"-----",VLOOKUP(LeaveTracker[[#This Row],[Employee Name]],Employees[[Employee Name]:[Office]],6))</f>
        <v>REGULAR</v>
      </c>
      <c r="G2435" s="24">
        <v>44760</v>
      </c>
      <c r="H2435" s="24">
        <v>44760</v>
      </c>
      <c r="I2435" s="57" t="s">
        <v>81</v>
      </c>
      <c r="K2435" s="51" t="str">
        <f ca="1">LeaveTracker[[#This Row],[Days]]&amp;" "&amp;LeaveTracker[[#This Row],[Type of Leave]]</f>
        <v>1 SL</v>
      </c>
      <c r="L2435" s="23">
        <f ca="1">NETWORKDAYS(LeaveTracker[[#This Row],[Start Date]],LeaveTracker[[#This Row],[End Date]],lstHolidays)</f>
        <v>1</v>
      </c>
      <c r="M2435" s="27"/>
    </row>
    <row r="2436" spans="1:13" ht="30" hidden="1" customHeight="1" x14ac:dyDescent="0.3">
      <c r="A2436" s="27">
        <v>878</v>
      </c>
      <c r="B2436" s="31">
        <v>44778</v>
      </c>
      <c r="C2436" s="31">
        <v>44764</v>
      </c>
      <c r="D2436" s="19" t="s">
        <v>954</v>
      </c>
      <c r="E2436" s="51" t="str">
        <f>IF(ISBLANK(LeaveTracker[[#This Row],[Employee Name]]),"-----",VLOOKUP(LeaveTracker[[#This Row],[Employee Name]],Employees[[Employee Name]:[Office]],7))</f>
        <v>ACCOUNTING</v>
      </c>
      <c r="F2436" s="51" t="str">
        <f>IF(ISBLANK(LeaveTracker[[#This Row],[Employee Name]]),"-----",VLOOKUP(LeaveTracker[[#This Row],[Employee Name]],Employees[[Employee Name]:[Office]],6))</f>
        <v>REGULAR</v>
      </c>
      <c r="G2436" s="24">
        <v>44763</v>
      </c>
      <c r="H2436" s="24">
        <v>44763</v>
      </c>
      <c r="I2436" s="57" t="s">
        <v>81</v>
      </c>
      <c r="K2436" s="51" t="str">
        <f ca="1">LeaveTracker[[#This Row],[Days]]&amp;" "&amp;LeaveTracker[[#This Row],[Type of Leave]]</f>
        <v>1 SL</v>
      </c>
      <c r="L2436" s="23">
        <f ca="1">NETWORKDAYS(LeaveTracker[[#This Row],[Start Date]],LeaveTracker[[#This Row],[End Date]],lstHolidays)</f>
        <v>1</v>
      </c>
      <c r="M2436" s="27"/>
    </row>
    <row r="2437" spans="1:13" ht="30" hidden="1" customHeight="1" x14ac:dyDescent="0.3">
      <c r="A2437" s="27">
        <f t="shared" ref="A2437:A2450" si="4">A2436+1</f>
        <v>879</v>
      </c>
      <c r="B2437" s="31">
        <v>44778</v>
      </c>
      <c r="C2437" s="31">
        <v>44757</v>
      </c>
      <c r="D2437" s="19" t="s">
        <v>954</v>
      </c>
      <c r="E2437" s="51" t="str">
        <f>IF(ISBLANK(LeaveTracker[[#This Row],[Employee Name]]),"-----",VLOOKUP(LeaveTracker[[#This Row],[Employee Name]],Employees[[Employee Name]:[Office]],7))</f>
        <v>ACCOUNTING</v>
      </c>
      <c r="F2437" s="51" t="str">
        <f>IF(ISBLANK(LeaveTracker[[#This Row],[Employee Name]]),"-----",VLOOKUP(LeaveTracker[[#This Row],[Employee Name]],Employees[[Employee Name]:[Office]],6))</f>
        <v>REGULAR</v>
      </c>
      <c r="G2437" s="24">
        <v>44754</v>
      </c>
      <c r="H2437" s="24">
        <v>44754</v>
      </c>
      <c r="I2437" s="57" t="s">
        <v>81</v>
      </c>
      <c r="K2437" s="51" t="str">
        <f ca="1">LeaveTracker[[#This Row],[Days]]&amp;" "&amp;LeaveTracker[[#This Row],[Type of Leave]]</f>
        <v>1 SL</v>
      </c>
      <c r="L2437" s="23">
        <f ca="1">NETWORKDAYS(LeaveTracker[[#This Row],[Start Date]],LeaveTracker[[#This Row],[End Date]],lstHolidays)</f>
        <v>1</v>
      </c>
      <c r="M2437" s="27"/>
    </row>
    <row r="2438" spans="1:13" ht="30" hidden="1" customHeight="1" x14ac:dyDescent="0.3">
      <c r="A2438" s="27">
        <f t="shared" si="4"/>
        <v>880</v>
      </c>
      <c r="B2438" s="31">
        <v>44778</v>
      </c>
      <c r="C2438" s="31">
        <v>44753</v>
      </c>
      <c r="D2438" s="19" t="s">
        <v>954</v>
      </c>
      <c r="E2438" s="51" t="str">
        <f>IF(ISBLANK(LeaveTracker[[#This Row],[Employee Name]]),"-----",VLOOKUP(LeaveTracker[[#This Row],[Employee Name]],Employees[[Employee Name]:[Office]],7))</f>
        <v>ACCOUNTING</v>
      </c>
      <c r="F2438" s="51" t="str">
        <f>IF(ISBLANK(LeaveTracker[[#This Row],[Employee Name]]),"-----",VLOOKUP(LeaveTracker[[#This Row],[Employee Name]],Employees[[Employee Name]:[Office]],6))</f>
        <v>REGULAR</v>
      </c>
      <c r="G2438" s="24">
        <v>44748</v>
      </c>
      <c r="H2438" s="24">
        <v>44748</v>
      </c>
      <c r="I2438" s="57" t="s">
        <v>81</v>
      </c>
      <c r="K2438" s="51" t="str">
        <f ca="1">LeaveTracker[[#This Row],[Days]]&amp;" "&amp;LeaveTracker[[#This Row],[Type of Leave]]</f>
        <v>1 SL</v>
      </c>
      <c r="L2438" s="23">
        <f ca="1">NETWORKDAYS(LeaveTracker[[#This Row],[Start Date]],LeaveTracker[[#This Row],[End Date]],lstHolidays)</f>
        <v>1</v>
      </c>
      <c r="M2438" s="27"/>
    </row>
    <row r="2439" spans="1:13" ht="30" hidden="1" customHeight="1" x14ac:dyDescent="0.3">
      <c r="A2439" s="27">
        <f t="shared" si="4"/>
        <v>881</v>
      </c>
      <c r="B2439" s="31">
        <v>44778</v>
      </c>
      <c r="C2439" s="31">
        <v>44757</v>
      </c>
      <c r="D2439" s="19" t="s">
        <v>954</v>
      </c>
      <c r="E2439" s="51" t="str">
        <f>IF(ISBLANK(LeaveTracker[[#This Row],[Employee Name]]),"-----",VLOOKUP(LeaveTracker[[#This Row],[Employee Name]],Employees[[Employee Name]:[Office]],7))</f>
        <v>ACCOUNTING</v>
      </c>
      <c r="F2439" s="51" t="str">
        <f>IF(ISBLANK(LeaveTracker[[#This Row],[Employee Name]]),"-----",VLOOKUP(LeaveTracker[[#This Row],[Employee Name]],Employees[[Employee Name]:[Office]],6))</f>
        <v>REGULAR</v>
      </c>
      <c r="G2439" s="24">
        <v>44718</v>
      </c>
      <c r="H2439" s="24">
        <v>44718</v>
      </c>
      <c r="I2439" s="57" t="s">
        <v>81</v>
      </c>
      <c r="K2439" s="51" t="str">
        <f ca="1">LeaveTracker[[#This Row],[Days]]&amp;" "&amp;LeaveTracker[[#This Row],[Type of Leave]]</f>
        <v>1 SL</v>
      </c>
      <c r="L2439" s="23">
        <f ca="1">NETWORKDAYS(LeaveTracker[[#This Row],[Start Date]],LeaveTracker[[#This Row],[End Date]],lstHolidays)</f>
        <v>1</v>
      </c>
      <c r="M2439" s="27"/>
    </row>
    <row r="2440" spans="1:13" ht="30" hidden="1" customHeight="1" x14ac:dyDescent="0.3">
      <c r="A2440" s="27">
        <f t="shared" si="4"/>
        <v>882</v>
      </c>
      <c r="B2440" s="31">
        <v>44778</v>
      </c>
      <c r="C2440" s="31">
        <v>44778</v>
      </c>
      <c r="D2440" s="19" t="s">
        <v>1012</v>
      </c>
      <c r="E2440" s="51" t="str">
        <f>IF(ISBLANK(LeaveTracker[[#This Row],[Employee Name]]),"-----",VLOOKUP(LeaveTracker[[#This Row],[Employee Name]],Employees[[Employee Name]:[Office]],7))</f>
        <v>ACCOUNTING</v>
      </c>
      <c r="F2440" s="51" t="str">
        <f>IF(ISBLANK(LeaveTracker[[#This Row],[Employee Name]]),"-----",VLOOKUP(LeaveTracker[[#This Row],[Employee Name]],Employees[[Employee Name]:[Office]],6))</f>
        <v>REGULAR</v>
      </c>
      <c r="G2440" s="24">
        <v>44783</v>
      </c>
      <c r="H2440" s="24">
        <v>44783</v>
      </c>
      <c r="I2440" s="57" t="s">
        <v>82</v>
      </c>
      <c r="K2440" s="51" t="str">
        <f ca="1">LeaveTracker[[#This Row],[Days]]&amp;" "&amp;LeaveTracker[[#This Row],[Type of Leave]]</f>
        <v>1 VL</v>
      </c>
      <c r="L2440" s="23">
        <f ca="1">NETWORKDAYS(LeaveTracker[[#This Row],[Start Date]],LeaveTracker[[#This Row],[End Date]],lstHolidays)</f>
        <v>1</v>
      </c>
      <c r="M2440" s="27"/>
    </row>
    <row r="2441" spans="1:13" ht="30" hidden="1" customHeight="1" x14ac:dyDescent="0.3">
      <c r="A2441" s="27">
        <f t="shared" si="4"/>
        <v>883</v>
      </c>
      <c r="B2441" s="31">
        <v>44778</v>
      </c>
      <c r="C2441" s="31">
        <v>44776</v>
      </c>
      <c r="D2441" s="19" t="s">
        <v>507</v>
      </c>
      <c r="E2441" s="51" t="str">
        <f>IF(ISBLANK(LeaveTracker[[#This Row],[Employee Name]]),"-----",VLOOKUP(LeaveTracker[[#This Row],[Employee Name]],Employees[[Employee Name]:[Office]],7))</f>
        <v>THRDC</v>
      </c>
      <c r="F2441" s="51" t="str">
        <f>IF(ISBLANK(LeaveTracker[[#This Row],[Employee Name]]),"-----",VLOOKUP(LeaveTracker[[#This Row],[Employee Name]],Employees[[Employee Name]:[Office]],6))</f>
        <v>REGULAR</v>
      </c>
      <c r="G2441" s="24">
        <v>44777</v>
      </c>
      <c r="H2441" s="24">
        <v>44777</v>
      </c>
      <c r="I2441" s="57" t="s">
        <v>82</v>
      </c>
      <c r="K2441" s="51" t="str">
        <f ca="1">LeaveTracker[[#This Row],[Days]]&amp;" "&amp;LeaveTracker[[#This Row],[Type of Leave]]</f>
        <v>1 VL</v>
      </c>
      <c r="L2441" s="23">
        <f ca="1">NETWORKDAYS(LeaveTracker[[#This Row],[Start Date]],LeaveTracker[[#This Row],[End Date]],lstHolidays)</f>
        <v>1</v>
      </c>
      <c r="M2441" s="27"/>
    </row>
    <row r="2442" spans="1:13" ht="30" hidden="1" customHeight="1" x14ac:dyDescent="0.3">
      <c r="A2442" s="27">
        <f t="shared" si="4"/>
        <v>884</v>
      </c>
      <c r="B2442" s="31">
        <v>44778</v>
      </c>
      <c r="C2442" s="31">
        <v>44777</v>
      </c>
      <c r="D2442" s="19" t="s">
        <v>1023</v>
      </c>
      <c r="E2442" s="51" t="str">
        <f>IF(ISBLANK(LeaveTracker[[#This Row],[Employee Name]]),"-----",VLOOKUP(LeaveTracker[[#This Row],[Employee Name]],Employees[[Employee Name]:[Office]],7))</f>
        <v>CSWDO</v>
      </c>
      <c r="F2442" s="51" t="str">
        <f>IF(ISBLANK(LeaveTracker[[#This Row],[Employee Name]]),"-----",VLOOKUP(LeaveTracker[[#This Row],[Employee Name]],Employees[[Employee Name]:[Office]],6))</f>
        <v>REGULAR</v>
      </c>
      <c r="G2442" s="24">
        <v>44777</v>
      </c>
      <c r="H2442" s="24">
        <v>44777</v>
      </c>
      <c r="I2442" s="57" t="s">
        <v>81</v>
      </c>
      <c r="K2442" s="51" t="str">
        <f ca="1">LeaveTracker[[#This Row],[Days]]&amp;" "&amp;LeaveTracker[[#This Row],[Type of Leave]]</f>
        <v>1 SL</v>
      </c>
      <c r="L2442" s="23">
        <f ca="1">NETWORKDAYS(LeaveTracker[[#This Row],[Start Date]],LeaveTracker[[#This Row],[End Date]],lstHolidays)</f>
        <v>1</v>
      </c>
      <c r="M2442" s="27"/>
    </row>
    <row r="2443" spans="1:13" ht="30" hidden="1" customHeight="1" x14ac:dyDescent="0.3">
      <c r="A2443" s="27">
        <f t="shared" si="4"/>
        <v>885</v>
      </c>
      <c r="B2443" s="31">
        <v>44778</v>
      </c>
      <c r="C2443" s="31">
        <v>44774</v>
      </c>
      <c r="D2443" s="19" t="s">
        <v>604</v>
      </c>
      <c r="E2443" s="51" t="str">
        <f>IF(ISBLANK(LeaveTracker[[#This Row],[Employee Name]]),"-----",VLOOKUP(LeaveTracker[[#This Row],[Employee Name]],Employees[[Employee Name]:[Office]],7))</f>
        <v>MAHOGANY MARKET</v>
      </c>
      <c r="F2443" s="51" t="str">
        <f>IF(ISBLANK(LeaveTracker[[#This Row],[Employee Name]]),"-----",VLOOKUP(LeaveTracker[[#This Row],[Employee Name]],Employees[[Employee Name]:[Office]],6))</f>
        <v>REGULAR</v>
      </c>
      <c r="G2443" s="24">
        <v>44770</v>
      </c>
      <c r="H2443" s="24">
        <v>44771</v>
      </c>
      <c r="I2443" s="57" t="s">
        <v>81</v>
      </c>
      <c r="K2443" s="51" t="str">
        <f ca="1">LeaveTracker[[#This Row],[Days]]&amp;" "&amp;LeaveTracker[[#This Row],[Type of Leave]]</f>
        <v>2 SL</v>
      </c>
      <c r="L2443" s="23">
        <f ca="1">NETWORKDAYS(LeaveTracker[[#This Row],[Start Date]],LeaveTracker[[#This Row],[End Date]],lstHolidays)</f>
        <v>2</v>
      </c>
      <c r="M2443" s="27"/>
    </row>
    <row r="2444" spans="1:13" ht="30" hidden="1" customHeight="1" x14ac:dyDescent="0.3">
      <c r="A2444" s="27">
        <f t="shared" si="4"/>
        <v>886</v>
      </c>
      <c r="B2444" s="31">
        <v>44778</v>
      </c>
      <c r="C2444" s="31">
        <v>44774</v>
      </c>
      <c r="D2444" s="19" t="s">
        <v>926</v>
      </c>
      <c r="E2444" s="51" t="str">
        <f>IF(ISBLANK(LeaveTracker[[#This Row],[Employee Name]]),"-----",VLOOKUP(LeaveTracker[[#This Row],[Employee Name]],Employees[[Employee Name]:[Office]],7))</f>
        <v>CPDO</v>
      </c>
      <c r="F2444" s="51" t="str">
        <f>IF(ISBLANK(LeaveTracker[[#This Row],[Employee Name]]),"-----",VLOOKUP(LeaveTracker[[#This Row],[Employee Name]],Employees[[Employee Name]:[Office]],6))</f>
        <v>REGULAR</v>
      </c>
      <c r="G2444" s="24">
        <v>44782</v>
      </c>
      <c r="H2444" s="24">
        <v>44782</v>
      </c>
      <c r="I2444" s="57" t="s">
        <v>300</v>
      </c>
      <c r="J2444" s="43" t="s">
        <v>1007</v>
      </c>
      <c r="K2444" s="51" t="str">
        <f ca="1">LeaveTracker[[#This Row],[Days]]&amp;" "&amp;LeaveTracker[[#This Row],[Type of Leave]]</f>
        <v>1 OTHER</v>
      </c>
      <c r="L2444" s="23">
        <f ca="1">NETWORKDAYS(LeaveTracker[[#This Row],[Start Date]],LeaveTracker[[#This Row],[End Date]],lstHolidays)</f>
        <v>1</v>
      </c>
      <c r="M2444" s="27"/>
    </row>
    <row r="2445" spans="1:13" ht="30" hidden="1" customHeight="1" x14ac:dyDescent="0.3">
      <c r="A2445" s="27">
        <f t="shared" si="4"/>
        <v>887</v>
      </c>
      <c r="B2445" s="31">
        <v>44778</v>
      </c>
      <c r="C2445" s="31">
        <v>44750</v>
      </c>
      <c r="D2445" s="19" t="s">
        <v>414</v>
      </c>
      <c r="E2445" s="51" t="str">
        <f>IF(ISBLANK(LeaveTracker[[#This Row],[Employee Name]]),"-----",VLOOKUP(LeaveTracker[[#This Row],[Employee Name]],Employees[[Employee Name]:[Office]],7))</f>
        <v>CTO</v>
      </c>
      <c r="F2445" s="51" t="str">
        <f>IF(ISBLANK(LeaveTracker[[#This Row],[Employee Name]]),"-----",VLOOKUP(LeaveTracker[[#This Row],[Employee Name]],Employees[[Employee Name]:[Office]],6))</f>
        <v>REGULAR</v>
      </c>
      <c r="G2445" s="24">
        <v>44757</v>
      </c>
      <c r="H2445" s="24">
        <v>44757</v>
      </c>
      <c r="I2445" s="57" t="s">
        <v>300</v>
      </c>
      <c r="J2445" s="43" t="s">
        <v>1007</v>
      </c>
      <c r="K2445" s="51" t="str">
        <f ca="1">LeaveTracker[[#This Row],[Days]]&amp;" "&amp;LeaveTracker[[#This Row],[Type of Leave]]</f>
        <v>1 OTHER</v>
      </c>
      <c r="L2445" s="23">
        <f ca="1">NETWORKDAYS(LeaveTracker[[#This Row],[Start Date]],LeaveTracker[[#This Row],[End Date]],lstHolidays)</f>
        <v>1</v>
      </c>
      <c r="M2445" s="27"/>
    </row>
    <row r="2446" spans="1:13" ht="30" hidden="1" customHeight="1" x14ac:dyDescent="0.3">
      <c r="A2446" s="27">
        <f t="shared" si="4"/>
        <v>888</v>
      </c>
      <c r="B2446" s="31">
        <v>44778</v>
      </c>
      <c r="C2446" s="31">
        <v>44757</v>
      </c>
      <c r="D2446" s="19" t="s">
        <v>452</v>
      </c>
      <c r="E2446" s="51" t="str">
        <f>IF(ISBLANK(LeaveTracker[[#This Row],[Employee Name]]),"-----",VLOOKUP(LeaveTracker[[#This Row],[Employee Name]],Employees[[Employee Name]:[Office]],7))</f>
        <v>CEO</v>
      </c>
      <c r="F2446" s="51" t="str">
        <f>IF(ISBLANK(LeaveTracker[[#This Row],[Employee Name]]),"-----",VLOOKUP(LeaveTracker[[#This Row],[Employee Name]],Employees[[Employee Name]:[Office]],6))</f>
        <v>REGULAR</v>
      </c>
      <c r="G2446" s="24">
        <v>44763</v>
      </c>
      <c r="H2446" s="24">
        <v>44764</v>
      </c>
      <c r="I2446" s="57" t="s">
        <v>300</v>
      </c>
      <c r="J2446" s="43" t="s">
        <v>1007</v>
      </c>
      <c r="K2446" s="51" t="str">
        <f ca="1">LeaveTracker[[#This Row],[Days]]&amp;" "&amp;LeaveTracker[[#This Row],[Type of Leave]]</f>
        <v>2 OTHER</v>
      </c>
      <c r="L2446" s="23">
        <f ca="1">NETWORKDAYS(LeaveTracker[[#This Row],[Start Date]],LeaveTracker[[#This Row],[End Date]],lstHolidays)</f>
        <v>2</v>
      </c>
      <c r="M2446" s="27"/>
    </row>
    <row r="2447" spans="1:13" ht="30" hidden="1" customHeight="1" x14ac:dyDescent="0.3">
      <c r="A2447" s="27">
        <f t="shared" si="4"/>
        <v>889</v>
      </c>
      <c r="B2447" s="31">
        <v>44778</v>
      </c>
      <c r="C2447" s="31">
        <v>44757</v>
      </c>
      <c r="D2447" s="19" t="s">
        <v>459</v>
      </c>
      <c r="E2447" s="51" t="str">
        <f>IF(ISBLANK(LeaveTracker[[#This Row],[Employee Name]]),"-----",VLOOKUP(LeaveTracker[[#This Row],[Employee Name]],Employees[[Employee Name]:[Office]],7))</f>
        <v>CEO</v>
      </c>
      <c r="F2447" s="51" t="str">
        <f>IF(ISBLANK(LeaveTracker[[#This Row],[Employee Name]]),"-----",VLOOKUP(LeaveTracker[[#This Row],[Employee Name]],Employees[[Employee Name]:[Office]],6))</f>
        <v>REGULAR</v>
      </c>
      <c r="G2447" s="24">
        <v>44763</v>
      </c>
      <c r="H2447" s="24">
        <v>44764</v>
      </c>
      <c r="I2447" s="57" t="s">
        <v>300</v>
      </c>
      <c r="J2447" s="43" t="s">
        <v>1007</v>
      </c>
      <c r="K2447" s="51" t="str">
        <f ca="1">LeaveTracker[[#This Row],[Days]]&amp;" "&amp;LeaveTracker[[#This Row],[Type of Leave]]</f>
        <v>2 OTHER</v>
      </c>
      <c r="L2447" s="23">
        <f ca="1">NETWORKDAYS(LeaveTracker[[#This Row],[Start Date]],LeaveTracker[[#This Row],[End Date]],lstHolidays)</f>
        <v>2</v>
      </c>
      <c r="M2447" s="27"/>
    </row>
    <row r="2448" spans="1:13" ht="30" hidden="1" customHeight="1" x14ac:dyDescent="0.3">
      <c r="A2448" s="27">
        <f t="shared" si="4"/>
        <v>890</v>
      </c>
      <c r="B2448" s="31">
        <v>44783</v>
      </c>
      <c r="C2448" s="31">
        <v>44770</v>
      </c>
      <c r="D2448" s="19" t="s">
        <v>1025</v>
      </c>
      <c r="E2448" s="51" t="str">
        <f>IF(ISBLANK(LeaveTracker[[#This Row],[Employee Name]]),"-----",VLOOKUP(LeaveTracker[[#This Row],[Employee Name]],Employees[[Employee Name]:[Office]],7))</f>
        <v>CTO</v>
      </c>
      <c r="F2448" s="51" t="str">
        <f>IF(ISBLANK(LeaveTracker[[#This Row],[Employee Name]]),"-----",VLOOKUP(LeaveTracker[[#This Row],[Employee Name]],Employees[[Employee Name]:[Office]],6))</f>
        <v>REGULAR</v>
      </c>
      <c r="G2448" s="24">
        <v>44760</v>
      </c>
      <c r="H2448" s="24">
        <v>44760</v>
      </c>
      <c r="I2448" s="57" t="s">
        <v>82</v>
      </c>
      <c r="K2448" s="51" t="str">
        <f ca="1">LeaveTracker[[#This Row],[Days]]&amp;" "&amp;LeaveTracker[[#This Row],[Type of Leave]]</f>
        <v>1 VL</v>
      </c>
      <c r="L2448" s="23">
        <f ca="1">NETWORKDAYS(LeaveTracker[[#This Row],[Start Date]],LeaveTracker[[#This Row],[End Date]],lstHolidays)</f>
        <v>1</v>
      </c>
      <c r="M2448" s="27"/>
    </row>
    <row r="2449" spans="1:13" ht="30" hidden="1" customHeight="1" x14ac:dyDescent="0.3">
      <c r="A2449" s="27">
        <f t="shared" si="4"/>
        <v>891</v>
      </c>
      <c r="B2449" s="31">
        <v>44783</v>
      </c>
      <c r="C2449" s="31">
        <v>44764</v>
      </c>
      <c r="D2449" s="19" t="s">
        <v>244</v>
      </c>
      <c r="E2449" s="51" t="str">
        <f>IF(ISBLANK(LeaveTracker[[#This Row],[Employee Name]]),"-----",VLOOKUP(LeaveTracker[[#This Row],[Employee Name]],Employees[[Employee Name]:[Office]],7))</f>
        <v>TCCH/TICC</v>
      </c>
      <c r="F2449" s="51" t="str">
        <f>IF(ISBLANK(LeaveTracker[[#This Row],[Employee Name]]),"-----",VLOOKUP(LeaveTracker[[#This Row],[Employee Name]],Employees[[Employee Name]:[Office]],6))</f>
        <v>REGULAR</v>
      </c>
      <c r="G2449" s="24">
        <v>44763</v>
      </c>
      <c r="H2449" s="24">
        <v>44763</v>
      </c>
      <c r="I2449" s="57" t="s">
        <v>81</v>
      </c>
      <c r="K2449" s="51" t="str">
        <f ca="1">LeaveTracker[[#This Row],[Days]]&amp;" "&amp;LeaveTracker[[#This Row],[Type of Leave]]</f>
        <v>1 SL</v>
      </c>
      <c r="L2449" s="23">
        <f ca="1">NETWORKDAYS(LeaveTracker[[#This Row],[Start Date]],LeaveTracker[[#This Row],[End Date]],lstHolidays)</f>
        <v>1</v>
      </c>
      <c r="M2449" s="27"/>
    </row>
    <row r="2450" spans="1:13" ht="30" hidden="1" customHeight="1" x14ac:dyDescent="0.3">
      <c r="A2450" s="27">
        <f t="shared" si="4"/>
        <v>892</v>
      </c>
      <c r="B2450" s="31">
        <v>44783</v>
      </c>
      <c r="C2450" s="31">
        <v>44769</v>
      </c>
      <c r="D2450" s="19" t="s">
        <v>717</v>
      </c>
      <c r="E2450" s="51" t="str">
        <f>IF(ISBLANK(LeaveTracker[[#This Row],[Employee Name]]),"-----",VLOOKUP(LeaveTracker[[#This Row],[Employee Name]],Employees[[Employee Name]:[Office]],7))</f>
        <v>CBO</v>
      </c>
      <c r="F2450" s="51" t="str">
        <f>IF(ISBLANK(LeaveTracker[[#This Row],[Employee Name]]),"-----",VLOOKUP(LeaveTracker[[#This Row],[Employee Name]],Employees[[Employee Name]:[Office]],6))</f>
        <v>REGULAR</v>
      </c>
      <c r="G2450" s="24">
        <v>44760</v>
      </c>
      <c r="H2450" s="24">
        <v>44760</v>
      </c>
      <c r="I2450" s="57" t="s">
        <v>81</v>
      </c>
      <c r="K2450" s="51" t="str">
        <f ca="1">LeaveTracker[[#This Row],[Days]]&amp;" "&amp;LeaveTracker[[#This Row],[Type of Leave]]</f>
        <v>1 SL</v>
      </c>
      <c r="L2450" s="23">
        <f ca="1">NETWORKDAYS(LeaveTracker[[#This Row],[Start Date]],LeaveTracker[[#This Row],[End Date]],lstHolidays)</f>
        <v>1</v>
      </c>
      <c r="M2450" s="27"/>
    </row>
    <row r="2451" spans="1:13" ht="30" hidden="1" customHeight="1" x14ac:dyDescent="0.3">
      <c r="A2451" s="27">
        <v>892</v>
      </c>
      <c r="B2451" s="31">
        <v>44783</v>
      </c>
      <c r="C2451" s="31">
        <v>44769</v>
      </c>
      <c r="D2451" s="19" t="s">
        <v>717</v>
      </c>
      <c r="E2451" s="51" t="str">
        <f>IF(ISBLANK(LeaveTracker[[#This Row],[Employee Name]]),"-----",VLOOKUP(LeaveTracker[[#This Row],[Employee Name]],Employees[[Employee Name]:[Office]],7))</f>
        <v>CBO</v>
      </c>
      <c r="F2451" s="51" t="str">
        <f>IF(ISBLANK(LeaveTracker[[#This Row],[Employee Name]]),"-----",VLOOKUP(LeaveTracker[[#This Row],[Employee Name]],Employees[[Employee Name]:[Office]],6))</f>
        <v>REGULAR</v>
      </c>
      <c r="G2451" s="24">
        <v>44763</v>
      </c>
      <c r="H2451" s="24">
        <v>44763</v>
      </c>
      <c r="I2451" s="57" t="s">
        <v>81</v>
      </c>
      <c r="K2451" s="51" t="str">
        <f ca="1">LeaveTracker[[#This Row],[Days]]&amp;" "&amp;LeaveTracker[[#This Row],[Type of Leave]]</f>
        <v>1 SL</v>
      </c>
      <c r="L2451" s="23">
        <f ca="1">NETWORKDAYS(LeaveTracker[[#This Row],[Start Date]],LeaveTracker[[#This Row],[End Date]],lstHolidays)</f>
        <v>1</v>
      </c>
      <c r="M2451" s="27"/>
    </row>
    <row r="2452" spans="1:13" ht="30" hidden="1" customHeight="1" x14ac:dyDescent="0.3">
      <c r="A2452" s="27">
        <f t="shared" ref="A2452:A2462" si="5">A2451+1</f>
        <v>893</v>
      </c>
      <c r="B2452" s="31">
        <v>44783</v>
      </c>
      <c r="C2452" s="31">
        <v>44764</v>
      </c>
      <c r="D2452" s="19" t="s">
        <v>556</v>
      </c>
      <c r="E2452" s="51" t="str">
        <f>IF(ISBLANK(LeaveTracker[[#This Row],[Employee Name]]),"-----",VLOOKUP(LeaveTracker[[#This Row],[Employee Name]],Employees[[Employee Name]:[Office]],7))</f>
        <v>CENRO</v>
      </c>
      <c r="F2452" s="51" t="str">
        <f>IF(ISBLANK(LeaveTracker[[#This Row],[Employee Name]]),"-----",VLOOKUP(LeaveTracker[[#This Row],[Employee Name]],Employees[[Employee Name]:[Office]],6))</f>
        <v>REGULAR</v>
      </c>
      <c r="G2452" s="24">
        <v>44763</v>
      </c>
      <c r="H2452" s="24">
        <v>44763</v>
      </c>
      <c r="I2452" s="57" t="s">
        <v>81</v>
      </c>
      <c r="K2452" s="51" t="str">
        <f ca="1">LeaveTracker[[#This Row],[Days]]&amp;" "&amp;LeaveTracker[[#This Row],[Type of Leave]]</f>
        <v>1 SL</v>
      </c>
      <c r="L2452" s="23">
        <f ca="1">NETWORKDAYS(LeaveTracker[[#This Row],[Start Date]],LeaveTracker[[#This Row],[End Date]],lstHolidays)</f>
        <v>1</v>
      </c>
      <c r="M2452" s="27"/>
    </row>
    <row r="2453" spans="1:13" ht="30" hidden="1" customHeight="1" x14ac:dyDescent="0.3">
      <c r="A2453" s="27">
        <f t="shared" si="5"/>
        <v>894</v>
      </c>
      <c r="B2453" s="31">
        <v>44783</v>
      </c>
      <c r="C2453" s="31">
        <v>44760</v>
      </c>
      <c r="D2453" s="19" t="s">
        <v>186</v>
      </c>
      <c r="E2453" s="51" t="str">
        <f>IF(ISBLANK(LeaveTracker[[#This Row],[Employee Name]]),"-----",VLOOKUP(LeaveTracker[[#This Row],[Employee Name]],Employees[[Employee Name]:[Office]],7))</f>
        <v>CBO</v>
      </c>
      <c r="F2453" s="51" t="str">
        <f>IF(ISBLANK(LeaveTracker[[#This Row],[Employee Name]]),"-----",VLOOKUP(LeaveTracker[[#This Row],[Employee Name]],Employees[[Employee Name]:[Office]],6))</f>
        <v>REGULAR</v>
      </c>
      <c r="G2453" s="24">
        <v>44757</v>
      </c>
      <c r="H2453" s="24">
        <v>44757</v>
      </c>
      <c r="I2453" s="57" t="s">
        <v>81</v>
      </c>
      <c r="K2453" s="51" t="str">
        <f ca="1">LeaveTracker[[#This Row],[Days]]&amp;" "&amp;LeaveTracker[[#This Row],[Type of Leave]]</f>
        <v>1 SL</v>
      </c>
      <c r="L2453" s="23">
        <f ca="1">NETWORKDAYS(LeaveTracker[[#This Row],[Start Date]],LeaveTracker[[#This Row],[End Date]],lstHolidays)</f>
        <v>1</v>
      </c>
      <c r="M2453" s="27"/>
    </row>
    <row r="2454" spans="1:13" ht="30" hidden="1" customHeight="1" x14ac:dyDescent="0.3">
      <c r="A2454" s="27">
        <f t="shared" si="5"/>
        <v>895</v>
      </c>
      <c r="B2454" s="31">
        <v>44783</v>
      </c>
      <c r="C2454" s="31">
        <v>44760</v>
      </c>
      <c r="D2454" s="19" t="s">
        <v>533</v>
      </c>
      <c r="E2454" s="51" t="str">
        <f>IF(ISBLANK(LeaveTracker[[#This Row],[Employee Name]]),"-----",VLOOKUP(LeaveTracker[[#This Row],[Employee Name]],Employees[[Employee Name]:[Office]],7))</f>
        <v>GSO</v>
      </c>
      <c r="F2454" s="51" t="str">
        <f>IF(ISBLANK(LeaveTracker[[#This Row],[Employee Name]]),"-----",VLOOKUP(LeaveTracker[[#This Row],[Employee Name]],Employees[[Employee Name]:[Office]],6))</f>
        <v>REGULAR</v>
      </c>
      <c r="G2454" s="24">
        <v>44757</v>
      </c>
      <c r="H2454" s="24">
        <v>44757</v>
      </c>
      <c r="I2454" s="57" t="s">
        <v>1026</v>
      </c>
      <c r="J2454" s="43" t="s">
        <v>1026</v>
      </c>
      <c r="K2454" s="51" t="str">
        <f ca="1">LeaveTracker[[#This Row],[Days]]&amp;" "&amp;LeaveTracker[[#This Row],[Type of Leave]]</f>
        <v>1 WITHOUTPAY</v>
      </c>
      <c r="L2454" s="23">
        <f ca="1">NETWORKDAYS(LeaveTracker[[#This Row],[Start Date]],LeaveTracker[[#This Row],[End Date]],lstHolidays)</f>
        <v>1</v>
      </c>
      <c r="M2454" s="27"/>
    </row>
    <row r="2455" spans="1:13" ht="30" hidden="1" customHeight="1" x14ac:dyDescent="0.3">
      <c r="A2455" s="27">
        <f t="shared" si="5"/>
        <v>896</v>
      </c>
      <c r="B2455" s="31">
        <v>44783</v>
      </c>
      <c r="C2455" s="31">
        <v>44778</v>
      </c>
      <c r="D2455" s="19" t="s">
        <v>766</v>
      </c>
      <c r="E2455" s="51" t="str">
        <f>IF(ISBLANK(LeaveTracker[[#This Row],[Employee Name]]),"-----",VLOOKUP(LeaveTracker[[#This Row],[Employee Name]],Employees[[Employee Name]:[Office]],7))</f>
        <v>CTO</v>
      </c>
      <c r="F2455" s="51" t="str">
        <f>IF(ISBLANK(LeaveTracker[[#This Row],[Employee Name]]),"-----",VLOOKUP(LeaveTracker[[#This Row],[Employee Name]],Employees[[Employee Name]:[Office]],6))</f>
        <v>REGULAR</v>
      </c>
      <c r="G2455" s="24">
        <v>44775</v>
      </c>
      <c r="H2455" s="24">
        <v>44777</v>
      </c>
      <c r="I2455" s="57" t="s">
        <v>81</v>
      </c>
      <c r="K2455" s="51" t="str">
        <f ca="1">LeaveTracker[[#This Row],[Days]]&amp;" "&amp;LeaveTracker[[#This Row],[Type of Leave]]</f>
        <v>3 SL</v>
      </c>
      <c r="L2455" s="23">
        <f ca="1">NETWORKDAYS(LeaveTracker[[#This Row],[Start Date]],LeaveTracker[[#This Row],[End Date]],lstHolidays)</f>
        <v>3</v>
      </c>
      <c r="M2455" s="27"/>
    </row>
    <row r="2456" spans="1:13" ht="30" hidden="1" customHeight="1" x14ac:dyDescent="0.3">
      <c r="A2456" s="27">
        <f t="shared" si="5"/>
        <v>897</v>
      </c>
      <c r="B2456" s="31">
        <v>44783</v>
      </c>
      <c r="C2456" s="31">
        <v>44764</v>
      </c>
      <c r="D2456" s="19" t="s">
        <v>615</v>
      </c>
      <c r="E2456" s="51" t="str">
        <f>IF(ISBLANK(LeaveTracker[[#This Row],[Employee Name]]),"-----",VLOOKUP(LeaveTracker[[#This Row],[Employee Name]],Employees[[Employee Name]:[Office]],7))</f>
        <v>CBO</v>
      </c>
      <c r="F2456" s="51" t="str">
        <f>IF(ISBLANK(LeaveTracker[[#This Row],[Employee Name]]),"-----",VLOOKUP(LeaveTracker[[#This Row],[Employee Name]],Employees[[Employee Name]:[Office]],6))</f>
        <v>REGULAR</v>
      </c>
      <c r="G2456" s="24">
        <v>44762</v>
      </c>
      <c r="H2456" s="24">
        <v>44763</v>
      </c>
      <c r="I2456" s="57" t="s">
        <v>81</v>
      </c>
      <c r="K2456" s="51" t="str">
        <f ca="1">LeaveTracker[[#This Row],[Days]]&amp;" "&amp;LeaveTracker[[#This Row],[Type of Leave]]</f>
        <v>2 SL</v>
      </c>
      <c r="L2456" s="23">
        <f ca="1">NETWORKDAYS(LeaveTracker[[#This Row],[Start Date]],LeaveTracker[[#This Row],[End Date]],lstHolidays)</f>
        <v>2</v>
      </c>
      <c r="M2456" s="27"/>
    </row>
    <row r="2457" spans="1:13" ht="30" hidden="1" customHeight="1" x14ac:dyDescent="0.3">
      <c r="A2457" s="27">
        <f t="shared" si="5"/>
        <v>898</v>
      </c>
      <c r="B2457" s="31">
        <v>44783</v>
      </c>
      <c r="C2457" s="31">
        <v>44763</v>
      </c>
      <c r="D2457" s="19" t="s">
        <v>410</v>
      </c>
      <c r="E2457" s="51" t="str">
        <f>IF(ISBLANK(LeaveTracker[[#This Row],[Employee Name]]),"-----",VLOOKUP(LeaveTracker[[#This Row],[Employee Name]],Employees[[Employee Name]:[Office]],7))</f>
        <v>CTO</v>
      </c>
      <c r="F2457" s="51" t="str">
        <f>IF(ISBLANK(LeaveTracker[[#This Row],[Employee Name]]),"-----",VLOOKUP(LeaveTracker[[#This Row],[Employee Name]],Employees[[Employee Name]:[Office]],6))</f>
        <v>REGULAR</v>
      </c>
      <c r="G2457" s="24">
        <v>44762</v>
      </c>
      <c r="H2457" s="24">
        <v>44762</v>
      </c>
      <c r="I2457" s="57" t="s">
        <v>300</v>
      </c>
      <c r="J2457" s="43" t="s">
        <v>1007</v>
      </c>
      <c r="K2457" s="51" t="str">
        <f ca="1">LeaveTracker[[#This Row],[Days]]&amp;" "&amp;LeaveTracker[[#This Row],[Type of Leave]]</f>
        <v>1 OTHER</v>
      </c>
      <c r="L2457" s="23">
        <f ca="1">NETWORKDAYS(LeaveTracker[[#This Row],[Start Date]],LeaveTracker[[#This Row],[End Date]],lstHolidays)</f>
        <v>1</v>
      </c>
      <c r="M2457" s="27"/>
    </row>
    <row r="2458" spans="1:13" ht="30" hidden="1" customHeight="1" x14ac:dyDescent="0.3">
      <c r="A2458" s="27">
        <f t="shared" si="5"/>
        <v>899</v>
      </c>
      <c r="B2458" s="31">
        <v>44783</v>
      </c>
      <c r="C2458" s="31">
        <v>44755</v>
      </c>
      <c r="D2458" s="19" t="s">
        <v>425</v>
      </c>
      <c r="E2458" s="51" t="str">
        <f>IF(ISBLANK(LeaveTracker[[#This Row],[Employee Name]]),"-----",VLOOKUP(LeaveTracker[[#This Row],[Employee Name]],Employees[[Employee Name]:[Office]],7))</f>
        <v>CTO</v>
      </c>
      <c r="F2458" s="51" t="str">
        <f>IF(ISBLANK(LeaveTracker[[#This Row],[Employee Name]]),"-----",VLOOKUP(LeaveTracker[[#This Row],[Employee Name]],Employees[[Employee Name]:[Office]],6))</f>
        <v>REGULAR</v>
      </c>
      <c r="G2458" s="24">
        <v>44755</v>
      </c>
      <c r="H2458" s="24">
        <v>44757</v>
      </c>
      <c r="I2458" s="57" t="s">
        <v>81</v>
      </c>
      <c r="K2458" s="51" t="str">
        <f ca="1">LeaveTracker[[#This Row],[Days]]&amp;" "&amp;LeaveTracker[[#This Row],[Type of Leave]]</f>
        <v>3 SL</v>
      </c>
      <c r="L2458" s="23">
        <f ca="1">NETWORKDAYS(LeaveTracker[[#This Row],[Start Date]],LeaveTracker[[#This Row],[End Date]],lstHolidays)</f>
        <v>3</v>
      </c>
      <c r="M2458" s="27"/>
    </row>
    <row r="2459" spans="1:13" ht="30" hidden="1" customHeight="1" x14ac:dyDescent="0.3">
      <c r="A2459" s="27">
        <f t="shared" si="5"/>
        <v>900</v>
      </c>
      <c r="B2459" s="31">
        <v>44783</v>
      </c>
      <c r="C2459" s="31">
        <v>44762</v>
      </c>
      <c r="D2459" s="19" t="s">
        <v>104</v>
      </c>
      <c r="E2459" s="51" t="str">
        <f>IF(ISBLANK(LeaveTracker[[#This Row],[Employee Name]]),"-----",VLOOKUP(LeaveTracker[[#This Row],[Employee Name]],Employees[[Employee Name]:[Office]],7))</f>
        <v>CTO</v>
      </c>
      <c r="F2459" s="51" t="str">
        <f>IF(ISBLANK(LeaveTracker[[#This Row],[Employee Name]]),"-----",VLOOKUP(LeaveTracker[[#This Row],[Employee Name]],Employees[[Employee Name]:[Office]],6))</f>
        <v>REGULAR</v>
      </c>
      <c r="G2459" s="24">
        <v>44757</v>
      </c>
      <c r="H2459" s="24">
        <v>44757</v>
      </c>
      <c r="I2459" s="57" t="s">
        <v>81</v>
      </c>
      <c r="K2459" s="51" t="str">
        <f ca="1">LeaveTracker[[#This Row],[Days]]&amp;" "&amp;LeaveTracker[[#This Row],[Type of Leave]]</f>
        <v>1 SL</v>
      </c>
      <c r="L2459" s="23">
        <f ca="1">NETWORKDAYS(LeaveTracker[[#This Row],[Start Date]],LeaveTracker[[#This Row],[End Date]],lstHolidays)</f>
        <v>1</v>
      </c>
      <c r="M2459" s="27"/>
    </row>
    <row r="2460" spans="1:13" ht="30" hidden="1" customHeight="1" x14ac:dyDescent="0.3">
      <c r="A2460" s="27">
        <f t="shared" si="5"/>
        <v>901</v>
      </c>
      <c r="B2460" s="31">
        <v>44783</v>
      </c>
      <c r="C2460" s="31">
        <v>44763</v>
      </c>
      <c r="D2460" s="19" t="s">
        <v>399</v>
      </c>
      <c r="E2460" s="51" t="str">
        <f>IF(ISBLANK(LeaveTracker[[#This Row],[Employee Name]]),"-----",VLOOKUP(LeaveTracker[[#This Row],[Employee Name]],Employees[[Employee Name]:[Office]],7))</f>
        <v>CTO</v>
      </c>
      <c r="F2460" s="51" t="str">
        <f>IF(ISBLANK(LeaveTracker[[#This Row],[Employee Name]]),"-----",VLOOKUP(LeaveTracker[[#This Row],[Employee Name]],Employees[[Employee Name]:[Office]],6))</f>
        <v>REGULAR</v>
      </c>
      <c r="G2460" s="24">
        <v>44761</v>
      </c>
      <c r="H2460" s="24">
        <v>44761</v>
      </c>
      <c r="I2460" s="57" t="s">
        <v>300</v>
      </c>
      <c r="J2460" s="43" t="s">
        <v>215</v>
      </c>
      <c r="K2460" s="51" t="str">
        <f ca="1">LeaveTracker[[#This Row],[Days]]&amp;" "&amp;LeaveTracker[[#This Row],[Type of Leave]]</f>
        <v>1 OTHER</v>
      </c>
      <c r="L2460" s="23">
        <f ca="1">NETWORKDAYS(LeaveTracker[[#This Row],[Start Date]],LeaveTracker[[#This Row],[End Date]],lstHolidays)</f>
        <v>1</v>
      </c>
      <c r="M2460" s="27"/>
    </row>
    <row r="2461" spans="1:13" ht="30" hidden="1" customHeight="1" x14ac:dyDescent="0.3">
      <c r="A2461" s="27">
        <f t="shared" si="5"/>
        <v>902</v>
      </c>
      <c r="B2461" s="31">
        <v>44783</v>
      </c>
      <c r="C2461" s="31">
        <v>44761</v>
      </c>
      <c r="D2461" s="19" t="s">
        <v>766</v>
      </c>
      <c r="E2461" s="51" t="str">
        <f>IF(ISBLANK(LeaveTracker[[#This Row],[Employee Name]]),"-----",VLOOKUP(LeaveTracker[[#This Row],[Employee Name]],Employees[[Employee Name]:[Office]],7))</f>
        <v>CTO</v>
      </c>
      <c r="F2461" s="51" t="str">
        <f>IF(ISBLANK(LeaveTracker[[#This Row],[Employee Name]]),"-----",VLOOKUP(LeaveTracker[[#This Row],[Employee Name]],Employees[[Employee Name]:[Office]],6))</f>
        <v>REGULAR</v>
      </c>
      <c r="G2461" s="24">
        <v>44760</v>
      </c>
      <c r="H2461" s="24">
        <v>44760</v>
      </c>
      <c r="I2461" s="57" t="s">
        <v>300</v>
      </c>
      <c r="J2461" s="43" t="s">
        <v>767</v>
      </c>
      <c r="K2461" s="51" t="str">
        <f ca="1">LeaveTracker[[#This Row],[Days]]&amp;" "&amp;LeaveTracker[[#This Row],[Type of Leave]]</f>
        <v>1 OTHER</v>
      </c>
      <c r="L2461" s="23">
        <f ca="1">NETWORKDAYS(LeaveTracker[[#This Row],[Start Date]],LeaveTracker[[#This Row],[End Date]],lstHolidays)</f>
        <v>1</v>
      </c>
      <c r="M2461" s="27"/>
    </row>
    <row r="2462" spans="1:13" ht="30" hidden="1" customHeight="1" x14ac:dyDescent="0.3">
      <c r="A2462" s="27">
        <f t="shared" si="5"/>
        <v>903</v>
      </c>
      <c r="B2462" s="31">
        <v>44783</v>
      </c>
      <c r="C2462" s="31">
        <v>44763</v>
      </c>
      <c r="D2462" s="19" t="s">
        <v>1021</v>
      </c>
      <c r="E2462" s="51" t="str">
        <f>IF(ISBLANK(LeaveTracker[[#This Row],[Employee Name]]),"-----",VLOOKUP(LeaveTracker[[#This Row],[Employee Name]],Employees[[Employee Name]:[Office]],7))</f>
        <v>LANDTAX</v>
      </c>
      <c r="F2462" s="51" t="str">
        <f>IF(ISBLANK(LeaveTracker[[#This Row],[Employee Name]]),"-----",VLOOKUP(LeaveTracker[[#This Row],[Employee Name]],Employees[[Employee Name]:[Office]],6))</f>
        <v>REGULAR</v>
      </c>
      <c r="G2462" s="24">
        <v>44757</v>
      </c>
      <c r="H2462" s="24">
        <v>44757</v>
      </c>
      <c r="I2462" s="57" t="s">
        <v>81</v>
      </c>
      <c r="K2462" s="51" t="str">
        <f ca="1">LeaveTracker[[#This Row],[Days]]&amp;" "&amp;LeaveTracker[[#This Row],[Type of Leave]]</f>
        <v>1 SL</v>
      </c>
      <c r="L2462" s="23">
        <f ca="1">NETWORKDAYS(LeaveTracker[[#This Row],[Start Date]],LeaveTracker[[#This Row],[End Date]],lstHolidays)</f>
        <v>1</v>
      </c>
      <c r="M2462" s="27"/>
    </row>
    <row r="2463" spans="1:13" ht="30" hidden="1" customHeight="1" x14ac:dyDescent="0.3">
      <c r="A2463" s="27">
        <v>903</v>
      </c>
      <c r="B2463" s="31">
        <v>44783</v>
      </c>
      <c r="C2463" s="31">
        <v>44763</v>
      </c>
      <c r="D2463" s="19" t="s">
        <v>1021</v>
      </c>
      <c r="E2463" s="51" t="str">
        <f>IF(ISBLANK(LeaveTracker[[#This Row],[Employee Name]]),"-----",VLOOKUP(LeaveTracker[[#This Row],[Employee Name]],Employees[[Employee Name]:[Office]],7))</f>
        <v>LANDTAX</v>
      </c>
      <c r="F2463" s="51" t="str">
        <f>IF(ISBLANK(LeaveTracker[[#This Row],[Employee Name]]),"-----",VLOOKUP(LeaveTracker[[#This Row],[Employee Name]],Employees[[Employee Name]:[Office]],6))</f>
        <v>REGULAR</v>
      </c>
      <c r="G2463" s="24">
        <v>44760</v>
      </c>
      <c r="H2463" s="24">
        <v>44760</v>
      </c>
      <c r="I2463" s="57" t="s">
        <v>81</v>
      </c>
      <c r="K2463" s="51" t="str">
        <f ca="1">LeaveTracker[[#This Row],[Days]]&amp;" "&amp;LeaveTracker[[#This Row],[Type of Leave]]</f>
        <v>1 SL</v>
      </c>
      <c r="L2463" s="23">
        <f ca="1">NETWORKDAYS(LeaveTracker[[#This Row],[Start Date]],LeaveTracker[[#This Row],[End Date]],lstHolidays)</f>
        <v>1</v>
      </c>
      <c r="M2463" s="27"/>
    </row>
    <row r="2464" spans="1:13" ht="30" hidden="1" customHeight="1" x14ac:dyDescent="0.3">
      <c r="A2464" s="27">
        <f t="shared" ref="A2464:A2477" si="6">A2463+1</f>
        <v>904</v>
      </c>
      <c r="B2464" s="31">
        <v>44783</v>
      </c>
      <c r="C2464" s="31">
        <v>44762</v>
      </c>
      <c r="D2464" s="19" t="s">
        <v>401</v>
      </c>
      <c r="E2464" s="51" t="str">
        <f>IF(ISBLANK(LeaveTracker[[#This Row],[Employee Name]]),"-----",VLOOKUP(LeaveTracker[[#This Row],[Employee Name]],Employees[[Employee Name]:[Office]],7))</f>
        <v>CTO</v>
      </c>
      <c r="F2464" s="51" t="str">
        <f>IF(ISBLANK(LeaveTracker[[#This Row],[Employee Name]]),"-----",VLOOKUP(LeaveTracker[[#This Row],[Employee Name]],Employees[[Employee Name]:[Office]],6))</f>
        <v>REGULAR</v>
      </c>
      <c r="G2464" s="24">
        <v>44762</v>
      </c>
      <c r="H2464" s="24">
        <v>44762</v>
      </c>
      <c r="I2464" s="57" t="s">
        <v>81</v>
      </c>
      <c r="K2464" s="51" t="str">
        <f ca="1">LeaveTracker[[#This Row],[Days]]&amp;" "&amp;LeaveTracker[[#This Row],[Type of Leave]]</f>
        <v>1 SL</v>
      </c>
      <c r="L2464" s="23">
        <f ca="1">NETWORKDAYS(LeaveTracker[[#This Row],[Start Date]],LeaveTracker[[#This Row],[End Date]],lstHolidays)</f>
        <v>1</v>
      </c>
      <c r="M2464" s="27"/>
    </row>
    <row r="2465" spans="1:13" ht="30" hidden="1" customHeight="1" x14ac:dyDescent="0.3">
      <c r="A2465" s="27">
        <f t="shared" si="6"/>
        <v>905</v>
      </c>
      <c r="B2465" s="31">
        <v>44783</v>
      </c>
      <c r="C2465" s="31">
        <v>44767</v>
      </c>
      <c r="D2465" s="19" t="s">
        <v>780</v>
      </c>
      <c r="E2465" s="51" t="str">
        <f>IF(ISBLANK(LeaveTracker[[#This Row],[Employee Name]]),"-----",VLOOKUP(LeaveTracker[[#This Row],[Employee Name]],Employees[[Employee Name]:[Office]],7))</f>
        <v>GSO</v>
      </c>
      <c r="F2465" s="51" t="str">
        <f>IF(ISBLANK(LeaveTracker[[#This Row],[Employee Name]]),"-----",VLOOKUP(LeaveTracker[[#This Row],[Employee Name]],Employees[[Employee Name]:[Office]],6))</f>
        <v>REGULAR</v>
      </c>
      <c r="G2465" s="24">
        <v>44764</v>
      </c>
      <c r="H2465" s="24">
        <v>44764</v>
      </c>
      <c r="I2465" s="57" t="s">
        <v>1026</v>
      </c>
      <c r="J2465" s="43" t="s">
        <v>1026</v>
      </c>
      <c r="K2465" s="51" t="str">
        <f ca="1">LeaveTracker[[#This Row],[Days]]&amp;" "&amp;LeaveTracker[[#This Row],[Type of Leave]]</f>
        <v>1 WITHOUTPAY</v>
      </c>
      <c r="L2465" s="23">
        <f ca="1">NETWORKDAYS(LeaveTracker[[#This Row],[Start Date]],LeaveTracker[[#This Row],[End Date]],lstHolidays)</f>
        <v>1</v>
      </c>
      <c r="M2465" s="27"/>
    </row>
    <row r="2466" spans="1:13" ht="30" hidden="1" customHeight="1" x14ac:dyDescent="0.3">
      <c r="A2466" s="27">
        <f t="shared" si="6"/>
        <v>906</v>
      </c>
      <c r="B2466" s="31">
        <v>44783</v>
      </c>
      <c r="C2466" s="31">
        <v>44767</v>
      </c>
      <c r="D2466" s="19" t="s">
        <v>528</v>
      </c>
      <c r="E2466" s="51" t="str">
        <f>IF(ISBLANK(LeaveTracker[[#This Row],[Employee Name]]),"-----",VLOOKUP(LeaveTracker[[#This Row],[Employee Name]],Employees[[Employee Name]:[Office]],7))</f>
        <v>GSO</v>
      </c>
      <c r="F2466" s="51" t="str">
        <f>IF(ISBLANK(LeaveTracker[[#This Row],[Employee Name]]),"-----",VLOOKUP(LeaveTracker[[#This Row],[Employee Name]],Employees[[Employee Name]:[Office]],6))</f>
        <v>REGULAR</v>
      </c>
      <c r="G2466" s="24">
        <v>44764</v>
      </c>
      <c r="H2466" s="24">
        <v>44764</v>
      </c>
      <c r="I2466" s="57" t="s">
        <v>300</v>
      </c>
      <c r="J2466" s="43" t="s">
        <v>647</v>
      </c>
      <c r="K2466" s="51" t="str">
        <f ca="1">LeaveTracker[[#This Row],[Days]]&amp;" "&amp;LeaveTracker[[#This Row],[Type of Leave]]</f>
        <v>1 OTHER</v>
      </c>
      <c r="L2466" s="23">
        <f ca="1">NETWORKDAYS(LeaveTracker[[#This Row],[Start Date]],LeaveTracker[[#This Row],[End Date]],lstHolidays)</f>
        <v>1</v>
      </c>
      <c r="M2466" s="27"/>
    </row>
    <row r="2467" spans="1:13" ht="30" hidden="1" customHeight="1" x14ac:dyDescent="0.3">
      <c r="A2467" s="27">
        <f t="shared" si="6"/>
        <v>907</v>
      </c>
      <c r="B2467" s="31">
        <v>44783</v>
      </c>
      <c r="C2467" s="31">
        <v>44756</v>
      </c>
      <c r="D2467" s="19" t="s">
        <v>833</v>
      </c>
      <c r="E2467" s="51" t="str">
        <f>IF(ISBLANK(LeaveTracker[[#This Row],[Employee Name]]),"-----",VLOOKUP(LeaveTracker[[#This Row],[Employee Name]],Employees[[Employee Name]:[Office]],7))</f>
        <v>CHO</v>
      </c>
      <c r="F2467" s="51" t="str">
        <f>IF(ISBLANK(LeaveTracker[[#This Row],[Employee Name]]),"-----",VLOOKUP(LeaveTracker[[#This Row],[Employee Name]],Employees[[Employee Name]:[Office]],6))</f>
        <v>REGULAR</v>
      </c>
      <c r="G2467" s="24">
        <v>44743</v>
      </c>
      <c r="H2467" s="24">
        <v>44743</v>
      </c>
      <c r="I2467" s="57" t="s">
        <v>81</v>
      </c>
      <c r="K2467" s="51" t="str">
        <f ca="1">LeaveTracker[[#This Row],[Days]]&amp;" "&amp;LeaveTracker[[#This Row],[Type of Leave]]</f>
        <v>1 SL</v>
      </c>
      <c r="L2467" s="23">
        <f ca="1">NETWORKDAYS(LeaveTracker[[#This Row],[Start Date]],LeaveTracker[[#This Row],[End Date]],lstHolidays)</f>
        <v>1</v>
      </c>
      <c r="M2467" s="27"/>
    </row>
    <row r="2468" spans="1:13" ht="30" hidden="1" customHeight="1" x14ac:dyDescent="0.3">
      <c r="A2468" s="27">
        <f t="shared" si="6"/>
        <v>908</v>
      </c>
      <c r="B2468" s="31">
        <v>44783</v>
      </c>
      <c r="C2468" s="31">
        <v>44756</v>
      </c>
      <c r="D2468" s="19" t="s">
        <v>833</v>
      </c>
      <c r="E2468" s="51" t="str">
        <f>IF(ISBLANK(LeaveTracker[[#This Row],[Employee Name]]),"-----",VLOOKUP(LeaveTracker[[#This Row],[Employee Name]],Employees[[Employee Name]:[Office]],7))</f>
        <v>CHO</v>
      </c>
      <c r="F2468" s="51" t="str">
        <f>IF(ISBLANK(LeaveTracker[[#This Row],[Employee Name]]),"-----",VLOOKUP(LeaveTracker[[#This Row],[Employee Name]],Employees[[Employee Name]:[Office]],6))</f>
        <v>REGULAR</v>
      </c>
      <c r="G2468" s="24">
        <v>44742</v>
      </c>
      <c r="H2468" s="24">
        <v>44742</v>
      </c>
      <c r="I2468" s="57" t="s">
        <v>81</v>
      </c>
      <c r="K2468" s="51" t="str">
        <f ca="1">LeaveTracker[[#This Row],[Days]]&amp;" "&amp;LeaveTracker[[#This Row],[Type of Leave]]</f>
        <v>1 SL</v>
      </c>
      <c r="L2468" s="23">
        <f ca="1">NETWORKDAYS(LeaveTracker[[#This Row],[Start Date]],LeaveTracker[[#This Row],[End Date]],lstHolidays)</f>
        <v>1</v>
      </c>
      <c r="M2468" s="27"/>
    </row>
    <row r="2469" spans="1:13" ht="30" hidden="1" customHeight="1" x14ac:dyDescent="0.3">
      <c r="A2469" s="27">
        <f t="shared" si="6"/>
        <v>909</v>
      </c>
      <c r="B2469" s="31">
        <v>44783</v>
      </c>
      <c r="C2469" s="31">
        <v>44742</v>
      </c>
      <c r="D2469" s="19" t="s">
        <v>1029</v>
      </c>
      <c r="E2469" s="51" t="str">
        <f>IF(ISBLANK(LeaveTracker[[#This Row],[Employee Name]]),"-----",VLOOKUP(LeaveTracker[[#This Row],[Employee Name]],Employees[[Employee Name]:[Office]],7))</f>
        <v>ONT</v>
      </c>
      <c r="F2469" s="51" t="str">
        <f>IF(ISBLANK(LeaveTracker[[#This Row],[Employee Name]]),"-----",VLOOKUP(LeaveTracker[[#This Row],[Employee Name]],Employees[[Employee Name]:[Office]],6))</f>
        <v>REGULAR</v>
      </c>
      <c r="G2469" s="24">
        <v>44743</v>
      </c>
      <c r="H2469" s="24">
        <v>44757</v>
      </c>
      <c r="I2469" s="57" t="s">
        <v>81</v>
      </c>
      <c r="K2469" s="51" t="str">
        <f ca="1">LeaveTracker[[#This Row],[Days]]&amp;" "&amp;LeaveTracker[[#This Row],[Type of Leave]]</f>
        <v>11 SL</v>
      </c>
      <c r="L2469" s="23">
        <f ca="1">NETWORKDAYS(LeaveTracker[[#This Row],[Start Date]],LeaveTracker[[#This Row],[End Date]],lstHolidays)</f>
        <v>11</v>
      </c>
      <c r="M2469" s="27"/>
    </row>
    <row r="2470" spans="1:13" ht="30" hidden="1" customHeight="1" x14ac:dyDescent="0.3">
      <c r="A2470" s="27">
        <f t="shared" si="6"/>
        <v>910</v>
      </c>
      <c r="B2470" s="31">
        <v>44783</v>
      </c>
      <c r="C2470" s="31">
        <v>44761</v>
      </c>
      <c r="D2470" s="19" t="s">
        <v>802</v>
      </c>
      <c r="E2470" s="51" t="str">
        <f>IF(ISBLANK(LeaveTracker[[#This Row],[Employee Name]]),"-----",VLOOKUP(LeaveTracker[[#This Row],[Employee Name]],Employees[[Employee Name]:[Office]],7))</f>
        <v>ONT</v>
      </c>
      <c r="F2470" s="51" t="str">
        <f>IF(ISBLANK(LeaveTracker[[#This Row],[Employee Name]]),"-----",VLOOKUP(LeaveTracker[[#This Row],[Employee Name]],Employees[[Employee Name]:[Office]],6))</f>
        <v>REGULAR</v>
      </c>
      <c r="G2470" s="24">
        <v>44760</v>
      </c>
      <c r="H2470" s="24">
        <v>44760</v>
      </c>
      <c r="I2470" s="57" t="s">
        <v>81</v>
      </c>
      <c r="K2470" s="51" t="str">
        <f ca="1">LeaveTracker[[#This Row],[Days]]&amp;" "&amp;LeaveTracker[[#This Row],[Type of Leave]]</f>
        <v>1 SL</v>
      </c>
      <c r="L2470" s="23">
        <f ca="1">NETWORKDAYS(LeaveTracker[[#This Row],[Start Date]],LeaveTracker[[#This Row],[End Date]],lstHolidays)</f>
        <v>1</v>
      </c>
      <c r="M2470" s="27"/>
    </row>
    <row r="2471" spans="1:13" ht="30" hidden="1" customHeight="1" x14ac:dyDescent="0.3">
      <c r="A2471" s="27">
        <f t="shared" si="6"/>
        <v>911</v>
      </c>
      <c r="B2471" s="31">
        <v>44783</v>
      </c>
      <c r="C2471" s="31">
        <v>44762</v>
      </c>
      <c r="D2471" s="19" t="s">
        <v>111</v>
      </c>
      <c r="E2471" s="51" t="str">
        <f>IF(ISBLANK(LeaveTracker[[#This Row],[Employee Name]]),"-----",VLOOKUP(LeaveTracker[[#This Row],[Employee Name]],Employees[[Employee Name]:[Office]],7))</f>
        <v>ONT</v>
      </c>
      <c r="F2471" s="51" t="str">
        <f>IF(ISBLANK(LeaveTracker[[#This Row],[Employee Name]]),"-----",VLOOKUP(LeaveTracker[[#This Row],[Employee Name]],Employees[[Employee Name]:[Office]],6))</f>
        <v>REGULAR</v>
      </c>
      <c r="G2471" s="24">
        <v>44756</v>
      </c>
      <c r="H2471" s="24">
        <v>44757</v>
      </c>
      <c r="I2471" s="57" t="s">
        <v>81</v>
      </c>
      <c r="K2471" s="51" t="str">
        <f ca="1">LeaveTracker[[#This Row],[Days]]&amp;" "&amp;LeaveTracker[[#This Row],[Type of Leave]]</f>
        <v>2 SL</v>
      </c>
      <c r="L2471" s="23">
        <f ca="1">NETWORKDAYS(LeaveTracker[[#This Row],[Start Date]],LeaveTracker[[#This Row],[End Date]],lstHolidays)</f>
        <v>2</v>
      </c>
      <c r="M2471" s="27"/>
    </row>
    <row r="2472" spans="1:13" ht="30" hidden="1" customHeight="1" x14ac:dyDescent="0.3">
      <c r="A2472" s="27">
        <f t="shared" si="6"/>
        <v>912</v>
      </c>
      <c r="B2472" s="31">
        <v>44783</v>
      </c>
      <c r="C2472" s="31">
        <v>44762</v>
      </c>
      <c r="D2472" s="19" t="s">
        <v>111</v>
      </c>
      <c r="E2472" s="51" t="str">
        <f>IF(ISBLANK(LeaveTracker[[#This Row],[Employee Name]]),"-----",VLOOKUP(LeaveTracker[[#This Row],[Employee Name]],Employees[[Employee Name]:[Office]],7))</f>
        <v>ONT</v>
      </c>
      <c r="F2472" s="51" t="str">
        <f>IF(ISBLANK(LeaveTracker[[#This Row],[Employee Name]]),"-----",VLOOKUP(LeaveTracker[[#This Row],[Employee Name]],Employees[[Employee Name]:[Office]],6))</f>
        <v>REGULAR</v>
      </c>
      <c r="G2472" s="24">
        <v>44759</v>
      </c>
      <c r="H2472" s="24">
        <v>44760</v>
      </c>
      <c r="I2472" s="57" t="s">
        <v>81</v>
      </c>
      <c r="K2472" s="51" t="str">
        <f ca="1">LeaveTracker[[#This Row],[Days]]&amp;" "&amp;LeaveTracker[[#This Row],[Type of Leave]]</f>
        <v>1 SL</v>
      </c>
      <c r="L2472" s="23">
        <f ca="1">NETWORKDAYS(LeaveTracker[[#This Row],[Start Date]],LeaveTracker[[#This Row],[End Date]],lstHolidays)</f>
        <v>1</v>
      </c>
      <c r="M2472" s="27"/>
    </row>
    <row r="2473" spans="1:13" ht="30" hidden="1" customHeight="1" x14ac:dyDescent="0.3">
      <c r="A2473" s="27">
        <f t="shared" si="6"/>
        <v>913</v>
      </c>
      <c r="B2473" s="31">
        <v>44783</v>
      </c>
      <c r="C2473" s="31">
        <v>44760</v>
      </c>
      <c r="D2473" s="19" t="s">
        <v>485</v>
      </c>
      <c r="E2473" s="51" t="str">
        <f>IF(ISBLANK(LeaveTracker[[#This Row],[Employee Name]]),"-----",VLOOKUP(LeaveTracker[[#This Row],[Employee Name]],Employees[[Employee Name]:[Office]],7))</f>
        <v>COOPERATIVE OFFICE</v>
      </c>
      <c r="F2473" s="51" t="str">
        <f>IF(ISBLANK(LeaveTracker[[#This Row],[Employee Name]]),"-----",VLOOKUP(LeaveTracker[[#This Row],[Employee Name]],Employees[[Employee Name]:[Office]],6))</f>
        <v>REGULAR</v>
      </c>
      <c r="G2473" s="24">
        <v>44763</v>
      </c>
      <c r="H2473" s="24">
        <v>44763</v>
      </c>
      <c r="I2473" s="57" t="s">
        <v>82</v>
      </c>
      <c r="K2473" s="51" t="str">
        <f ca="1">LeaveTracker[[#This Row],[Days]]&amp;" "&amp;LeaveTracker[[#This Row],[Type of Leave]]</f>
        <v>1 VL</v>
      </c>
      <c r="L2473" s="23">
        <f ca="1">NETWORKDAYS(LeaveTracker[[#This Row],[Start Date]],LeaveTracker[[#This Row],[End Date]],lstHolidays)</f>
        <v>1</v>
      </c>
      <c r="M2473" s="27"/>
    </row>
    <row r="2474" spans="1:13" ht="30" hidden="1" customHeight="1" x14ac:dyDescent="0.3">
      <c r="A2474" s="27">
        <f t="shared" si="6"/>
        <v>914</v>
      </c>
      <c r="B2474" s="31">
        <v>44783</v>
      </c>
      <c r="C2474" s="31">
        <v>44760</v>
      </c>
      <c r="D2474" s="19" t="s">
        <v>763</v>
      </c>
      <c r="E2474" s="51" t="str">
        <f>IF(ISBLANK(LeaveTracker[[#This Row],[Employee Name]]),"-----",VLOOKUP(LeaveTracker[[#This Row],[Employee Name]],Employees[[Employee Name]:[Office]],7))</f>
        <v>CTO</v>
      </c>
      <c r="F2474" s="51" t="str">
        <f>IF(ISBLANK(LeaveTracker[[#This Row],[Employee Name]]),"-----",VLOOKUP(LeaveTracker[[#This Row],[Employee Name]],Employees[[Employee Name]:[Office]],6))</f>
        <v>REGULAR</v>
      </c>
      <c r="G2474" s="24">
        <v>44769</v>
      </c>
      <c r="H2474" s="24">
        <v>44771</v>
      </c>
      <c r="I2474" s="57" t="s">
        <v>82</v>
      </c>
      <c r="K2474" s="51" t="str">
        <f ca="1">LeaveTracker[[#This Row],[Days]]&amp;" "&amp;LeaveTracker[[#This Row],[Type of Leave]]</f>
        <v>3 VL</v>
      </c>
      <c r="L2474" s="23">
        <f ca="1">NETWORKDAYS(LeaveTracker[[#This Row],[Start Date]],LeaveTracker[[#This Row],[End Date]],lstHolidays)</f>
        <v>3</v>
      </c>
      <c r="M2474" s="27"/>
    </row>
    <row r="2475" spans="1:13" ht="30" hidden="1" customHeight="1" x14ac:dyDescent="0.3">
      <c r="A2475" s="27">
        <f t="shared" si="6"/>
        <v>915</v>
      </c>
      <c r="B2475" s="31">
        <v>44783</v>
      </c>
      <c r="C2475" s="31">
        <v>44760</v>
      </c>
      <c r="D2475" s="19" t="s">
        <v>763</v>
      </c>
      <c r="E2475" s="51" t="str">
        <f>IF(ISBLANK(LeaveTracker[[#This Row],[Employee Name]]),"-----",VLOOKUP(LeaveTracker[[#This Row],[Employee Name]],Employees[[Employee Name]:[Office]],7))</f>
        <v>CTO</v>
      </c>
      <c r="F2475" s="51" t="str">
        <f>IF(ISBLANK(LeaveTracker[[#This Row],[Employee Name]]),"-----",VLOOKUP(LeaveTracker[[#This Row],[Employee Name]],Employees[[Employee Name]:[Office]],6))</f>
        <v>REGULAR</v>
      </c>
      <c r="G2475" s="24">
        <v>44767</v>
      </c>
      <c r="H2475" s="24">
        <v>44768</v>
      </c>
      <c r="I2475" s="57" t="s">
        <v>82</v>
      </c>
      <c r="K2475" s="51" t="str">
        <f ca="1">LeaveTracker[[#This Row],[Days]]&amp;" "&amp;LeaveTracker[[#This Row],[Type of Leave]]</f>
        <v>2 VL</v>
      </c>
      <c r="L2475" s="23">
        <f ca="1">NETWORKDAYS(LeaveTracker[[#This Row],[Start Date]],LeaveTracker[[#This Row],[End Date]],lstHolidays)</f>
        <v>2</v>
      </c>
      <c r="M2475" s="27"/>
    </row>
    <row r="2476" spans="1:13" ht="30" hidden="1" customHeight="1" x14ac:dyDescent="0.3">
      <c r="A2476" s="27">
        <f t="shared" si="6"/>
        <v>916</v>
      </c>
      <c r="B2476" s="31">
        <v>44783</v>
      </c>
      <c r="C2476" s="31">
        <v>44756</v>
      </c>
      <c r="D2476" s="19" t="s">
        <v>627</v>
      </c>
      <c r="E2476" s="51" t="str">
        <f>IF(ISBLANK(LeaveTracker[[#This Row],[Employee Name]]),"-----",VLOOKUP(LeaveTracker[[#This Row],[Employee Name]],Employees[[Employee Name]:[Office]],7))</f>
        <v>CTO</v>
      </c>
      <c r="F2476" s="51" t="str">
        <f>IF(ISBLANK(LeaveTracker[[#This Row],[Employee Name]]),"-----",VLOOKUP(LeaveTracker[[#This Row],[Employee Name]],Employees[[Employee Name]:[Office]],6))</f>
        <v>REGULAR</v>
      </c>
      <c r="G2476" s="24">
        <v>44761</v>
      </c>
      <c r="H2476" s="24">
        <v>44761</v>
      </c>
      <c r="I2476" s="57" t="s">
        <v>300</v>
      </c>
      <c r="J2476" s="43" t="s">
        <v>1007</v>
      </c>
      <c r="K2476" s="51" t="str">
        <f ca="1">LeaveTracker[[#This Row],[Days]]&amp;" "&amp;LeaveTracker[[#This Row],[Type of Leave]]</f>
        <v>1 OTHER</v>
      </c>
      <c r="L2476" s="23">
        <f ca="1">NETWORKDAYS(LeaveTracker[[#This Row],[Start Date]],LeaveTracker[[#This Row],[End Date]],lstHolidays)</f>
        <v>1</v>
      </c>
      <c r="M2476" s="27"/>
    </row>
    <row r="2477" spans="1:13" ht="30" hidden="1" customHeight="1" x14ac:dyDescent="0.3">
      <c r="A2477" s="27">
        <f t="shared" si="6"/>
        <v>917</v>
      </c>
      <c r="B2477" s="31">
        <v>44783</v>
      </c>
      <c r="C2477" s="31">
        <v>44762</v>
      </c>
      <c r="D2477" s="19" t="s">
        <v>780</v>
      </c>
      <c r="E2477" s="51" t="str">
        <f>IF(ISBLANK(LeaveTracker[[#This Row],[Employee Name]]),"-----",VLOOKUP(LeaveTracker[[#This Row],[Employee Name]],Employees[[Employee Name]:[Office]],7))</f>
        <v>GSO</v>
      </c>
      <c r="F2477" s="51" t="str">
        <f>IF(ISBLANK(LeaveTracker[[#This Row],[Employee Name]]),"-----",VLOOKUP(LeaveTracker[[#This Row],[Employee Name]],Employees[[Employee Name]:[Office]],6))</f>
        <v>REGULAR</v>
      </c>
      <c r="G2477" s="24">
        <v>44757</v>
      </c>
      <c r="H2477" s="24">
        <v>44757</v>
      </c>
      <c r="I2477" s="57" t="s">
        <v>81</v>
      </c>
      <c r="K2477" s="51" t="str">
        <f ca="1">LeaveTracker[[#This Row],[Days]]&amp;" "&amp;LeaveTracker[[#This Row],[Type of Leave]]</f>
        <v>1 SL</v>
      </c>
      <c r="L2477" s="23">
        <f ca="1">NETWORKDAYS(LeaveTracker[[#This Row],[Start Date]],LeaveTracker[[#This Row],[End Date]],lstHolidays)</f>
        <v>1</v>
      </c>
      <c r="M2477" s="27"/>
    </row>
    <row r="2478" spans="1:13" ht="30" hidden="1" customHeight="1" x14ac:dyDescent="0.3">
      <c r="A2478" s="27">
        <v>917</v>
      </c>
      <c r="B2478" s="31">
        <v>44783</v>
      </c>
      <c r="C2478" s="31">
        <v>44762</v>
      </c>
      <c r="D2478" s="19" t="s">
        <v>780</v>
      </c>
      <c r="E2478" s="51" t="str">
        <f>IF(ISBLANK(LeaveTracker[[#This Row],[Employee Name]]),"-----",VLOOKUP(LeaveTracker[[#This Row],[Employee Name]],Employees[[Employee Name]:[Office]],7))</f>
        <v>GSO</v>
      </c>
      <c r="F2478" s="51" t="str">
        <f>IF(ISBLANK(LeaveTracker[[#This Row],[Employee Name]]),"-----",VLOOKUP(LeaveTracker[[#This Row],[Employee Name]],Employees[[Employee Name]:[Office]],6))</f>
        <v>REGULAR</v>
      </c>
      <c r="G2478" s="24">
        <v>44760</v>
      </c>
      <c r="H2478" s="24">
        <v>44761</v>
      </c>
      <c r="I2478" s="57" t="s">
        <v>81</v>
      </c>
      <c r="K2478" s="51" t="str">
        <f ca="1">LeaveTracker[[#This Row],[Days]]&amp;" "&amp;LeaveTracker[[#This Row],[Type of Leave]]</f>
        <v>2 SL</v>
      </c>
      <c r="L2478" s="23">
        <f ca="1">NETWORKDAYS(LeaveTracker[[#This Row],[Start Date]],LeaveTracker[[#This Row],[End Date]],lstHolidays)</f>
        <v>2</v>
      </c>
      <c r="M2478" s="27"/>
    </row>
    <row r="2479" spans="1:13" ht="30" hidden="1" customHeight="1" x14ac:dyDescent="0.3">
      <c r="A2479" s="27">
        <f t="shared" ref="A2479:A2492" si="7">A2478+1</f>
        <v>918</v>
      </c>
      <c r="B2479" s="31">
        <v>44783</v>
      </c>
      <c r="C2479" s="31">
        <v>44761</v>
      </c>
      <c r="D2479" s="19" t="s">
        <v>830</v>
      </c>
      <c r="E2479" s="51" t="str">
        <f>IF(ISBLANK(LeaveTracker[[#This Row],[Employee Name]]),"-----",VLOOKUP(LeaveTracker[[#This Row],[Employee Name]],Employees[[Employee Name]:[Office]],7))</f>
        <v>CHO</v>
      </c>
      <c r="F2479" s="51" t="str">
        <f>IF(ISBLANK(LeaveTracker[[#This Row],[Employee Name]]),"-----",VLOOKUP(LeaveTracker[[#This Row],[Employee Name]],Employees[[Employee Name]:[Office]],6))</f>
        <v>REGULAR</v>
      </c>
      <c r="G2479" s="24">
        <v>44769</v>
      </c>
      <c r="H2479" s="24">
        <v>44771</v>
      </c>
      <c r="I2479" s="57" t="s">
        <v>82</v>
      </c>
      <c r="K2479" s="51" t="str">
        <f ca="1">LeaveTracker[[#This Row],[Days]]&amp;" "&amp;LeaveTracker[[#This Row],[Type of Leave]]</f>
        <v>3 VL</v>
      </c>
      <c r="L2479" s="23">
        <f ca="1">NETWORKDAYS(LeaveTracker[[#This Row],[Start Date]],LeaveTracker[[#This Row],[End Date]],lstHolidays)</f>
        <v>3</v>
      </c>
      <c r="M2479" s="27"/>
    </row>
    <row r="2480" spans="1:13" ht="30" hidden="1" customHeight="1" x14ac:dyDescent="0.3">
      <c r="A2480" s="27">
        <f t="shared" si="7"/>
        <v>919</v>
      </c>
      <c r="B2480" s="31">
        <v>44783</v>
      </c>
      <c r="C2480" s="31">
        <v>44760</v>
      </c>
      <c r="D2480" s="19" t="s">
        <v>830</v>
      </c>
      <c r="E2480" s="51" t="str">
        <f>IF(ISBLANK(LeaveTracker[[#This Row],[Employee Name]]),"-----",VLOOKUP(LeaveTracker[[#This Row],[Employee Name]],Employees[[Employee Name]:[Office]],7))</f>
        <v>CHO</v>
      </c>
      <c r="F2480" s="51" t="str">
        <f>IF(ISBLANK(LeaveTracker[[#This Row],[Employee Name]]),"-----",VLOOKUP(LeaveTracker[[#This Row],[Employee Name]],Employees[[Employee Name]:[Office]],6))</f>
        <v>REGULAR</v>
      </c>
      <c r="G2480" s="24">
        <v>44757</v>
      </c>
      <c r="H2480" s="24">
        <v>44757</v>
      </c>
      <c r="I2480" s="57" t="s">
        <v>81</v>
      </c>
      <c r="K2480" s="51" t="str">
        <f ca="1">LeaveTracker[[#This Row],[Days]]&amp;" "&amp;LeaveTracker[[#This Row],[Type of Leave]]</f>
        <v>1 SL</v>
      </c>
      <c r="L2480" s="23">
        <f ca="1">NETWORKDAYS(LeaveTracker[[#This Row],[Start Date]],LeaveTracker[[#This Row],[End Date]],lstHolidays)</f>
        <v>1</v>
      </c>
      <c r="M2480" s="27"/>
    </row>
    <row r="2481" spans="1:13" ht="30" hidden="1" customHeight="1" x14ac:dyDescent="0.3">
      <c r="A2481" s="27">
        <f t="shared" si="7"/>
        <v>920</v>
      </c>
      <c r="B2481" s="31">
        <v>44783</v>
      </c>
      <c r="C2481" s="31">
        <v>44761</v>
      </c>
      <c r="D2481" s="19" t="s">
        <v>714</v>
      </c>
      <c r="E2481" s="51" t="str">
        <f>IF(ISBLANK(LeaveTracker[[#This Row],[Employee Name]]),"-----",VLOOKUP(LeaveTracker[[#This Row],[Employee Name]],Employees[[Employee Name]:[Office]],7))</f>
        <v>CBO</v>
      </c>
      <c r="F2481" s="51" t="str">
        <f>IF(ISBLANK(LeaveTracker[[#This Row],[Employee Name]]),"-----",VLOOKUP(LeaveTracker[[#This Row],[Employee Name]],Employees[[Employee Name]:[Office]],6))</f>
        <v>REGULAR</v>
      </c>
      <c r="G2481" s="24">
        <v>44760</v>
      </c>
      <c r="H2481" s="24">
        <v>44760</v>
      </c>
      <c r="I2481" s="57" t="s">
        <v>81</v>
      </c>
      <c r="K2481" s="51" t="str">
        <f ca="1">LeaveTracker[[#This Row],[Days]]&amp;" "&amp;LeaveTracker[[#This Row],[Type of Leave]]</f>
        <v>1 SL</v>
      </c>
      <c r="L2481" s="23">
        <f ca="1">NETWORKDAYS(LeaveTracker[[#This Row],[Start Date]],LeaveTracker[[#This Row],[End Date]],lstHolidays)</f>
        <v>1</v>
      </c>
      <c r="M2481" s="27"/>
    </row>
    <row r="2482" spans="1:13" ht="30" hidden="1" customHeight="1" x14ac:dyDescent="0.3">
      <c r="A2482" s="27">
        <f t="shared" si="7"/>
        <v>921</v>
      </c>
      <c r="B2482" s="31">
        <v>44783</v>
      </c>
      <c r="C2482" s="31">
        <v>44755</v>
      </c>
      <c r="D2482" s="19" t="s">
        <v>575</v>
      </c>
      <c r="E2482" s="51" t="str">
        <f>IF(ISBLANK(LeaveTracker[[#This Row],[Employee Name]]),"-----",VLOOKUP(LeaveTracker[[#This Row],[Employee Name]],Employees[[Employee Name]:[Office]],7))</f>
        <v>CCT</v>
      </c>
      <c r="F2482" s="51" t="str">
        <f>IF(ISBLANK(LeaveTracker[[#This Row],[Employee Name]]),"-----",VLOOKUP(LeaveTracker[[#This Row],[Employee Name]],Employees[[Employee Name]:[Office]],6))</f>
        <v>REGULAR</v>
      </c>
      <c r="G2482" s="24">
        <v>44760</v>
      </c>
      <c r="H2482" s="24">
        <v>44760</v>
      </c>
      <c r="I2482" s="57" t="s">
        <v>300</v>
      </c>
      <c r="J2482" s="43" t="s">
        <v>647</v>
      </c>
      <c r="K2482" s="51" t="str">
        <f ca="1">LeaveTracker[[#This Row],[Days]]&amp;" "&amp;LeaveTracker[[#This Row],[Type of Leave]]</f>
        <v>1 OTHER</v>
      </c>
      <c r="L2482" s="23">
        <f ca="1">NETWORKDAYS(LeaveTracker[[#This Row],[Start Date]],LeaveTracker[[#This Row],[End Date]],lstHolidays)</f>
        <v>1</v>
      </c>
      <c r="M2482" s="27"/>
    </row>
    <row r="2483" spans="1:13" ht="30" hidden="1" customHeight="1" x14ac:dyDescent="0.3">
      <c r="A2483" s="27">
        <f t="shared" si="7"/>
        <v>922</v>
      </c>
      <c r="B2483" s="31">
        <v>44783</v>
      </c>
      <c r="C2483" s="31">
        <v>44761</v>
      </c>
      <c r="D2483" s="19" t="s">
        <v>633</v>
      </c>
      <c r="E2483" s="51" t="str">
        <f>IF(ISBLANK(LeaveTracker[[#This Row],[Employee Name]]),"-----",VLOOKUP(LeaveTracker[[#This Row],[Employee Name]],Employees[[Employee Name]:[Office]],7))</f>
        <v>CCT</v>
      </c>
      <c r="F2483" s="51" t="str">
        <f>IF(ISBLANK(LeaveTracker[[#This Row],[Employee Name]]),"-----",VLOOKUP(LeaveTracker[[#This Row],[Employee Name]],Employees[[Employee Name]:[Office]],6))</f>
        <v>REGULAR</v>
      </c>
      <c r="G2483" s="24">
        <v>44760</v>
      </c>
      <c r="H2483" s="24">
        <v>44760</v>
      </c>
      <c r="I2483" s="57" t="s">
        <v>81</v>
      </c>
      <c r="K2483" s="51" t="str">
        <f ca="1">LeaveTracker[[#This Row],[Days]]&amp;" "&amp;LeaveTracker[[#This Row],[Type of Leave]]</f>
        <v>1 SL</v>
      </c>
      <c r="L2483" s="23">
        <f ca="1">NETWORKDAYS(LeaveTracker[[#This Row],[Start Date]],LeaveTracker[[#This Row],[End Date]],lstHolidays)</f>
        <v>1</v>
      </c>
      <c r="M2483" s="27"/>
    </row>
    <row r="2484" spans="1:13" ht="30" hidden="1" customHeight="1" x14ac:dyDescent="0.3">
      <c r="A2484" s="27">
        <f t="shared" si="7"/>
        <v>923</v>
      </c>
      <c r="B2484" s="31">
        <v>44783</v>
      </c>
      <c r="C2484" s="31">
        <v>44705</v>
      </c>
      <c r="D2484" s="19" t="s">
        <v>1034</v>
      </c>
      <c r="E2484" s="51" t="str">
        <f>IF(ISBLANK(LeaveTracker[[#This Row],[Employee Name]]),"-----",VLOOKUP(LeaveTracker[[#This Row],[Employee Name]],Employees[[Employee Name]:[Office]],7))</f>
        <v>CHO</v>
      </c>
      <c r="F2484" s="51" t="str">
        <f>IF(ISBLANK(LeaveTracker[[#This Row],[Employee Name]]),"-----",VLOOKUP(LeaveTracker[[#This Row],[Employee Name]],Employees[[Employee Name]:[Office]],6))</f>
        <v>CASUAL</v>
      </c>
      <c r="G2484" s="24">
        <v>44705</v>
      </c>
      <c r="H2484" s="24">
        <v>44810</v>
      </c>
      <c r="I2484" s="57" t="s">
        <v>76</v>
      </c>
      <c r="J2484" s="43" t="s">
        <v>1035</v>
      </c>
      <c r="K2484" s="51" t="str">
        <f ca="1">LeaveTracker[[#This Row],[Days]]&amp;" "&amp;LeaveTracker[[#This Row],[Type of Leave]]</f>
        <v>75 Maternity</v>
      </c>
      <c r="L2484" s="23">
        <f ca="1">NETWORKDAYS(LeaveTracker[[#This Row],[Start Date]],LeaveTracker[[#This Row],[End Date]],lstHolidays)</f>
        <v>75</v>
      </c>
      <c r="M2484" s="27"/>
    </row>
    <row r="2485" spans="1:13" ht="30" hidden="1" customHeight="1" x14ac:dyDescent="0.3">
      <c r="A2485" s="27">
        <f t="shared" si="7"/>
        <v>924</v>
      </c>
      <c r="B2485" s="31">
        <v>44783</v>
      </c>
      <c r="C2485" s="31">
        <v>44781</v>
      </c>
      <c r="D2485" s="19" t="s">
        <v>562</v>
      </c>
      <c r="E2485" s="51" t="str">
        <f>IF(ISBLANK(LeaveTracker[[#This Row],[Employee Name]]),"-----",VLOOKUP(LeaveTracker[[#This Row],[Employee Name]],Employees[[Employee Name]:[Office]],7))</f>
        <v>CENRO</v>
      </c>
      <c r="F2485" s="51" t="str">
        <f>IF(ISBLANK(LeaveTracker[[#This Row],[Employee Name]]),"-----",VLOOKUP(LeaveTracker[[#This Row],[Employee Name]],Employees[[Employee Name]:[Office]],6))</f>
        <v>REGULAR</v>
      </c>
      <c r="G2485" s="24">
        <v>44778</v>
      </c>
      <c r="H2485" s="24">
        <v>44778</v>
      </c>
      <c r="I2485" s="57" t="s">
        <v>81</v>
      </c>
      <c r="K2485" s="51" t="str">
        <f ca="1">LeaveTracker[[#This Row],[Days]]&amp;" "&amp;LeaveTracker[[#This Row],[Type of Leave]]</f>
        <v>1 SL</v>
      </c>
      <c r="L2485" s="23">
        <f ca="1">NETWORKDAYS(LeaveTracker[[#This Row],[Start Date]],LeaveTracker[[#This Row],[End Date]],lstHolidays)</f>
        <v>1</v>
      </c>
      <c r="M2485" s="27"/>
    </row>
    <row r="2486" spans="1:13" ht="30" hidden="1" customHeight="1" x14ac:dyDescent="0.3">
      <c r="A2486" s="27">
        <f t="shared" si="7"/>
        <v>925</v>
      </c>
      <c r="B2486" s="31">
        <v>44783</v>
      </c>
      <c r="C2486" s="31">
        <v>44756</v>
      </c>
      <c r="D2486" s="19" t="s">
        <v>635</v>
      </c>
      <c r="E2486" s="51" t="str">
        <f>IF(ISBLANK(LeaveTracker[[#This Row],[Employee Name]]),"-----",VLOOKUP(LeaveTracker[[#This Row],[Employee Name]],Employees[[Employee Name]:[Office]],7))</f>
        <v>LIBRARY</v>
      </c>
      <c r="F2486" s="51" t="str">
        <f>IF(ISBLANK(LeaveTracker[[#This Row],[Employee Name]]),"-----",VLOOKUP(LeaveTracker[[#This Row],[Employee Name]],Employees[[Employee Name]:[Office]],6))</f>
        <v>REGULAR</v>
      </c>
      <c r="G2486" s="24">
        <v>44755</v>
      </c>
      <c r="H2486" s="24">
        <v>44755</v>
      </c>
      <c r="I2486" s="57" t="s">
        <v>81</v>
      </c>
      <c r="K2486" s="51" t="str">
        <f ca="1">LeaveTracker[[#This Row],[Days]]&amp;" "&amp;LeaveTracker[[#This Row],[Type of Leave]]</f>
        <v>1 SL</v>
      </c>
      <c r="L2486" s="23">
        <f ca="1">NETWORKDAYS(LeaveTracker[[#This Row],[Start Date]],LeaveTracker[[#This Row],[End Date]],lstHolidays)</f>
        <v>1</v>
      </c>
      <c r="M2486" s="27"/>
    </row>
    <row r="2487" spans="1:13" ht="30" hidden="1" customHeight="1" x14ac:dyDescent="0.3">
      <c r="A2487" s="27">
        <f t="shared" si="7"/>
        <v>926</v>
      </c>
      <c r="B2487" s="31">
        <v>44784</v>
      </c>
      <c r="C2487" s="31">
        <v>44782</v>
      </c>
      <c r="D2487" s="19" t="s">
        <v>341</v>
      </c>
      <c r="E2487" s="51" t="str">
        <f>IF(ISBLANK(LeaveTracker[[#This Row],[Employee Name]]),"-----",VLOOKUP(LeaveTracker[[#This Row],[Employee Name]],Employees[[Employee Name]:[Office]],7))</f>
        <v>COMELEC</v>
      </c>
      <c r="F2487" s="51" t="str">
        <f>IF(ISBLANK(LeaveTracker[[#This Row],[Employee Name]]),"-----",VLOOKUP(LeaveTracker[[#This Row],[Employee Name]],Employees[[Employee Name]:[Office]],6))</f>
        <v>REGULAR</v>
      </c>
      <c r="G2487" s="24">
        <v>44781</v>
      </c>
      <c r="H2487" s="24">
        <v>44781</v>
      </c>
      <c r="I2487" s="57" t="s">
        <v>81</v>
      </c>
      <c r="K2487" s="51" t="str">
        <f ca="1">LeaveTracker[[#This Row],[Days]]&amp;" "&amp;LeaveTracker[[#This Row],[Type of Leave]]</f>
        <v>1 SL</v>
      </c>
      <c r="L2487" s="23">
        <f ca="1">NETWORKDAYS(LeaveTracker[[#This Row],[Start Date]],LeaveTracker[[#This Row],[End Date]],lstHolidays)</f>
        <v>1</v>
      </c>
      <c r="M2487" s="27"/>
    </row>
    <row r="2488" spans="1:13" ht="30" hidden="1" customHeight="1" x14ac:dyDescent="0.3">
      <c r="A2488" s="27">
        <f t="shared" si="7"/>
        <v>927</v>
      </c>
      <c r="B2488" s="31">
        <v>44784</v>
      </c>
      <c r="C2488" s="31">
        <v>44753</v>
      </c>
      <c r="D2488" s="19" t="s">
        <v>1038</v>
      </c>
      <c r="E2488" s="51" t="str">
        <f>IF(ISBLANK(LeaveTracker[[#This Row],[Employee Name]]),"-----",VLOOKUP(LeaveTracker[[#This Row],[Employee Name]],Employees[[Employee Name]:[Office]],7))</f>
        <v>ONT</v>
      </c>
      <c r="F2488" s="51" t="str">
        <f>IF(ISBLANK(LeaveTracker[[#This Row],[Employee Name]]),"-----",VLOOKUP(LeaveTracker[[#This Row],[Employee Name]],Employees[[Employee Name]:[Office]],6))</f>
        <v>REGULAR</v>
      </c>
      <c r="G2488" s="24">
        <v>44753</v>
      </c>
      <c r="H2488" s="24">
        <v>44754</v>
      </c>
      <c r="I2488" s="57" t="s">
        <v>300</v>
      </c>
      <c r="J2488" s="43" t="s">
        <v>1039</v>
      </c>
      <c r="K2488" s="51" t="str">
        <f ca="1">LeaveTracker[[#This Row],[Days]]&amp;" "&amp;LeaveTracker[[#This Row],[Type of Leave]]</f>
        <v>2 OTHER</v>
      </c>
      <c r="L2488" s="23">
        <f ca="1">NETWORKDAYS(LeaveTracker[[#This Row],[Start Date]],LeaveTracker[[#This Row],[End Date]],lstHolidays)</f>
        <v>2</v>
      </c>
      <c r="M2488" s="27"/>
    </row>
    <row r="2489" spans="1:13" ht="30" hidden="1" customHeight="1" x14ac:dyDescent="0.3">
      <c r="A2489" s="27">
        <f t="shared" si="7"/>
        <v>928</v>
      </c>
      <c r="B2489" s="31">
        <v>44784</v>
      </c>
      <c r="C2489" s="31">
        <v>44767</v>
      </c>
      <c r="D2489" s="19" t="s">
        <v>598</v>
      </c>
      <c r="E2489" s="51" t="str">
        <f>IF(ISBLANK(LeaveTracker[[#This Row],[Employee Name]]),"-----",VLOOKUP(LeaveTracker[[#This Row],[Employee Name]],Employees[[Employee Name]:[Office]],7))</f>
        <v>MAHOGANY MARKET</v>
      </c>
      <c r="F2489" s="51" t="str">
        <f>IF(ISBLANK(LeaveTracker[[#This Row],[Employee Name]]),"-----",VLOOKUP(LeaveTracker[[#This Row],[Employee Name]],Employees[[Employee Name]:[Office]],6))</f>
        <v>REGULAR</v>
      </c>
      <c r="G2489" s="24">
        <v>44771</v>
      </c>
      <c r="H2489" s="24">
        <v>44771</v>
      </c>
      <c r="I2489" s="57" t="s">
        <v>300</v>
      </c>
      <c r="J2489" s="43" t="s">
        <v>759</v>
      </c>
      <c r="K2489" s="51" t="str">
        <f ca="1">LeaveTracker[[#This Row],[Days]]&amp;" "&amp;LeaveTracker[[#This Row],[Type of Leave]]</f>
        <v>1 OTHER</v>
      </c>
      <c r="L2489" s="23">
        <f ca="1">NETWORKDAYS(LeaveTracker[[#This Row],[Start Date]],LeaveTracker[[#This Row],[End Date]],lstHolidays)</f>
        <v>1</v>
      </c>
      <c r="M2489" s="27"/>
    </row>
    <row r="2490" spans="1:13" ht="30" hidden="1" customHeight="1" x14ac:dyDescent="0.3">
      <c r="A2490" s="27">
        <f t="shared" si="7"/>
        <v>929</v>
      </c>
      <c r="B2490" s="31">
        <v>44784</v>
      </c>
      <c r="C2490" s="31">
        <v>44753</v>
      </c>
      <c r="D2490" s="19" t="s">
        <v>598</v>
      </c>
      <c r="E2490" s="51" t="str">
        <f>IF(ISBLANK(LeaveTracker[[#This Row],[Employee Name]]),"-----",VLOOKUP(LeaveTracker[[#This Row],[Employee Name]],Employees[[Employee Name]:[Office]],7))</f>
        <v>MAHOGANY MARKET</v>
      </c>
      <c r="F2490" s="51" t="str">
        <f>IF(ISBLANK(LeaveTracker[[#This Row],[Employee Name]]),"-----",VLOOKUP(LeaveTracker[[#This Row],[Employee Name]],Employees[[Employee Name]:[Office]],6))</f>
        <v>REGULAR</v>
      </c>
      <c r="G2490" s="24">
        <v>44742</v>
      </c>
      <c r="H2490" s="24">
        <v>44742</v>
      </c>
      <c r="I2490" s="57" t="s">
        <v>81</v>
      </c>
      <c r="K2490" s="51" t="str">
        <f ca="1">LeaveTracker[[#This Row],[Days]]&amp;" "&amp;LeaveTracker[[#This Row],[Type of Leave]]</f>
        <v>1 SL</v>
      </c>
      <c r="L2490" s="23">
        <f ca="1">NETWORKDAYS(LeaveTracker[[#This Row],[Start Date]],LeaveTracker[[#This Row],[End Date]],lstHolidays)</f>
        <v>1</v>
      </c>
      <c r="M2490" s="27"/>
    </row>
    <row r="2491" spans="1:13" ht="30" hidden="1" customHeight="1" x14ac:dyDescent="0.3">
      <c r="A2491" s="27">
        <f t="shared" si="7"/>
        <v>930</v>
      </c>
      <c r="B2491" s="31">
        <v>44784</v>
      </c>
      <c r="C2491" s="31">
        <v>44739</v>
      </c>
      <c r="D2491" s="19" t="s">
        <v>780</v>
      </c>
      <c r="E2491" s="51" t="str">
        <f>IF(ISBLANK(LeaveTracker[[#This Row],[Employee Name]]),"-----",VLOOKUP(LeaveTracker[[#This Row],[Employee Name]],Employees[[Employee Name]:[Office]],7))</f>
        <v>GSO</v>
      </c>
      <c r="F2491" s="51" t="str">
        <f>IF(ISBLANK(LeaveTracker[[#This Row],[Employee Name]]),"-----",VLOOKUP(LeaveTracker[[#This Row],[Employee Name]],Employees[[Employee Name]:[Office]],6))</f>
        <v>REGULAR</v>
      </c>
      <c r="G2491" s="24">
        <v>44736</v>
      </c>
      <c r="H2491" s="24">
        <v>44736</v>
      </c>
      <c r="I2491" s="57" t="s">
        <v>81</v>
      </c>
      <c r="K2491" s="51" t="str">
        <f ca="1">LeaveTracker[[#This Row],[Days]]&amp;" "&amp;LeaveTracker[[#This Row],[Type of Leave]]</f>
        <v>1 SL</v>
      </c>
      <c r="L2491" s="23">
        <f ca="1">NETWORKDAYS(LeaveTracker[[#This Row],[Start Date]],LeaveTracker[[#This Row],[End Date]],lstHolidays)</f>
        <v>1</v>
      </c>
      <c r="M2491" s="27"/>
    </row>
    <row r="2492" spans="1:13" ht="30" hidden="1" customHeight="1" x14ac:dyDescent="0.3">
      <c r="A2492" s="27">
        <f t="shared" si="7"/>
        <v>931</v>
      </c>
      <c r="B2492" s="31">
        <v>44784</v>
      </c>
      <c r="C2492" s="31">
        <v>44724</v>
      </c>
      <c r="D2492" s="19" t="s">
        <v>1042</v>
      </c>
      <c r="E2492" s="51" t="str">
        <f>IF(ISBLANK(LeaveTracker[[#This Row],[Employee Name]]),"-----",VLOOKUP(LeaveTracker[[#This Row],[Employee Name]],Employees[[Employee Name]:[Office]],7))</f>
        <v>CENRO</v>
      </c>
      <c r="F2492" s="51" t="str">
        <f>IF(ISBLANK(LeaveTracker[[#This Row],[Employee Name]]),"-----",VLOOKUP(LeaveTracker[[#This Row],[Employee Name]],Employees[[Employee Name]:[Office]],6))</f>
        <v>REGULAR</v>
      </c>
      <c r="G2492" s="24">
        <v>44750</v>
      </c>
      <c r="H2492" s="24">
        <v>44750</v>
      </c>
      <c r="I2492" s="57" t="s">
        <v>81</v>
      </c>
      <c r="K2492" s="51" t="str">
        <f ca="1">LeaveTracker[[#This Row],[Days]]&amp;" "&amp;LeaveTracker[[#This Row],[Type of Leave]]</f>
        <v>1 SL</v>
      </c>
      <c r="L2492" s="23">
        <f ca="1">NETWORKDAYS(LeaveTracker[[#This Row],[Start Date]],LeaveTracker[[#This Row],[End Date]],lstHolidays)</f>
        <v>1</v>
      </c>
      <c r="M2492" s="27"/>
    </row>
    <row r="2493" spans="1:13" ht="30" hidden="1" customHeight="1" x14ac:dyDescent="0.3">
      <c r="A2493" s="27">
        <v>931</v>
      </c>
      <c r="B2493" s="31">
        <v>44784</v>
      </c>
      <c r="C2493" s="31">
        <v>44724</v>
      </c>
      <c r="D2493" s="19" t="s">
        <v>1042</v>
      </c>
      <c r="E2493" s="51" t="str">
        <f>IF(ISBLANK(LeaveTracker[[#This Row],[Employee Name]]),"-----",VLOOKUP(LeaveTracker[[#This Row],[Employee Name]],Employees[[Employee Name]:[Office]],7))</f>
        <v>CENRO</v>
      </c>
      <c r="F2493" s="51" t="str">
        <f>IF(ISBLANK(LeaveTracker[[#This Row],[Employee Name]]),"-----",VLOOKUP(LeaveTracker[[#This Row],[Employee Name]],Employees[[Employee Name]:[Office]],6))</f>
        <v>REGULAR</v>
      </c>
      <c r="G2493" s="24">
        <v>44753</v>
      </c>
      <c r="H2493" s="24">
        <v>44753</v>
      </c>
      <c r="I2493" s="57" t="s">
        <v>81</v>
      </c>
      <c r="K2493" s="51" t="str">
        <f ca="1">LeaveTracker[[#This Row],[Days]]&amp;" "&amp;LeaveTracker[[#This Row],[Type of Leave]]</f>
        <v>1 SL</v>
      </c>
      <c r="L2493" s="23">
        <f ca="1">NETWORKDAYS(LeaveTracker[[#This Row],[Start Date]],LeaveTracker[[#This Row],[End Date]],lstHolidays)</f>
        <v>1</v>
      </c>
      <c r="M2493" s="27"/>
    </row>
    <row r="2494" spans="1:13" ht="30" hidden="1" customHeight="1" x14ac:dyDescent="0.3">
      <c r="A2494" s="27">
        <f>A2493+1</f>
        <v>932</v>
      </c>
      <c r="B2494" s="31">
        <v>44784</v>
      </c>
      <c r="C2494" s="31">
        <v>44755</v>
      </c>
      <c r="D2494" s="19" t="s">
        <v>500</v>
      </c>
      <c r="E2494" s="51" t="str">
        <f>IF(ISBLANK(LeaveTracker[[#This Row],[Employee Name]]),"-----",VLOOKUP(LeaveTracker[[#This Row],[Employee Name]],Employees[[Employee Name]:[Office]],7))</f>
        <v>COOPERATIVE OFFICE</v>
      </c>
      <c r="F2494" s="51" t="str">
        <f>IF(ISBLANK(LeaveTracker[[#This Row],[Employee Name]]),"-----",VLOOKUP(LeaveTracker[[#This Row],[Employee Name]],Employees[[Employee Name]:[Office]],6))</f>
        <v>REGULAR</v>
      </c>
      <c r="G2494" s="24">
        <v>44749</v>
      </c>
      <c r="H2494" s="24">
        <v>44749</v>
      </c>
      <c r="I2494" s="57" t="s">
        <v>81</v>
      </c>
      <c r="K2494" s="51" t="str">
        <f ca="1">LeaveTracker[[#This Row],[Days]]&amp;" "&amp;LeaveTracker[[#This Row],[Type of Leave]]</f>
        <v>1 SL</v>
      </c>
      <c r="L2494" s="23">
        <f ca="1">NETWORKDAYS(LeaveTracker[[#This Row],[Start Date]],LeaveTracker[[#This Row],[End Date]],lstHolidays)</f>
        <v>1</v>
      </c>
      <c r="M2494" s="27"/>
    </row>
    <row r="2495" spans="1:13" ht="30" hidden="1" customHeight="1" x14ac:dyDescent="0.3">
      <c r="A2495" s="27">
        <f>A2494+1</f>
        <v>933</v>
      </c>
      <c r="B2495" s="31">
        <v>44784</v>
      </c>
      <c r="C2495" s="31">
        <v>44755</v>
      </c>
      <c r="D2495" s="19" t="s">
        <v>878</v>
      </c>
      <c r="E2495" s="51" t="str">
        <f>IF(ISBLANK(LeaveTracker[[#This Row],[Employee Name]]),"-----",VLOOKUP(LeaveTracker[[#This Row],[Employee Name]],Employees[[Employee Name]:[Office]],7))</f>
        <v>GSO</v>
      </c>
      <c r="F2495" s="51" t="str">
        <f>IF(ISBLANK(LeaveTracker[[#This Row],[Employee Name]]),"-----",VLOOKUP(LeaveTracker[[#This Row],[Employee Name]],Employees[[Employee Name]:[Office]],6))</f>
        <v>REGULAR</v>
      </c>
      <c r="G2495" s="24">
        <v>44754</v>
      </c>
      <c r="H2495" s="24">
        <v>44754</v>
      </c>
      <c r="I2495" s="57" t="s">
        <v>81</v>
      </c>
      <c r="K2495" s="51" t="str">
        <f ca="1">LeaveTracker[[#This Row],[Days]]&amp;" "&amp;LeaveTracker[[#This Row],[Type of Leave]]</f>
        <v>1 SL</v>
      </c>
      <c r="L2495" s="23">
        <f ca="1">NETWORKDAYS(LeaveTracker[[#This Row],[Start Date]],LeaveTracker[[#This Row],[End Date]],lstHolidays)</f>
        <v>1</v>
      </c>
      <c r="M2495" s="27"/>
    </row>
    <row r="2496" spans="1:13" ht="30" hidden="1" customHeight="1" x14ac:dyDescent="0.3">
      <c r="A2496" s="27">
        <f>A2495+1</f>
        <v>934</v>
      </c>
      <c r="B2496" s="31">
        <v>44784</v>
      </c>
      <c r="C2496" s="31">
        <v>44749</v>
      </c>
      <c r="D2496" s="19" t="s">
        <v>995</v>
      </c>
      <c r="E2496" s="51" t="str">
        <f>IF(ISBLANK(LeaveTracker[[#This Row],[Employee Name]]),"-----",VLOOKUP(LeaveTracker[[#This Row],[Employee Name]],Employees[[Employee Name]:[Office]],7))</f>
        <v>GSO</v>
      </c>
      <c r="F2496" s="51" t="str">
        <f>IF(ISBLANK(LeaveTracker[[#This Row],[Employee Name]]),"-----",VLOOKUP(LeaveTracker[[#This Row],[Employee Name]],Employees[[Employee Name]:[Office]],6))</f>
        <v>REGULAR</v>
      </c>
      <c r="G2496" s="24">
        <v>44743</v>
      </c>
      <c r="H2496" s="24">
        <v>44743</v>
      </c>
      <c r="I2496" s="57" t="s">
        <v>82</v>
      </c>
      <c r="K2496" s="51" t="str">
        <f ca="1">LeaveTracker[[#This Row],[Days]]&amp;" "&amp;LeaveTracker[[#This Row],[Type of Leave]]</f>
        <v>1 VL</v>
      </c>
      <c r="L2496" s="23">
        <f ca="1">NETWORKDAYS(LeaveTracker[[#This Row],[Start Date]],LeaveTracker[[#This Row],[End Date]],lstHolidays)</f>
        <v>1</v>
      </c>
      <c r="M2496" s="27"/>
    </row>
    <row r="2497" spans="1:13" ht="30" hidden="1" customHeight="1" x14ac:dyDescent="0.3">
      <c r="A2497" s="27">
        <v>934</v>
      </c>
      <c r="B2497" s="31">
        <v>44784</v>
      </c>
      <c r="C2497" s="31">
        <v>44749</v>
      </c>
      <c r="D2497" s="19" t="s">
        <v>995</v>
      </c>
      <c r="E2497" s="51" t="str">
        <f>IF(ISBLANK(LeaveTracker[[#This Row],[Employee Name]]),"-----",VLOOKUP(LeaveTracker[[#This Row],[Employee Name]],Employees[[Employee Name]:[Office]],7))</f>
        <v>GSO</v>
      </c>
      <c r="F2497" s="51" t="str">
        <f>IF(ISBLANK(LeaveTracker[[#This Row],[Employee Name]]),"-----",VLOOKUP(LeaveTracker[[#This Row],[Employee Name]],Employees[[Employee Name]:[Office]],6))</f>
        <v>REGULAR</v>
      </c>
      <c r="G2497" s="24">
        <v>44749</v>
      </c>
      <c r="H2497" s="24">
        <v>44749</v>
      </c>
      <c r="I2497" s="57" t="s">
        <v>82</v>
      </c>
      <c r="K2497" s="51" t="str">
        <f ca="1">LeaveTracker[[#This Row],[Days]]&amp;" "&amp;LeaveTracker[[#This Row],[Type of Leave]]</f>
        <v>1 VL</v>
      </c>
      <c r="L2497" s="23">
        <f ca="1">NETWORKDAYS(LeaveTracker[[#This Row],[Start Date]],LeaveTracker[[#This Row],[End Date]],lstHolidays)</f>
        <v>1</v>
      </c>
      <c r="M2497" s="27"/>
    </row>
    <row r="2498" spans="1:13" ht="30" hidden="1" customHeight="1" x14ac:dyDescent="0.3">
      <c r="A2498" s="27">
        <f>A2497+1</f>
        <v>935</v>
      </c>
      <c r="B2498" s="31">
        <v>44784</v>
      </c>
      <c r="C2498" s="31">
        <v>44753</v>
      </c>
      <c r="D2498" s="19" t="s">
        <v>244</v>
      </c>
      <c r="E2498" s="51" t="str">
        <f>IF(ISBLANK(LeaveTracker[[#This Row],[Employee Name]]),"-----",VLOOKUP(LeaveTracker[[#This Row],[Employee Name]],Employees[[Employee Name]:[Office]],7))</f>
        <v>TCCH/TICC</v>
      </c>
      <c r="F2498" s="51" t="str">
        <f>IF(ISBLANK(LeaveTracker[[#This Row],[Employee Name]]),"-----",VLOOKUP(LeaveTracker[[#This Row],[Employee Name]],Employees[[Employee Name]:[Office]],6))</f>
        <v>REGULAR</v>
      </c>
      <c r="G2498" s="24">
        <v>44742</v>
      </c>
      <c r="H2498" s="24">
        <v>44748</v>
      </c>
      <c r="I2498" s="57" t="s">
        <v>300</v>
      </c>
      <c r="J2498" s="43" t="s">
        <v>301</v>
      </c>
      <c r="K2498" s="51" t="str">
        <f ca="1">LeaveTracker[[#This Row],[Days]]&amp;" "&amp;LeaveTracker[[#This Row],[Type of Leave]]</f>
        <v>5 OTHER</v>
      </c>
      <c r="L2498" s="23">
        <f ca="1">NETWORKDAYS(LeaveTracker[[#This Row],[Start Date]],LeaveTracker[[#This Row],[End Date]],lstHolidays)</f>
        <v>5</v>
      </c>
      <c r="M2498" s="27"/>
    </row>
    <row r="2499" spans="1:13" ht="30" hidden="1" customHeight="1" x14ac:dyDescent="0.3">
      <c r="A2499" s="27">
        <f>A2498+1</f>
        <v>936</v>
      </c>
      <c r="B2499" s="31">
        <v>44784</v>
      </c>
      <c r="C2499" s="31">
        <v>44753</v>
      </c>
      <c r="D2499" s="19" t="s">
        <v>244</v>
      </c>
      <c r="E2499" s="51" t="str">
        <f>IF(ISBLANK(LeaveTracker[[#This Row],[Employee Name]]),"-----",VLOOKUP(LeaveTracker[[#This Row],[Employee Name]],Employees[[Employee Name]:[Office]],7))</f>
        <v>TCCH/TICC</v>
      </c>
      <c r="F2499" s="51" t="str">
        <f>IF(ISBLANK(LeaveTracker[[#This Row],[Employee Name]]),"-----",VLOOKUP(LeaveTracker[[#This Row],[Employee Name]],Employees[[Employee Name]:[Office]],6))</f>
        <v>REGULAR</v>
      </c>
      <c r="G2499" s="24">
        <v>44736</v>
      </c>
      <c r="H2499" s="24">
        <v>44736</v>
      </c>
      <c r="I2499" s="57" t="s">
        <v>81</v>
      </c>
      <c r="K2499" s="51" t="str">
        <f ca="1">LeaveTracker[[#This Row],[Days]]&amp;" "&amp;LeaveTracker[[#This Row],[Type of Leave]]</f>
        <v>1 SL</v>
      </c>
      <c r="L2499" s="23">
        <f ca="1">NETWORKDAYS(LeaveTracker[[#This Row],[Start Date]],LeaveTracker[[#This Row],[End Date]],lstHolidays)</f>
        <v>1</v>
      </c>
      <c r="M2499" s="27"/>
    </row>
    <row r="2500" spans="1:13" ht="30" hidden="1" customHeight="1" x14ac:dyDescent="0.3">
      <c r="A2500" s="27">
        <f>A2499+1</f>
        <v>937</v>
      </c>
      <c r="B2500" s="31">
        <v>44784</v>
      </c>
      <c r="C2500" s="31">
        <v>44755</v>
      </c>
      <c r="D2500" s="19" t="s">
        <v>541</v>
      </c>
      <c r="E2500" s="51" t="str">
        <f>IF(ISBLANK(LeaveTracker[[#This Row],[Employee Name]]),"-----",VLOOKUP(LeaveTracker[[#This Row],[Employee Name]],Employees[[Employee Name]:[Office]],7))</f>
        <v>LCR</v>
      </c>
      <c r="F2500" s="51" t="str">
        <f>IF(ISBLANK(LeaveTracker[[#This Row],[Employee Name]]),"-----",VLOOKUP(LeaveTracker[[#This Row],[Employee Name]],Employees[[Employee Name]:[Office]],6))</f>
        <v>REGULAR</v>
      </c>
      <c r="G2500" s="24">
        <v>44753</v>
      </c>
      <c r="H2500" s="24">
        <v>44753</v>
      </c>
      <c r="I2500" s="57" t="s">
        <v>81</v>
      </c>
      <c r="K2500" s="51" t="str">
        <f ca="1">LeaveTracker[[#This Row],[Days]]&amp;" "&amp;LeaveTracker[[#This Row],[Type of Leave]]</f>
        <v>1 SL</v>
      </c>
      <c r="L2500" s="23">
        <f ca="1">NETWORKDAYS(LeaveTracker[[#This Row],[Start Date]],LeaveTracker[[#This Row],[End Date]],lstHolidays)</f>
        <v>1</v>
      </c>
      <c r="M2500" s="27"/>
    </row>
    <row r="2501" spans="1:13" ht="30" hidden="1" customHeight="1" x14ac:dyDescent="0.3">
      <c r="A2501" s="27">
        <f>A2500+1</f>
        <v>938</v>
      </c>
      <c r="B2501" s="31">
        <v>44784</v>
      </c>
      <c r="C2501" s="31">
        <v>44693</v>
      </c>
      <c r="D2501" s="19" t="s">
        <v>1043</v>
      </c>
      <c r="E2501" s="51" t="str">
        <f>IF(ISBLANK(LeaveTracker[[#This Row],[Employee Name]]),"-----",VLOOKUP(LeaveTracker[[#This Row],[Employee Name]],Employees[[Employee Name]:[Office]],7))</f>
        <v>ONT</v>
      </c>
      <c r="F2501" s="51" t="str">
        <f>IF(ISBLANK(LeaveTracker[[#This Row],[Employee Name]]),"-----",VLOOKUP(LeaveTracker[[#This Row],[Employee Name]],Employees[[Employee Name]:[Office]],6))</f>
        <v>REGULAR</v>
      </c>
      <c r="G2501" s="24">
        <v>44704</v>
      </c>
      <c r="H2501" s="24">
        <v>44706</v>
      </c>
      <c r="I2501" s="57" t="s">
        <v>300</v>
      </c>
      <c r="J2501" s="43" t="s">
        <v>1008</v>
      </c>
      <c r="K2501" s="51" t="str">
        <f ca="1">LeaveTracker[[#This Row],[Days]]&amp;" "&amp;LeaveTracker[[#This Row],[Type of Leave]]</f>
        <v>3 OTHER</v>
      </c>
      <c r="L2501" s="23">
        <f ca="1">NETWORKDAYS(LeaveTracker[[#This Row],[Start Date]],LeaveTracker[[#This Row],[End Date]],lstHolidays)</f>
        <v>3</v>
      </c>
      <c r="M2501" s="27"/>
    </row>
    <row r="2502" spans="1:13" ht="30" hidden="1" customHeight="1" x14ac:dyDescent="0.3">
      <c r="A2502" s="27">
        <v>938</v>
      </c>
      <c r="B2502" s="31">
        <v>44784</v>
      </c>
      <c r="C2502" s="31">
        <v>44693</v>
      </c>
      <c r="D2502" s="19" t="s">
        <v>1043</v>
      </c>
      <c r="E2502" s="51" t="str">
        <f>IF(ISBLANK(LeaveTracker[[#This Row],[Employee Name]]),"-----",VLOOKUP(LeaveTracker[[#This Row],[Employee Name]],Employees[[Employee Name]:[Office]],7))</f>
        <v>ONT</v>
      </c>
      <c r="F2502" s="51" t="str">
        <f>IF(ISBLANK(LeaveTracker[[#This Row],[Employee Name]]),"-----",VLOOKUP(LeaveTracker[[#This Row],[Employee Name]],Employees[[Employee Name]:[Office]],6))</f>
        <v>REGULAR</v>
      </c>
      <c r="G2502" s="24">
        <v>44711</v>
      </c>
      <c r="H2502" s="24">
        <v>44712</v>
      </c>
      <c r="I2502" s="57" t="s">
        <v>300</v>
      </c>
      <c r="J2502" s="43" t="s">
        <v>1008</v>
      </c>
      <c r="K2502" s="51" t="str">
        <f ca="1">LeaveTracker[[#This Row],[Days]]&amp;" "&amp;LeaveTracker[[#This Row],[Type of Leave]]</f>
        <v>2 OTHER</v>
      </c>
      <c r="L2502" s="23">
        <f ca="1">NETWORKDAYS(LeaveTracker[[#This Row],[Start Date]],LeaveTracker[[#This Row],[End Date]],lstHolidays)</f>
        <v>2</v>
      </c>
      <c r="M2502" s="27"/>
    </row>
    <row r="2503" spans="1:13" ht="30" hidden="1" customHeight="1" x14ac:dyDescent="0.3">
      <c r="A2503" s="27">
        <f t="shared" ref="A2503:A2549" si="8">A2502+1</f>
        <v>939</v>
      </c>
      <c r="B2503" s="31">
        <v>44784</v>
      </c>
      <c r="C2503" s="31">
        <v>44754</v>
      </c>
      <c r="D2503" s="19" t="s">
        <v>1048</v>
      </c>
      <c r="E2503" s="51" t="str">
        <f>IF(ISBLANK(LeaveTracker[[#This Row],[Employee Name]]),"-----",VLOOKUP(LeaveTracker[[#This Row],[Employee Name]],Employees[[Employee Name]:[Office]],7))</f>
        <v>ONT</v>
      </c>
      <c r="F2503" s="51" t="str">
        <f>IF(ISBLANK(LeaveTracker[[#This Row],[Employee Name]]),"-----",VLOOKUP(LeaveTracker[[#This Row],[Employee Name]],Employees[[Employee Name]:[Office]],6))</f>
        <v>REGULAR</v>
      </c>
      <c r="G2503" s="24">
        <v>44760</v>
      </c>
      <c r="H2503" s="24">
        <v>44764</v>
      </c>
      <c r="I2503" s="57" t="s">
        <v>81</v>
      </c>
      <c r="K2503" s="51" t="str">
        <f ca="1">LeaveTracker[[#This Row],[Days]]&amp;" "&amp;LeaveTracker[[#This Row],[Type of Leave]]</f>
        <v>5 SL</v>
      </c>
      <c r="L2503" s="23">
        <f ca="1">NETWORKDAYS(LeaveTracker[[#This Row],[Start Date]],LeaveTracker[[#This Row],[End Date]],lstHolidays)</f>
        <v>5</v>
      </c>
      <c r="M2503" s="27"/>
    </row>
    <row r="2504" spans="1:13" ht="30" hidden="1" customHeight="1" x14ac:dyDescent="0.3">
      <c r="A2504" s="27">
        <f t="shared" si="8"/>
        <v>940</v>
      </c>
      <c r="B2504" s="31">
        <v>44784</v>
      </c>
      <c r="C2504" s="31">
        <v>44756</v>
      </c>
      <c r="D2504" s="19" t="s">
        <v>572</v>
      </c>
      <c r="E2504" s="51" t="str">
        <f>IF(ISBLANK(LeaveTracker[[#This Row],[Employee Name]]),"-----",VLOOKUP(LeaveTracker[[#This Row],[Employee Name]],Employees[[Employee Name]:[Office]],7))</f>
        <v>CENRO</v>
      </c>
      <c r="F2504" s="51" t="str">
        <f>IF(ISBLANK(LeaveTracker[[#This Row],[Employee Name]]),"-----",VLOOKUP(LeaveTracker[[#This Row],[Employee Name]],Employees[[Employee Name]:[Office]],6))</f>
        <v>REGULAR</v>
      </c>
      <c r="G2504" s="24">
        <v>44755</v>
      </c>
      <c r="H2504" s="24">
        <v>44755</v>
      </c>
      <c r="I2504" s="57" t="s">
        <v>81</v>
      </c>
      <c r="K2504" s="51" t="str">
        <f ca="1">LeaveTracker[[#This Row],[Days]]&amp;" "&amp;LeaveTracker[[#This Row],[Type of Leave]]</f>
        <v>1 SL</v>
      </c>
      <c r="L2504" s="23">
        <f ca="1">NETWORKDAYS(LeaveTracker[[#This Row],[Start Date]],LeaveTracker[[#This Row],[End Date]],lstHolidays)</f>
        <v>1</v>
      </c>
      <c r="M2504" s="27"/>
    </row>
    <row r="2505" spans="1:13" ht="30" hidden="1" customHeight="1" x14ac:dyDescent="0.3">
      <c r="A2505" s="27">
        <f t="shared" si="8"/>
        <v>941</v>
      </c>
      <c r="B2505" s="31">
        <v>44784</v>
      </c>
      <c r="C2505" s="31">
        <v>44755</v>
      </c>
      <c r="D2505" s="19" t="s">
        <v>446</v>
      </c>
      <c r="E2505" s="51" t="str">
        <f>IF(ISBLANK(LeaveTracker[[#This Row],[Employee Name]]),"-----",VLOOKUP(LeaveTracker[[#This Row],[Employee Name]],Employees[[Employee Name]:[Office]],7))</f>
        <v>GSO</v>
      </c>
      <c r="F2505" s="51" t="str">
        <f>IF(ISBLANK(LeaveTracker[[#This Row],[Employee Name]]),"-----",VLOOKUP(LeaveTracker[[#This Row],[Employee Name]],Employees[[Employee Name]:[Office]],6))</f>
        <v>REGULAR</v>
      </c>
      <c r="G2505" s="24">
        <v>44767</v>
      </c>
      <c r="H2505" s="24">
        <v>44767</v>
      </c>
      <c r="I2505" s="57" t="s">
        <v>82</v>
      </c>
      <c r="K2505" s="51" t="str">
        <f ca="1">LeaveTracker[[#This Row],[Days]]&amp;" "&amp;LeaveTracker[[#This Row],[Type of Leave]]</f>
        <v>1 VL</v>
      </c>
      <c r="L2505" s="23">
        <f ca="1">NETWORKDAYS(LeaveTracker[[#This Row],[Start Date]],LeaveTracker[[#This Row],[End Date]],lstHolidays)</f>
        <v>1</v>
      </c>
      <c r="M2505" s="27"/>
    </row>
    <row r="2506" spans="1:13" ht="30" hidden="1" customHeight="1" x14ac:dyDescent="0.3">
      <c r="A2506" s="27">
        <f t="shared" si="8"/>
        <v>942</v>
      </c>
      <c r="B2506" s="31">
        <v>44784</v>
      </c>
      <c r="C2506" s="31">
        <v>44755</v>
      </c>
      <c r="D2506" s="19" t="s">
        <v>446</v>
      </c>
      <c r="E2506" s="51" t="str">
        <f>IF(ISBLANK(LeaveTracker[[#This Row],[Employee Name]]),"-----",VLOOKUP(LeaveTracker[[#This Row],[Employee Name]],Employees[[Employee Name]:[Office]],7))</f>
        <v>GSO</v>
      </c>
      <c r="F2506" s="51" t="str">
        <f>IF(ISBLANK(LeaveTracker[[#This Row],[Employee Name]]),"-----",VLOOKUP(LeaveTracker[[#This Row],[Employee Name]],Employees[[Employee Name]:[Office]],6))</f>
        <v>REGULAR</v>
      </c>
      <c r="G2506" s="24">
        <v>44754</v>
      </c>
      <c r="H2506" s="24">
        <v>44754</v>
      </c>
      <c r="I2506" s="57" t="s">
        <v>81</v>
      </c>
      <c r="K2506" s="51" t="str">
        <f ca="1">LeaveTracker[[#This Row],[Days]]&amp;" "&amp;LeaveTracker[[#This Row],[Type of Leave]]</f>
        <v>1 SL</v>
      </c>
      <c r="L2506" s="23">
        <f ca="1">NETWORKDAYS(LeaveTracker[[#This Row],[Start Date]],LeaveTracker[[#This Row],[End Date]],lstHolidays)</f>
        <v>1</v>
      </c>
      <c r="M2506" s="27"/>
    </row>
    <row r="2507" spans="1:13" ht="30" hidden="1" customHeight="1" x14ac:dyDescent="0.3">
      <c r="A2507" s="27">
        <f t="shared" si="8"/>
        <v>943</v>
      </c>
      <c r="B2507" s="31">
        <v>44784</v>
      </c>
      <c r="C2507" s="31">
        <v>44755</v>
      </c>
      <c r="D2507" s="19" t="s">
        <v>1050</v>
      </c>
      <c r="E2507" s="51" t="str">
        <f>IF(ISBLANK(LeaveTracker[[#This Row],[Employee Name]]),"-----",VLOOKUP(LeaveTracker[[#This Row],[Employee Name]],Employees[[Employee Name]:[Office]],7))</f>
        <v>CENRO</v>
      </c>
      <c r="F2507" s="51" t="str">
        <f>IF(ISBLANK(LeaveTracker[[#This Row],[Employee Name]]),"-----",VLOOKUP(LeaveTracker[[#This Row],[Employee Name]],Employees[[Employee Name]:[Office]],6))</f>
        <v>REGULAR</v>
      </c>
      <c r="G2507" s="24">
        <v>44752</v>
      </c>
      <c r="H2507" s="24">
        <v>44752</v>
      </c>
      <c r="I2507" s="57" t="s">
        <v>81</v>
      </c>
      <c r="K2507" s="51" t="str">
        <f>LeaveTracker[[#This Row],[Days]]&amp;" "&amp;LeaveTracker[[#This Row],[Type of Leave]]</f>
        <v>1 SL</v>
      </c>
      <c r="L2507" s="23">
        <v>1</v>
      </c>
      <c r="M2507" s="27"/>
    </row>
    <row r="2508" spans="1:13" ht="30" hidden="1" customHeight="1" x14ac:dyDescent="0.3">
      <c r="A2508" s="27">
        <f t="shared" si="8"/>
        <v>944</v>
      </c>
      <c r="B2508" s="31">
        <v>44784</v>
      </c>
      <c r="C2508" s="31">
        <v>44761</v>
      </c>
      <c r="D2508" s="19" t="s">
        <v>878</v>
      </c>
      <c r="E2508" s="51" t="str">
        <f>IF(ISBLANK(LeaveTracker[[#This Row],[Employee Name]]),"-----",VLOOKUP(LeaveTracker[[#This Row],[Employee Name]],Employees[[Employee Name]:[Office]],7))</f>
        <v>GSO</v>
      </c>
      <c r="F2508" s="51" t="str">
        <f>IF(ISBLANK(LeaveTracker[[#This Row],[Employee Name]]),"-----",VLOOKUP(LeaveTracker[[#This Row],[Employee Name]],Employees[[Employee Name]:[Office]],6))</f>
        <v>REGULAR</v>
      </c>
      <c r="G2508" s="24">
        <v>44767</v>
      </c>
      <c r="H2508" s="24">
        <v>44767</v>
      </c>
      <c r="I2508" s="57" t="s">
        <v>82</v>
      </c>
      <c r="K2508" s="51" t="str">
        <f ca="1">LeaveTracker[[#This Row],[Days]]&amp;" "&amp;LeaveTracker[[#This Row],[Type of Leave]]</f>
        <v>1 VL</v>
      </c>
      <c r="L2508" s="23">
        <f ca="1">NETWORKDAYS(LeaveTracker[[#This Row],[Start Date]],LeaveTracker[[#This Row],[End Date]],lstHolidays)</f>
        <v>1</v>
      </c>
      <c r="M2508" s="27"/>
    </row>
    <row r="2509" spans="1:13" ht="30" hidden="1" customHeight="1" x14ac:dyDescent="0.3">
      <c r="A2509" s="27">
        <f t="shared" si="8"/>
        <v>945</v>
      </c>
      <c r="B2509" s="31">
        <v>44784</v>
      </c>
      <c r="C2509" s="31">
        <v>44753</v>
      </c>
      <c r="D2509" s="19" t="s">
        <v>1053</v>
      </c>
      <c r="E2509" s="51" t="str">
        <f>IF(ISBLANK(LeaveTracker[[#This Row],[Employee Name]]),"-----",VLOOKUP(LeaveTracker[[#This Row],[Employee Name]],Employees[[Employee Name]:[Office]],7))</f>
        <v>PIO</v>
      </c>
      <c r="F2509" s="51" t="str">
        <f>IF(ISBLANK(LeaveTracker[[#This Row],[Employee Name]]),"-----",VLOOKUP(LeaveTracker[[#This Row],[Employee Name]],Employees[[Employee Name]:[Office]],6))</f>
        <v>REGULAR</v>
      </c>
      <c r="G2509" s="24">
        <v>44760</v>
      </c>
      <c r="H2509" s="24">
        <v>44760</v>
      </c>
      <c r="I2509" s="57" t="s">
        <v>82</v>
      </c>
      <c r="K2509" s="51" t="str">
        <f ca="1">LeaveTracker[[#This Row],[Days]]&amp;" "&amp;LeaveTracker[[#This Row],[Type of Leave]]</f>
        <v>1 VL</v>
      </c>
      <c r="L2509" s="23">
        <f ca="1">NETWORKDAYS(LeaveTracker[[#This Row],[Start Date]],LeaveTracker[[#This Row],[End Date]],lstHolidays)</f>
        <v>1</v>
      </c>
      <c r="M2509" s="27"/>
    </row>
    <row r="2510" spans="1:13" ht="30" hidden="1" customHeight="1" x14ac:dyDescent="0.3">
      <c r="A2510" s="27">
        <f t="shared" si="8"/>
        <v>946</v>
      </c>
      <c r="B2510" s="31">
        <v>44784</v>
      </c>
      <c r="C2510" s="31">
        <v>44782</v>
      </c>
      <c r="D2510" s="19" t="s">
        <v>1053</v>
      </c>
      <c r="E2510" s="51" t="str">
        <f>IF(ISBLANK(LeaveTracker[[#This Row],[Employee Name]]),"-----",VLOOKUP(LeaveTracker[[#This Row],[Employee Name]],Employees[[Employee Name]:[Office]],7))</f>
        <v>PIO</v>
      </c>
      <c r="F2510" s="51" t="str">
        <f>IF(ISBLANK(LeaveTracker[[#This Row],[Employee Name]]),"-----",VLOOKUP(LeaveTracker[[#This Row],[Employee Name]],Employees[[Employee Name]:[Office]],6))</f>
        <v>REGULAR</v>
      </c>
      <c r="G2510" s="24">
        <v>44782</v>
      </c>
      <c r="H2510" s="24">
        <v>44782</v>
      </c>
      <c r="I2510" s="57" t="s">
        <v>81</v>
      </c>
      <c r="K2510" s="51" t="str">
        <f ca="1">LeaveTracker[[#This Row],[Days]]&amp;" "&amp;LeaveTracker[[#This Row],[Type of Leave]]</f>
        <v>1 SL</v>
      </c>
      <c r="L2510" s="23">
        <f ca="1">NETWORKDAYS(LeaveTracker[[#This Row],[Start Date]],LeaveTracker[[#This Row],[End Date]],lstHolidays)</f>
        <v>1</v>
      </c>
      <c r="M2510" s="27"/>
    </row>
    <row r="2511" spans="1:13" ht="30" hidden="1" customHeight="1" x14ac:dyDescent="0.3">
      <c r="A2511" s="27">
        <f t="shared" si="8"/>
        <v>947</v>
      </c>
      <c r="B2511" s="31">
        <v>44784</v>
      </c>
      <c r="C2511" s="31">
        <v>44713</v>
      </c>
      <c r="D2511" s="19" t="s">
        <v>1053</v>
      </c>
      <c r="E2511" s="51" t="str">
        <f>IF(ISBLANK(LeaveTracker[[#This Row],[Employee Name]]),"-----",VLOOKUP(LeaveTracker[[#This Row],[Employee Name]],Employees[[Employee Name]:[Office]],7))</f>
        <v>PIO</v>
      </c>
      <c r="F2511" s="51" t="str">
        <f>IF(ISBLANK(LeaveTracker[[#This Row],[Employee Name]]),"-----",VLOOKUP(LeaveTracker[[#This Row],[Employee Name]],Employees[[Employee Name]:[Office]],6))</f>
        <v>REGULAR</v>
      </c>
      <c r="G2511" s="24">
        <v>44713</v>
      </c>
      <c r="H2511" s="24">
        <v>44715</v>
      </c>
      <c r="I2511" s="57" t="s">
        <v>81</v>
      </c>
      <c r="K2511" s="51" t="str">
        <f ca="1">LeaveTracker[[#This Row],[Days]]&amp;" "&amp;LeaveTracker[[#This Row],[Type of Leave]]</f>
        <v>3 SL</v>
      </c>
      <c r="L2511" s="23">
        <f ca="1">NETWORKDAYS(LeaveTracker[[#This Row],[Start Date]],LeaveTracker[[#This Row],[End Date]],lstHolidays)</f>
        <v>3</v>
      </c>
      <c r="M2511" s="27"/>
    </row>
    <row r="2512" spans="1:13" ht="30" hidden="1" customHeight="1" x14ac:dyDescent="0.3">
      <c r="A2512" s="27">
        <f t="shared" si="8"/>
        <v>948</v>
      </c>
      <c r="B2512" s="31">
        <v>44784</v>
      </c>
      <c r="C2512" s="31">
        <v>44767</v>
      </c>
      <c r="D2512" s="19" t="s">
        <v>326</v>
      </c>
      <c r="E2512" s="51" t="str">
        <f>IF(ISBLANK(LeaveTracker[[#This Row],[Employee Name]]),"-----",VLOOKUP(LeaveTracker[[#This Row],[Employee Name]],Employees[[Employee Name]:[Office]],7))</f>
        <v>CEO</v>
      </c>
      <c r="F2512" s="51" t="str">
        <f>IF(ISBLANK(LeaveTracker[[#This Row],[Employee Name]]),"-----",VLOOKUP(LeaveTracker[[#This Row],[Employee Name]],Employees[[Employee Name]:[Office]],6))</f>
        <v>REGULAR</v>
      </c>
      <c r="G2512" s="24">
        <v>44764</v>
      </c>
      <c r="H2512" s="24">
        <v>44764</v>
      </c>
      <c r="I2512" s="57" t="s">
        <v>81</v>
      </c>
      <c r="K2512" s="51" t="str">
        <f ca="1">LeaveTracker[[#This Row],[Days]]&amp;" "&amp;LeaveTracker[[#This Row],[Type of Leave]]</f>
        <v>1 SL</v>
      </c>
      <c r="L2512" s="23">
        <f ca="1">NETWORKDAYS(LeaveTracker[[#This Row],[Start Date]],LeaveTracker[[#This Row],[End Date]],lstHolidays)</f>
        <v>1</v>
      </c>
      <c r="M2512" s="27"/>
    </row>
    <row r="2513" spans="1:13" ht="30" hidden="1" customHeight="1" x14ac:dyDescent="0.3">
      <c r="A2513" s="27">
        <f t="shared" si="8"/>
        <v>949</v>
      </c>
      <c r="B2513" s="31">
        <v>44784</v>
      </c>
      <c r="C2513" s="31">
        <v>44767</v>
      </c>
      <c r="D2513" s="19" t="s">
        <v>600</v>
      </c>
      <c r="E2513" s="51" t="str">
        <f>IF(ISBLANK(LeaveTracker[[#This Row],[Employee Name]]),"-----",VLOOKUP(LeaveTracker[[#This Row],[Employee Name]],Employees[[Employee Name]:[Office]],7))</f>
        <v>MAHOGANY MARKET</v>
      </c>
      <c r="F2513" s="51" t="str">
        <f>IF(ISBLANK(LeaveTracker[[#This Row],[Employee Name]]),"-----",VLOOKUP(LeaveTracker[[#This Row],[Employee Name]],Employees[[Employee Name]:[Office]],6))</f>
        <v>REGULAR</v>
      </c>
      <c r="G2513" s="24">
        <v>44775</v>
      </c>
      <c r="H2513" s="24">
        <v>44775</v>
      </c>
      <c r="I2513" s="57" t="s">
        <v>300</v>
      </c>
      <c r="J2513" s="43" t="s">
        <v>158</v>
      </c>
      <c r="K2513" s="51" t="str">
        <f ca="1">LeaveTracker[[#This Row],[Days]]&amp;" "&amp;LeaveTracker[[#This Row],[Type of Leave]]</f>
        <v>1 OTHER</v>
      </c>
      <c r="L2513" s="23">
        <f ca="1">NETWORKDAYS(LeaveTracker[[#This Row],[Start Date]],LeaveTracker[[#This Row],[End Date]],lstHolidays)</f>
        <v>1</v>
      </c>
      <c r="M2513" s="27"/>
    </row>
    <row r="2514" spans="1:13" ht="30" hidden="1" customHeight="1" x14ac:dyDescent="0.3">
      <c r="A2514" s="27">
        <f t="shared" si="8"/>
        <v>950</v>
      </c>
      <c r="B2514" s="31">
        <v>44784</v>
      </c>
      <c r="C2514" s="31">
        <v>44767</v>
      </c>
      <c r="D2514" s="19" t="s">
        <v>1050</v>
      </c>
      <c r="E2514" s="51" t="str">
        <f>IF(ISBLANK(LeaveTracker[[#This Row],[Employee Name]]),"-----",VLOOKUP(LeaveTracker[[#This Row],[Employee Name]],Employees[[Employee Name]:[Office]],7))</f>
        <v>CENRO</v>
      </c>
      <c r="F2514" s="51" t="str">
        <f>IF(ISBLANK(LeaveTracker[[#This Row],[Employee Name]]),"-----",VLOOKUP(LeaveTracker[[#This Row],[Employee Name]],Employees[[Employee Name]:[Office]],6))</f>
        <v>REGULAR</v>
      </c>
      <c r="G2514" s="24">
        <v>44765</v>
      </c>
      <c r="H2514" s="24">
        <v>44766</v>
      </c>
      <c r="I2514" s="57" t="s">
        <v>81</v>
      </c>
      <c r="K2514" s="51" t="str">
        <f>LeaveTracker[[#This Row],[Days]]&amp;" "&amp;LeaveTracker[[#This Row],[Type of Leave]]</f>
        <v>2 SL</v>
      </c>
      <c r="L2514" s="23">
        <v>2</v>
      </c>
      <c r="M2514" s="27"/>
    </row>
    <row r="2515" spans="1:13" ht="30" hidden="1" customHeight="1" x14ac:dyDescent="0.3">
      <c r="A2515" s="27">
        <f t="shared" si="8"/>
        <v>951</v>
      </c>
      <c r="B2515" s="31">
        <v>44784</v>
      </c>
      <c r="C2515" s="31">
        <v>44764</v>
      </c>
      <c r="D2515" s="19" t="s">
        <v>438</v>
      </c>
      <c r="E2515" s="51" t="str">
        <f>IF(ISBLANK(LeaveTracker[[#This Row],[Employee Name]]),"-----",VLOOKUP(LeaveTracker[[#This Row],[Employee Name]],Employees[[Employee Name]:[Office]],7))</f>
        <v>INTERNAL</v>
      </c>
      <c r="F2515" s="51" t="str">
        <f>IF(ISBLANK(LeaveTracker[[#This Row],[Employee Name]]),"-----",VLOOKUP(LeaveTracker[[#This Row],[Employee Name]],Employees[[Employee Name]:[Office]],6))</f>
        <v>REGULAR</v>
      </c>
      <c r="G2515" s="24">
        <v>44761</v>
      </c>
      <c r="H2515" s="24">
        <v>44763</v>
      </c>
      <c r="I2515" s="57" t="s">
        <v>81</v>
      </c>
      <c r="K2515" s="51" t="str">
        <f ca="1">LeaveTracker[[#This Row],[Days]]&amp;" "&amp;LeaveTracker[[#This Row],[Type of Leave]]</f>
        <v>3 SL</v>
      </c>
      <c r="L2515" s="23">
        <f ca="1">NETWORKDAYS(LeaveTracker[[#This Row],[Start Date]],LeaveTracker[[#This Row],[End Date]],lstHolidays)</f>
        <v>3</v>
      </c>
      <c r="M2515" s="27"/>
    </row>
    <row r="2516" spans="1:13" ht="30" hidden="1" customHeight="1" x14ac:dyDescent="0.3">
      <c r="A2516" s="27">
        <f t="shared" si="8"/>
        <v>952</v>
      </c>
      <c r="B2516" s="31">
        <v>44784</v>
      </c>
      <c r="C2516" s="31">
        <v>44767</v>
      </c>
      <c r="D2516" s="19" t="s">
        <v>826</v>
      </c>
      <c r="E2516" s="51" t="str">
        <f>IF(ISBLANK(LeaveTracker[[#This Row],[Employee Name]]),"-----",VLOOKUP(LeaveTracker[[#This Row],[Employee Name]],Employees[[Employee Name]:[Office]],7))</f>
        <v>CHO</v>
      </c>
      <c r="F2516" s="51" t="str">
        <f>IF(ISBLANK(LeaveTracker[[#This Row],[Employee Name]]),"-----",VLOOKUP(LeaveTracker[[#This Row],[Employee Name]],Employees[[Employee Name]:[Office]],6))</f>
        <v>REGULAR</v>
      </c>
      <c r="G2516" s="24">
        <v>44762</v>
      </c>
      <c r="H2516" s="24">
        <v>44764</v>
      </c>
      <c r="I2516" s="57" t="s">
        <v>81</v>
      </c>
      <c r="K2516" s="51" t="str">
        <f ca="1">LeaveTracker[[#This Row],[Days]]&amp;" "&amp;LeaveTracker[[#This Row],[Type of Leave]]</f>
        <v>3 SL</v>
      </c>
      <c r="L2516" s="23">
        <f ca="1">NETWORKDAYS(LeaveTracker[[#This Row],[Start Date]],LeaveTracker[[#This Row],[End Date]],lstHolidays)</f>
        <v>3</v>
      </c>
      <c r="M2516" s="27"/>
    </row>
    <row r="2517" spans="1:13" ht="30" hidden="1" customHeight="1" x14ac:dyDescent="0.3">
      <c r="A2517" s="27">
        <f t="shared" si="8"/>
        <v>953</v>
      </c>
      <c r="B2517" s="31">
        <v>44784</v>
      </c>
      <c r="C2517" s="31">
        <v>44767</v>
      </c>
      <c r="D2517" s="19" t="s">
        <v>299</v>
      </c>
      <c r="E2517" s="51" t="str">
        <f>IF(ISBLANK(LeaveTracker[[#This Row],[Employee Name]]),"-----",VLOOKUP(LeaveTracker[[#This Row],[Employee Name]],Employees[[Employee Name]:[Office]],7))</f>
        <v>TOPS (ADMIN CSU)</v>
      </c>
      <c r="F2517" s="51" t="str">
        <f>IF(ISBLANK(LeaveTracker[[#This Row],[Employee Name]]),"-----",VLOOKUP(LeaveTracker[[#This Row],[Employee Name]],Employees[[Employee Name]:[Office]],6))</f>
        <v>REGULAR</v>
      </c>
      <c r="G2517" s="24">
        <v>44743</v>
      </c>
      <c r="H2517" s="24">
        <v>44773</v>
      </c>
      <c r="I2517" s="57" t="s">
        <v>81</v>
      </c>
      <c r="K2517" s="51" t="str">
        <f ca="1">LeaveTracker[[#This Row],[Days]]&amp;" "&amp;LeaveTracker[[#This Row],[Type of Leave]]</f>
        <v>21 SL</v>
      </c>
      <c r="L2517" s="23">
        <f ca="1">NETWORKDAYS(LeaveTracker[[#This Row],[Start Date]],LeaveTracker[[#This Row],[End Date]],lstHolidays)</f>
        <v>21</v>
      </c>
      <c r="M2517" s="27"/>
    </row>
    <row r="2518" spans="1:13" ht="30" hidden="1" customHeight="1" x14ac:dyDescent="0.3">
      <c r="A2518" s="27">
        <f t="shared" si="8"/>
        <v>954</v>
      </c>
      <c r="B2518" s="31">
        <v>44784</v>
      </c>
      <c r="C2518" s="31">
        <v>44767</v>
      </c>
      <c r="D2518" s="19" t="s">
        <v>480</v>
      </c>
      <c r="E2518" s="51" t="str">
        <f>IF(ISBLANK(LeaveTracker[[#This Row],[Employee Name]]),"-----",VLOOKUP(LeaveTracker[[#This Row],[Employee Name]],Employees[[Employee Name]:[Office]],7))</f>
        <v>ADMIN OFFICE</v>
      </c>
      <c r="F2518" s="51" t="str">
        <f>IF(ISBLANK(LeaveTracker[[#This Row],[Employee Name]]),"-----",VLOOKUP(LeaveTracker[[#This Row],[Employee Name]],Employees[[Employee Name]:[Office]],6))</f>
        <v>REGULAR</v>
      </c>
      <c r="G2518" s="24">
        <v>44747</v>
      </c>
      <c r="H2518" s="24">
        <v>44749</v>
      </c>
      <c r="I2518" s="57" t="s">
        <v>81</v>
      </c>
      <c r="K2518" s="51" t="str">
        <f ca="1">LeaveTracker[[#This Row],[Days]]&amp;" "&amp;LeaveTracker[[#This Row],[Type of Leave]]</f>
        <v>3 SL</v>
      </c>
      <c r="L2518" s="23">
        <f ca="1">NETWORKDAYS(LeaveTracker[[#This Row],[Start Date]],LeaveTracker[[#This Row],[End Date]],lstHolidays)</f>
        <v>3</v>
      </c>
      <c r="M2518" s="27"/>
    </row>
    <row r="2519" spans="1:13" ht="30" hidden="1" customHeight="1" x14ac:dyDescent="0.3">
      <c r="A2519" s="27">
        <f t="shared" si="8"/>
        <v>955</v>
      </c>
      <c r="B2519" s="31">
        <v>44784</v>
      </c>
      <c r="C2519" s="31">
        <v>44761</v>
      </c>
      <c r="D2519" s="19" t="s">
        <v>330</v>
      </c>
      <c r="E2519" s="51" t="str">
        <f>IF(ISBLANK(LeaveTracker[[#This Row],[Employee Name]]),"-----",VLOOKUP(LeaveTracker[[#This Row],[Employee Name]],Employees[[Employee Name]:[Office]],7))</f>
        <v>LEGAL</v>
      </c>
      <c r="F2519" s="51" t="str">
        <f>IF(ISBLANK(LeaveTracker[[#This Row],[Employee Name]]),"-----",VLOOKUP(LeaveTracker[[#This Row],[Employee Name]],Employees[[Employee Name]:[Office]],6))</f>
        <v>REGULAR</v>
      </c>
      <c r="G2519" s="24">
        <v>44760</v>
      </c>
      <c r="H2519" s="24">
        <v>44760</v>
      </c>
      <c r="I2519" s="57" t="s">
        <v>81</v>
      </c>
      <c r="K2519" s="51" t="str">
        <f ca="1">LeaveTracker[[#This Row],[Days]]&amp;" "&amp;LeaveTracker[[#This Row],[Type of Leave]]</f>
        <v>1 SL</v>
      </c>
      <c r="L2519" s="23">
        <f ca="1">NETWORKDAYS(LeaveTracker[[#This Row],[Start Date]],LeaveTracker[[#This Row],[End Date]],lstHolidays)</f>
        <v>1</v>
      </c>
      <c r="M2519" s="27"/>
    </row>
    <row r="2520" spans="1:13" ht="30" hidden="1" customHeight="1" x14ac:dyDescent="0.3">
      <c r="A2520" s="27">
        <f t="shared" si="8"/>
        <v>956</v>
      </c>
      <c r="B2520" s="31">
        <v>44784</v>
      </c>
      <c r="C2520" s="31">
        <v>44729</v>
      </c>
      <c r="D2520" s="19" t="s">
        <v>1056</v>
      </c>
      <c r="E2520" s="51" t="str">
        <f>IF(ISBLANK(LeaveTracker[[#This Row],[Employee Name]]),"-----",VLOOKUP(LeaveTracker[[#This Row],[Employee Name]],Employees[[Employee Name]:[Office]],7))</f>
        <v>CHO</v>
      </c>
      <c r="F2520" s="51" t="str">
        <f>IF(ISBLANK(LeaveTracker[[#This Row],[Employee Name]]),"-----",VLOOKUP(LeaveTracker[[#This Row],[Employee Name]],Employees[[Employee Name]:[Office]],6))</f>
        <v>REGULAR</v>
      </c>
      <c r="G2520" s="24">
        <v>44757</v>
      </c>
      <c r="H2520" s="24">
        <v>44757</v>
      </c>
      <c r="I2520" s="57" t="s">
        <v>82</v>
      </c>
      <c r="K2520" s="51" t="str">
        <f ca="1">LeaveTracker[[#This Row],[Days]]&amp;" "&amp;LeaveTracker[[#This Row],[Type of Leave]]</f>
        <v>1 VL</v>
      </c>
      <c r="L2520" s="23">
        <f ca="1">NETWORKDAYS(LeaveTracker[[#This Row],[Start Date]],LeaveTracker[[#This Row],[End Date]],lstHolidays)</f>
        <v>1</v>
      </c>
      <c r="M2520" s="27"/>
    </row>
    <row r="2521" spans="1:13" ht="30" hidden="1" customHeight="1" x14ac:dyDescent="0.3">
      <c r="A2521" s="27">
        <f t="shared" si="8"/>
        <v>957</v>
      </c>
      <c r="B2521" s="31">
        <v>44784</v>
      </c>
      <c r="C2521" s="31">
        <v>44775</v>
      </c>
      <c r="D2521" s="19" t="s">
        <v>1060</v>
      </c>
      <c r="E2521" s="51" t="str">
        <f>IF(ISBLANK(LeaveTracker[[#This Row],[Employee Name]]),"-----",VLOOKUP(LeaveTracker[[#This Row],[Employee Name]],Employees[[Employee Name]:[Office]],7))</f>
        <v>CTO</v>
      </c>
      <c r="F2521" s="51" t="str">
        <f>IF(ISBLANK(LeaveTracker[[#This Row],[Employee Name]]),"-----",VLOOKUP(LeaveTracker[[#This Row],[Employee Name]],Employees[[Employee Name]:[Office]],6))</f>
        <v>REGULAR</v>
      </c>
      <c r="G2521" s="24">
        <v>44778</v>
      </c>
      <c r="H2521" s="24">
        <v>44778</v>
      </c>
      <c r="I2521" s="57" t="s">
        <v>82</v>
      </c>
      <c r="K2521" s="51" t="str">
        <f ca="1">LeaveTracker[[#This Row],[Days]]&amp;" "&amp;LeaveTracker[[#This Row],[Type of Leave]]</f>
        <v>1 VL</v>
      </c>
      <c r="L2521" s="23">
        <f ca="1">NETWORKDAYS(LeaveTracker[[#This Row],[Start Date]],LeaveTracker[[#This Row],[End Date]],lstHolidays)</f>
        <v>1</v>
      </c>
      <c r="M2521" s="27"/>
    </row>
    <row r="2522" spans="1:13" ht="30" hidden="1" customHeight="1" x14ac:dyDescent="0.3">
      <c r="A2522" s="27">
        <f t="shared" si="8"/>
        <v>958</v>
      </c>
      <c r="B2522" s="31">
        <v>44784</v>
      </c>
      <c r="C2522" s="31">
        <v>44775</v>
      </c>
      <c r="D2522" s="19" t="s">
        <v>1060</v>
      </c>
      <c r="E2522" s="51" t="str">
        <f>IF(ISBLANK(LeaveTracker[[#This Row],[Employee Name]]),"-----",VLOOKUP(LeaveTracker[[#This Row],[Employee Name]],Employees[[Employee Name]:[Office]],7))</f>
        <v>CTO</v>
      </c>
      <c r="F2522" s="51" t="str">
        <f>IF(ISBLANK(LeaveTracker[[#This Row],[Employee Name]]),"-----",VLOOKUP(LeaveTracker[[#This Row],[Employee Name]],Employees[[Employee Name]:[Office]],6))</f>
        <v>REGULAR</v>
      </c>
      <c r="G2522" s="24">
        <v>44771</v>
      </c>
      <c r="H2522" s="24">
        <v>44771</v>
      </c>
      <c r="I2522" s="57" t="s">
        <v>81</v>
      </c>
      <c r="K2522" s="51" t="str">
        <f ca="1">LeaveTracker[[#This Row],[Days]]&amp;" "&amp;LeaveTracker[[#This Row],[Type of Leave]]</f>
        <v>1 SL</v>
      </c>
      <c r="L2522" s="23">
        <f ca="1">NETWORKDAYS(LeaveTracker[[#This Row],[Start Date]],LeaveTracker[[#This Row],[End Date]],lstHolidays)</f>
        <v>1</v>
      </c>
      <c r="M2522" s="27"/>
    </row>
    <row r="2523" spans="1:13" ht="30" hidden="1" customHeight="1" x14ac:dyDescent="0.3">
      <c r="A2523" s="27">
        <f t="shared" si="8"/>
        <v>959</v>
      </c>
      <c r="B2523" s="31">
        <v>44784</v>
      </c>
      <c r="C2523" s="31">
        <v>44775</v>
      </c>
      <c r="D2523" s="19" t="s">
        <v>1063</v>
      </c>
      <c r="E2523" s="51" t="str">
        <f>IF(ISBLANK(LeaveTracker[[#This Row],[Employee Name]]),"-----",VLOOKUP(LeaveTracker[[#This Row],[Employee Name]],Employees[[Employee Name]:[Office]],7))</f>
        <v>CTO</v>
      </c>
      <c r="F2523" s="51" t="str">
        <f>IF(ISBLANK(LeaveTracker[[#This Row],[Employee Name]]),"-----",VLOOKUP(LeaveTracker[[#This Row],[Employee Name]],Employees[[Employee Name]:[Office]],6))</f>
        <v>REGULAR</v>
      </c>
      <c r="G2523" s="24">
        <v>44770</v>
      </c>
      <c r="H2523" s="24">
        <v>44770</v>
      </c>
      <c r="I2523" s="57" t="s">
        <v>81</v>
      </c>
      <c r="K2523" s="51" t="str">
        <f ca="1">LeaveTracker[[#This Row],[Days]]&amp;" "&amp;LeaveTracker[[#This Row],[Type of Leave]]</f>
        <v>1 SL</v>
      </c>
      <c r="L2523" s="23">
        <f ca="1">NETWORKDAYS(LeaveTracker[[#This Row],[Start Date]],LeaveTracker[[#This Row],[End Date]],lstHolidays)</f>
        <v>1</v>
      </c>
      <c r="M2523" s="27"/>
    </row>
    <row r="2524" spans="1:13" ht="30" hidden="1" customHeight="1" x14ac:dyDescent="0.3">
      <c r="A2524" s="27">
        <f t="shared" si="8"/>
        <v>960</v>
      </c>
      <c r="B2524" s="31">
        <v>44784</v>
      </c>
      <c r="C2524" s="31">
        <v>44760</v>
      </c>
      <c r="D2524" s="19" t="s">
        <v>1063</v>
      </c>
      <c r="E2524" s="51" t="str">
        <f>IF(ISBLANK(LeaveTracker[[#This Row],[Employee Name]]),"-----",VLOOKUP(LeaveTracker[[#This Row],[Employee Name]],Employees[[Employee Name]:[Office]],7))</f>
        <v>CTO</v>
      </c>
      <c r="F2524" s="51" t="str">
        <f>IF(ISBLANK(LeaveTracker[[#This Row],[Employee Name]]),"-----",VLOOKUP(LeaveTracker[[#This Row],[Employee Name]],Employees[[Employee Name]:[Office]],6))</f>
        <v>REGULAR</v>
      </c>
      <c r="G2524" s="24">
        <v>44762</v>
      </c>
      <c r="H2524" s="24">
        <v>44762</v>
      </c>
      <c r="I2524" s="57" t="s">
        <v>82</v>
      </c>
      <c r="K2524" s="51" t="str">
        <f ca="1">LeaveTracker[[#This Row],[Days]]&amp;" "&amp;LeaveTracker[[#This Row],[Type of Leave]]</f>
        <v>1 VL</v>
      </c>
      <c r="L2524" s="23">
        <f ca="1">NETWORKDAYS(LeaveTracker[[#This Row],[Start Date]],LeaveTracker[[#This Row],[End Date]],lstHolidays)</f>
        <v>1</v>
      </c>
      <c r="M2524" s="27"/>
    </row>
    <row r="2525" spans="1:13" ht="30" hidden="1" customHeight="1" x14ac:dyDescent="0.3">
      <c r="A2525" s="27">
        <f t="shared" si="8"/>
        <v>961</v>
      </c>
      <c r="B2525" s="31">
        <v>44784</v>
      </c>
      <c r="C2525" s="31">
        <v>44732</v>
      </c>
      <c r="D2525" s="20" t="s">
        <v>1063</v>
      </c>
      <c r="E2525" s="51" t="str">
        <f>IF(ISBLANK(LeaveTracker[[#This Row],[Employee Name]]),"-----",VLOOKUP(LeaveTracker[[#This Row],[Employee Name]],Employees[[Employee Name]:[Office]],7))</f>
        <v>CTO</v>
      </c>
      <c r="F2525" s="51" t="str">
        <f>IF(ISBLANK(LeaveTracker[[#This Row],[Employee Name]]),"-----",VLOOKUP(LeaveTracker[[#This Row],[Employee Name]],Employees[[Employee Name]:[Office]],6))</f>
        <v>REGULAR</v>
      </c>
      <c r="G2525" s="24">
        <v>44739</v>
      </c>
      <c r="H2525" s="24">
        <v>44739</v>
      </c>
      <c r="I2525" s="57" t="s">
        <v>300</v>
      </c>
      <c r="J2525" s="43" t="s">
        <v>1007</v>
      </c>
      <c r="K2525" s="51" t="str">
        <f ca="1">LeaveTracker[[#This Row],[Days]]&amp;" "&amp;LeaveTracker[[#This Row],[Type of Leave]]</f>
        <v>1 OTHER</v>
      </c>
      <c r="L2525" s="23">
        <f ca="1">NETWORKDAYS(LeaveTracker[[#This Row],[Start Date]],LeaveTracker[[#This Row],[End Date]],lstHolidays)</f>
        <v>1</v>
      </c>
      <c r="M2525" s="27"/>
    </row>
    <row r="2526" spans="1:13" ht="30" hidden="1" customHeight="1" x14ac:dyDescent="0.3">
      <c r="A2526" s="27">
        <f t="shared" si="8"/>
        <v>962</v>
      </c>
      <c r="B2526" s="31">
        <v>44784</v>
      </c>
      <c r="C2526" s="31">
        <v>44774</v>
      </c>
      <c r="D2526" s="19" t="s">
        <v>1064</v>
      </c>
      <c r="E2526" s="51" t="str">
        <f>IF(ISBLANK(LeaveTracker[[#This Row],[Employee Name]]),"-----",VLOOKUP(LeaveTracker[[#This Row],[Employee Name]],Employees[[Employee Name]:[Office]],7))</f>
        <v>MAHOGANY MARKET</v>
      </c>
      <c r="F2526" s="51" t="str">
        <f>IF(ISBLANK(LeaveTracker[[#This Row],[Employee Name]]),"-----",VLOOKUP(LeaveTracker[[#This Row],[Employee Name]],Employees[[Employee Name]:[Office]],6))</f>
        <v>REGULAR</v>
      </c>
      <c r="G2526" s="24">
        <v>44785</v>
      </c>
      <c r="H2526" s="24">
        <v>44785</v>
      </c>
      <c r="I2526" s="57" t="s">
        <v>82</v>
      </c>
      <c r="K2526" s="51" t="str">
        <f ca="1">LeaveTracker[[#This Row],[Days]]&amp;" "&amp;LeaveTracker[[#This Row],[Type of Leave]]</f>
        <v>1 VL</v>
      </c>
      <c r="L2526" s="23">
        <f ca="1">NETWORKDAYS(LeaveTracker[[#This Row],[Start Date]],LeaveTracker[[#This Row],[End Date]],lstHolidays)</f>
        <v>1</v>
      </c>
      <c r="M2526" s="27"/>
    </row>
    <row r="2527" spans="1:13" ht="30" hidden="1" customHeight="1" x14ac:dyDescent="0.3">
      <c r="A2527" s="27">
        <f t="shared" si="8"/>
        <v>963</v>
      </c>
      <c r="B2527" s="31">
        <v>44784</v>
      </c>
      <c r="C2527" s="31">
        <v>44781</v>
      </c>
      <c r="D2527" s="20" t="s">
        <v>1067</v>
      </c>
      <c r="E2527" s="51" t="str">
        <f>IF(ISBLANK(LeaveTracker[[#This Row],[Employee Name]]),"-----",VLOOKUP(LeaveTracker[[#This Row],[Employee Name]],Employees[[Employee Name]:[Office]],7))</f>
        <v>COA</v>
      </c>
      <c r="F2527" s="51" t="str">
        <f>IF(ISBLANK(LeaveTracker[[#This Row],[Employee Name]]),"-----",VLOOKUP(LeaveTracker[[#This Row],[Employee Name]],Employees[[Employee Name]:[Office]],6))</f>
        <v>REGULAR</v>
      </c>
      <c r="G2527" s="24"/>
      <c r="H2527" s="24"/>
      <c r="I2527" s="57" t="s">
        <v>300</v>
      </c>
      <c r="J2527" s="43" t="s">
        <v>694</v>
      </c>
      <c r="K2527" s="51" t="str">
        <f ca="1">LeaveTracker[[#This Row],[Days]]&amp;" "&amp;LeaveTracker[[#This Row],[Type of Leave]]</f>
        <v>0 OTHER</v>
      </c>
      <c r="L2527" s="23">
        <f ca="1">NETWORKDAYS(LeaveTracker[[#This Row],[Start Date]],LeaveTracker[[#This Row],[End Date]],lstHolidays)</f>
        <v>0</v>
      </c>
      <c r="M2527" s="27"/>
    </row>
    <row r="2528" spans="1:13" ht="30" hidden="1" customHeight="1" x14ac:dyDescent="0.3">
      <c r="A2528" s="27">
        <f t="shared" si="8"/>
        <v>964</v>
      </c>
      <c r="B2528" s="31">
        <v>44790</v>
      </c>
      <c r="C2528" s="31">
        <v>44774</v>
      </c>
      <c r="D2528" s="19" t="s">
        <v>1074</v>
      </c>
      <c r="E2528" s="51" t="str">
        <f>IF(ISBLANK(LeaveTracker[[#This Row],[Employee Name]]),"-----",VLOOKUP(LeaveTracker[[#This Row],[Employee Name]],Employees[[Employee Name]:[Office]],7))</f>
        <v>PIO</v>
      </c>
      <c r="F2528" s="51" t="str">
        <f>IF(ISBLANK(LeaveTracker[[#This Row],[Employee Name]]),"-----",VLOOKUP(LeaveTracker[[#This Row],[Employee Name]],Employees[[Employee Name]:[Office]],6))</f>
        <v>REGULAR</v>
      </c>
      <c r="G2528" s="24">
        <v>44767</v>
      </c>
      <c r="H2528" s="24">
        <v>44768</v>
      </c>
      <c r="I2528" s="57" t="s">
        <v>81</v>
      </c>
      <c r="K2528" s="51" t="str">
        <f ca="1">LeaveTracker[[#This Row],[Days]]&amp;" "&amp;LeaveTracker[[#This Row],[Type of Leave]]</f>
        <v>2 SL</v>
      </c>
      <c r="L2528" s="23">
        <f ca="1">NETWORKDAYS(LeaveTracker[[#This Row],[Start Date]],LeaveTracker[[#This Row],[End Date]],lstHolidays)</f>
        <v>2</v>
      </c>
      <c r="M2528" s="27"/>
    </row>
    <row r="2529" spans="1:13" ht="30" hidden="1" customHeight="1" x14ac:dyDescent="0.3">
      <c r="A2529" s="27">
        <f t="shared" si="8"/>
        <v>965</v>
      </c>
      <c r="B2529" s="31">
        <v>44790</v>
      </c>
      <c r="C2529" s="31">
        <v>44774</v>
      </c>
      <c r="D2529" s="19" t="s">
        <v>330</v>
      </c>
      <c r="E2529" s="51" t="str">
        <f>IF(ISBLANK(LeaveTracker[[#This Row],[Employee Name]]),"-----",VLOOKUP(LeaveTracker[[#This Row],[Employee Name]],Employees[[Employee Name]:[Office]],7))</f>
        <v>LEGAL</v>
      </c>
      <c r="F2529" s="51" t="str">
        <f>IF(ISBLANK(LeaveTracker[[#This Row],[Employee Name]]),"-----",VLOOKUP(LeaveTracker[[#This Row],[Employee Name]],Employees[[Employee Name]:[Office]],6))</f>
        <v>REGULAR</v>
      </c>
      <c r="G2529" s="24">
        <v>44771</v>
      </c>
      <c r="H2529" s="24">
        <v>44771</v>
      </c>
      <c r="I2529" s="57" t="s">
        <v>81</v>
      </c>
      <c r="K2529" s="51" t="str">
        <f ca="1">LeaveTracker[[#This Row],[Days]]&amp;" "&amp;LeaveTracker[[#This Row],[Type of Leave]]</f>
        <v>1 SL</v>
      </c>
      <c r="L2529" s="23">
        <f ca="1">NETWORKDAYS(LeaveTracker[[#This Row],[Start Date]],LeaveTracker[[#This Row],[End Date]],lstHolidays)</f>
        <v>1</v>
      </c>
      <c r="M2529" s="27"/>
    </row>
    <row r="2530" spans="1:13" ht="30" hidden="1" customHeight="1" x14ac:dyDescent="0.3">
      <c r="A2530" s="27">
        <f t="shared" si="8"/>
        <v>966</v>
      </c>
      <c r="B2530" s="31">
        <v>44790</v>
      </c>
      <c r="C2530" s="31">
        <v>44775</v>
      </c>
      <c r="D2530" s="19" t="s">
        <v>267</v>
      </c>
      <c r="E2530" s="51" t="str">
        <f>IF(ISBLANK(LeaveTracker[[#This Row],[Employee Name]]),"-----",VLOOKUP(LeaveTracker[[#This Row],[Employee Name]],Employees[[Employee Name]:[Office]],7))</f>
        <v>MO</v>
      </c>
      <c r="F2530" s="51" t="str">
        <f>IF(ISBLANK(LeaveTracker[[#This Row],[Employee Name]]),"-----",VLOOKUP(LeaveTracker[[#This Row],[Employee Name]],Employees[[Employee Name]:[Office]],6))</f>
        <v>REGULAR</v>
      </c>
      <c r="G2530" s="24">
        <v>44774</v>
      </c>
      <c r="H2530" s="24">
        <v>44774</v>
      </c>
      <c r="I2530" s="57" t="s">
        <v>81</v>
      </c>
      <c r="K2530" s="51" t="str">
        <f ca="1">LeaveTracker[[#This Row],[Days]]&amp;" "&amp;LeaveTracker[[#This Row],[Type of Leave]]</f>
        <v>1 SL</v>
      </c>
      <c r="L2530" s="23">
        <f ca="1">NETWORKDAYS(LeaveTracker[[#This Row],[Start Date]],LeaveTracker[[#This Row],[End Date]],lstHolidays)</f>
        <v>1</v>
      </c>
      <c r="M2530" s="27"/>
    </row>
    <row r="2531" spans="1:13" ht="30" hidden="1" customHeight="1" x14ac:dyDescent="0.3">
      <c r="A2531" s="27">
        <f t="shared" si="8"/>
        <v>967</v>
      </c>
      <c r="B2531" s="31">
        <v>44790</v>
      </c>
      <c r="C2531" s="31">
        <v>44774</v>
      </c>
      <c r="D2531" s="19" t="s">
        <v>615</v>
      </c>
      <c r="E2531" s="51" t="str">
        <f>IF(ISBLANK(LeaveTracker[[#This Row],[Employee Name]]),"-----",VLOOKUP(LeaveTracker[[#This Row],[Employee Name]],Employees[[Employee Name]:[Office]],7))</f>
        <v>CBO</v>
      </c>
      <c r="F2531" s="51" t="str">
        <f>IF(ISBLANK(LeaveTracker[[#This Row],[Employee Name]]),"-----",VLOOKUP(LeaveTracker[[#This Row],[Employee Name]],Employees[[Employee Name]:[Office]],6))</f>
        <v>REGULAR</v>
      </c>
      <c r="G2531" s="24">
        <v>44782</v>
      </c>
      <c r="H2531" s="24">
        <v>44782</v>
      </c>
      <c r="I2531" s="57" t="s">
        <v>300</v>
      </c>
      <c r="J2531" s="43" t="s">
        <v>158</v>
      </c>
      <c r="K2531" s="51" t="str">
        <f ca="1">LeaveTracker[[#This Row],[Days]]&amp;" "&amp;LeaveTracker[[#This Row],[Type of Leave]]</f>
        <v>1 OTHER</v>
      </c>
      <c r="L2531" s="23">
        <f ca="1">NETWORKDAYS(LeaveTracker[[#This Row],[Start Date]],LeaveTracker[[#This Row],[End Date]],lstHolidays)</f>
        <v>1</v>
      </c>
      <c r="M2531" s="27"/>
    </row>
    <row r="2532" spans="1:13" ht="30" hidden="1" customHeight="1" x14ac:dyDescent="0.3">
      <c r="A2532" s="27">
        <f t="shared" si="8"/>
        <v>968</v>
      </c>
      <c r="B2532" s="31">
        <v>44790</v>
      </c>
      <c r="C2532" s="31">
        <v>44774</v>
      </c>
      <c r="D2532" s="19" t="s">
        <v>186</v>
      </c>
      <c r="E2532" s="51" t="str">
        <f>IF(ISBLANK(LeaveTracker[[#This Row],[Employee Name]]),"-----",VLOOKUP(LeaveTracker[[#This Row],[Employee Name]],Employees[[Employee Name]:[Office]],7))</f>
        <v>CBO</v>
      </c>
      <c r="F2532" s="51" t="str">
        <f>IF(ISBLANK(LeaveTracker[[#This Row],[Employee Name]]),"-----",VLOOKUP(LeaveTracker[[#This Row],[Employee Name]],Employees[[Employee Name]:[Office]],6))</f>
        <v>REGULAR</v>
      </c>
      <c r="G2532" s="24">
        <v>44770</v>
      </c>
      <c r="H2532" s="24">
        <v>44771</v>
      </c>
      <c r="I2532" s="57" t="s">
        <v>81</v>
      </c>
      <c r="K2532" s="51" t="str">
        <f ca="1">LeaveTracker[[#This Row],[Days]]&amp;" "&amp;LeaveTracker[[#This Row],[Type of Leave]]</f>
        <v>2 SL</v>
      </c>
      <c r="L2532" s="23">
        <f ca="1">NETWORKDAYS(LeaveTracker[[#This Row],[Start Date]],LeaveTracker[[#This Row],[End Date]],lstHolidays)</f>
        <v>2</v>
      </c>
      <c r="M2532" s="27"/>
    </row>
    <row r="2533" spans="1:13" ht="30" hidden="1" customHeight="1" x14ac:dyDescent="0.3">
      <c r="A2533" s="27">
        <f t="shared" si="8"/>
        <v>969</v>
      </c>
      <c r="B2533" s="31">
        <v>44790</v>
      </c>
      <c r="C2533" s="31">
        <v>44775</v>
      </c>
      <c r="D2533" s="19" t="s">
        <v>1076</v>
      </c>
      <c r="E2533" s="51" t="str">
        <f>IF(ISBLANK(LeaveTracker[[#This Row],[Employee Name]]),"-----",VLOOKUP(LeaveTracker[[#This Row],[Employee Name]],Employees[[Employee Name]:[Office]],7))</f>
        <v>CSWDO</v>
      </c>
      <c r="F2533" s="51" t="str">
        <f>IF(ISBLANK(LeaveTracker[[#This Row],[Employee Name]]),"-----",VLOOKUP(LeaveTracker[[#This Row],[Employee Name]],Employees[[Employee Name]:[Office]],6))</f>
        <v>REGULAR</v>
      </c>
      <c r="G2533" s="24">
        <v>44771</v>
      </c>
      <c r="H2533" s="24">
        <v>44771</v>
      </c>
      <c r="I2533" s="57" t="s">
        <v>81</v>
      </c>
      <c r="K2533" s="51" t="str">
        <f ca="1">LeaveTracker[[#This Row],[Days]]&amp;" "&amp;LeaveTracker[[#This Row],[Type of Leave]]</f>
        <v>1 SL</v>
      </c>
      <c r="L2533" s="23">
        <f ca="1">NETWORKDAYS(LeaveTracker[[#This Row],[Start Date]],LeaveTracker[[#This Row],[End Date]],lstHolidays)</f>
        <v>1</v>
      </c>
      <c r="M2533" s="27"/>
    </row>
    <row r="2534" spans="1:13" ht="30" hidden="1" customHeight="1" x14ac:dyDescent="0.3">
      <c r="A2534" s="27">
        <f t="shared" si="8"/>
        <v>970</v>
      </c>
      <c r="B2534" s="31">
        <v>44790</v>
      </c>
      <c r="C2534" s="31">
        <v>44770</v>
      </c>
      <c r="D2534" s="19" t="s">
        <v>1080</v>
      </c>
      <c r="E2534" s="51" t="str">
        <f>IF(ISBLANK(LeaveTracker[[#This Row],[Employee Name]]),"-----",VLOOKUP(LeaveTracker[[#This Row],[Employee Name]],Employees[[Employee Name]:[Office]],7))</f>
        <v>CSWDO</v>
      </c>
      <c r="F2534" s="51" t="str">
        <f>IF(ISBLANK(LeaveTracker[[#This Row],[Employee Name]]),"-----",VLOOKUP(LeaveTracker[[#This Row],[Employee Name]],Employees[[Employee Name]:[Office]],6))</f>
        <v>REGULAR</v>
      </c>
      <c r="G2534" s="24">
        <v>44771</v>
      </c>
      <c r="H2534" s="24">
        <v>44771</v>
      </c>
      <c r="I2534" s="57" t="s">
        <v>300</v>
      </c>
      <c r="J2534" s="43" t="s">
        <v>158</v>
      </c>
      <c r="K2534" s="51" t="str">
        <f ca="1">LeaveTracker[[#This Row],[Days]]&amp;" "&amp;LeaveTracker[[#This Row],[Type of Leave]]</f>
        <v>1 OTHER</v>
      </c>
      <c r="L2534" s="23">
        <f ca="1">NETWORKDAYS(LeaveTracker[[#This Row],[Start Date]],LeaveTracker[[#This Row],[End Date]],lstHolidays)</f>
        <v>1</v>
      </c>
      <c r="M2534" s="27"/>
    </row>
    <row r="2535" spans="1:13" ht="30" hidden="1" customHeight="1" x14ac:dyDescent="0.3">
      <c r="A2535" s="27">
        <f t="shared" si="8"/>
        <v>971</v>
      </c>
      <c r="B2535" s="31">
        <v>44790</v>
      </c>
      <c r="C2535" s="31">
        <v>44770</v>
      </c>
      <c r="D2535" s="19" t="s">
        <v>1018</v>
      </c>
      <c r="E2535" s="51" t="str">
        <f>IF(ISBLANK(LeaveTracker[[#This Row],[Employee Name]]),"-----",VLOOKUP(LeaveTracker[[#This Row],[Employee Name]],Employees[[Employee Name]:[Office]],7))</f>
        <v>CSWDO</v>
      </c>
      <c r="F2535" s="51" t="str">
        <f>IF(ISBLANK(LeaveTracker[[#This Row],[Employee Name]]),"-----",VLOOKUP(LeaveTracker[[#This Row],[Employee Name]],Employees[[Employee Name]:[Office]],6))</f>
        <v>REGULAR</v>
      </c>
      <c r="G2535" s="24">
        <v>44774</v>
      </c>
      <c r="H2535" s="24">
        <v>44774</v>
      </c>
      <c r="I2535" s="57" t="s">
        <v>300</v>
      </c>
      <c r="J2535" s="43" t="s">
        <v>158</v>
      </c>
      <c r="K2535" s="51" t="str">
        <f ca="1">LeaveTracker[[#This Row],[Days]]&amp;" "&amp;LeaveTracker[[#This Row],[Type of Leave]]</f>
        <v>1 OTHER</v>
      </c>
      <c r="L2535" s="23">
        <f ca="1">NETWORKDAYS(LeaveTracker[[#This Row],[Start Date]],LeaveTracker[[#This Row],[End Date]],lstHolidays)</f>
        <v>1</v>
      </c>
      <c r="M2535" s="27"/>
    </row>
    <row r="2536" spans="1:13" ht="30" hidden="1" customHeight="1" x14ac:dyDescent="0.3">
      <c r="A2536" s="27">
        <f t="shared" si="8"/>
        <v>972</v>
      </c>
      <c r="B2536" s="31">
        <v>44790</v>
      </c>
      <c r="C2536" s="31">
        <v>44770</v>
      </c>
      <c r="D2536" s="19" t="s">
        <v>1018</v>
      </c>
      <c r="E2536" s="51" t="str">
        <f>IF(ISBLANK(LeaveTracker[[#This Row],[Employee Name]]),"-----",VLOOKUP(LeaveTracker[[#This Row],[Employee Name]],Employees[[Employee Name]:[Office]],7))</f>
        <v>CSWDO</v>
      </c>
      <c r="F2536" s="51" t="str">
        <f>IF(ISBLANK(LeaveTracker[[#This Row],[Employee Name]]),"-----",VLOOKUP(LeaveTracker[[#This Row],[Employee Name]],Employees[[Employee Name]:[Office]],6))</f>
        <v>REGULAR</v>
      </c>
      <c r="G2536" s="24">
        <v>44762</v>
      </c>
      <c r="H2536" s="24">
        <v>44763</v>
      </c>
      <c r="I2536" s="57" t="s">
        <v>81</v>
      </c>
      <c r="K2536" s="51" t="str">
        <f ca="1">LeaveTracker[[#This Row],[Days]]&amp;" "&amp;LeaveTracker[[#This Row],[Type of Leave]]</f>
        <v>2 SL</v>
      </c>
      <c r="L2536" s="23">
        <f ca="1">NETWORKDAYS(LeaveTracker[[#This Row],[Start Date]],LeaveTracker[[#This Row],[End Date]],lstHolidays)</f>
        <v>2</v>
      </c>
      <c r="M2536" s="27"/>
    </row>
    <row r="2537" spans="1:13" ht="30" hidden="1" customHeight="1" x14ac:dyDescent="0.3">
      <c r="A2537" s="27">
        <f t="shared" si="8"/>
        <v>973</v>
      </c>
      <c r="B2537" s="31">
        <v>44790</v>
      </c>
      <c r="C2537" s="31">
        <v>44785</v>
      </c>
      <c r="D2537" s="19" t="s">
        <v>233</v>
      </c>
      <c r="E2537" s="51" t="str">
        <f>IF(ISBLANK(LeaveTracker[[#This Row],[Employee Name]]),"-----",VLOOKUP(LeaveTracker[[#This Row],[Employee Name]],Employees[[Employee Name]:[Office]],7))</f>
        <v>CSWDO</v>
      </c>
      <c r="F2537" s="51" t="str">
        <f>IF(ISBLANK(LeaveTracker[[#This Row],[Employee Name]]),"-----",VLOOKUP(LeaveTracker[[#This Row],[Employee Name]],Employees[[Employee Name]:[Office]],6))</f>
        <v>REGULAR</v>
      </c>
      <c r="G2537" s="24">
        <v>44784</v>
      </c>
      <c r="H2537" s="24">
        <v>44784</v>
      </c>
      <c r="I2537" s="57" t="s">
        <v>300</v>
      </c>
      <c r="J2537" s="43" t="s">
        <v>1007</v>
      </c>
      <c r="K2537" s="51" t="str">
        <f ca="1">LeaveTracker[[#This Row],[Days]]&amp;" "&amp;LeaveTracker[[#This Row],[Type of Leave]]</f>
        <v>1 OTHER</v>
      </c>
      <c r="L2537" s="23">
        <f ca="1">NETWORKDAYS(LeaveTracker[[#This Row],[Start Date]],LeaveTracker[[#This Row],[End Date]],lstHolidays)</f>
        <v>1</v>
      </c>
      <c r="M2537" s="27"/>
    </row>
    <row r="2538" spans="1:13" ht="30" hidden="1" customHeight="1" x14ac:dyDescent="0.3">
      <c r="A2538" s="27">
        <f t="shared" si="8"/>
        <v>974</v>
      </c>
      <c r="B2538" s="31">
        <v>44790</v>
      </c>
      <c r="C2538" s="31">
        <v>44781</v>
      </c>
      <c r="D2538" s="19" t="s">
        <v>233</v>
      </c>
      <c r="E2538" s="51" t="str">
        <f>IF(ISBLANK(LeaveTracker[[#This Row],[Employee Name]]),"-----",VLOOKUP(LeaveTracker[[#This Row],[Employee Name]],Employees[[Employee Name]:[Office]],7))</f>
        <v>CSWDO</v>
      </c>
      <c r="F2538" s="51" t="str">
        <f>IF(ISBLANK(LeaveTracker[[#This Row],[Employee Name]]),"-----",VLOOKUP(LeaveTracker[[#This Row],[Employee Name]],Employees[[Employee Name]:[Office]],6))</f>
        <v>REGULAR</v>
      </c>
      <c r="G2538" s="24">
        <v>44777</v>
      </c>
      <c r="H2538" s="24">
        <v>44778</v>
      </c>
      <c r="I2538" s="57" t="s">
        <v>81</v>
      </c>
      <c r="K2538" s="51" t="str">
        <f ca="1">LeaveTracker[[#This Row],[Days]]&amp;" "&amp;LeaveTracker[[#This Row],[Type of Leave]]</f>
        <v>2 SL</v>
      </c>
      <c r="L2538" s="23">
        <f ca="1">NETWORKDAYS(LeaveTracker[[#This Row],[Start Date]],LeaveTracker[[#This Row],[End Date]],lstHolidays)</f>
        <v>2</v>
      </c>
      <c r="M2538" s="27"/>
    </row>
    <row r="2539" spans="1:13" ht="30" hidden="1" customHeight="1" x14ac:dyDescent="0.3">
      <c r="A2539" s="27">
        <f t="shared" si="8"/>
        <v>975</v>
      </c>
      <c r="B2539" s="31">
        <v>44790</v>
      </c>
      <c r="C2539" s="31">
        <v>44774</v>
      </c>
      <c r="D2539" s="19" t="s">
        <v>233</v>
      </c>
      <c r="E2539" s="51" t="str">
        <f>IF(ISBLANK(LeaveTracker[[#This Row],[Employee Name]]),"-----",VLOOKUP(LeaveTracker[[#This Row],[Employee Name]],Employees[[Employee Name]:[Office]],7))</f>
        <v>CSWDO</v>
      </c>
      <c r="F2539" s="51" t="str">
        <f>IF(ISBLANK(LeaveTracker[[#This Row],[Employee Name]]),"-----",VLOOKUP(LeaveTracker[[#This Row],[Employee Name]],Employees[[Employee Name]:[Office]],6))</f>
        <v>REGULAR</v>
      </c>
      <c r="G2539" s="24">
        <v>44767</v>
      </c>
      <c r="H2539" s="24">
        <v>44771</v>
      </c>
      <c r="I2539" s="57" t="s">
        <v>81</v>
      </c>
      <c r="K2539" s="51" t="str">
        <f ca="1">LeaveTracker[[#This Row],[Days]]&amp;" "&amp;LeaveTracker[[#This Row],[Type of Leave]]</f>
        <v>5 SL</v>
      </c>
      <c r="L2539" s="23">
        <f ca="1">NETWORKDAYS(LeaveTracker[[#This Row],[Start Date]],LeaveTracker[[#This Row],[End Date]],lstHolidays)</f>
        <v>5</v>
      </c>
      <c r="M2539" s="27"/>
    </row>
    <row r="2540" spans="1:13" ht="30" hidden="1" customHeight="1" x14ac:dyDescent="0.3">
      <c r="A2540" s="27">
        <f t="shared" si="8"/>
        <v>976</v>
      </c>
      <c r="B2540" s="31">
        <v>44790</v>
      </c>
      <c r="C2540" s="31">
        <v>44785</v>
      </c>
      <c r="D2540" s="19" t="s">
        <v>775</v>
      </c>
      <c r="E2540" s="51" t="str">
        <f>IF(ISBLANK(LeaveTracker[[#This Row],[Employee Name]]),"-----",VLOOKUP(LeaveTracker[[#This Row],[Employee Name]],Employees[[Employee Name]:[Office]],7))</f>
        <v>CSWDO</v>
      </c>
      <c r="F2540" s="51" t="str">
        <f>IF(ISBLANK(LeaveTracker[[#This Row],[Employee Name]]),"-----",VLOOKUP(LeaveTracker[[#This Row],[Employee Name]],Employees[[Employee Name]:[Office]],6))</f>
        <v>REGULAR</v>
      </c>
      <c r="G2540" s="24">
        <v>44774</v>
      </c>
      <c r="H2540" s="24">
        <v>44778</v>
      </c>
      <c r="I2540" s="57" t="s">
        <v>81</v>
      </c>
      <c r="K2540" s="51" t="str">
        <f ca="1">LeaveTracker[[#This Row],[Days]]&amp;" "&amp;LeaveTracker[[#This Row],[Type of Leave]]</f>
        <v>5 SL</v>
      </c>
      <c r="L2540" s="23">
        <f ca="1">NETWORKDAYS(LeaveTracker[[#This Row],[Start Date]],LeaveTracker[[#This Row],[End Date]],lstHolidays)</f>
        <v>5</v>
      </c>
      <c r="M2540" s="27"/>
    </row>
    <row r="2541" spans="1:13" ht="30" hidden="1" customHeight="1" x14ac:dyDescent="0.3">
      <c r="A2541" s="27">
        <f t="shared" si="8"/>
        <v>977</v>
      </c>
      <c r="B2541" s="31">
        <v>44790</v>
      </c>
      <c r="C2541" s="31">
        <v>44774</v>
      </c>
      <c r="D2541" s="19" t="s">
        <v>240</v>
      </c>
      <c r="E2541" s="51" t="str">
        <f>IF(ISBLANK(LeaveTracker[[#This Row],[Employee Name]]),"-----",VLOOKUP(LeaveTracker[[#This Row],[Employee Name]],Employees[[Employee Name]:[Office]],7))</f>
        <v>CSWDO</v>
      </c>
      <c r="F2541" s="51" t="str">
        <f>IF(ISBLANK(LeaveTracker[[#This Row],[Employee Name]]),"-----",VLOOKUP(LeaveTracker[[#This Row],[Employee Name]],Employees[[Employee Name]:[Office]],6))</f>
        <v>REGULAR</v>
      </c>
      <c r="G2541" s="24">
        <v>44774</v>
      </c>
      <c r="H2541" s="24">
        <v>44778</v>
      </c>
      <c r="I2541" s="57" t="s">
        <v>81</v>
      </c>
      <c r="K2541" s="51" t="str">
        <f ca="1">LeaveTracker[[#This Row],[Days]]&amp;" "&amp;LeaveTracker[[#This Row],[Type of Leave]]</f>
        <v>5 SL</v>
      </c>
      <c r="L2541" s="23">
        <f ca="1">NETWORKDAYS(LeaveTracker[[#This Row],[Start Date]],LeaveTracker[[#This Row],[End Date]],lstHolidays)</f>
        <v>5</v>
      </c>
      <c r="M2541" s="27"/>
    </row>
    <row r="2542" spans="1:13" ht="30" hidden="1" customHeight="1" x14ac:dyDescent="0.3">
      <c r="A2542" s="27">
        <f t="shared" si="8"/>
        <v>978</v>
      </c>
      <c r="B2542" s="31">
        <v>44790</v>
      </c>
      <c r="C2542" s="31">
        <v>44782</v>
      </c>
      <c r="D2542" s="19" t="s">
        <v>408</v>
      </c>
      <c r="E2542" s="51" t="str">
        <f>IF(ISBLANK(LeaveTracker[[#This Row],[Employee Name]]),"-----",VLOOKUP(LeaveTracker[[#This Row],[Employee Name]],Employees[[Employee Name]:[Office]],7))</f>
        <v>CTO</v>
      </c>
      <c r="F2542" s="51" t="str">
        <f>IF(ISBLANK(LeaveTracker[[#This Row],[Employee Name]]),"-----",VLOOKUP(LeaveTracker[[#This Row],[Employee Name]],Employees[[Employee Name]:[Office]],6))</f>
        <v>REGULAR</v>
      </c>
      <c r="G2542" s="24">
        <v>44783</v>
      </c>
      <c r="H2542" s="24">
        <v>44785</v>
      </c>
      <c r="I2542" s="57" t="s">
        <v>82</v>
      </c>
      <c r="K2542" s="51" t="str">
        <f ca="1">LeaveTracker[[#This Row],[Days]]&amp;" "&amp;LeaveTracker[[#This Row],[Type of Leave]]</f>
        <v>3 VL</v>
      </c>
      <c r="L2542" s="23">
        <f ca="1">NETWORKDAYS(LeaveTracker[[#This Row],[Start Date]],LeaveTracker[[#This Row],[End Date]],lstHolidays)</f>
        <v>3</v>
      </c>
      <c r="M2542" s="27"/>
    </row>
    <row r="2543" spans="1:13" ht="30" hidden="1" customHeight="1" x14ac:dyDescent="0.3">
      <c r="A2543" s="27">
        <f t="shared" si="8"/>
        <v>979</v>
      </c>
      <c r="B2543" s="31">
        <v>44790</v>
      </c>
      <c r="C2543" s="31">
        <v>44788</v>
      </c>
      <c r="D2543" s="19" t="s">
        <v>341</v>
      </c>
      <c r="E2543" s="51" t="str">
        <f>IF(ISBLANK(LeaveTracker[[#This Row],[Employee Name]]),"-----",VLOOKUP(LeaveTracker[[#This Row],[Employee Name]],Employees[[Employee Name]:[Office]],7))</f>
        <v>COMELEC</v>
      </c>
      <c r="F2543" s="51" t="str">
        <f>IF(ISBLANK(LeaveTracker[[#This Row],[Employee Name]]),"-----",VLOOKUP(LeaveTracker[[#This Row],[Employee Name]],Employees[[Employee Name]:[Office]],6))</f>
        <v>REGULAR</v>
      </c>
      <c r="G2543" s="24">
        <v>44784</v>
      </c>
      <c r="H2543" s="24">
        <v>44785</v>
      </c>
      <c r="I2543" s="57" t="s">
        <v>81</v>
      </c>
      <c r="K2543" s="51" t="str">
        <f ca="1">LeaveTracker[[#This Row],[Days]]&amp;" "&amp;LeaveTracker[[#This Row],[Type of Leave]]</f>
        <v>2 SL</v>
      </c>
      <c r="L2543" s="23">
        <f ca="1">NETWORKDAYS(LeaveTracker[[#This Row],[Start Date]],LeaveTracker[[#This Row],[End Date]],lstHolidays)</f>
        <v>2</v>
      </c>
      <c r="M2543" s="27"/>
    </row>
    <row r="2544" spans="1:13" ht="30" hidden="1" customHeight="1" x14ac:dyDescent="0.3">
      <c r="A2544" s="27">
        <f t="shared" si="8"/>
        <v>980</v>
      </c>
      <c r="B2544" s="31">
        <v>44790</v>
      </c>
      <c r="C2544" s="31">
        <v>44777</v>
      </c>
      <c r="D2544" s="19" t="s">
        <v>397</v>
      </c>
      <c r="E2544" s="51" t="str">
        <f>IF(ISBLANK(LeaveTracker[[#This Row],[Employee Name]]),"-----",VLOOKUP(LeaveTracker[[#This Row],[Employee Name]],Employees[[Employee Name]:[Office]],7))</f>
        <v>CTO</v>
      </c>
      <c r="F2544" s="51" t="str">
        <f>IF(ISBLANK(LeaveTracker[[#This Row],[Employee Name]]),"-----",VLOOKUP(LeaveTracker[[#This Row],[Employee Name]],Employees[[Employee Name]:[Office]],6))</f>
        <v>REGULAR</v>
      </c>
      <c r="G2544" s="24">
        <v>44776</v>
      </c>
      <c r="H2544" s="24">
        <v>44776</v>
      </c>
      <c r="I2544" s="57" t="s">
        <v>300</v>
      </c>
      <c r="J2544" s="43" t="s">
        <v>1007</v>
      </c>
      <c r="K2544" s="51" t="str">
        <f ca="1">LeaveTracker[[#This Row],[Days]]&amp;" "&amp;LeaveTracker[[#This Row],[Type of Leave]]</f>
        <v>1 OTHER</v>
      </c>
      <c r="L2544" s="23">
        <f ca="1">NETWORKDAYS(LeaveTracker[[#This Row],[Start Date]],LeaveTracker[[#This Row],[End Date]],lstHolidays)</f>
        <v>1</v>
      </c>
      <c r="M2544" s="27"/>
    </row>
    <row r="2545" spans="1:13" ht="30" hidden="1" customHeight="1" x14ac:dyDescent="0.3">
      <c r="A2545" s="27">
        <f t="shared" si="8"/>
        <v>981</v>
      </c>
      <c r="B2545" s="31">
        <v>44790</v>
      </c>
      <c r="C2545" s="31">
        <v>44788</v>
      </c>
      <c r="D2545" s="19" t="s">
        <v>401</v>
      </c>
      <c r="E2545" s="51" t="str">
        <f>IF(ISBLANK(LeaveTracker[[#This Row],[Employee Name]]),"-----",VLOOKUP(LeaveTracker[[#This Row],[Employee Name]],Employees[[Employee Name]:[Office]],7))</f>
        <v>CTO</v>
      </c>
      <c r="F2545" s="51" t="str">
        <f>IF(ISBLANK(LeaveTracker[[#This Row],[Employee Name]]),"-----",VLOOKUP(LeaveTracker[[#This Row],[Employee Name]],Employees[[Employee Name]:[Office]],6))</f>
        <v>REGULAR</v>
      </c>
      <c r="G2545" s="24">
        <v>44785</v>
      </c>
      <c r="H2545" s="24">
        <v>44785</v>
      </c>
      <c r="I2545" s="57" t="s">
        <v>81</v>
      </c>
      <c r="K2545" s="51" t="str">
        <f ca="1">LeaveTracker[[#This Row],[Days]]&amp;" "&amp;LeaveTracker[[#This Row],[Type of Leave]]</f>
        <v>1 SL</v>
      </c>
      <c r="L2545" s="23">
        <f ca="1">NETWORKDAYS(LeaveTracker[[#This Row],[Start Date]],LeaveTracker[[#This Row],[End Date]],lstHolidays)</f>
        <v>1</v>
      </c>
      <c r="M2545" s="27"/>
    </row>
    <row r="2546" spans="1:13" ht="30" hidden="1" customHeight="1" x14ac:dyDescent="0.3">
      <c r="A2546" s="27">
        <f t="shared" si="8"/>
        <v>982</v>
      </c>
      <c r="B2546" s="31">
        <v>44790</v>
      </c>
      <c r="C2546" s="31">
        <v>44771</v>
      </c>
      <c r="D2546" s="19" t="s">
        <v>401</v>
      </c>
      <c r="E2546" s="51" t="str">
        <f>IF(ISBLANK(LeaveTracker[[#This Row],[Employee Name]]),"-----",VLOOKUP(LeaveTracker[[#This Row],[Employee Name]],Employees[[Employee Name]:[Office]],7))</f>
        <v>CTO</v>
      </c>
      <c r="F2546" s="51" t="str">
        <f>IF(ISBLANK(LeaveTracker[[#This Row],[Employee Name]]),"-----",VLOOKUP(LeaveTracker[[#This Row],[Employee Name]],Employees[[Employee Name]:[Office]],6))</f>
        <v>REGULAR</v>
      </c>
      <c r="G2546" s="24">
        <v>44771</v>
      </c>
      <c r="H2546" s="24">
        <v>44771</v>
      </c>
      <c r="I2546" s="57" t="s">
        <v>81</v>
      </c>
      <c r="K2546" s="51" t="str">
        <f ca="1">LeaveTracker[[#This Row],[Days]]&amp;" "&amp;LeaveTracker[[#This Row],[Type of Leave]]</f>
        <v>1 SL</v>
      </c>
      <c r="L2546" s="23">
        <f ca="1">NETWORKDAYS(LeaveTracker[[#This Row],[Start Date]],LeaveTracker[[#This Row],[End Date]],lstHolidays)</f>
        <v>1</v>
      </c>
      <c r="M2546" s="27"/>
    </row>
    <row r="2547" spans="1:13" ht="30" hidden="1" customHeight="1" x14ac:dyDescent="0.3">
      <c r="A2547" s="27">
        <f t="shared" si="8"/>
        <v>983</v>
      </c>
      <c r="B2547" s="31">
        <v>44790</v>
      </c>
      <c r="C2547" s="31">
        <v>44747</v>
      </c>
      <c r="D2547" s="19" t="s">
        <v>401</v>
      </c>
      <c r="E2547" s="51" t="str">
        <f>IF(ISBLANK(LeaveTracker[[#This Row],[Employee Name]]),"-----",VLOOKUP(LeaveTracker[[#This Row],[Employee Name]],Employees[[Employee Name]:[Office]],7))</f>
        <v>CTO</v>
      </c>
      <c r="F2547" s="51" t="str">
        <f>IF(ISBLANK(LeaveTracker[[#This Row],[Employee Name]]),"-----",VLOOKUP(LeaveTracker[[#This Row],[Employee Name]],Employees[[Employee Name]:[Office]],6))</f>
        <v>REGULAR</v>
      </c>
      <c r="G2547" s="24">
        <v>44764</v>
      </c>
      <c r="H2547" s="24">
        <v>44764</v>
      </c>
      <c r="I2547" s="57" t="s">
        <v>82</v>
      </c>
      <c r="K2547" s="51" t="str">
        <f ca="1">LeaveTracker[[#This Row],[Days]]&amp;" "&amp;LeaveTracker[[#This Row],[Type of Leave]]</f>
        <v>1 VL</v>
      </c>
      <c r="L2547" s="23">
        <f ca="1">NETWORKDAYS(LeaveTracker[[#This Row],[Start Date]],LeaveTracker[[#This Row],[End Date]],lstHolidays)</f>
        <v>1</v>
      </c>
      <c r="M2547" s="27"/>
    </row>
    <row r="2548" spans="1:13" ht="30" hidden="1" customHeight="1" x14ac:dyDescent="0.3">
      <c r="A2548" s="27">
        <f t="shared" si="8"/>
        <v>984</v>
      </c>
      <c r="B2548" s="31">
        <v>44790</v>
      </c>
      <c r="C2548" s="31">
        <v>44767</v>
      </c>
      <c r="D2548" s="19" t="s">
        <v>1082</v>
      </c>
      <c r="E2548" s="51" t="str">
        <f>IF(ISBLANK(LeaveTracker[[#This Row],[Employee Name]]),"-----",VLOOKUP(LeaveTracker[[#This Row],[Employee Name]],Employees[[Employee Name]:[Office]],7))</f>
        <v>CTO</v>
      </c>
      <c r="F2548" s="51" t="str">
        <f>IF(ISBLANK(LeaveTracker[[#This Row],[Employee Name]]),"-----",VLOOKUP(LeaveTracker[[#This Row],[Employee Name]],Employees[[Employee Name]:[Office]],6))</f>
        <v>REGULAR</v>
      </c>
      <c r="G2548" s="24">
        <v>44763</v>
      </c>
      <c r="H2548" s="24">
        <v>44764</v>
      </c>
      <c r="I2548" s="57" t="s">
        <v>300</v>
      </c>
      <c r="J2548" s="43" t="s">
        <v>647</v>
      </c>
      <c r="K2548" s="51" t="str">
        <f ca="1">LeaveTracker[[#This Row],[Days]]&amp;" "&amp;LeaveTracker[[#This Row],[Type of Leave]]</f>
        <v>2 OTHER</v>
      </c>
      <c r="L2548" s="23">
        <f ca="1">NETWORKDAYS(LeaveTracker[[#This Row],[Start Date]],LeaveTracker[[#This Row],[End Date]],lstHolidays)</f>
        <v>2</v>
      </c>
      <c r="M2548" s="27"/>
    </row>
    <row r="2549" spans="1:13" ht="30" hidden="1" customHeight="1" x14ac:dyDescent="0.3">
      <c r="A2549" s="27">
        <f t="shared" si="8"/>
        <v>985</v>
      </c>
      <c r="B2549" s="31">
        <v>44790</v>
      </c>
      <c r="C2549" s="31">
        <v>44783</v>
      </c>
      <c r="D2549" s="19" t="s">
        <v>414</v>
      </c>
      <c r="E2549" s="51" t="str">
        <f>IF(ISBLANK(LeaveTracker[[#This Row],[Employee Name]]),"-----",VLOOKUP(LeaveTracker[[#This Row],[Employee Name]],Employees[[Employee Name]:[Office]],7))</f>
        <v>CTO</v>
      </c>
      <c r="F2549" s="51" t="str">
        <f>IF(ISBLANK(LeaveTracker[[#This Row],[Employee Name]]),"-----",VLOOKUP(LeaveTracker[[#This Row],[Employee Name]],Employees[[Employee Name]:[Office]],6))</f>
        <v>REGULAR</v>
      </c>
      <c r="G2549" s="24">
        <v>44777</v>
      </c>
      <c r="H2549" s="24">
        <v>44777</v>
      </c>
      <c r="I2549" s="57" t="s">
        <v>81</v>
      </c>
      <c r="K2549" s="51" t="str">
        <f ca="1">LeaveTracker[[#This Row],[Days]]&amp;" "&amp;LeaveTracker[[#This Row],[Type of Leave]]</f>
        <v>1 SL</v>
      </c>
      <c r="L2549" s="23">
        <f ca="1">NETWORKDAYS(LeaveTracker[[#This Row],[Start Date]],LeaveTracker[[#This Row],[End Date]],lstHolidays)</f>
        <v>1</v>
      </c>
      <c r="M2549" s="27"/>
    </row>
    <row r="2550" spans="1:13" ht="30" hidden="1" customHeight="1" x14ac:dyDescent="0.3">
      <c r="A2550" s="27">
        <v>985</v>
      </c>
      <c r="B2550" s="31">
        <v>44790</v>
      </c>
      <c r="C2550" s="31">
        <v>44783</v>
      </c>
      <c r="D2550" s="19" t="s">
        <v>414</v>
      </c>
      <c r="E2550" s="51" t="str">
        <f>IF(ISBLANK(LeaveTracker[[#This Row],[Employee Name]]),"-----",VLOOKUP(LeaveTracker[[#This Row],[Employee Name]],Employees[[Employee Name]:[Office]],7))</f>
        <v>CTO</v>
      </c>
      <c r="F2550" s="51" t="str">
        <f>IF(ISBLANK(LeaveTracker[[#This Row],[Employee Name]]),"-----",VLOOKUP(LeaveTracker[[#This Row],[Employee Name]],Employees[[Employee Name]:[Office]],6))</f>
        <v>REGULAR</v>
      </c>
      <c r="G2550" s="24">
        <v>44782</v>
      </c>
      <c r="H2550" s="24">
        <v>44782</v>
      </c>
      <c r="I2550" s="57" t="s">
        <v>81</v>
      </c>
      <c r="K2550" s="51" t="str">
        <f ca="1">LeaveTracker[[#This Row],[Days]]&amp;" "&amp;LeaveTracker[[#This Row],[Type of Leave]]</f>
        <v>1 SL</v>
      </c>
      <c r="L2550" s="23">
        <f ca="1">NETWORKDAYS(LeaveTracker[[#This Row],[Start Date]],LeaveTracker[[#This Row],[End Date]],lstHolidays)</f>
        <v>1</v>
      </c>
      <c r="M2550" s="27"/>
    </row>
    <row r="2551" spans="1:13" ht="30" hidden="1" customHeight="1" x14ac:dyDescent="0.3">
      <c r="A2551" s="27">
        <f t="shared" ref="A2551:A2561" si="9">A2550+1</f>
        <v>986</v>
      </c>
      <c r="B2551" s="31">
        <v>44790</v>
      </c>
      <c r="C2551" s="31">
        <v>44764</v>
      </c>
      <c r="D2551" s="19" t="s">
        <v>421</v>
      </c>
      <c r="E2551" s="51" t="str">
        <f>IF(ISBLANK(LeaveTracker[[#This Row],[Employee Name]]),"-----",VLOOKUP(LeaveTracker[[#This Row],[Employee Name]],Employees[[Employee Name]:[Office]],7))</f>
        <v>CTO</v>
      </c>
      <c r="F2551" s="51" t="str">
        <f>IF(ISBLANK(LeaveTracker[[#This Row],[Employee Name]]),"-----",VLOOKUP(LeaveTracker[[#This Row],[Employee Name]],Employees[[Employee Name]:[Office]],6))</f>
        <v>REGULAR</v>
      </c>
      <c r="G2551" s="24">
        <v>44763</v>
      </c>
      <c r="H2551" s="24">
        <v>44763</v>
      </c>
      <c r="I2551" s="57" t="s">
        <v>81</v>
      </c>
      <c r="K2551" s="51" t="str">
        <f ca="1">LeaveTracker[[#This Row],[Days]]&amp;" "&amp;LeaveTracker[[#This Row],[Type of Leave]]</f>
        <v>1 SL</v>
      </c>
      <c r="L2551" s="23">
        <f ca="1">NETWORKDAYS(LeaveTracker[[#This Row],[Start Date]],LeaveTracker[[#This Row],[End Date]],lstHolidays)</f>
        <v>1</v>
      </c>
      <c r="M2551" s="27"/>
    </row>
    <row r="2552" spans="1:13" ht="30" hidden="1" customHeight="1" x14ac:dyDescent="0.3">
      <c r="A2552" s="27">
        <f t="shared" si="9"/>
        <v>987</v>
      </c>
      <c r="B2552" s="31">
        <v>44790</v>
      </c>
      <c r="C2552" s="31">
        <v>44769</v>
      </c>
      <c r="D2552" s="19" t="s">
        <v>1084</v>
      </c>
      <c r="E2552" s="51" t="str">
        <f>IF(ISBLANK(LeaveTracker[[#This Row],[Employee Name]]),"-----",VLOOKUP(LeaveTracker[[#This Row],[Employee Name]],Employees[[Employee Name]:[Office]],7))</f>
        <v>CTO</v>
      </c>
      <c r="F2552" s="51" t="str">
        <f>IF(ISBLANK(LeaveTracker[[#This Row],[Employee Name]]),"-----",VLOOKUP(LeaveTracker[[#This Row],[Employee Name]],Employees[[Employee Name]:[Office]],6))</f>
        <v>REGULAR</v>
      </c>
      <c r="G2552" s="24">
        <v>44769</v>
      </c>
      <c r="H2552" s="24">
        <v>44769</v>
      </c>
      <c r="I2552" s="57" t="s">
        <v>81</v>
      </c>
      <c r="K2552" s="51" t="str">
        <f ca="1">LeaveTracker[[#This Row],[Days]]&amp;" "&amp;LeaveTracker[[#This Row],[Type of Leave]]</f>
        <v>1 SL</v>
      </c>
      <c r="L2552" s="23">
        <f ca="1">NETWORKDAYS(LeaveTracker[[#This Row],[Start Date]],LeaveTracker[[#This Row],[End Date]],lstHolidays)</f>
        <v>1</v>
      </c>
      <c r="M2552" s="27"/>
    </row>
    <row r="2553" spans="1:13" ht="30" hidden="1" customHeight="1" x14ac:dyDescent="0.3">
      <c r="A2553" s="27">
        <f t="shared" si="9"/>
        <v>988</v>
      </c>
      <c r="B2553" s="31">
        <v>44790</v>
      </c>
      <c r="C2553" s="31">
        <v>44769</v>
      </c>
      <c r="D2553" s="19" t="s">
        <v>410</v>
      </c>
      <c r="E2553" s="51" t="str">
        <f>IF(ISBLANK(LeaveTracker[[#This Row],[Employee Name]]),"-----",VLOOKUP(LeaveTracker[[#This Row],[Employee Name]],Employees[[Employee Name]:[Office]],7))</f>
        <v>CTO</v>
      </c>
      <c r="F2553" s="51" t="str">
        <f>IF(ISBLANK(LeaveTracker[[#This Row],[Employee Name]]),"-----",VLOOKUP(LeaveTracker[[#This Row],[Employee Name]],Employees[[Employee Name]:[Office]],6))</f>
        <v>REGULAR</v>
      </c>
      <c r="G2553" s="24">
        <v>44769</v>
      </c>
      <c r="H2553" s="24">
        <v>44769</v>
      </c>
      <c r="I2553" s="57" t="s">
        <v>300</v>
      </c>
      <c r="J2553" s="43" t="s">
        <v>1008</v>
      </c>
      <c r="K2553" s="51" t="str">
        <f ca="1">LeaveTracker[[#This Row],[Days]]&amp;" "&amp;LeaveTracker[[#This Row],[Type of Leave]]</f>
        <v>1 OTHER</v>
      </c>
      <c r="L2553" s="23">
        <f ca="1">NETWORKDAYS(LeaveTracker[[#This Row],[Start Date]],LeaveTracker[[#This Row],[End Date]],lstHolidays)</f>
        <v>1</v>
      </c>
      <c r="M2553" s="27"/>
    </row>
    <row r="2554" spans="1:13" ht="30" hidden="1" customHeight="1" x14ac:dyDescent="0.3">
      <c r="A2554" s="27">
        <f t="shared" si="9"/>
        <v>989</v>
      </c>
      <c r="B2554" s="31">
        <v>44790</v>
      </c>
      <c r="C2554" s="31">
        <v>44768</v>
      </c>
      <c r="D2554" s="19" t="s">
        <v>408</v>
      </c>
      <c r="E2554" s="51" t="str">
        <f>IF(ISBLANK(LeaveTracker[[#This Row],[Employee Name]]),"-----",VLOOKUP(LeaveTracker[[#This Row],[Employee Name]],Employees[[Employee Name]:[Office]],7))</f>
        <v>CTO</v>
      </c>
      <c r="F2554" s="51" t="str">
        <f>IF(ISBLANK(LeaveTracker[[#This Row],[Employee Name]]),"-----",VLOOKUP(LeaveTracker[[#This Row],[Employee Name]],Employees[[Employee Name]:[Office]],6))</f>
        <v>REGULAR</v>
      </c>
      <c r="G2554" s="24">
        <v>44762</v>
      </c>
      <c r="H2554" s="24">
        <v>44762</v>
      </c>
      <c r="I2554" s="57" t="s">
        <v>81</v>
      </c>
      <c r="K2554" s="51" t="str">
        <f ca="1">LeaveTracker[[#This Row],[Days]]&amp;" "&amp;LeaveTracker[[#This Row],[Type of Leave]]</f>
        <v>1 SL</v>
      </c>
      <c r="L2554" s="23">
        <f ca="1">NETWORKDAYS(LeaveTracker[[#This Row],[Start Date]],LeaveTracker[[#This Row],[End Date]],lstHolidays)</f>
        <v>1</v>
      </c>
      <c r="M2554" s="27"/>
    </row>
    <row r="2555" spans="1:13" ht="30" hidden="1" customHeight="1" x14ac:dyDescent="0.3">
      <c r="A2555" s="27">
        <f t="shared" si="9"/>
        <v>990</v>
      </c>
      <c r="B2555" s="31">
        <v>44790</v>
      </c>
      <c r="C2555" s="31">
        <v>44757</v>
      </c>
      <c r="D2555" s="19" t="s">
        <v>627</v>
      </c>
      <c r="E2555" s="51" t="str">
        <f>IF(ISBLANK(LeaveTracker[[#This Row],[Employee Name]]),"-----",VLOOKUP(LeaveTracker[[#This Row],[Employee Name]],Employees[[Employee Name]:[Office]],7))</f>
        <v>CTO</v>
      </c>
      <c r="F2555" s="51" t="str">
        <f>IF(ISBLANK(LeaveTracker[[#This Row],[Employee Name]]),"-----",VLOOKUP(LeaveTracker[[#This Row],[Employee Name]],Employees[[Employee Name]:[Office]],6))</f>
        <v>REGULAR</v>
      </c>
      <c r="G2555" s="24">
        <v>44764</v>
      </c>
      <c r="H2555" s="24">
        <v>44764</v>
      </c>
      <c r="I2555" s="57" t="s">
        <v>82</v>
      </c>
      <c r="K2555" s="51" t="str">
        <f ca="1">LeaveTracker[[#This Row],[Days]]&amp;" "&amp;LeaveTracker[[#This Row],[Type of Leave]]</f>
        <v>1 VL</v>
      </c>
      <c r="L2555" s="23">
        <f ca="1">NETWORKDAYS(LeaveTracker[[#This Row],[Start Date]],LeaveTracker[[#This Row],[End Date]],lstHolidays)</f>
        <v>1</v>
      </c>
      <c r="M2555" s="27"/>
    </row>
    <row r="2556" spans="1:13" ht="30" hidden="1" customHeight="1" x14ac:dyDescent="0.3">
      <c r="A2556" s="27">
        <f t="shared" si="9"/>
        <v>991</v>
      </c>
      <c r="B2556" s="31">
        <v>44790</v>
      </c>
      <c r="C2556" s="31">
        <v>44777</v>
      </c>
      <c r="D2556" s="19" t="s">
        <v>1025</v>
      </c>
      <c r="E2556" s="51" t="str">
        <f>IF(ISBLANK(LeaveTracker[[#This Row],[Employee Name]]),"-----",VLOOKUP(LeaveTracker[[#This Row],[Employee Name]],Employees[[Employee Name]:[Office]],7))</f>
        <v>CTO</v>
      </c>
      <c r="F2556" s="51" t="str">
        <f>IF(ISBLANK(LeaveTracker[[#This Row],[Employee Name]]),"-----",VLOOKUP(LeaveTracker[[#This Row],[Employee Name]],Employees[[Employee Name]:[Office]],6))</f>
        <v>REGULAR</v>
      </c>
      <c r="G2556" s="24">
        <v>44777</v>
      </c>
      <c r="H2556" s="24">
        <v>44777</v>
      </c>
      <c r="I2556" s="57" t="s">
        <v>300</v>
      </c>
      <c r="J2556" s="43" t="s">
        <v>158</v>
      </c>
      <c r="K2556" s="51" t="str">
        <f ca="1">LeaveTracker[[#This Row],[Days]]&amp;" "&amp;LeaveTracker[[#This Row],[Type of Leave]]</f>
        <v>1 OTHER</v>
      </c>
      <c r="L2556" s="23">
        <f ca="1">NETWORKDAYS(LeaveTracker[[#This Row],[Start Date]],LeaveTracker[[#This Row],[End Date]],lstHolidays)</f>
        <v>1</v>
      </c>
      <c r="M2556" s="27"/>
    </row>
    <row r="2557" spans="1:13" ht="30" hidden="1" customHeight="1" x14ac:dyDescent="0.3">
      <c r="A2557" s="27">
        <f t="shared" si="9"/>
        <v>992</v>
      </c>
      <c r="B2557" s="31">
        <v>44790</v>
      </c>
      <c r="C2557" s="31">
        <v>44775</v>
      </c>
      <c r="D2557" s="19" t="s">
        <v>838</v>
      </c>
      <c r="E2557" s="51" t="str">
        <f>IF(ISBLANK(LeaveTracker[[#This Row],[Employee Name]]),"-----",VLOOKUP(LeaveTracker[[#This Row],[Employee Name]],Employees[[Employee Name]:[Office]],7))</f>
        <v>CTO</v>
      </c>
      <c r="F2557" s="51" t="str">
        <f>IF(ISBLANK(LeaveTracker[[#This Row],[Employee Name]]),"-----",VLOOKUP(LeaveTracker[[#This Row],[Employee Name]],Employees[[Employee Name]:[Office]],6))</f>
        <v>REGULAR</v>
      </c>
      <c r="G2557" s="24">
        <v>44774</v>
      </c>
      <c r="H2557" s="24">
        <v>44774</v>
      </c>
      <c r="I2557" s="57" t="s">
        <v>81</v>
      </c>
      <c r="K2557" s="51" t="str">
        <f ca="1">LeaveTracker[[#This Row],[Days]]&amp;" "&amp;LeaveTracker[[#This Row],[Type of Leave]]</f>
        <v>1 SL</v>
      </c>
      <c r="L2557" s="23">
        <f ca="1">NETWORKDAYS(LeaveTracker[[#This Row],[Start Date]],LeaveTracker[[#This Row],[End Date]],lstHolidays)</f>
        <v>1</v>
      </c>
      <c r="M2557" s="27"/>
    </row>
    <row r="2558" spans="1:13" ht="30" hidden="1" customHeight="1" x14ac:dyDescent="0.3">
      <c r="A2558" s="27">
        <f t="shared" si="9"/>
        <v>993</v>
      </c>
      <c r="B2558" s="31">
        <v>44790</v>
      </c>
      <c r="C2558" s="31">
        <v>44775</v>
      </c>
      <c r="D2558" s="19" t="s">
        <v>838</v>
      </c>
      <c r="E2558" s="51" t="str">
        <f>IF(ISBLANK(LeaveTracker[[#This Row],[Employee Name]]),"-----",VLOOKUP(LeaveTracker[[#This Row],[Employee Name]],Employees[[Employee Name]:[Office]],7))</f>
        <v>CTO</v>
      </c>
      <c r="F2558" s="51" t="str">
        <f>IF(ISBLANK(LeaveTracker[[#This Row],[Employee Name]]),"-----",VLOOKUP(LeaveTracker[[#This Row],[Employee Name]],Employees[[Employee Name]:[Office]],6))</f>
        <v>REGULAR</v>
      </c>
      <c r="G2558" s="24">
        <v>44771</v>
      </c>
      <c r="H2558" s="24">
        <v>44771</v>
      </c>
      <c r="I2558" s="57" t="s">
        <v>300</v>
      </c>
      <c r="J2558" s="43" t="s">
        <v>1007</v>
      </c>
      <c r="K2558" s="51" t="str">
        <f ca="1">LeaveTracker[[#This Row],[Days]]&amp;" "&amp;LeaveTracker[[#This Row],[Type of Leave]]</f>
        <v>1 OTHER</v>
      </c>
      <c r="L2558" s="23">
        <f ca="1">NETWORKDAYS(LeaveTracker[[#This Row],[Start Date]],LeaveTracker[[#This Row],[End Date]],lstHolidays)</f>
        <v>1</v>
      </c>
      <c r="M2558" s="27"/>
    </row>
    <row r="2559" spans="1:13" ht="30" hidden="1" customHeight="1" x14ac:dyDescent="0.3">
      <c r="A2559" s="27">
        <f t="shared" si="9"/>
        <v>994</v>
      </c>
      <c r="B2559" s="31">
        <v>44790</v>
      </c>
      <c r="C2559" s="31">
        <v>44741</v>
      </c>
      <c r="D2559" s="19" t="s">
        <v>940</v>
      </c>
      <c r="E2559" s="51" t="str">
        <f>IF(ISBLANK(LeaveTracker[[#This Row],[Employee Name]]),"-----",VLOOKUP(LeaveTracker[[#This Row],[Employee Name]],Employees[[Employee Name]:[Office]],7))</f>
        <v>VMO</v>
      </c>
      <c r="F2559" s="51" t="str">
        <f>IF(ISBLANK(LeaveTracker[[#This Row],[Employee Name]]),"-----",VLOOKUP(LeaveTracker[[#This Row],[Employee Name]],Employees[[Employee Name]:[Office]],6))</f>
        <v>CO TERM</v>
      </c>
      <c r="G2559" s="24">
        <v>44739</v>
      </c>
      <c r="H2559" s="24">
        <v>44739</v>
      </c>
      <c r="I2559" s="57" t="s">
        <v>81</v>
      </c>
      <c r="K2559" s="51" t="str">
        <f ca="1">LeaveTracker[[#This Row],[Days]]&amp;" "&amp;LeaveTracker[[#This Row],[Type of Leave]]</f>
        <v>1 SL</v>
      </c>
      <c r="L2559" s="23">
        <f ca="1">NETWORKDAYS(LeaveTracker[[#This Row],[Start Date]],LeaveTracker[[#This Row],[End Date]],lstHolidays)</f>
        <v>1</v>
      </c>
      <c r="M2559" s="27"/>
    </row>
    <row r="2560" spans="1:13" ht="30" hidden="1" customHeight="1" x14ac:dyDescent="0.3">
      <c r="A2560" s="27">
        <f t="shared" si="9"/>
        <v>995</v>
      </c>
      <c r="B2560" s="31">
        <v>44790</v>
      </c>
      <c r="C2560" s="31">
        <v>44781</v>
      </c>
      <c r="D2560" s="19" t="s">
        <v>763</v>
      </c>
      <c r="E2560" s="51" t="str">
        <f>IF(ISBLANK(LeaveTracker[[#This Row],[Employee Name]]),"-----",VLOOKUP(LeaveTracker[[#This Row],[Employee Name]],Employees[[Employee Name]:[Office]],7))</f>
        <v>CTO</v>
      </c>
      <c r="F2560" s="51" t="str">
        <f>IF(ISBLANK(LeaveTracker[[#This Row],[Employee Name]]),"-----",VLOOKUP(LeaveTracker[[#This Row],[Employee Name]],Employees[[Employee Name]:[Office]],6))</f>
        <v>REGULAR</v>
      </c>
      <c r="G2560" s="24">
        <v>44778</v>
      </c>
      <c r="H2560" s="24">
        <v>44778</v>
      </c>
      <c r="I2560" s="57" t="s">
        <v>300</v>
      </c>
      <c r="J2560" s="43" t="s">
        <v>1007</v>
      </c>
      <c r="K2560" s="51" t="str">
        <f ca="1">LeaveTracker[[#This Row],[Days]]&amp;" "&amp;LeaveTracker[[#This Row],[Type of Leave]]</f>
        <v>1 OTHER</v>
      </c>
      <c r="L2560" s="23">
        <f ca="1">NETWORKDAYS(LeaveTracker[[#This Row],[Start Date]],LeaveTracker[[#This Row],[End Date]],lstHolidays)</f>
        <v>1</v>
      </c>
      <c r="M2560" s="27"/>
    </row>
    <row r="2561" spans="1:13" ht="30" hidden="1" customHeight="1" x14ac:dyDescent="0.3">
      <c r="A2561" s="27">
        <f t="shared" si="9"/>
        <v>996</v>
      </c>
      <c r="B2561" s="31">
        <v>44790</v>
      </c>
      <c r="C2561" s="31">
        <v>44785</v>
      </c>
      <c r="D2561" s="19" t="s">
        <v>104</v>
      </c>
      <c r="E2561" s="51" t="str">
        <f>IF(ISBLANK(LeaveTracker[[#This Row],[Employee Name]]),"-----",VLOOKUP(LeaveTracker[[#This Row],[Employee Name]],Employees[[Employee Name]:[Office]],7))</f>
        <v>CTO</v>
      </c>
      <c r="F2561" s="51" t="str">
        <f>IF(ISBLANK(LeaveTracker[[#This Row],[Employee Name]]),"-----",VLOOKUP(LeaveTracker[[#This Row],[Employee Name]],Employees[[Employee Name]:[Office]],6))</f>
        <v>REGULAR</v>
      </c>
      <c r="G2561" s="24">
        <v>44778</v>
      </c>
      <c r="H2561" s="24">
        <v>44778</v>
      </c>
      <c r="I2561" s="57" t="s">
        <v>81</v>
      </c>
      <c r="K2561" s="51" t="str">
        <f ca="1">LeaveTracker[[#This Row],[Days]]&amp;" "&amp;LeaveTracker[[#This Row],[Type of Leave]]</f>
        <v>1 SL</v>
      </c>
      <c r="L2561" s="23">
        <f ca="1">NETWORKDAYS(LeaveTracker[[#This Row],[Start Date]],LeaveTracker[[#This Row],[End Date]],lstHolidays)</f>
        <v>1</v>
      </c>
      <c r="M2561" s="27"/>
    </row>
    <row r="2562" spans="1:13" ht="30" hidden="1" customHeight="1" x14ac:dyDescent="0.3">
      <c r="A2562" s="27">
        <v>996</v>
      </c>
      <c r="B2562" s="31">
        <v>44790</v>
      </c>
      <c r="C2562" s="31">
        <v>44785</v>
      </c>
      <c r="D2562" s="19" t="s">
        <v>104</v>
      </c>
      <c r="E2562" s="51" t="str">
        <f>IF(ISBLANK(LeaveTracker[[#This Row],[Employee Name]]),"-----",VLOOKUP(LeaveTracker[[#This Row],[Employee Name]],Employees[[Employee Name]:[Office]],7))</f>
        <v>CTO</v>
      </c>
      <c r="F2562" s="51" t="str">
        <f>IF(ISBLANK(LeaveTracker[[#This Row],[Employee Name]]),"-----",VLOOKUP(LeaveTracker[[#This Row],[Employee Name]],Employees[[Employee Name]:[Office]],6))</f>
        <v>REGULAR</v>
      </c>
      <c r="G2562" s="24">
        <v>44784</v>
      </c>
      <c r="H2562" s="24">
        <v>44784</v>
      </c>
      <c r="I2562" s="57" t="s">
        <v>81</v>
      </c>
      <c r="K2562" s="51" t="str">
        <f ca="1">LeaveTracker[[#This Row],[Days]]&amp;" "&amp;LeaveTracker[[#This Row],[Type of Leave]]</f>
        <v>1 SL</v>
      </c>
      <c r="L2562" s="23">
        <f ca="1">NETWORKDAYS(LeaveTracker[[#This Row],[Start Date]],LeaveTracker[[#This Row],[End Date]],lstHolidays)</f>
        <v>1</v>
      </c>
      <c r="M2562" s="27"/>
    </row>
    <row r="2563" spans="1:13" ht="30" hidden="1" customHeight="1" x14ac:dyDescent="0.3">
      <c r="A2563" s="27">
        <f t="shared" ref="A2563:A2584" si="10">A2562+1</f>
        <v>997</v>
      </c>
      <c r="B2563" s="31">
        <v>44790</v>
      </c>
      <c r="C2563" s="31">
        <v>44774</v>
      </c>
      <c r="D2563" s="19" t="s">
        <v>104</v>
      </c>
      <c r="E2563" s="51" t="str">
        <f>IF(ISBLANK(LeaveTracker[[#This Row],[Employee Name]]),"-----",VLOOKUP(LeaveTracker[[#This Row],[Employee Name]],Employees[[Employee Name]:[Office]],7))</f>
        <v>CTO</v>
      </c>
      <c r="F2563" s="51" t="str">
        <f>IF(ISBLANK(LeaveTracker[[#This Row],[Employee Name]]),"-----",VLOOKUP(LeaveTracker[[#This Row],[Employee Name]],Employees[[Employee Name]:[Office]],6))</f>
        <v>REGULAR</v>
      </c>
      <c r="G2563" s="24">
        <v>44771</v>
      </c>
      <c r="H2563" s="24">
        <v>44771</v>
      </c>
      <c r="I2563" s="57" t="s">
        <v>81</v>
      </c>
      <c r="K2563" s="51" t="str">
        <f ca="1">LeaveTracker[[#This Row],[Days]]&amp;" "&amp;LeaveTracker[[#This Row],[Type of Leave]]</f>
        <v>1 SL</v>
      </c>
      <c r="L2563" s="23">
        <f ca="1">NETWORKDAYS(LeaveTracker[[#This Row],[Start Date]],LeaveTracker[[#This Row],[End Date]],lstHolidays)</f>
        <v>1</v>
      </c>
      <c r="M2563" s="27"/>
    </row>
    <row r="2564" spans="1:13" ht="30" hidden="1" customHeight="1" x14ac:dyDescent="0.3">
      <c r="A2564" s="27">
        <f t="shared" si="10"/>
        <v>998</v>
      </c>
      <c r="B2564" s="31">
        <v>44790</v>
      </c>
      <c r="C2564" s="31">
        <v>44662</v>
      </c>
      <c r="D2564" s="19" t="s">
        <v>1087</v>
      </c>
      <c r="E2564" s="51" t="str">
        <f>IF(ISBLANK(LeaveTracker[[#This Row],[Employee Name]]),"-----",VLOOKUP(LeaveTracker[[#This Row],[Employee Name]],Employees[[Employee Name]:[Office]],7))</f>
        <v>ACCOUNTING</v>
      </c>
      <c r="F2564" s="51" t="str">
        <f>IF(ISBLANK(LeaveTracker[[#This Row],[Employee Name]]),"-----",VLOOKUP(LeaveTracker[[#This Row],[Employee Name]],Employees[[Employee Name]:[Office]],6))</f>
        <v>REGULAR</v>
      </c>
      <c r="G2564" s="24">
        <v>44672</v>
      </c>
      <c r="H2564" s="24">
        <v>44672</v>
      </c>
      <c r="I2564" s="57" t="s">
        <v>300</v>
      </c>
      <c r="J2564" s="43" t="s">
        <v>1008</v>
      </c>
      <c r="K2564" s="51" t="str">
        <f ca="1">LeaveTracker[[#This Row],[Days]]&amp;" "&amp;LeaveTracker[[#This Row],[Type of Leave]]</f>
        <v>1 OTHER</v>
      </c>
      <c r="L2564" s="23">
        <f ca="1">NETWORKDAYS(LeaveTracker[[#This Row],[Start Date]],LeaveTracker[[#This Row],[End Date]],lstHolidays)</f>
        <v>1</v>
      </c>
      <c r="M2564" s="27"/>
    </row>
    <row r="2565" spans="1:13" ht="30" hidden="1" customHeight="1" x14ac:dyDescent="0.3">
      <c r="A2565" s="27">
        <f t="shared" si="10"/>
        <v>999</v>
      </c>
      <c r="B2565" s="31">
        <v>44790</v>
      </c>
      <c r="C2565" s="31">
        <v>44732</v>
      </c>
      <c r="D2565" s="19" t="s">
        <v>1087</v>
      </c>
      <c r="E2565" s="51" t="str">
        <f>IF(ISBLANK(LeaveTracker[[#This Row],[Employee Name]]),"-----",VLOOKUP(LeaveTracker[[#This Row],[Employee Name]],Employees[[Employee Name]:[Office]],7))</f>
        <v>ACCOUNTING</v>
      </c>
      <c r="F2565" s="51" t="str">
        <f>IF(ISBLANK(LeaveTracker[[#This Row],[Employee Name]]),"-----",VLOOKUP(LeaveTracker[[#This Row],[Employee Name]],Employees[[Employee Name]:[Office]],6))</f>
        <v>REGULAR</v>
      </c>
      <c r="G2565" s="24">
        <v>44726</v>
      </c>
      <c r="H2565" s="24">
        <v>44726</v>
      </c>
      <c r="I2565" s="57" t="s">
        <v>81</v>
      </c>
      <c r="K2565" s="51" t="str">
        <f ca="1">LeaveTracker[[#This Row],[Days]]&amp;" "&amp;LeaveTracker[[#This Row],[Type of Leave]]</f>
        <v>1 SL</v>
      </c>
      <c r="L2565" s="23">
        <f ca="1">NETWORKDAYS(LeaveTracker[[#This Row],[Start Date]],LeaveTracker[[#This Row],[End Date]],lstHolidays)</f>
        <v>1</v>
      </c>
      <c r="M2565" s="27"/>
    </row>
    <row r="2566" spans="1:13" ht="30" hidden="1" customHeight="1" x14ac:dyDescent="0.3">
      <c r="A2566" s="27">
        <f t="shared" si="10"/>
        <v>1000</v>
      </c>
      <c r="B2566" s="31">
        <v>44790</v>
      </c>
      <c r="C2566" s="31">
        <v>44774</v>
      </c>
      <c r="D2566" s="19" t="s">
        <v>1091</v>
      </c>
      <c r="E2566" s="51" t="str">
        <f>IF(ISBLANK(LeaveTracker[[#This Row],[Employee Name]]),"-----",VLOOKUP(LeaveTracker[[#This Row],[Employee Name]],Employees[[Employee Name]:[Office]],7))</f>
        <v>MO</v>
      </c>
      <c r="F2566" s="51" t="str">
        <f>IF(ISBLANK(LeaveTracker[[#This Row],[Employee Name]]),"-----",VLOOKUP(LeaveTracker[[#This Row],[Employee Name]],Employees[[Employee Name]:[Office]],6))</f>
        <v>REGULAR</v>
      </c>
      <c r="G2566" s="24">
        <v>44770</v>
      </c>
      <c r="H2566" s="24">
        <v>44771</v>
      </c>
      <c r="I2566" s="57" t="s">
        <v>81</v>
      </c>
      <c r="K2566" s="51" t="str">
        <f ca="1">LeaveTracker[[#This Row],[Days]]&amp;" "&amp;LeaveTracker[[#This Row],[Type of Leave]]</f>
        <v>2 SL</v>
      </c>
      <c r="L2566" s="23">
        <f ca="1">NETWORKDAYS(LeaveTracker[[#This Row],[Start Date]],LeaveTracker[[#This Row],[End Date]],lstHolidays)</f>
        <v>2</v>
      </c>
      <c r="M2566" s="27"/>
    </row>
    <row r="2567" spans="1:13" ht="30" hidden="1" customHeight="1" x14ac:dyDescent="0.3">
      <c r="A2567" s="27">
        <f t="shared" si="10"/>
        <v>1001</v>
      </c>
      <c r="B2567" s="31">
        <v>44804</v>
      </c>
      <c r="C2567" s="31">
        <v>44771</v>
      </c>
      <c r="D2567" s="19" t="s">
        <v>723</v>
      </c>
      <c r="E2567" s="51" t="str">
        <f>IF(ISBLANK(LeaveTracker[[#This Row],[Employee Name]]),"-----",VLOOKUP(LeaveTracker[[#This Row],[Employee Name]],Employees[[Employee Name]:[Office]],7))</f>
        <v>LCR</v>
      </c>
      <c r="F2567" s="51" t="str">
        <f>IF(ISBLANK(LeaveTracker[[#This Row],[Employee Name]]),"-----",VLOOKUP(LeaveTracker[[#This Row],[Employee Name]],Employees[[Employee Name]:[Office]],6))</f>
        <v>REGULAR</v>
      </c>
      <c r="G2567" s="24">
        <v>44762</v>
      </c>
      <c r="H2567" s="24">
        <v>44762</v>
      </c>
      <c r="I2567" s="57" t="s">
        <v>81</v>
      </c>
      <c r="K2567" s="51" t="str">
        <f ca="1">LeaveTracker[[#This Row],[Days]]&amp;" "&amp;LeaveTracker[[#This Row],[Type of Leave]]</f>
        <v>1 SL</v>
      </c>
      <c r="L2567" s="23">
        <f ca="1">NETWORKDAYS(LeaveTracker[[#This Row],[Start Date]],LeaveTracker[[#This Row],[End Date]],lstHolidays)</f>
        <v>1</v>
      </c>
      <c r="M2567" s="27"/>
    </row>
    <row r="2568" spans="1:13" ht="30" hidden="1" customHeight="1" x14ac:dyDescent="0.3">
      <c r="A2568" s="27">
        <f t="shared" si="10"/>
        <v>1002</v>
      </c>
      <c r="B2568" s="31">
        <v>44804</v>
      </c>
      <c r="C2568" s="31">
        <v>44783</v>
      </c>
      <c r="D2568" s="19" t="s">
        <v>544</v>
      </c>
      <c r="E2568" s="51" t="str">
        <f>IF(ISBLANK(LeaveTracker[[#This Row],[Employee Name]]),"-----",VLOOKUP(LeaveTracker[[#This Row],[Employee Name]],Employees[[Employee Name]:[Office]],7))</f>
        <v>LCR</v>
      </c>
      <c r="F2568" s="51" t="str">
        <f>IF(ISBLANK(LeaveTracker[[#This Row],[Employee Name]]),"-----",VLOOKUP(LeaveTracker[[#This Row],[Employee Name]],Employees[[Employee Name]:[Office]],6))</f>
        <v>REGULAR</v>
      </c>
      <c r="G2568" s="24">
        <v>44782</v>
      </c>
      <c r="H2568" s="24">
        <v>44782</v>
      </c>
      <c r="I2568" s="57" t="s">
        <v>81</v>
      </c>
      <c r="K2568" s="51" t="str">
        <f ca="1">LeaveTracker[[#This Row],[Days]]&amp;" "&amp;LeaveTracker[[#This Row],[Type of Leave]]</f>
        <v>1 SL</v>
      </c>
      <c r="L2568" s="23">
        <f ca="1">NETWORKDAYS(LeaveTracker[[#This Row],[Start Date]],LeaveTracker[[#This Row],[End Date]],lstHolidays)</f>
        <v>1</v>
      </c>
      <c r="M2568" s="27"/>
    </row>
    <row r="2569" spans="1:13" ht="30" hidden="1" customHeight="1" x14ac:dyDescent="0.3">
      <c r="A2569" s="27">
        <f t="shared" si="10"/>
        <v>1003</v>
      </c>
      <c r="B2569" s="31">
        <v>44804</v>
      </c>
      <c r="C2569" s="31">
        <v>44775</v>
      </c>
      <c r="D2569" s="19" t="s">
        <v>954</v>
      </c>
      <c r="E2569" s="51" t="str">
        <f>IF(ISBLANK(LeaveTracker[[#This Row],[Employee Name]]),"-----",VLOOKUP(LeaveTracker[[#This Row],[Employee Name]],Employees[[Employee Name]:[Office]],7))</f>
        <v>ACCOUNTING</v>
      </c>
      <c r="F2569" s="51" t="str">
        <f>IF(ISBLANK(LeaveTracker[[#This Row],[Employee Name]]),"-----",VLOOKUP(LeaveTracker[[#This Row],[Employee Name]],Employees[[Employee Name]:[Office]],6))</f>
        <v>REGULAR</v>
      </c>
      <c r="G2569" s="24">
        <v>44771</v>
      </c>
      <c r="H2569" s="24">
        <v>44771</v>
      </c>
      <c r="I2569" s="57" t="s">
        <v>81</v>
      </c>
      <c r="K2569" s="51" t="str">
        <f ca="1">LeaveTracker[[#This Row],[Days]]&amp;" "&amp;LeaveTracker[[#This Row],[Type of Leave]]</f>
        <v>1 SL</v>
      </c>
      <c r="L2569" s="23">
        <f ca="1">NETWORKDAYS(LeaveTracker[[#This Row],[Start Date]],LeaveTracker[[#This Row],[End Date]],lstHolidays)</f>
        <v>1</v>
      </c>
      <c r="M2569" s="27"/>
    </row>
    <row r="2570" spans="1:13" ht="30" hidden="1" customHeight="1" x14ac:dyDescent="0.3">
      <c r="A2570" s="27">
        <f t="shared" si="10"/>
        <v>1004</v>
      </c>
      <c r="B2570" s="31">
        <v>44804</v>
      </c>
      <c r="C2570" s="31">
        <v>44775</v>
      </c>
      <c r="D2570" s="19" t="s">
        <v>872</v>
      </c>
      <c r="E2570" s="51" t="str">
        <f>IF(ISBLANK(LeaveTracker[[#This Row],[Employee Name]]),"-----",VLOOKUP(LeaveTracker[[#This Row],[Employee Name]],Employees[[Employee Name]:[Office]],7))</f>
        <v>ACCOUNTING</v>
      </c>
      <c r="F2570" s="51" t="str">
        <f>IF(ISBLANK(LeaveTracker[[#This Row],[Employee Name]]),"-----",VLOOKUP(LeaveTracker[[#This Row],[Employee Name]],Employees[[Employee Name]:[Office]],6))</f>
        <v>REGULAR</v>
      </c>
      <c r="G2570" s="24">
        <v>44785</v>
      </c>
      <c r="H2570" s="24">
        <v>44785</v>
      </c>
      <c r="I2570" s="57" t="s">
        <v>82</v>
      </c>
      <c r="K2570" s="51" t="str">
        <f ca="1">LeaveTracker[[#This Row],[Days]]&amp;" "&amp;LeaveTracker[[#This Row],[Type of Leave]]</f>
        <v>1 VL</v>
      </c>
      <c r="L2570" s="23">
        <f ca="1">NETWORKDAYS(LeaveTracker[[#This Row],[Start Date]],LeaveTracker[[#This Row],[End Date]],lstHolidays)</f>
        <v>1</v>
      </c>
      <c r="M2570" s="27"/>
    </row>
    <row r="2571" spans="1:13" ht="30" hidden="1" customHeight="1" x14ac:dyDescent="0.3">
      <c r="A2571" s="27">
        <f t="shared" si="10"/>
        <v>1005</v>
      </c>
      <c r="B2571" s="31">
        <v>44804</v>
      </c>
      <c r="C2571" s="31">
        <v>44783</v>
      </c>
      <c r="D2571" s="19" t="s">
        <v>841</v>
      </c>
      <c r="E2571" s="51" t="str">
        <f>IF(ISBLANK(LeaveTracker[[#This Row],[Employee Name]]),"-----",VLOOKUP(LeaveTracker[[#This Row],[Employee Name]],Employees[[Employee Name]:[Office]],7))</f>
        <v>CTO</v>
      </c>
      <c r="F2571" s="51" t="str">
        <f>IF(ISBLANK(LeaveTracker[[#This Row],[Employee Name]]),"-----",VLOOKUP(LeaveTracker[[#This Row],[Employee Name]],Employees[[Employee Name]:[Office]],6))</f>
        <v>REGULAR</v>
      </c>
      <c r="G2571" s="24">
        <v>44785</v>
      </c>
      <c r="H2571" s="24">
        <v>44785</v>
      </c>
      <c r="I2571" s="57" t="s">
        <v>300</v>
      </c>
      <c r="J2571" s="43" t="s">
        <v>1007</v>
      </c>
      <c r="K2571" s="51" t="str">
        <f ca="1">LeaveTracker[[#This Row],[Days]]&amp;" "&amp;LeaveTracker[[#This Row],[Type of Leave]]</f>
        <v>1 OTHER</v>
      </c>
      <c r="L2571" s="23">
        <f ca="1">NETWORKDAYS(LeaveTracker[[#This Row],[Start Date]],LeaveTracker[[#This Row],[End Date]],lstHolidays)</f>
        <v>1</v>
      </c>
      <c r="M2571" s="27"/>
    </row>
    <row r="2572" spans="1:13" ht="30" hidden="1" customHeight="1" x14ac:dyDescent="0.3">
      <c r="A2572" s="27">
        <f t="shared" si="10"/>
        <v>1006</v>
      </c>
      <c r="B2572" s="31">
        <v>44804</v>
      </c>
      <c r="C2572" s="31">
        <v>44775</v>
      </c>
      <c r="D2572" s="19" t="s">
        <v>127</v>
      </c>
      <c r="E2572" s="51" t="str">
        <f>IF(ISBLANK(LeaveTracker[[#This Row],[Employee Name]]),"-----",VLOOKUP(LeaveTracker[[#This Row],[Employee Name]],Employees[[Employee Name]:[Office]],7))</f>
        <v>MO</v>
      </c>
      <c r="F2572" s="51" t="str">
        <f>IF(ISBLANK(LeaveTracker[[#This Row],[Employee Name]]),"-----",VLOOKUP(LeaveTracker[[#This Row],[Employee Name]],Employees[[Employee Name]:[Office]],6))</f>
        <v>REGULAR</v>
      </c>
      <c r="G2572" s="24">
        <v>44769</v>
      </c>
      <c r="H2572" s="24">
        <v>44771</v>
      </c>
      <c r="I2572" s="57" t="s">
        <v>81</v>
      </c>
      <c r="K2572" s="51" t="str">
        <f ca="1">LeaveTracker[[#This Row],[Days]]&amp;" "&amp;LeaveTracker[[#This Row],[Type of Leave]]</f>
        <v>3 SL</v>
      </c>
      <c r="L2572" s="23">
        <f ca="1">NETWORKDAYS(LeaveTracker[[#This Row],[Start Date]],LeaveTracker[[#This Row],[End Date]],lstHolidays)</f>
        <v>3</v>
      </c>
      <c r="M2572" s="27"/>
    </row>
    <row r="2573" spans="1:13" ht="30" hidden="1" customHeight="1" x14ac:dyDescent="0.3">
      <c r="A2573" s="27">
        <f t="shared" si="10"/>
        <v>1007</v>
      </c>
      <c r="B2573" s="31">
        <v>44804</v>
      </c>
      <c r="C2573" s="31">
        <v>44804</v>
      </c>
      <c r="D2573" s="19" t="s">
        <v>550</v>
      </c>
      <c r="E2573" s="51" t="str">
        <f>IF(ISBLANK(LeaveTracker[[#This Row],[Employee Name]]),"-----",VLOOKUP(LeaveTracker[[#This Row],[Employee Name]],Employees[[Employee Name]:[Office]],7))</f>
        <v>PICNIC GROVE</v>
      </c>
      <c r="F2573" s="51" t="str">
        <f>IF(ISBLANK(LeaveTracker[[#This Row],[Employee Name]]),"-----",VLOOKUP(LeaveTracker[[#This Row],[Employee Name]],Employees[[Employee Name]:[Office]],6))</f>
        <v>REGULAR</v>
      </c>
      <c r="G2573" s="31">
        <v>44804</v>
      </c>
      <c r="H2573" s="31">
        <v>44804</v>
      </c>
      <c r="I2573" s="57" t="s">
        <v>300</v>
      </c>
      <c r="J2573" s="43" t="s">
        <v>1007</v>
      </c>
      <c r="K2573" s="51" t="str">
        <f ca="1">LeaveTracker[[#This Row],[Days]]&amp;" "&amp;LeaveTracker[[#This Row],[Type of Leave]]</f>
        <v>1 OTHER</v>
      </c>
      <c r="L2573" s="23">
        <f ca="1">NETWORKDAYS(LeaveTracker[[#This Row],[Start Date]],LeaveTracker[[#This Row],[End Date]],lstHolidays)</f>
        <v>1</v>
      </c>
      <c r="M2573" s="27"/>
    </row>
    <row r="2574" spans="1:13" ht="30" hidden="1" customHeight="1" x14ac:dyDescent="0.3">
      <c r="A2574" s="27">
        <f t="shared" si="10"/>
        <v>1008</v>
      </c>
      <c r="B2574" s="31">
        <v>44804</v>
      </c>
      <c r="C2574" s="31">
        <v>44771</v>
      </c>
      <c r="D2574" s="19" t="s">
        <v>859</v>
      </c>
      <c r="E2574" s="51" t="str">
        <f>IF(ISBLANK(LeaveTracker[[#This Row],[Employee Name]]),"-----",VLOOKUP(LeaveTracker[[#This Row],[Employee Name]],Employees[[Employee Name]:[Office]],7))</f>
        <v>LCR</v>
      </c>
      <c r="F2574" s="51" t="str">
        <f>IF(ISBLANK(LeaveTracker[[#This Row],[Employee Name]]),"-----",VLOOKUP(LeaveTracker[[#This Row],[Employee Name]],Employees[[Employee Name]:[Office]],6))</f>
        <v>REGULAR</v>
      </c>
      <c r="G2574" s="24">
        <v>44760</v>
      </c>
      <c r="H2574" s="24">
        <v>44760</v>
      </c>
      <c r="I2574" s="57" t="s">
        <v>81</v>
      </c>
      <c r="K2574" s="51" t="str">
        <f ca="1">LeaveTracker[[#This Row],[Days]]&amp;" "&amp;LeaveTracker[[#This Row],[Type of Leave]]</f>
        <v>1 SL</v>
      </c>
      <c r="L2574" s="23">
        <f ca="1">NETWORKDAYS(LeaveTracker[[#This Row],[Start Date]],LeaveTracker[[#This Row],[End Date]],lstHolidays)</f>
        <v>1</v>
      </c>
      <c r="M2574" s="27"/>
    </row>
    <row r="2575" spans="1:13" ht="30" hidden="1" customHeight="1" x14ac:dyDescent="0.3">
      <c r="A2575" s="27">
        <f t="shared" si="10"/>
        <v>1009</v>
      </c>
      <c r="B2575" s="31">
        <v>44804</v>
      </c>
      <c r="C2575" s="31">
        <v>44774</v>
      </c>
      <c r="D2575" s="19" t="s">
        <v>864</v>
      </c>
      <c r="E2575" s="51" t="str">
        <f>IF(ISBLANK(LeaveTracker[[#This Row],[Employee Name]]),"-----",VLOOKUP(LeaveTracker[[#This Row],[Employee Name]],Employees[[Employee Name]:[Office]],7))</f>
        <v>ACCOUNTING</v>
      </c>
      <c r="F2575" s="51" t="str">
        <f>IF(ISBLANK(LeaveTracker[[#This Row],[Employee Name]]),"-----",VLOOKUP(LeaveTracker[[#This Row],[Employee Name]],Employees[[Employee Name]:[Office]],6))</f>
        <v>REGULAR</v>
      </c>
      <c r="G2575" s="24">
        <v>44795</v>
      </c>
      <c r="H2575" s="24">
        <v>44795</v>
      </c>
      <c r="I2575" s="57" t="s">
        <v>300</v>
      </c>
      <c r="J2575" s="43" t="s">
        <v>1007</v>
      </c>
      <c r="K2575" s="51" t="str">
        <f ca="1">LeaveTracker[[#This Row],[Days]]&amp;" "&amp;LeaveTracker[[#This Row],[Type of Leave]]</f>
        <v>1 OTHER</v>
      </c>
      <c r="L2575" s="23">
        <f ca="1">NETWORKDAYS(LeaveTracker[[#This Row],[Start Date]],LeaveTracker[[#This Row],[End Date]],lstHolidays)</f>
        <v>1</v>
      </c>
      <c r="M2575" s="27"/>
    </row>
    <row r="2576" spans="1:13" ht="30" hidden="1" customHeight="1" x14ac:dyDescent="0.3">
      <c r="A2576" s="27">
        <f t="shared" si="10"/>
        <v>1010</v>
      </c>
      <c r="B2576" s="31">
        <v>44804</v>
      </c>
      <c r="C2576" s="31">
        <v>44774</v>
      </c>
      <c r="D2576" s="19" t="s">
        <v>864</v>
      </c>
      <c r="E2576" s="51" t="str">
        <f>IF(ISBLANK(LeaveTracker[[#This Row],[Employee Name]]),"-----",VLOOKUP(LeaveTracker[[#This Row],[Employee Name]],Employees[[Employee Name]:[Office]],7))</f>
        <v>ACCOUNTING</v>
      </c>
      <c r="F2576" s="51" t="str">
        <f>IF(ISBLANK(LeaveTracker[[#This Row],[Employee Name]]),"-----",VLOOKUP(LeaveTracker[[#This Row],[Employee Name]],Employees[[Employee Name]:[Office]],6))</f>
        <v>REGULAR</v>
      </c>
      <c r="G2576" s="24">
        <v>44769</v>
      </c>
      <c r="H2576" s="24">
        <v>44769</v>
      </c>
      <c r="I2576" s="57" t="s">
        <v>81</v>
      </c>
      <c r="K2576" s="51" t="str">
        <f ca="1">LeaveTracker[[#This Row],[Days]]&amp;" "&amp;LeaveTracker[[#This Row],[Type of Leave]]</f>
        <v>1 SL</v>
      </c>
      <c r="L2576" s="23">
        <f ca="1">NETWORKDAYS(LeaveTracker[[#This Row],[Start Date]],LeaveTracker[[#This Row],[End Date]],lstHolidays)</f>
        <v>1</v>
      </c>
      <c r="M2576" s="27"/>
    </row>
    <row r="2577" spans="1:13" ht="30" hidden="1" customHeight="1" x14ac:dyDescent="0.3">
      <c r="A2577" s="27">
        <f t="shared" si="10"/>
        <v>1011</v>
      </c>
      <c r="B2577" s="31">
        <v>44804</v>
      </c>
      <c r="C2577" s="31">
        <v>44784</v>
      </c>
      <c r="D2577" s="19" t="s">
        <v>1095</v>
      </c>
      <c r="E2577" s="51" t="str">
        <f>IF(ISBLANK(LeaveTracker[[#This Row],[Employee Name]]),"-----",VLOOKUP(LeaveTracker[[#This Row],[Employee Name]],Employees[[Employee Name]:[Office]],7))</f>
        <v>ACCOUNTING</v>
      </c>
      <c r="F2577" s="51" t="str">
        <f>IF(ISBLANK(LeaveTracker[[#This Row],[Employee Name]]),"-----",VLOOKUP(LeaveTracker[[#This Row],[Employee Name]],Employees[[Employee Name]:[Office]],6))</f>
        <v>REGULAR</v>
      </c>
      <c r="G2577" s="24">
        <v>44803</v>
      </c>
      <c r="H2577" s="24">
        <v>44803</v>
      </c>
      <c r="I2577" s="57" t="s">
        <v>300</v>
      </c>
      <c r="J2577" s="43" t="s">
        <v>1007</v>
      </c>
      <c r="K2577" s="51" t="str">
        <f ca="1">LeaveTracker[[#This Row],[Days]]&amp;" "&amp;LeaveTracker[[#This Row],[Type of Leave]]</f>
        <v>1 OTHER</v>
      </c>
      <c r="L2577" s="23">
        <f ca="1">NETWORKDAYS(LeaveTracker[[#This Row],[Start Date]],LeaveTracker[[#This Row],[End Date]],lstHolidays)</f>
        <v>1</v>
      </c>
      <c r="M2577" s="27"/>
    </row>
    <row r="2578" spans="1:13" ht="30" hidden="1" customHeight="1" x14ac:dyDescent="0.3">
      <c r="A2578" s="27">
        <f t="shared" si="10"/>
        <v>1012</v>
      </c>
      <c r="B2578" s="31">
        <v>44804</v>
      </c>
      <c r="C2578" s="31">
        <v>44784</v>
      </c>
      <c r="D2578" s="19" t="s">
        <v>1095</v>
      </c>
      <c r="E2578" s="51" t="str">
        <f>IF(ISBLANK(LeaveTracker[[#This Row],[Employee Name]]),"-----",VLOOKUP(LeaveTracker[[#This Row],[Employee Name]],Employees[[Employee Name]:[Office]],7))</f>
        <v>ACCOUNTING</v>
      </c>
      <c r="F2578" s="51" t="str">
        <f>IF(ISBLANK(LeaveTracker[[#This Row],[Employee Name]]),"-----",VLOOKUP(LeaveTracker[[#This Row],[Employee Name]],Employees[[Employee Name]:[Office]],6))</f>
        <v>REGULAR</v>
      </c>
      <c r="G2578" s="24">
        <v>44798</v>
      </c>
      <c r="H2578" s="24">
        <v>44799</v>
      </c>
      <c r="I2578" s="57" t="s">
        <v>82</v>
      </c>
      <c r="K2578" s="51" t="str">
        <f ca="1">LeaveTracker[[#This Row],[Days]]&amp;" "&amp;LeaveTracker[[#This Row],[Type of Leave]]</f>
        <v>2 VL</v>
      </c>
      <c r="L2578" s="23">
        <f ca="1">NETWORKDAYS(LeaveTracker[[#This Row],[Start Date]],LeaveTracker[[#This Row],[End Date]],lstHolidays)</f>
        <v>2</v>
      </c>
      <c r="M2578" s="27"/>
    </row>
    <row r="2579" spans="1:13" ht="30" hidden="1" customHeight="1" x14ac:dyDescent="0.3">
      <c r="A2579" s="27">
        <f t="shared" si="10"/>
        <v>1013</v>
      </c>
      <c r="B2579" s="31">
        <v>44804</v>
      </c>
      <c r="C2579" s="31">
        <v>44783</v>
      </c>
      <c r="D2579" s="19" t="s">
        <v>443</v>
      </c>
      <c r="E2579" s="51" t="str">
        <f>IF(ISBLANK(LeaveTracker[[#This Row],[Employee Name]]),"-----",VLOOKUP(LeaveTracker[[#This Row],[Employee Name]],Employees[[Employee Name]:[Office]],7))</f>
        <v>ACCOUNTING</v>
      </c>
      <c r="F2579" s="51" t="str">
        <f>IF(ISBLANK(LeaveTracker[[#This Row],[Employee Name]]),"-----",VLOOKUP(LeaveTracker[[#This Row],[Employee Name]],Employees[[Employee Name]:[Office]],6))</f>
        <v>REGULAR</v>
      </c>
      <c r="G2579" s="24">
        <v>44782</v>
      </c>
      <c r="H2579" s="24">
        <v>44782</v>
      </c>
      <c r="I2579" s="57" t="s">
        <v>300</v>
      </c>
      <c r="J2579" s="43" t="s">
        <v>1007</v>
      </c>
      <c r="K2579" s="51" t="str">
        <f ca="1">LeaveTracker[[#This Row],[Days]]&amp;" "&amp;LeaveTracker[[#This Row],[Type of Leave]]</f>
        <v>1 OTHER</v>
      </c>
      <c r="L2579" s="23">
        <f ca="1">NETWORKDAYS(LeaveTracker[[#This Row],[Start Date]],LeaveTracker[[#This Row],[End Date]],lstHolidays)</f>
        <v>1</v>
      </c>
      <c r="M2579" s="27"/>
    </row>
    <row r="2580" spans="1:13" ht="30" hidden="1" customHeight="1" x14ac:dyDescent="0.3">
      <c r="A2580" s="27">
        <f t="shared" si="10"/>
        <v>1014</v>
      </c>
      <c r="B2580" s="31">
        <v>44804</v>
      </c>
      <c r="C2580" s="31">
        <v>44781</v>
      </c>
      <c r="D2580" s="19" t="s">
        <v>512</v>
      </c>
      <c r="E2580" s="51" t="str">
        <f>IF(ISBLANK(LeaveTracker[[#This Row],[Employee Name]]),"-----",VLOOKUP(LeaveTracker[[#This Row],[Employee Name]],Employees[[Employee Name]:[Office]],7))</f>
        <v>ACCOUNTING</v>
      </c>
      <c r="F2580" s="51" t="str">
        <f>IF(ISBLANK(LeaveTracker[[#This Row],[Employee Name]]),"-----",VLOOKUP(LeaveTracker[[#This Row],[Employee Name]],Employees[[Employee Name]:[Office]],6))</f>
        <v>REGULAR</v>
      </c>
      <c r="G2580" s="24">
        <v>44788</v>
      </c>
      <c r="H2580" s="24">
        <v>44788</v>
      </c>
      <c r="I2580" s="57" t="s">
        <v>82</v>
      </c>
      <c r="K2580" s="51" t="str">
        <f ca="1">LeaveTracker[[#This Row],[Days]]&amp;" "&amp;LeaveTracker[[#This Row],[Type of Leave]]</f>
        <v>1 VL</v>
      </c>
      <c r="L2580" s="23">
        <f ca="1">NETWORKDAYS(LeaveTracker[[#This Row],[Start Date]],LeaveTracker[[#This Row],[End Date]],lstHolidays)</f>
        <v>1</v>
      </c>
      <c r="M2580" s="27"/>
    </row>
    <row r="2581" spans="1:13" ht="30" hidden="1" customHeight="1" x14ac:dyDescent="0.3">
      <c r="A2581" s="27">
        <f t="shared" si="10"/>
        <v>1015</v>
      </c>
      <c r="B2581" s="31">
        <v>44804</v>
      </c>
      <c r="C2581" s="31">
        <v>44782</v>
      </c>
      <c r="D2581" s="19" t="s">
        <v>522</v>
      </c>
      <c r="E2581" s="51" t="str">
        <f>IF(ISBLANK(LeaveTracker[[#This Row],[Employee Name]]),"-----",VLOOKUP(LeaveTracker[[#This Row],[Employee Name]],Employees[[Employee Name]:[Office]],7))</f>
        <v>ACCOUNTING</v>
      </c>
      <c r="F2581" s="51" t="str">
        <f>IF(ISBLANK(LeaveTracker[[#This Row],[Employee Name]]),"-----",VLOOKUP(LeaveTracker[[#This Row],[Employee Name]],Employees[[Employee Name]:[Office]],6))</f>
        <v>REGULAR</v>
      </c>
      <c r="G2581" s="24">
        <v>44778</v>
      </c>
      <c r="H2581" s="24">
        <v>44778</v>
      </c>
      <c r="I2581" s="57" t="s">
        <v>81</v>
      </c>
      <c r="K2581" s="51" t="str">
        <f ca="1">LeaveTracker[[#This Row],[Days]]&amp;" "&amp;LeaveTracker[[#This Row],[Type of Leave]]</f>
        <v>1 SL</v>
      </c>
      <c r="L2581" s="23">
        <f ca="1">NETWORKDAYS(LeaveTracker[[#This Row],[Start Date]],LeaveTracker[[#This Row],[End Date]],lstHolidays)</f>
        <v>1</v>
      </c>
      <c r="M2581" s="27"/>
    </row>
    <row r="2582" spans="1:13" ht="30" hidden="1" customHeight="1" x14ac:dyDescent="0.3">
      <c r="A2582" s="27">
        <f t="shared" si="10"/>
        <v>1016</v>
      </c>
      <c r="B2582" s="31">
        <v>44804</v>
      </c>
      <c r="C2582" s="31">
        <v>44781</v>
      </c>
      <c r="D2582" s="19" t="s">
        <v>1096</v>
      </c>
      <c r="E2582" s="51" t="str">
        <f>IF(ISBLANK(LeaveTracker[[#This Row],[Employee Name]]),"-----",VLOOKUP(LeaveTracker[[#This Row],[Employee Name]],Employees[[Employee Name]:[Office]],7))</f>
        <v>ACCOUNTING</v>
      </c>
      <c r="F2582" s="51" t="str">
        <f>IF(ISBLANK(LeaveTracker[[#This Row],[Employee Name]]),"-----",VLOOKUP(LeaveTracker[[#This Row],[Employee Name]],Employees[[Employee Name]:[Office]],6))</f>
        <v>REGULAR</v>
      </c>
      <c r="G2582" s="24">
        <v>44784</v>
      </c>
      <c r="H2582" s="24">
        <v>44784</v>
      </c>
      <c r="I2582" s="57" t="s">
        <v>82</v>
      </c>
      <c r="K2582" s="51" t="str">
        <f ca="1">LeaveTracker[[#This Row],[Days]]&amp;" "&amp;LeaveTracker[[#This Row],[Type of Leave]]</f>
        <v>1 VL</v>
      </c>
      <c r="L2582" s="23">
        <f ca="1">NETWORKDAYS(LeaveTracker[[#This Row],[Start Date]],LeaveTracker[[#This Row],[End Date]],lstHolidays)</f>
        <v>1</v>
      </c>
      <c r="M2582" s="27"/>
    </row>
    <row r="2583" spans="1:13" ht="30" hidden="1" customHeight="1" x14ac:dyDescent="0.3">
      <c r="A2583" s="27">
        <f t="shared" si="10"/>
        <v>1017</v>
      </c>
      <c r="B2583" s="31">
        <v>44804</v>
      </c>
      <c r="C2583" s="31">
        <v>44782</v>
      </c>
      <c r="D2583" s="19" t="s">
        <v>875</v>
      </c>
      <c r="E2583" s="51" t="str">
        <f>IF(ISBLANK(LeaveTracker[[#This Row],[Employee Name]]),"-----",VLOOKUP(LeaveTracker[[#This Row],[Employee Name]],Employees[[Employee Name]:[Office]],7))</f>
        <v>ACCOUNTING</v>
      </c>
      <c r="F2583" s="51" t="str">
        <f>IF(ISBLANK(LeaveTracker[[#This Row],[Employee Name]]),"-----",VLOOKUP(LeaveTracker[[#This Row],[Employee Name]],Employees[[Employee Name]:[Office]],6))</f>
        <v>REGULAR</v>
      </c>
      <c r="G2583" s="24">
        <v>44781</v>
      </c>
      <c r="H2583" s="24">
        <v>44781</v>
      </c>
      <c r="I2583" s="57" t="s">
        <v>81</v>
      </c>
      <c r="K2583" s="51" t="str">
        <f ca="1">LeaveTracker[[#This Row],[Days]]&amp;" "&amp;LeaveTracker[[#This Row],[Type of Leave]]</f>
        <v>1 SL</v>
      </c>
      <c r="L2583" s="23">
        <f ca="1">NETWORKDAYS(LeaveTracker[[#This Row],[Start Date]],LeaveTracker[[#This Row],[End Date]],lstHolidays)</f>
        <v>1</v>
      </c>
      <c r="M2583" s="27"/>
    </row>
    <row r="2584" spans="1:13" ht="30" hidden="1" customHeight="1" x14ac:dyDescent="0.3">
      <c r="A2584" s="27">
        <f t="shared" si="10"/>
        <v>1018</v>
      </c>
      <c r="B2584" s="31">
        <v>44804</v>
      </c>
      <c r="C2584" s="31">
        <v>44771</v>
      </c>
      <c r="D2584" s="19" t="s">
        <v>523</v>
      </c>
      <c r="E2584" s="51" t="str">
        <f>IF(ISBLANK(LeaveTracker[[#This Row],[Employee Name]]),"-----",VLOOKUP(LeaveTracker[[#This Row],[Employee Name]],Employees[[Employee Name]:[Office]],7))</f>
        <v>ACCOUNTING</v>
      </c>
      <c r="F2584" s="51" t="str">
        <f>IF(ISBLANK(LeaveTracker[[#This Row],[Employee Name]]),"-----",VLOOKUP(LeaveTracker[[#This Row],[Employee Name]],Employees[[Employee Name]:[Office]],6))</f>
        <v>REGULAR</v>
      </c>
      <c r="G2584" s="24">
        <v>44762</v>
      </c>
      <c r="H2584" s="24">
        <v>44762</v>
      </c>
      <c r="I2584" s="57" t="s">
        <v>81</v>
      </c>
      <c r="K2584" s="51" t="str">
        <f ca="1">LeaveTracker[[#This Row],[Days]]&amp;" "&amp;LeaveTracker[[#This Row],[Type of Leave]]</f>
        <v>1 SL</v>
      </c>
      <c r="L2584" s="23">
        <f ca="1">NETWORKDAYS(LeaveTracker[[#This Row],[Start Date]],LeaveTracker[[#This Row],[End Date]],lstHolidays)</f>
        <v>1</v>
      </c>
      <c r="M2584" s="27"/>
    </row>
    <row r="2585" spans="1:13" ht="30" hidden="1" customHeight="1" x14ac:dyDescent="0.3">
      <c r="A2585" s="27">
        <v>1018</v>
      </c>
      <c r="B2585" s="31">
        <v>44804</v>
      </c>
      <c r="C2585" s="31">
        <v>44771</v>
      </c>
      <c r="D2585" s="19" t="s">
        <v>523</v>
      </c>
      <c r="E2585" s="51" t="str">
        <f>IF(ISBLANK(LeaveTracker[[#This Row],[Employee Name]]),"-----",VLOOKUP(LeaveTracker[[#This Row],[Employee Name]],Employees[[Employee Name]:[Office]],7))</f>
        <v>ACCOUNTING</v>
      </c>
      <c r="F2585" s="51" t="str">
        <f>IF(ISBLANK(LeaveTracker[[#This Row],[Employee Name]]),"-----",VLOOKUP(LeaveTracker[[#This Row],[Employee Name]],Employees[[Employee Name]:[Office]],6))</f>
        <v>REGULAR</v>
      </c>
      <c r="G2585" s="24">
        <v>44769</v>
      </c>
      <c r="H2585" s="24">
        <v>44769</v>
      </c>
      <c r="I2585" s="57" t="s">
        <v>81</v>
      </c>
      <c r="K2585" s="51" t="str">
        <f ca="1">LeaveTracker[[#This Row],[Days]]&amp;" "&amp;LeaveTracker[[#This Row],[Type of Leave]]</f>
        <v>1 SL</v>
      </c>
      <c r="L2585" s="23">
        <f ca="1">NETWORKDAYS(LeaveTracker[[#This Row],[Start Date]],LeaveTracker[[#This Row],[End Date]],lstHolidays)</f>
        <v>1</v>
      </c>
      <c r="M2585" s="27"/>
    </row>
    <row r="2586" spans="1:13" ht="30" hidden="1" customHeight="1" x14ac:dyDescent="0.3">
      <c r="A2586" s="27">
        <f t="shared" ref="A2586:A2596" si="11">A2585+1</f>
        <v>1019</v>
      </c>
      <c r="B2586" s="31">
        <v>44804</v>
      </c>
      <c r="C2586" s="31">
        <v>44774</v>
      </c>
      <c r="D2586" s="19" t="s">
        <v>1012</v>
      </c>
      <c r="E2586" s="51" t="str">
        <f>IF(ISBLANK(LeaveTracker[[#This Row],[Employee Name]]),"-----",VLOOKUP(LeaveTracker[[#This Row],[Employee Name]],Employees[[Employee Name]:[Office]],7))</f>
        <v>ACCOUNTING</v>
      </c>
      <c r="F2586" s="51" t="str">
        <f>IF(ISBLANK(LeaveTracker[[#This Row],[Employee Name]]),"-----",VLOOKUP(LeaveTracker[[#This Row],[Employee Name]],Employees[[Employee Name]:[Office]],6))</f>
        <v>REGULAR</v>
      </c>
      <c r="G2586" s="24">
        <v>44775</v>
      </c>
      <c r="H2586" s="24">
        <v>44775</v>
      </c>
      <c r="I2586" s="57" t="s">
        <v>300</v>
      </c>
      <c r="J2586" s="43" t="s">
        <v>1007</v>
      </c>
      <c r="K2586" s="51" t="str">
        <f ca="1">LeaveTracker[[#This Row],[Days]]&amp;" "&amp;LeaveTracker[[#This Row],[Type of Leave]]</f>
        <v>1 OTHER</v>
      </c>
      <c r="L2586" s="23">
        <f ca="1">NETWORKDAYS(LeaveTracker[[#This Row],[Start Date]],LeaveTracker[[#This Row],[End Date]],lstHolidays)</f>
        <v>1</v>
      </c>
      <c r="M2586" s="27"/>
    </row>
    <row r="2587" spans="1:13" ht="30" hidden="1" customHeight="1" x14ac:dyDescent="0.3">
      <c r="A2587" s="27">
        <f t="shared" si="11"/>
        <v>1020</v>
      </c>
      <c r="B2587" s="31">
        <v>44804</v>
      </c>
      <c r="C2587" s="31">
        <v>44774</v>
      </c>
      <c r="D2587" s="19" t="s">
        <v>1012</v>
      </c>
      <c r="E2587" s="51" t="str">
        <f>IF(ISBLANK(LeaveTracker[[#This Row],[Employee Name]]),"-----",VLOOKUP(LeaveTracker[[#This Row],[Employee Name]],Employees[[Employee Name]:[Office]],7))</f>
        <v>ACCOUNTING</v>
      </c>
      <c r="F2587" s="51" t="str">
        <f>IF(ISBLANK(LeaveTracker[[#This Row],[Employee Name]]),"-----",VLOOKUP(LeaveTracker[[#This Row],[Employee Name]],Employees[[Employee Name]:[Office]],6))</f>
        <v>REGULAR</v>
      </c>
      <c r="G2587" s="24">
        <v>44771</v>
      </c>
      <c r="H2587" s="24">
        <v>44771</v>
      </c>
      <c r="I2587" s="57" t="s">
        <v>81</v>
      </c>
      <c r="K2587" s="51" t="str">
        <f ca="1">LeaveTracker[[#This Row],[Days]]&amp;" "&amp;LeaveTracker[[#This Row],[Type of Leave]]</f>
        <v>1 SL</v>
      </c>
      <c r="L2587" s="23">
        <f ca="1">NETWORKDAYS(LeaveTracker[[#This Row],[Start Date]],LeaveTracker[[#This Row],[End Date]],lstHolidays)</f>
        <v>1</v>
      </c>
      <c r="M2587" s="27"/>
    </row>
    <row r="2588" spans="1:13" ht="30" hidden="1" customHeight="1" x14ac:dyDescent="0.3">
      <c r="A2588" s="27">
        <f t="shared" si="11"/>
        <v>1021</v>
      </c>
      <c r="B2588" s="31">
        <v>44804</v>
      </c>
      <c r="C2588" s="31">
        <v>44775</v>
      </c>
      <c r="D2588" s="19" t="s">
        <v>244</v>
      </c>
      <c r="E2588" s="51" t="str">
        <f>IF(ISBLANK(LeaveTracker[[#This Row],[Employee Name]]),"-----",VLOOKUP(LeaveTracker[[#This Row],[Employee Name]],Employees[[Employee Name]:[Office]],7))</f>
        <v>TCCH/TICC</v>
      </c>
      <c r="F2588" s="51" t="str">
        <f>IF(ISBLANK(LeaveTracker[[#This Row],[Employee Name]]),"-----",VLOOKUP(LeaveTracker[[#This Row],[Employee Name]],Employees[[Employee Name]:[Office]],6))</f>
        <v>REGULAR</v>
      </c>
      <c r="G2588" s="24">
        <v>44782</v>
      </c>
      <c r="H2588" s="24">
        <v>44782</v>
      </c>
      <c r="I2588" s="57" t="s">
        <v>82</v>
      </c>
      <c r="K2588" s="51" t="str">
        <f ca="1">LeaveTracker[[#This Row],[Days]]&amp;" "&amp;LeaveTracker[[#This Row],[Type of Leave]]</f>
        <v>1 VL</v>
      </c>
      <c r="L2588" s="23">
        <f ca="1">NETWORKDAYS(LeaveTracker[[#This Row],[Start Date]],LeaveTracker[[#This Row],[End Date]],lstHolidays)</f>
        <v>1</v>
      </c>
      <c r="M2588" s="27"/>
    </row>
    <row r="2589" spans="1:13" ht="30" hidden="1" customHeight="1" x14ac:dyDescent="0.3">
      <c r="A2589" s="27">
        <f t="shared" si="11"/>
        <v>1022</v>
      </c>
      <c r="B2589" s="31">
        <v>44804</v>
      </c>
      <c r="C2589" s="31">
        <v>44775</v>
      </c>
      <c r="D2589" s="19" t="s">
        <v>254</v>
      </c>
      <c r="E2589" s="51" t="str">
        <f>IF(ISBLANK(LeaveTracker[[#This Row],[Employee Name]]),"-----",VLOOKUP(LeaveTracker[[#This Row],[Employee Name]],Employees[[Employee Name]:[Office]],7))</f>
        <v>TCCH/TICC</v>
      </c>
      <c r="F2589" s="51" t="str">
        <f>IF(ISBLANK(LeaveTracker[[#This Row],[Employee Name]]),"-----",VLOOKUP(LeaveTracker[[#This Row],[Employee Name]],Employees[[Employee Name]:[Office]],6))</f>
        <v>REGULAR</v>
      </c>
      <c r="G2589" s="24">
        <v>44785</v>
      </c>
      <c r="H2589" s="24">
        <v>44785</v>
      </c>
      <c r="I2589" s="57" t="s">
        <v>300</v>
      </c>
      <c r="J2589" s="43" t="s">
        <v>1007</v>
      </c>
      <c r="K2589" s="51" t="str">
        <f ca="1">LeaveTracker[[#This Row],[Days]]&amp;" "&amp;LeaveTracker[[#This Row],[Type of Leave]]</f>
        <v>1 OTHER</v>
      </c>
      <c r="L2589" s="23">
        <f ca="1">NETWORKDAYS(LeaveTracker[[#This Row],[Start Date]],LeaveTracker[[#This Row],[End Date]],lstHolidays)</f>
        <v>1</v>
      </c>
      <c r="M2589" s="27"/>
    </row>
    <row r="2590" spans="1:13" ht="30" hidden="1" customHeight="1" x14ac:dyDescent="0.3">
      <c r="A2590" s="27">
        <f t="shared" si="11"/>
        <v>1023</v>
      </c>
      <c r="B2590" s="31">
        <v>44804</v>
      </c>
      <c r="C2590" s="31">
        <v>44776</v>
      </c>
      <c r="D2590" s="19" t="s">
        <v>248</v>
      </c>
      <c r="E2590" s="51" t="str">
        <f>IF(ISBLANK(LeaveTracker[[#This Row],[Employee Name]]),"-----",VLOOKUP(LeaveTracker[[#This Row],[Employee Name]],Employees[[Employee Name]:[Office]],7))</f>
        <v>TCCH/TICC</v>
      </c>
      <c r="F2590" s="51" t="str">
        <f>IF(ISBLANK(LeaveTracker[[#This Row],[Employee Name]]),"-----",VLOOKUP(LeaveTracker[[#This Row],[Employee Name]],Employees[[Employee Name]:[Office]],6))</f>
        <v>REGULAR</v>
      </c>
      <c r="G2590" s="24">
        <v>44775</v>
      </c>
      <c r="H2590" s="24">
        <v>44775</v>
      </c>
      <c r="I2590" s="57" t="s">
        <v>81</v>
      </c>
      <c r="K2590" s="51" t="str">
        <f ca="1">LeaveTracker[[#This Row],[Days]]&amp;" "&amp;LeaveTracker[[#This Row],[Type of Leave]]</f>
        <v>1 SL</v>
      </c>
      <c r="L2590" s="23">
        <f ca="1">NETWORKDAYS(LeaveTracker[[#This Row],[Start Date]],LeaveTracker[[#This Row],[End Date]],lstHolidays)</f>
        <v>1</v>
      </c>
      <c r="M2590" s="27"/>
    </row>
    <row r="2591" spans="1:13" ht="30" hidden="1" customHeight="1" x14ac:dyDescent="0.3">
      <c r="A2591" s="27">
        <f t="shared" si="11"/>
        <v>1024</v>
      </c>
      <c r="B2591" s="31">
        <v>44804</v>
      </c>
      <c r="C2591" s="31">
        <v>44767</v>
      </c>
      <c r="D2591" s="19" t="s">
        <v>733</v>
      </c>
      <c r="E2591" s="51" t="str">
        <f>IF(ISBLANK(LeaveTracker[[#This Row],[Employee Name]]),"-----",VLOOKUP(LeaveTracker[[#This Row],[Employee Name]],Employees[[Employee Name]:[Office]],7))</f>
        <v>SP</v>
      </c>
      <c r="F2591" s="51" t="str">
        <f>IF(ISBLANK(LeaveTracker[[#This Row],[Employee Name]]),"-----",VLOOKUP(LeaveTracker[[#This Row],[Employee Name]],Employees[[Employee Name]:[Office]],6))</f>
        <v>REGULAR</v>
      </c>
      <c r="G2591" s="24">
        <v>44743</v>
      </c>
      <c r="H2591" s="24">
        <v>44743</v>
      </c>
      <c r="I2591" s="57" t="s">
        <v>81</v>
      </c>
      <c r="K2591" s="51" t="str">
        <f ca="1">LeaveTracker[[#This Row],[Days]]&amp;" "&amp;LeaveTracker[[#This Row],[Type of Leave]]</f>
        <v>1 SL</v>
      </c>
      <c r="L2591" s="23">
        <f ca="1">NETWORKDAYS(LeaveTracker[[#This Row],[Start Date]],LeaveTracker[[#This Row],[End Date]],lstHolidays)</f>
        <v>1</v>
      </c>
      <c r="M2591" s="27"/>
    </row>
    <row r="2592" spans="1:13" ht="30" hidden="1" customHeight="1" x14ac:dyDescent="0.3">
      <c r="A2592" s="27">
        <f t="shared" si="11"/>
        <v>1025</v>
      </c>
      <c r="B2592" s="31">
        <v>44804</v>
      </c>
      <c r="C2592" s="31">
        <v>44763</v>
      </c>
      <c r="D2592" s="19" t="s">
        <v>1099</v>
      </c>
      <c r="E2592" s="51" t="str">
        <f>IF(ISBLANK(LeaveTracker[[#This Row],[Employee Name]]),"-----",VLOOKUP(LeaveTracker[[#This Row],[Employee Name]],Employees[[Employee Name]:[Office]],7))</f>
        <v>VMO</v>
      </c>
      <c r="F2592" s="51" t="str">
        <f>IF(ISBLANK(LeaveTracker[[#This Row],[Employee Name]]),"-----",VLOOKUP(LeaveTracker[[#This Row],[Employee Name]],Employees[[Employee Name]:[Office]],6))</f>
        <v>REGULAR</v>
      </c>
      <c r="G2592" s="24">
        <v>44760</v>
      </c>
      <c r="H2592" s="24">
        <v>44762</v>
      </c>
      <c r="I2592" s="57" t="s">
        <v>81</v>
      </c>
      <c r="K2592" s="51" t="str">
        <f ca="1">LeaveTracker[[#This Row],[Days]]&amp;" "&amp;LeaveTracker[[#This Row],[Type of Leave]]</f>
        <v>3 SL</v>
      </c>
      <c r="L2592" s="23">
        <f ca="1">NETWORKDAYS(LeaveTracker[[#This Row],[Start Date]],LeaveTracker[[#This Row],[End Date]],lstHolidays)</f>
        <v>3</v>
      </c>
      <c r="M2592" s="27"/>
    </row>
    <row r="2593" spans="1:13" ht="30" hidden="1" customHeight="1" x14ac:dyDescent="0.3">
      <c r="A2593" s="27">
        <f t="shared" si="11"/>
        <v>1026</v>
      </c>
      <c r="B2593" s="31">
        <v>44804</v>
      </c>
      <c r="C2593" s="31">
        <v>44756</v>
      </c>
      <c r="D2593" s="19" t="s">
        <v>738</v>
      </c>
      <c r="E2593" s="51" t="str">
        <f>IF(ISBLANK(LeaveTracker[[#This Row],[Employee Name]]),"-----",VLOOKUP(LeaveTracker[[#This Row],[Employee Name]],Employees[[Employee Name]:[Office]],7))</f>
        <v>SP</v>
      </c>
      <c r="F2593" s="51" t="str">
        <f>IF(ISBLANK(LeaveTracker[[#This Row],[Employee Name]]),"-----",VLOOKUP(LeaveTracker[[#This Row],[Employee Name]],Employees[[Employee Name]:[Office]],6))</f>
        <v>CASUAL</v>
      </c>
      <c r="G2593" s="24">
        <v>44769</v>
      </c>
      <c r="H2593" s="24">
        <v>44769</v>
      </c>
      <c r="I2593" s="57" t="s">
        <v>82</v>
      </c>
      <c r="K2593" s="51" t="str">
        <f ca="1">LeaveTracker[[#This Row],[Days]]&amp;" "&amp;LeaveTracker[[#This Row],[Type of Leave]]</f>
        <v>1 VL</v>
      </c>
      <c r="L2593" s="23">
        <f ca="1">NETWORKDAYS(LeaveTracker[[#This Row],[Start Date]],LeaveTracker[[#This Row],[End Date]],lstHolidays)</f>
        <v>1</v>
      </c>
      <c r="M2593" s="27"/>
    </row>
    <row r="2594" spans="1:13" ht="30" hidden="1" customHeight="1" x14ac:dyDescent="0.3">
      <c r="A2594" s="27">
        <f t="shared" si="11"/>
        <v>1027</v>
      </c>
      <c r="B2594" s="31">
        <v>44804</v>
      </c>
      <c r="C2594" s="31">
        <v>44767</v>
      </c>
      <c r="D2594" s="19" t="s">
        <v>365</v>
      </c>
      <c r="E2594" s="51" t="str">
        <f>IF(ISBLANK(LeaveTracker[[#This Row],[Employee Name]]),"-----",VLOOKUP(LeaveTracker[[#This Row],[Employee Name]],Employees[[Employee Name]:[Office]],7))</f>
        <v>MAHOGANY MARKET</v>
      </c>
      <c r="F2594" s="51" t="str">
        <f>IF(ISBLANK(LeaveTracker[[#This Row],[Employee Name]]),"-----",VLOOKUP(LeaveTracker[[#This Row],[Employee Name]],Employees[[Employee Name]:[Office]],6))</f>
        <v>REGULAR</v>
      </c>
      <c r="G2594" s="24">
        <v>44763</v>
      </c>
      <c r="H2594" s="24">
        <v>44764</v>
      </c>
      <c r="I2594" s="57" t="s">
        <v>81</v>
      </c>
      <c r="K2594" s="51" t="str">
        <f ca="1">LeaveTracker[[#This Row],[Days]]&amp;" "&amp;LeaveTracker[[#This Row],[Type of Leave]]</f>
        <v>2 SL</v>
      </c>
      <c r="L2594" s="23">
        <f ca="1">NETWORKDAYS(LeaveTracker[[#This Row],[Start Date]],LeaveTracker[[#This Row],[End Date]],lstHolidays)</f>
        <v>2</v>
      </c>
      <c r="M2594" s="27"/>
    </row>
    <row r="2595" spans="1:13" ht="30" hidden="1" customHeight="1" x14ac:dyDescent="0.3">
      <c r="A2595" s="27">
        <f t="shared" si="11"/>
        <v>1028</v>
      </c>
      <c r="B2595" s="31">
        <v>44804</v>
      </c>
      <c r="C2595" s="31">
        <v>44743</v>
      </c>
      <c r="D2595" s="19" t="s">
        <v>365</v>
      </c>
      <c r="E2595" s="51" t="str">
        <f>IF(ISBLANK(LeaveTracker[[#This Row],[Employee Name]]),"-----",VLOOKUP(LeaveTracker[[#This Row],[Employee Name]],Employees[[Employee Name]:[Office]],7))</f>
        <v>MAHOGANY MARKET</v>
      </c>
      <c r="F2595" s="51" t="str">
        <f>IF(ISBLANK(LeaveTracker[[#This Row],[Employee Name]]),"-----",VLOOKUP(LeaveTracker[[#This Row],[Employee Name]],Employees[[Employee Name]:[Office]],6))</f>
        <v>REGULAR</v>
      </c>
      <c r="G2595" s="24">
        <v>44741</v>
      </c>
      <c r="H2595" s="24">
        <v>44742</v>
      </c>
      <c r="I2595" s="57" t="s">
        <v>81</v>
      </c>
      <c r="K2595" s="51" t="str">
        <f ca="1">LeaveTracker[[#This Row],[Days]]&amp;" "&amp;LeaveTracker[[#This Row],[Type of Leave]]</f>
        <v>2 SL</v>
      </c>
      <c r="L2595" s="23">
        <f ca="1">NETWORKDAYS(LeaveTracker[[#This Row],[Start Date]],LeaveTracker[[#This Row],[End Date]],lstHolidays)</f>
        <v>2</v>
      </c>
      <c r="M2595" s="27"/>
    </row>
    <row r="2596" spans="1:13" ht="30" hidden="1" customHeight="1" x14ac:dyDescent="0.3">
      <c r="A2596" s="27">
        <f t="shared" si="11"/>
        <v>1029</v>
      </c>
      <c r="B2596" s="31">
        <v>44804</v>
      </c>
      <c r="C2596" s="31">
        <v>44748</v>
      </c>
      <c r="D2596" s="19" t="s">
        <v>1099</v>
      </c>
      <c r="E2596" s="51" t="str">
        <f>IF(ISBLANK(LeaveTracker[[#This Row],[Employee Name]]),"-----",VLOOKUP(LeaveTracker[[#This Row],[Employee Name]],Employees[[Employee Name]:[Office]],7))</f>
        <v>VMO</v>
      </c>
      <c r="F2596" s="51" t="str">
        <f>IF(ISBLANK(LeaveTracker[[#This Row],[Employee Name]]),"-----",VLOOKUP(LeaveTracker[[#This Row],[Employee Name]],Employees[[Employee Name]:[Office]],6))</f>
        <v>REGULAR</v>
      </c>
      <c r="G2596" s="24">
        <v>44743</v>
      </c>
      <c r="H2596" s="24">
        <v>44743</v>
      </c>
      <c r="I2596" s="57" t="s">
        <v>81</v>
      </c>
      <c r="K2596" s="51" t="str">
        <f ca="1">LeaveTracker[[#This Row],[Days]]&amp;" "&amp;LeaveTracker[[#This Row],[Type of Leave]]</f>
        <v>1 SL</v>
      </c>
      <c r="L2596" s="23">
        <f ca="1">NETWORKDAYS(LeaveTracker[[#This Row],[Start Date]],LeaveTracker[[#This Row],[End Date]],lstHolidays)</f>
        <v>1</v>
      </c>
      <c r="M2596" s="27"/>
    </row>
    <row r="2597" spans="1:13" ht="30" hidden="1" customHeight="1" x14ac:dyDescent="0.3">
      <c r="A2597" s="27">
        <v>1029</v>
      </c>
      <c r="B2597" s="31">
        <v>44804</v>
      </c>
      <c r="C2597" s="31">
        <v>44748</v>
      </c>
      <c r="D2597" s="19" t="s">
        <v>1099</v>
      </c>
      <c r="E2597" s="51" t="str">
        <f>IF(ISBLANK(LeaveTracker[[#This Row],[Employee Name]]),"-----",VLOOKUP(LeaveTracker[[#This Row],[Employee Name]],Employees[[Employee Name]:[Office]],7))</f>
        <v>VMO</v>
      </c>
      <c r="F2597" s="51" t="str">
        <f>IF(ISBLANK(LeaveTracker[[#This Row],[Employee Name]]),"-----",VLOOKUP(LeaveTracker[[#This Row],[Employee Name]],Employees[[Employee Name]:[Office]],6))</f>
        <v>REGULAR</v>
      </c>
      <c r="G2597" s="24">
        <v>44746</v>
      </c>
      <c r="H2597" s="24">
        <v>44746</v>
      </c>
      <c r="I2597" s="57" t="s">
        <v>81</v>
      </c>
      <c r="K2597" s="51" t="str">
        <f ca="1">LeaveTracker[[#This Row],[Days]]&amp;" "&amp;LeaveTracker[[#This Row],[Type of Leave]]</f>
        <v>1 SL</v>
      </c>
      <c r="L2597" s="23">
        <f ca="1">NETWORKDAYS(LeaveTracker[[#This Row],[Start Date]],LeaveTracker[[#This Row],[End Date]],lstHolidays)</f>
        <v>1</v>
      </c>
      <c r="M2597" s="27"/>
    </row>
    <row r="2598" spans="1:13" ht="30" hidden="1" customHeight="1" x14ac:dyDescent="0.3">
      <c r="A2598" s="27">
        <f t="shared" ref="A2598:A2604" si="12">A2597+1</f>
        <v>1030</v>
      </c>
      <c r="B2598" s="31">
        <v>44804</v>
      </c>
      <c r="C2598" s="31">
        <v>44775</v>
      </c>
      <c r="D2598" s="19" t="s">
        <v>358</v>
      </c>
      <c r="E2598" s="51" t="str">
        <f>IF(ISBLANK(LeaveTracker[[#This Row],[Employee Name]]),"-----",VLOOKUP(LeaveTracker[[#This Row],[Employee Name]],Employees[[Employee Name]:[Office]],7))</f>
        <v>LCR</v>
      </c>
      <c r="F2598" s="51" t="str">
        <f>IF(ISBLANK(LeaveTracker[[#This Row],[Employee Name]]),"-----",VLOOKUP(LeaveTracker[[#This Row],[Employee Name]],Employees[[Employee Name]:[Office]],6))</f>
        <v>REGULAR</v>
      </c>
      <c r="G2598" s="24">
        <v>44775</v>
      </c>
      <c r="H2598" s="24">
        <v>44775</v>
      </c>
      <c r="I2598" s="57" t="s">
        <v>81</v>
      </c>
      <c r="K2598" s="51" t="str">
        <f ca="1">LeaveTracker[[#This Row],[Days]]&amp;" "&amp;LeaveTracker[[#This Row],[Type of Leave]]</f>
        <v>1 SL</v>
      </c>
      <c r="L2598" s="23">
        <f ca="1">NETWORKDAYS(LeaveTracker[[#This Row],[Start Date]],LeaveTracker[[#This Row],[End Date]],lstHolidays)</f>
        <v>1</v>
      </c>
      <c r="M2598" s="27"/>
    </row>
    <row r="2599" spans="1:13" ht="30" hidden="1" customHeight="1" x14ac:dyDescent="0.3">
      <c r="A2599" s="27">
        <f t="shared" si="12"/>
        <v>1031</v>
      </c>
      <c r="B2599" s="31">
        <v>44804</v>
      </c>
      <c r="C2599" s="31">
        <v>44771</v>
      </c>
      <c r="D2599" s="19" t="s">
        <v>358</v>
      </c>
      <c r="E2599" s="51" t="str">
        <f>IF(ISBLANK(LeaveTracker[[#This Row],[Employee Name]]),"-----",VLOOKUP(LeaveTracker[[#This Row],[Employee Name]],Employees[[Employee Name]:[Office]],7))</f>
        <v>LCR</v>
      </c>
      <c r="F2599" s="51" t="str">
        <f>IF(ISBLANK(LeaveTracker[[#This Row],[Employee Name]]),"-----",VLOOKUP(LeaveTracker[[#This Row],[Employee Name]],Employees[[Employee Name]:[Office]],6))</f>
        <v>REGULAR</v>
      </c>
      <c r="G2599" s="24">
        <v>44769</v>
      </c>
      <c r="H2599" s="24">
        <v>44770</v>
      </c>
      <c r="I2599" s="57" t="s">
        <v>81</v>
      </c>
      <c r="K2599" s="51" t="str">
        <f ca="1">LeaveTracker[[#This Row],[Days]]&amp;" "&amp;LeaveTracker[[#This Row],[Type of Leave]]</f>
        <v>2 SL</v>
      </c>
      <c r="L2599" s="23">
        <f ca="1">NETWORKDAYS(LeaveTracker[[#This Row],[Start Date]],LeaveTracker[[#This Row],[End Date]],lstHolidays)</f>
        <v>2</v>
      </c>
      <c r="M2599" s="27"/>
    </row>
    <row r="2600" spans="1:13" ht="30" hidden="1" customHeight="1" x14ac:dyDescent="0.3">
      <c r="A2600" s="27">
        <f t="shared" si="12"/>
        <v>1032</v>
      </c>
      <c r="B2600" s="31">
        <v>44804</v>
      </c>
      <c r="C2600" s="31">
        <v>44774</v>
      </c>
      <c r="D2600" s="19" t="s">
        <v>546</v>
      </c>
      <c r="E2600" s="51" t="str">
        <f>IF(ISBLANK(LeaveTracker[[#This Row],[Employee Name]]),"-----",VLOOKUP(LeaveTracker[[#This Row],[Employee Name]],Employees[[Employee Name]:[Office]],7))</f>
        <v>LCR</v>
      </c>
      <c r="F2600" s="51" t="str">
        <f>IF(ISBLANK(LeaveTracker[[#This Row],[Employee Name]]),"-----",VLOOKUP(LeaveTracker[[#This Row],[Employee Name]],Employees[[Employee Name]:[Office]],6))</f>
        <v>REGULAR</v>
      </c>
      <c r="G2600" s="24">
        <v>44771</v>
      </c>
      <c r="H2600" s="24">
        <v>44771</v>
      </c>
      <c r="I2600" s="57" t="s">
        <v>81</v>
      </c>
      <c r="K2600" s="51" t="str">
        <f ca="1">LeaveTracker[[#This Row],[Days]]&amp;" "&amp;LeaveTracker[[#This Row],[Type of Leave]]</f>
        <v>1 SL</v>
      </c>
      <c r="L2600" s="23">
        <f ca="1">NETWORKDAYS(LeaveTracker[[#This Row],[Start Date]],LeaveTracker[[#This Row],[End Date]],lstHolidays)</f>
        <v>1</v>
      </c>
      <c r="M2600" s="27"/>
    </row>
    <row r="2601" spans="1:13" ht="30" hidden="1" customHeight="1" x14ac:dyDescent="0.3">
      <c r="A2601" s="27">
        <f t="shared" si="12"/>
        <v>1033</v>
      </c>
      <c r="B2601" s="31">
        <v>44804</v>
      </c>
      <c r="C2601" s="31">
        <v>44776</v>
      </c>
      <c r="D2601" s="19" t="s">
        <v>541</v>
      </c>
      <c r="E2601" s="51" t="str">
        <f>IF(ISBLANK(LeaveTracker[[#This Row],[Employee Name]]),"-----",VLOOKUP(LeaveTracker[[#This Row],[Employee Name]],Employees[[Employee Name]:[Office]],7))</f>
        <v>LCR</v>
      </c>
      <c r="F2601" s="51" t="str">
        <f>IF(ISBLANK(LeaveTracker[[#This Row],[Employee Name]]),"-----",VLOOKUP(LeaveTracker[[#This Row],[Employee Name]],Employees[[Employee Name]:[Office]],6))</f>
        <v>REGULAR</v>
      </c>
      <c r="G2601" s="24">
        <v>44774</v>
      </c>
      <c r="H2601" s="24">
        <v>44775</v>
      </c>
      <c r="I2601" s="57" t="s">
        <v>81</v>
      </c>
      <c r="K2601" s="51" t="str">
        <f ca="1">LeaveTracker[[#This Row],[Days]]&amp;" "&amp;LeaveTracker[[#This Row],[Type of Leave]]</f>
        <v>2 SL</v>
      </c>
      <c r="L2601" s="23">
        <f ca="1">NETWORKDAYS(LeaveTracker[[#This Row],[Start Date]],LeaveTracker[[#This Row],[End Date]],lstHolidays)</f>
        <v>2</v>
      </c>
      <c r="M2601" s="27"/>
    </row>
    <row r="2602" spans="1:13" ht="30" hidden="1" customHeight="1" x14ac:dyDescent="0.3">
      <c r="A2602" s="27">
        <f t="shared" si="12"/>
        <v>1034</v>
      </c>
      <c r="B2602" s="31">
        <v>44804</v>
      </c>
      <c r="C2602" s="31">
        <v>44774</v>
      </c>
      <c r="D2602" s="19" t="s">
        <v>723</v>
      </c>
      <c r="E2602" s="51" t="str">
        <f>IF(ISBLANK(LeaveTracker[[#This Row],[Employee Name]]),"-----",VLOOKUP(LeaveTracker[[#This Row],[Employee Name]],Employees[[Employee Name]:[Office]],7))</f>
        <v>LCR</v>
      </c>
      <c r="F2602" s="51" t="str">
        <f>IF(ISBLANK(LeaveTracker[[#This Row],[Employee Name]]),"-----",VLOOKUP(LeaveTracker[[#This Row],[Employee Name]],Employees[[Employee Name]:[Office]],6))</f>
        <v>REGULAR</v>
      </c>
      <c r="G2602" s="24">
        <v>44770</v>
      </c>
      <c r="H2602" s="24">
        <v>44770</v>
      </c>
      <c r="I2602" s="57" t="s">
        <v>81</v>
      </c>
      <c r="K2602" s="51" t="str">
        <f ca="1">LeaveTracker[[#This Row],[Days]]&amp;" "&amp;LeaveTracker[[#This Row],[Type of Leave]]</f>
        <v>1 SL</v>
      </c>
      <c r="L2602" s="23">
        <f ca="1">NETWORKDAYS(LeaveTracker[[#This Row],[Start Date]],LeaveTracker[[#This Row],[End Date]],lstHolidays)</f>
        <v>1</v>
      </c>
      <c r="M2602" s="27"/>
    </row>
    <row r="2603" spans="1:13" ht="30" hidden="1" customHeight="1" x14ac:dyDescent="0.3">
      <c r="A2603" s="27">
        <f t="shared" si="12"/>
        <v>1035</v>
      </c>
      <c r="B2603" s="31">
        <v>44805</v>
      </c>
      <c r="C2603" s="31">
        <v>44755</v>
      </c>
      <c r="D2603" s="19" t="s">
        <v>136</v>
      </c>
      <c r="E2603" s="51" t="str">
        <f>IF(ISBLANK(LeaveTracker[[#This Row],[Employee Name]]),"-----",VLOOKUP(LeaveTracker[[#This Row],[Employee Name]],Employees[[Employee Name]:[Office]],7))</f>
        <v>CHO</v>
      </c>
      <c r="F2603" s="51" t="str">
        <f>IF(ISBLANK(LeaveTracker[[#This Row],[Employee Name]]),"-----",VLOOKUP(LeaveTracker[[#This Row],[Employee Name]],Employees[[Employee Name]:[Office]],6))</f>
        <v>REGULAR</v>
      </c>
      <c r="G2603" s="24">
        <v>44754</v>
      </c>
      <c r="H2603" s="24">
        <v>44754</v>
      </c>
      <c r="I2603" s="56" t="s">
        <v>81</v>
      </c>
      <c r="K2603" s="51" t="str">
        <f ca="1">LeaveTracker[[#This Row],[Days]]&amp;" "&amp;LeaveTracker[[#This Row],[Type of Leave]]</f>
        <v>1 SL</v>
      </c>
      <c r="L2603" s="23">
        <f ca="1">NETWORKDAYS(LeaveTracker[[#This Row],[Start Date]],LeaveTracker[[#This Row],[End Date]],lstHolidays)</f>
        <v>1</v>
      </c>
      <c r="M2603" s="27"/>
    </row>
    <row r="2604" spans="1:13" ht="30" hidden="1" customHeight="1" x14ac:dyDescent="0.3">
      <c r="A2604" s="27">
        <f t="shared" si="12"/>
        <v>1036</v>
      </c>
      <c r="B2604" s="31">
        <v>44805</v>
      </c>
      <c r="C2604" s="31">
        <v>44781</v>
      </c>
      <c r="D2604" s="19" t="s">
        <v>531</v>
      </c>
      <c r="E2604" s="51" t="str">
        <f>IF(ISBLANK(LeaveTracker[[#This Row],[Employee Name]]),"-----",VLOOKUP(LeaveTracker[[#This Row],[Employee Name]],Employees[[Employee Name]:[Office]],7))</f>
        <v>TIPID IMPOK</v>
      </c>
      <c r="F2604" s="51" t="str">
        <f>IF(ISBLANK(LeaveTracker[[#This Row],[Employee Name]]),"-----",VLOOKUP(LeaveTracker[[#This Row],[Employee Name]],Employees[[Employee Name]:[Office]],6))</f>
        <v>REGULAR</v>
      </c>
      <c r="G2604" s="24">
        <v>44775</v>
      </c>
      <c r="H2604" s="24">
        <v>44775</v>
      </c>
      <c r="I2604" s="56" t="s">
        <v>81</v>
      </c>
      <c r="K2604" s="51" t="str">
        <f ca="1">LeaveTracker[[#This Row],[Days]]&amp;" "&amp;LeaveTracker[[#This Row],[Type of Leave]]</f>
        <v>1 SL</v>
      </c>
      <c r="L2604" s="23">
        <f ca="1">NETWORKDAYS(LeaveTracker[[#This Row],[Start Date]],LeaveTracker[[#This Row],[End Date]],lstHolidays)</f>
        <v>1</v>
      </c>
      <c r="M2604" s="27"/>
    </row>
    <row r="2605" spans="1:13" ht="30" hidden="1" customHeight="1" x14ac:dyDescent="0.3">
      <c r="A2605" s="27">
        <v>1036</v>
      </c>
      <c r="B2605" s="31">
        <v>44805</v>
      </c>
      <c r="C2605" s="31">
        <v>44781</v>
      </c>
      <c r="D2605" s="19" t="s">
        <v>531</v>
      </c>
      <c r="E2605" s="51" t="str">
        <f>IF(ISBLANK(LeaveTracker[[#This Row],[Employee Name]]),"-----",VLOOKUP(LeaveTracker[[#This Row],[Employee Name]],Employees[[Employee Name]:[Office]],7))</f>
        <v>TIPID IMPOK</v>
      </c>
      <c r="F2605" s="51" t="str">
        <f>IF(ISBLANK(LeaveTracker[[#This Row],[Employee Name]]),"-----",VLOOKUP(LeaveTracker[[#This Row],[Employee Name]],Employees[[Employee Name]:[Office]],6))</f>
        <v>REGULAR</v>
      </c>
      <c r="G2605" s="24">
        <v>44778</v>
      </c>
      <c r="H2605" s="24">
        <v>44778</v>
      </c>
      <c r="I2605" s="56" t="s">
        <v>81</v>
      </c>
      <c r="K2605" s="51" t="str">
        <f ca="1">LeaveTracker[[#This Row],[Days]]&amp;" "&amp;LeaveTracker[[#This Row],[Type of Leave]]</f>
        <v>1 SL</v>
      </c>
      <c r="L2605" s="23">
        <f ca="1">NETWORKDAYS(LeaveTracker[[#This Row],[Start Date]],LeaveTracker[[#This Row],[End Date]],lstHolidays)</f>
        <v>1</v>
      </c>
      <c r="M2605" s="27"/>
    </row>
    <row r="2606" spans="1:13" ht="30" hidden="1" customHeight="1" x14ac:dyDescent="0.3">
      <c r="A2606" s="27">
        <f>A2605+1</f>
        <v>1037</v>
      </c>
      <c r="B2606" s="31">
        <v>44805</v>
      </c>
      <c r="C2606" s="31">
        <v>44778</v>
      </c>
      <c r="D2606" s="19" t="s">
        <v>136</v>
      </c>
      <c r="E2606" s="51" t="str">
        <f>IF(ISBLANK(LeaveTracker[[#This Row],[Employee Name]]),"-----",VLOOKUP(LeaveTracker[[#This Row],[Employee Name]],Employees[[Employee Name]:[Office]],7))</f>
        <v>CHO</v>
      </c>
      <c r="F2606" s="51" t="str">
        <f>IF(ISBLANK(LeaveTracker[[#This Row],[Employee Name]]),"-----",VLOOKUP(LeaveTracker[[#This Row],[Employee Name]],Employees[[Employee Name]:[Office]],6))</f>
        <v>REGULAR</v>
      </c>
      <c r="G2606" s="24">
        <v>44775</v>
      </c>
      <c r="H2606" s="24">
        <v>44775</v>
      </c>
      <c r="I2606" s="56" t="s">
        <v>81</v>
      </c>
      <c r="K2606" s="51" t="str">
        <f ca="1">LeaveTracker[[#This Row],[Days]]&amp;" "&amp;LeaveTracker[[#This Row],[Type of Leave]]</f>
        <v>1 SL</v>
      </c>
      <c r="L2606" s="23">
        <f ca="1">NETWORKDAYS(LeaveTracker[[#This Row],[Start Date]],LeaveTracker[[#This Row],[End Date]],lstHolidays)</f>
        <v>1</v>
      </c>
      <c r="M2606" s="27"/>
    </row>
    <row r="2607" spans="1:13" ht="30" hidden="1" customHeight="1" x14ac:dyDescent="0.3">
      <c r="A2607" s="27">
        <f>A2606+1</f>
        <v>1038</v>
      </c>
      <c r="B2607" s="31">
        <v>44805</v>
      </c>
      <c r="C2607" s="31">
        <v>44769</v>
      </c>
      <c r="D2607" s="19" t="s">
        <v>136</v>
      </c>
      <c r="E2607" s="51" t="str">
        <f>IF(ISBLANK(LeaveTracker[[#This Row],[Employee Name]]),"-----",VLOOKUP(LeaveTracker[[#This Row],[Employee Name]],Employees[[Employee Name]:[Office]],7))</f>
        <v>CHO</v>
      </c>
      <c r="F2607" s="51" t="str">
        <f>IF(ISBLANK(LeaveTracker[[#This Row],[Employee Name]]),"-----",VLOOKUP(LeaveTracker[[#This Row],[Employee Name]],Employees[[Employee Name]:[Office]],6))</f>
        <v>REGULAR</v>
      </c>
      <c r="G2607" s="24">
        <v>44764</v>
      </c>
      <c r="H2607" s="24">
        <v>44764</v>
      </c>
      <c r="I2607" s="56" t="s">
        <v>81</v>
      </c>
      <c r="K2607" s="51" t="str">
        <f ca="1">LeaveTracker[[#This Row],[Days]]&amp;" "&amp;LeaveTracker[[#This Row],[Type of Leave]]</f>
        <v>1 SL</v>
      </c>
      <c r="L2607" s="23">
        <f ca="1">NETWORKDAYS(LeaveTracker[[#This Row],[Start Date]],LeaveTracker[[#This Row],[End Date]],lstHolidays)</f>
        <v>1</v>
      </c>
      <c r="M2607" s="27"/>
    </row>
    <row r="2608" spans="1:13" ht="30" hidden="1" customHeight="1" x14ac:dyDescent="0.3">
      <c r="A2608" s="27">
        <f>A2607+1</f>
        <v>1039</v>
      </c>
      <c r="B2608" s="31">
        <v>44805</v>
      </c>
      <c r="C2608" s="31">
        <v>44783</v>
      </c>
      <c r="D2608" s="19" t="s">
        <v>679</v>
      </c>
      <c r="E2608" s="51" t="str">
        <f>IF(ISBLANK(LeaveTracker[[#This Row],[Employee Name]]),"-----",VLOOKUP(LeaveTracker[[#This Row],[Employee Name]],Employees[[Employee Name]:[Office]],7))</f>
        <v>PICNIC GROVE</v>
      </c>
      <c r="F2608" s="51" t="str">
        <f>IF(ISBLANK(LeaveTracker[[#This Row],[Employee Name]]),"-----",VLOOKUP(LeaveTracker[[#This Row],[Employee Name]],Employees[[Employee Name]:[Office]],6))</f>
        <v>REGULAR</v>
      </c>
      <c r="G2608" s="24">
        <v>44788</v>
      </c>
      <c r="H2608" s="24">
        <v>44792</v>
      </c>
      <c r="I2608" s="56" t="s">
        <v>82</v>
      </c>
      <c r="K2608" s="51" t="str">
        <f ca="1">LeaveTracker[[#This Row],[Days]]&amp;" "&amp;LeaveTracker[[#This Row],[Type of Leave]]</f>
        <v>5 VL</v>
      </c>
      <c r="L2608" s="23">
        <f ca="1">NETWORKDAYS(LeaveTracker[[#This Row],[Start Date]],LeaveTracker[[#This Row],[End Date]],lstHolidays)</f>
        <v>5</v>
      </c>
      <c r="M2608" s="27"/>
    </row>
    <row r="2609" spans="1:13" ht="30" hidden="1" customHeight="1" x14ac:dyDescent="0.3">
      <c r="A2609" s="27">
        <v>1039</v>
      </c>
      <c r="B2609" s="31">
        <v>44805</v>
      </c>
      <c r="C2609" s="31">
        <v>44783</v>
      </c>
      <c r="D2609" s="19" t="s">
        <v>679</v>
      </c>
      <c r="E2609" s="51" t="str">
        <f>IF(ISBLANK(LeaveTracker[[#This Row],[Employee Name]]),"-----",VLOOKUP(LeaveTracker[[#This Row],[Employee Name]],Employees[[Employee Name]:[Office]],7))</f>
        <v>PICNIC GROVE</v>
      </c>
      <c r="F2609" s="51" t="str">
        <f>IF(ISBLANK(LeaveTracker[[#This Row],[Employee Name]]),"-----",VLOOKUP(LeaveTracker[[#This Row],[Employee Name]],Employees[[Employee Name]:[Office]],6))</f>
        <v>REGULAR</v>
      </c>
      <c r="G2609" s="24">
        <v>44795</v>
      </c>
      <c r="H2609" s="24">
        <v>44799</v>
      </c>
      <c r="I2609" s="56" t="s">
        <v>82</v>
      </c>
      <c r="K2609" s="51" t="str">
        <f ca="1">LeaveTracker[[#This Row],[Days]]&amp;" "&amp;LeaveTracker[[#This Row],[Type of Leave]]</f>
        <v>5 VL</v>
      </c>
      <c r="L2609" s="23">
        <f ca="1">NETWORKDAYS(LeaveTracker[[#This Row],[Start Date]],LeaveTracker[[#This Row],[End Date]],lstHolidays)</f>
        <v>5</v>
      </c>
      <c r="M2609" s="27"/>
    </row>
    <row r="2610" spans="1:13" ht="30" hidden="1" customHeight="1" x14ac:dyDescent="0.3">
      <c r="A2610" s="27">
        <v>1039</v>
      </c>
      <c r="B2610" s="31">
        <v>44805</v>
      </c>
      <c r="C2610" s="31">
        <v>44783</v>
      </c>
      <c r="D2610" s="19" t="s">
        <v>679</v>
      </c>
      <c r="E2610" s="51" t="str">
        <f>IF(ISBLANK(LeaveTracker[[#This Row],[Employee Name]]),"-----",VLOOKUP(LeaveTracker[[#This Row],[Employee Name]],Employees[[Employee Name]:[Office]],7))</f>
        <v>PICNIC GROVE</v>
      </c>
      <c r="F2610" s="51" t="str">
        <f>IF(ISBLANK(LeaveTracker[[#This Row],[Employee Name]]),"-----",VLOOKUP(LeaveTracker[[#This Row],[Employee Name]],Employees[[Employee Name]:[Office]],6))</f>
        <v>REGULAR</v>
      </c>
      <c r="G2610" s="24">
        <v>44803</v>
      </c>
      <c r="H2610" s="24">
        <v>44804</v>
      </c>
      <c r="I2610" s="56" t="s">
        <v>82</v>
      </c>
      <c r="K2610" s="51" t="str">
        <f ca="1">LeaveTracker[[#This Row],[Days]]&amp;" "&amp;LeaveTracker[[#This Row],[Type of Leave]]</f>
        <v>2 VL</v>
      </c>
      <c r="L2610" s="23">
        <f ca="1">NETWORKDAYS(LeaveTracker[[#This Row],[Start Date]],LeaveTracker[[#This Row],[End Date]],lstHolidays)</f>
        <v>2</v>
      </c>
      <c r="M2610" s="27"/>
    </row>
    <row r="2611" spans="1:13" ht="30" hidden="1" customHeight="1" x14ac:dyDescent="0.3">
      <c r="A2611" s="27">
        <f>A2610+1</f>
        <v>1040</v>
      </c>
      <c r="B2611" s="31">
        <v>44805</v>
      </c>
      <c r="C2611" s="31">
        <v>44788</v>
      </c>
      <c r="D2611" s="19" t="s">
        <v>679</v>
      </c>
      <c r="E2611" s="51" t="str">
        <f>IF(ISBLANK(LeaveTracker[[#This Row],[Employee Name]]),"-----",VLOOKUP(LeaveTracker[[#This Row],[Employee Name]],Employees[[Employee Name]:[Office]],7))</f>
        <v>PICNIC GROVE</v>
      </c>
      <c r="F2611" s="51" t="str">
        <f>IF(ISBLANK(LeaveTracker[[#This Row],[Employee Name]]),"-----",VLOOKUP(LeaveTracker[[#This Row],[Employee Name]],Employees[[Employee Name]:[Office]],6))</f>
        <v>REGULAR</v>
      </c>
      <c r="G2611" s="24">
        <v>44781</v>
      </c>
      <c r="H2611" s="24">
        <v>44785</v>
      </c>
      <c r="I2611" s="56" t="s">
        <v>81</v>
      </c>
      <c r="K2611" s="51" t="str">
        <f ca="1">LeaveTracker[[#This Row],[Days]]&amp;" "&amp;LeaveTracker[[#This Row],[Type of Leave]]</f>
        <v>5 SL</v>
      </c>
      <c r="L2611" s="23">
        <f ca="1">NETWORKDAYS(LeaveTracker[[#This Row],[Start Date]],LeaveTracker[[#This Row],[End Date]],lstHolidays)</f>
        <v>5</v>
      </c>
      <c r="M2611" s="27"/>
    </row>
    <row r="2612" spans="1:13" ht="30" hidden="1" customHeight="1" x14ac:dyDescent="0.3">
      <c r="A2612" s="27">
        <f>A2611+1</f>
        <v>1041</v>
      </c>
      <c r="B2612" s="31">
        <v>44805</v>
      </c>
      <c r="C2612" s="31">
        <v>44770</v>
      </c>
      <c r="D2612" s="19" t="s">
        <v>781</v>
      </c>
      <c r="E2612" s="51" t="str">
        <f>IF(ISBLANK(LeaveTracker[[#This Row],[Employee Name]]),"-----",VLOOKUP(LeaveTracker[[#This Row],[Employee Name]],Employees[[Employee Name]:[Office]],7))</f>
        <v>PICNIC GROVE</v>
      </c>
      <c r="F2612" s="51" t="str">
        <f>IF(ISBLANK(LeaveTracker[[#This Row],[Employee Name]]),"-----",VLOOKUP(LeaveTracker[[#This Row],[Employee Name]],Employees[[Employee Name]:[Office]],6))</f>
        <v>REGULAR</v>
      </c>
      <c r="G2612" s="24">
        <v>44772</v>
      </c>
      <c r="H2612" s="24">
        <v>44772</v>
      </c>
      <c r="I2612" s="56" t="s">
        <v>300</v>
      </c>
      <c r="J2612" s="43" t="s">
        <v>1007</v>
      </c>
      <c r="K2612" s="51" t="str">
        <f ca="1">LeaveTracker[[#This Row],[Days]]&amp;" "&amp;LeaveTracker[[#This Row],[Type of Leave]]</f>
        <v>0 OTHER</v>
      </c>
      <c r="L2612" s="23">
        <f ca="1">NETWORKDAYS(LeaveTracker[[#This Row],[Start Date]],LeaveTracker[[#This Row],[End Date]],lstHolidays)</f>
        <v>0</v>
      </c>
      <c r="M2612" s="27"/>
    </row>
    <row r="2613" spans="1:13" ht="30" hidden="1" customHeight="1" x14ac:dyDescent="0.3">
      <c r="A2613" s="27">
        <v>1041</v>
      </c>
      <c r="B2613" s="31">
        <v>44805</v>
      </c>
      <c r="C2613" s="31">
        <v>44770</v>
      </c>
      <c r="D2613" s="19" t="s">
        <v>781</v>
      </c>
      <c r="E2613" s="51" t="str">
        <f>IF(ISBLANK(LeaveTracker[[#This Row],[Employee Name]]),"-----",VLOOKUP(LeaveTracker[[#This Row],[Employee Name]],Employees[[Employee Name]:[Office]],7))</f>
        <v>PICNIC GROVE</v>
      </c>
      <c r="F2613" s="51" t="str">
        <f>IF(ISBLANK(LeaveTracker[[#This Row],[Employee Name]]),"-----",VLOOKUP(LeaveTracker[[#This Row],[Employee Name]],Employees[[Employee Name]:[Office]],6))</f>
        <v>REGULAR</v>
      </c>
      <c r="G2613" s="24">
        <v>44779</v>
      </c>
      <c r="H2613" s="24">
        <v>44780</v>
      </c>
      <c r="I2613" s="56" t="s">
        <v>300</v>
      </c>
      <c r="J2613" s="43" t="s">
        <v>1007</v>
      </c>
      <c r="K2613" s="51" t="str">
        <f ca="1">LeaveTracker[[#This Row],[Days]]&amp;" "&amp;LeaveTracker[[#This Row],[Type of Leave]]</f>
        <v>0 OTHER</v>
      </c>
      <c r="L2613" s="23">
        <f ca="1">NETWORKDAYS(LeaveTracker[[#This Row],[Start Date]],LeaveTracker[[#This Row],[End Date]],lstHolidays)</f>
        <v>0</v>
      </c>
      <c r="M2613" s="27"/>
    </row>
    <row r="2614" spans="1:13" ht="30" hidden="1" customHeight="1" x14ac:dyDescent="0.3">
      <c r="A2614" s="27">
        <f>A2613+1</f>
        <v>1042</v>
      </c>
      <c r="B2614" s="31">
        <v>44805</v>
      </c>
      <c r="C2614" s="31">
        <v>44771</v>
      </c>
      <c r="D2614" s="19" t="s">
        <v>306</v>
      </c>
      <c r="E2614" s="51" t="str">
        <f>IF(ISBLANK(LeaveTracker[[#This Row],[Employee Name]]),"-----",VLOOKUP(LeaveTracker[[#This Row],[Employee Name]],Employees[[Employee Name]:[Office]],7))</f>
        <v>TOPS (ADMIN CSU)</v>
      </c>
      <c r="F2614" s="51" t="str">
        <f>IF(ISBLANK(LeaveTracker[[#This Row],[Employee Name]]),"-----",VLOOKUP(LeaveTracker[[#This Row],[Employee Name]],Employees[[Employee Name]:[Office]],6))</f>
        <v>REGULAR</v>
      </c>
      <c r="G2614" s="24">
        <v>44757</v>
      </c>
      <c r="H2614" s="24">
        <v>44757</v>
      </c>
      <c r="I2614" s="56" t="s">
        <v>300</v>
      </c>
      <c r="J2614" s="43" t="s">
        <v>647</v>
      </c>
      <c r="K2614" s="51" t="str">
        <f ca="1">LeaveTracker[[#This Row],[Days]]&amp;" "&amp;LeaveTracker[[#This Row],[Type of Leave]]</f>
        <v>1 OTHER</v>
      </c>
      <c r="L2614" s="23">
        <f ca="1">NETWORKDAYS(LeaveTracker[[#This Row],[Start Date]],LeaveTracker[[#This Row],[End Date]],lstHolidays)</f>
        <v>1</v>
      </c>
      <c r="M2614" s="27"/>
    </row>
    <row r="2615" spans="1:13" ht="30" hidden="1" customHeight="1" x14ac:dyDescent="0.3">
      <c r="A2615" s="27">
        <v>1042</v>
      </c>
      <c r="B2615" s="31">
        <v>44805</v>
      </c>
      <c r="C2615" s="31">
        <v>44771</v>
      </c>
      <c r="D2615" s="19" t="s">
        <v>306</v>
      </c>
      <c r="E2615" s="51" t="str">
        <f>IF(ISBLANK(LeaveTracker[[#This Row],[Employee Name]]),"-----",VLOOKUP(LeaveTracker[[#This Row],[Employee Name]],Employees[[Employee Name]:[Office]],7))</f>
        <v>TOPS (ADMIN CSU)</v>
      </c>
      <c r="F2615" s="51" t="str">
        <f>IF(ISBLANK(LeaveTracker[[#This Row],[Employee Name]]),"-----",VLOOKUP(LeaveTracker[[#This Row],[Employee Name]],Employees[[Employee Name]:[Office]],6))</f>
        <v>REGULAR</v>
      </c>
      <c r="G2615" s="24">
        <v>44760</v>
      </c>
      <c r="H2615" s="24">
        <v>44760</v>
      </c>
      <c r="I2615" s="56" t="s">
        <v>300</v>
      </c>
      <c r="J2615" s="43" t="s">
        <v>647</v>
      </c>
      <c r="K2615" s="51" t="str">
        <f ca="1">LeaveTracker[[#This Row],[Days]]&amp;" "&amp;LeaveTracker[[#This Row],[Type of Leave]]</f>
        <v>1 OTHER</v>
      </c>
      <c r="L2615" s="23">
        <f ca="1">NETWORKDAYS(LeaveTracker[[#This Row],[Start Date]],LeaveTracker[[#This Row],[End Date]],lstHolidays)</f>
        <v>1</v>
      </c>
      <c r="M2615" s="27"/>
    </row>
    <row r="2616" spans="1:13" ht="30" hidden="1" customHeight="1" x14ac:dyDescent="0.3">
      <c r="A2616" s="27">
        <v>1042</v>
      </c>
      <c r="B2616" s="31">
        <v>44805</v>
      </c>
      <c r="C2616" s="31">
        <v>44771</v>
      </c>
      <c r="D2616" s="19" t="s">
        <v>306</v>
      </c>
      <c r="E2616" s="51" t="str">
        <f>IF(ISBLANK(LeaveTracker[[#This Row],[Employee Name]]),"-----",VLOOKUP(LeaveTracker[[#This Row],[Employee Name]],Employees[[Employee Name]:[Office]],7))</f>
        <v>TOPS (ADMIN CSU)</v>
      </c>
      <c r="F2616" s="51" t="str">
        <f>IF(ISBLANK(LeaveTracker[[#This Row],[Employee Name]]),"-----",VLOOKUP(LeaveTracker[[#This Row],[Employee Name]],Employees[[Employee Name]:[Office]],6))</f>
        <v>REGULAR</v>
      </c>
      <c r="G2616" s="24">
        <v>44775</v>
      </c>
      <c r="H2616" s="24">
        <v>44775</v>
      </c>
      <c r="I2616" s="56" t="s">
        <v>300</v>
      </c>
      <c r="J2616" s="43" t="s">
        <v>647</v>
      </c>
      <c r="K2616" s="51" t="str">
        <f ca="1">LeaveTracker[[#This Row],[Days]]&amp;" "&amp;LeaveTracker[[#This Row],[Type of Leave]]</f>
        <v>1 OTHER</v>
      </c>
      <c r="L2616" s="23">
        <f ca="1">NETWORKDAYS(LeaveTracker[[#This Row],[Start Date]],LeaveTracker[[#This Row],[End Date]],lstHolidays)</f>
        <v>1</v>
      </c>
      <c r="M2616" s="27"/>
    </row>
    <row r="2617" spans="1:13" ht="30" hidden="1" customHeight="1" x14ac:dyDescent="0.3">
      <c r="A2617" s="27">
        <f t="shared" ref="A2617:A2622" si="13">A2616+1</f>
        <v>1043</v>
      </c>
      <c r="B2617" s="31">
        <v>44805</v>
      </c>
      <c r="C2617" s="31">
        <v>44771</v>
      </c>
      <c r="D2617" s="19" t="s">
        <v>531</v>
      </c>
      <c r="E2617" s="51" t="str">
        <f>IF(ISBLANK(LeaveTracker[[#This Row],[Employee Name]]),"-----",VLOOKUP(LeaveTracker[[#This Row],[Employee Name]],Employees[[Employee Name]:[Office]],7))</f>
        <v>TIPID IMPOK</v>
      </c>
      <c r="F2617" s="51" t="str">
        <f>IF(ISBLANK(LeaveTracker[[#This Row],[Employee Name]]),"-----",VLOOKUP(LeaveTracker[[#This Row],[Employee Name]],Employees[[Employee Name]:[Office]],6))</f>
        <v>REGULAR</v>
      </c>
      <c r="G2617" s="24">
        <v>44763</v>
      </c>
      <c r="H2617" s="24">
        <v>44763</v>
      </c>
      <c r="I2617" s="56" t="s">
        <v>81</v>
      </c>
      <c r="K2617" s="51" t="str">
        <f ca="1">LeaveTracker[[#This Row],[Days]]&amp;" "&amp;LeaveTracker[[#This Row],[Type of Leave]]</f>
        <v>1 SL</v>
      </c>
      <c r="L2617" s="23">
        <f ca="1">NETWORKDAYS(LeaveTracker[[#This Row],[Start Date]],LeaveTracker[[#This Row],[End Date]],lstHolidays)</f>
        <v>1</v>
      </c>
      <c r="M2617" s="27"/>
    </row>
    <row r="2618" spans="1:13" ht="30" hidden="1" customHeight="1" x14ac:dyDescent="0.3">
      <c r="A2618" s="27">
        <f t="shared" si="13"/>
        <v>1044</v>
      </c>
      <c r="B2618" s="31">
        <v>44805</v>
      </c>
      <c r="C2618" s="31">
        <v>44761</v>
      </c>
      <c r="D2618" s="19" t="s">
        <v>471</v>
      </c>
      <c r="E2618" s="51" t="str">
        <f>IF(ISBLANK(LeaveTracker[[#This Row],[Employee Name]]),"-----",VLOOKUP(LeaveTracker[[#This Row],[Employee Name]],Employees[[Employee Name]:[Office]],7))</f>
        <v>ASSESSORS OFFICE</v>
      </c>
      <c r="F2618" s="51" t="str">
        <f>IF(ISBLANK(LeaveTracker[[#This Row],[Employee Name]]),"-----",VLOOKUP(LeaveTracker[[#This Row],[Employee Name]],Employees[[Employee Name]:[Office]],6))</f>
        <v>REGULAR</v>
      </c>
      <c r="G2618" s="24">
        <v>44760</v>
      </c>
      <c r="H2618" s="24">
        <v>44760</v>
      </c>
      <c r="I2618" s="56" t="s">
        <v>300</v>
      </c>
      <c r="J2618" s="43" t="s">
        <v>1007</v>
      </c>
      <c r="K2618" s="51" t="str">
        <f ca="1">LeaveTracker[[#This Row],[Days]]&amp;" "&amp;LeaveTracker[[#This Row],[Type of Leave]]</f>
        <v>1 OTHER</v>
      </c>
      <c r="L2618" s="23">
        <f ca="1">NETWORKDAYS(LeaveTracker[[#This Row],[Start Date]],LeaveTracker[[#This Row],[End Date]],lstHolidays)</f>
        <v>1</v>
      </c>
      <c r="M2618" s="27"/>
    </row>
    <row r="2619" spans="1:13" ht="30" hidden="1" customHeight="1" x14ac:dyDescent="0.3">
      <c r="A2619" s="27">
        <f t="shared" si="13"/>
        <v>1045</v>
      </c>
      <c r="B2619" s="31">
        <v>44805</v>
      </c>
      <c r="C2619" s="31">
        <v>44764</v>
      </c>
      <c r="D2619" s="19" t="s">
        <v>467</v>
      </c>
      <c r="E2619" s="51" t="str">
        <f>IF(ISBLANK(LeaveTracker[[#This Row],[Employee Name]]),"-----",VLOOKUP(LeaveTracker[[#This Row],[Employee Name]],Employees[[Employee Name]:[Office]],7))</f>
        <v>ASSESSORS OFFICE</v>
      </c>
      <c r="F2619" s="51" t="str">
        <f>IF(ISBLANK(LeaveTracker[[#This Row],[Employee Name]]),"-----",VLOOKUP(LeaveTracker[[#This Row],[Employee Name]],Employees[[Employee Name]:[Office]],6))</f>
        <v>REGULAR</v>
      </c>
      <c r="G2619" s="24">
        <v>44762</v>
      </c>
      <c r="H2619" s="24">
        <v>44763</v>
      </c>
      <c r="I2619" s="56" t="s">
        <v>81</v>
      </c>
      <c r="K2619" s="51" t="str">
        <f ca="1">LeaveTracker[[#This Row],[Days]]&amp;" "&amp;LeaveTracker[[#This Row],[Type of Leave]]</f>
        <v>2 SL</v>
      </c>
      <c r="L2619" s="23">
        <f ca="1">NETWORKDAYS(LeaveTracker[[#This Row],[Start Date]],LeaveTracker[[#This Row],[End Date]],lstHolidays)</f>
        <v>2</v>
      </c>
      <c r="M2619" s="27"/>
    </row>
    <row r="2620" spans="1:13" ht="30" hidden="1" customHeight="1" x14ac:dyDescent="0.3">
      <c r="A2620" s="27">
        <f t="shared" si="13"/>
        <v>1046</v>
      </c>
      <c r="B2620" s="31">
        <v>44805</v>
      </c>
      <c r="C2620" s="31">
        <v>44774</v>
      </c>
      <c r="D2620" s="19" t="s">
        <v>473</v>
      </c>
      <c r="E2620" s="51" t="str">
        <f>IF(ISBLANK(LeaveTracker[[#This Row],[Employee Name]]),"-----",VLOOKUP(LeaveTracker[[#This Row],[Employee Name]],Employees[[Employee Name]:[Office]],7))</f>
        <v>ASSESSORS OFFICE</v>
      </c>
      <c r="F2620" s="51" t="str">
        <f>IF(ISBLANK(LeaveTracker[[#This Row],[Employee Name]]),"-----",VLOOKUP(LeaveTracker[[#This Row],[Employee Name]],Employees[[Employee Name]:[Office]],6))</f>
        <v>REGULAR</v>
      </c>
      <c r="G2620" s="24">
        <v>44771</v>
      </c>
      <c r="H2620" s="24">
        <v>44771</v>
      </c>
      <c r="I2620" s="56" t="s">
        <v>300</v>
      </c>
      <c r="J2620" s="43" t="s">
        <v>1007</v>
      </c>
      <c r="K2620" s="51" t="str">
        <f ca="1">LeaveTracker[[#This Row],[Days]]&amp;" "&amp;LeaveTracker[[#This Row],[Type of Leave]]</f>
        <v>1 OTHER</v>
      </c>
      <c r="L2620" s="23">
        <f ca="1">NETWORKDAYS(LeaveTracker[[#This Row],[Start Date]],LeaveTracker[[#This Row],[End Date]],lstHolidays)</f>
        <v>1</v>
      </c>
      <c r="M2620" s="27"/>
    </row>
    <row r="2621" spans="1:13" ht="30" hidden="1" customHeight="1" x14ac:dyDescent="0.3">
      <c r="A2621" s="27">
        <f t="shared" si="13"/>
        <v>1047</v>
      </c>
      <c r="B2621" s="31">
        <v>44805</v>
      </c>
      <c r="C2621" s="31">
        <v>44775</v>
      </c>
      <c r="D2621" s="19" t="s">
        <v>1101</v>
      </c>
      <c r="E2621" s="51" t="str">
        <f>IF(ISBLANK(LeaveTracker[[#This Row],[Employee Name]]),"-----",VLOOKUP(LeaveTracker[[#This Row],[Employee Name]],Employees[[Employee Name]:[Office]],7))</f>
        <v>ADMIN OFFICE</v>
      </c>
      <c r="F2621" s="51" t="str">
        <f>IF(ISBLANK(LeaveTracker[[#This Row],[Employee Name]]),"-----",VLOOKUP(LeaveTracker[[#This Row],[Employee Name]],Employees[[Employee Name]:[Office]],6))</f>
        <v>REGULAR</v>
      </c>
      <c r="G2621" s="24">
        <v>44774</v>
      </c>
      <c r="H2621" s="24">
        <v>44774</v>
      </c>
      <c r="I2621" s="56" t="s">
        <v>81</v>
      </c>
      <c r="K2621" s="51" t="str">
        <f ca="1">LeaveTracker[[#This Row],[Days]]&amp;" "&amp;LeaveTracker[[#This Row],[Type of Leave]]</f>
        <v>1 SL</v>
      </c>
      <c r="L2621" s="23">
        <f ca="1">NETWORKDAYS(LeaveTracker[[#This Row],[Start Date]],LeaveTracker[[#This Row],[End Date]],lstHolidays)</f>
        <v>1</v>
      </c>
      <c r="M2621" s="27"/>
    </row>
    <row r="2622" spans="1:13" ht="30" hidden="1" customHeight="1" x14ac:dyDescent="0.3">
      <c r="A2622" s="27">
        <f t="shared" si="13"/>
        <v>1048</v>
      </c>
      <c r="B2622" s="31">
        <v>44805</v>
      </c>
      <c r="C2622" s="31">
        <v>44776</v>
      </c>
      <c r="D2622" s="19" t="s">
        <v>1103</v>
      </c>
      <c r="E2622" s="51" t="str">
        <f>IF(ISBLANK(LeaveTracker[[#This Row],[Employee Name]]),"-----",VLOOKUP(LeaveTracker[[#This Row],[Employee Name]],Employees[[Employee Name]:[Office]],7))</f>
        <v>CCT</v>
      </c>
      <c r="F2622" s="51" t="str">
        <f>IF(ISBLANK(LeaveTracker[[#This Row],[Employee Name]]),"-----",VLOOKUP(LeaveTracker[[#This Row],[Employee Name]],Employees[[Employee Name]:[Office]],6))</f>
        <v>REGULAR</v>
      </c>
      <c r="G2622" s="24">
        <v>44771</v>
      </c>
      <c r="H2622" s="24">
        <v>44771</v>
      </c>
      <c r="I2622" s="56" t="s">
        <v>81</v>
      </c>
      <c r="K2622" s="51" t="str">
        <f ca="1">LeaveTracker[[#This Row],[Days]]&amp;" "&amp;LeaveTracker[[#This Row],[Type of Leave]]</f>
        <v>1 SL</v>
      </c>
      <c r="L2622" s="23">
        <f ca="1">NETWORKDAYS(LeaveTracker[[#This Row],[Start Date]],LeaveTracker[[#This Row],[End Date]],lstHolidays)</f>
        <v>1</v>
      </c>
      <c r="M2622" s="27"/>
    </row>
    <row r="2623" spans="1:13" ht="30" hidden="1" customHeight="1" x14ac:dyDescent="0.3">
      <c r="A2623" s="27">
        <v>1048</v>
      </c>
      <c r="B2623" s="31">
        <v>44805</v>
      </c>
      <c r="C2623" s="31">
        <v>44776</v>
      </c>
      <c r="D2623" s="19" t="s">
        <v>1103</v>
      </c>
      <c r="E2623" s="51" t="str">
        <f>IF(ISBLANK(LeaveTracker[[#This Row],[Employee Name]]),"-----",VLOOKUP(LeaveTracker[[#This Row],[Employee Name]],Employees[[Employee Name]:[Office]],7))</f>
        <v>CCT</v>
      </c>
      <c r="F2623" s="51" t="str">
        <f>IF(ISBLANK(LeaveTracker[[#This Row],[Employee Name]]),"-----",VLOOKUP(LeaveTracker[[#This Row],[Employee Name]],Employees[[Employee Name]:[Office]],6))</f>
        <v>REGULAR</v>
      </c>
      <c r="G2623" s="24">
        <v>44774</v>
      </c>
      <c r="H2623" s="24">
        <v>44774</v>
      </c>
      <c r="I2623" s="56" t="s">
        <v>81</v>
      </c>
      <c r="K2623" s="51" t="str">
        <f ca="1">LeaveTracker[[#This Row],[Days]]&amp;" "&amp;LeaveTracker[[#This Row],[Type of Leave]]</f>
        <v>1 SL</v>
      </c>
      <c r="L2623" s="23">
        <f ca="1">NETWORKDAYS(LeaveTracker[[#This Row],[Start Date]],LeaveTracker[[#This Row],[End Date]],lstHolidays)</f>
        <v>1</v>
      </c>
      <c r="M2623" s="27"/>
    </row>
    <row r="2624" spans="1:13" ht="30" hidden="1" customHeight="1" x14ac:dyDescent="0.3">
      <c r="A2624" s="27">
        <f t="shared" ref="A2624:A2632" si="14">A2623+1</f>
        <v>1049</v>
      </c>
      <c r="B2624" s="31">
        <v>44805</v>
      </c>
      <c r="C2624" s="31">
        <v>44775</v>
      </c>
      <c r="D2624" s="19" t="s">
        <v>581</v>
      </c>
      <c r="E2624" s="51" t="str">
        <f>IF(ISBLANK(LeaveTracker[[#This Row],[Employee Name]]),"-----",VLOOKUP(LeaveTracker[[#This Row],[Employee Name]],Employees[[Employee Name]:[Office]],7))</f>
        <v>CCT</v>
      </c>
      <c r="F2624" s="51" t="str">
        <f>IF(ISBLANK(LeaveTracker[[#This Row],[Employee Name]]),"-----",VLOOKUP(LeaveTracker[[#This Row],[Employee Name]],Employees[[Employee Name]:[Office]],6))</f>
        <v>REGULAR</v>
      </c>
      <c r="G2624" s="24">
        <v>44774</v>
      </c>
      <c r="H2624" s="24">
        <v>44774</v>
      </c>
      <c r="I2624" s="56" t="s">
        <v>81</v>
      </c>
      <c r="K2624" s="51" t="str">
        <f ca="1">LeaveTracker[[#This Row],[Days]]&amp;" "&amp;LeaveTracker[[#This Row],[Type of Leave]]</f>
        <v>1 SL</v>
      </c>
      <c r="L2624" s="23">
        <f ca="1">NETWORKDAYS(LeaveTracker[[#This Row],[Start Date]],LeaveTracker[[#This Row],[End Date]],lstHolidays)</f>
        <v>1</v>
      </c>
      <c r="M2624" s="27"/>
    </row>
    <row r="2625" spans="1:13" ht="30" hidden="1" customHeight="1" x14ac:dyDescent="0.3">
      <c r="A2625" s="27">
        <f t="shared" si="14"/>
        <v>1050</v>
      </c>
      <c r="B2625" s="31">
        <v>44805</v>
      </c>
      <c r="C2625" s="31">
        <v>44783</v>
      </c>
      <c r="D2625" s="19" t="s">
        <v>378</v>
      </c>
      <c r="E2625" s="51" t="str">
        <f>IF(ISBLANK(LeaveTracker[[#This Row],[Employee Name]]),"-----",VLOOKUP(LeaveTracker[[#This Row],[Employee Name]],Employees[[Employee Name]:[Office]],7))</f>
        <v>CCT</v>
      </c>
      <c r="F2625" s="51" t="str">
        <f>IF(ISBLANK(LeaveTracker[[#This Row],[Employee Name]]),"-----",VLOOKUP(LeaveTracker[[#This Row],[Employee Name]],Employees[[Employee Name]:[Office]],6))</f>
        <v>REGULAR</v>
      </c>
      <c r="G2625" s="24">
        <v>44790</v>
      </c>
      <c r="H2625" s="24">
        <v>44792</v>
      </c>
      <c r="I2625" s="56" t="s">
        <v>82</v>
      </c>
      <c r="K2625" s="51" t="str">
        <f ca="1">LeaveTracker[[#This Row],[Days]]&amp;" "&amp;LeaveTracker[[#This Row],[Type of Leave]]</f>
        <v>3 VL</v>
      </c>
      <c r="L2625" s="23">
        <f ca="1">NETWORKDAYS(LeaveTracker[[#This Row],[Start Date]],LeaveTracker[[#This Row],[End Date]],lstHolidays)</f>
        <v>3</v>
      </c>
      <c r="M2625" s="27"/>
    </row>
    <row r="2626" spans="1:13" ht="30" hidden="1" customHeight="1" x14ac:dyDescent="0.3">
      <c r="A2626" s="27">
        <f t="shared" si="14"/>
        <v>1051</v>
      </c>
      <c r="B2626" s="31">
        <v>44805</v>
      </c>
      <c r="C2626" s="31">
        <v>44767</v>
      </c>
      <c r="D2626" s="19" t="s">
        <v>270</v>
      </c>
      <c r="E2626" s="51" t="str">
        <f>IF(ISBLANK(LeaveTracker[[#This Row],[Employee Name]]),"-----",VLOOKUP(LeaveTracker[[#This Row],[Employee Name]],Employees[[Employee Name]:[Office]],7))</f>
        <v>PICNIC GROVE</v>
      </c>
      <c r="F2626" s="51" t="str">
        <f>IF(ISBLANK(LeaveTracker[[#This Row],[Employee Name]]),"-----",VLOOKUP(LeaveTracker[[#This Row],[Employee Name]],Employees[[Employee Name]:[Office]],6))</f>
        <v>REGULAR</v>
      </c>
      <c r="G2626" s="24">
        <v>44764</v>
      </c>
      <c r="H2626" s="24">
        <v>44766</v>
      </c>
      <c r="I2626" s="56" t="s">
        <v>81</v>
      </c>
      <c r="K2626" s="51" t="str">
        <f ca="1">LeaveTracker[[#This Row],[Days]]&amp;" "&amp;LeaveTracker[[#This Row],[Type of Leave]]</f>
        <v>1 SL</v>
      </c>
      <c r="L2626" s="23">
        <f ca="1">NETWORKDAYS(LeaveTracker[[#This Row],[Start Date]],LeaveTracker[[#This Row],[End Date]],lstHolidays)</f>
        <v>1</v>
      </c>
      <c r="M2626" s="27"/>
    </row>
    <row r="2627" spans="1:13" ht="30" hidden="1" customHeight="1" x14ac:dyDescent="0.3">
      <c r="A2627" s="27">
        <f t="shared" si="14"/>
        <v>1052</v>
      </c>
      <c r="B2627" s="31">
        <v>44805</v>
      </c>
      <c r="C2627" s="31">
        <v>44772</v>
      </c>
      <c r="D2627" s="19" t="s">
        <v>350</v>
      </c>
      <c r="E2627" s="51" t="str">
        <f>IF(ISBLANK(LeaveTracker[[#This Row],[Employee Name]]),"-----",VLOOKUP(LeaveTracker[[#This Row],[Employee Name]],Employees[[Employee Name]:[Office]],7))</f>
        <v>PICNIC GROVE</v>
      </c>
      <c r="F2627" s="51" t="str">
        <f>IF(ISBLANK(LeaveTracker[[#This Row],[Employee Name]]),"-----",VLOOKUP(LeaveTracker[[#This Row],[Employee Name]],Employees[[Employee Name]:[Office]],6))</f>
        <v>REGULAR</v>
      </c>
      <c r="G2627" s="24">
        <v>44770</v>
      </c>
      <c r="H2627" s="24">
        <v>44771</v>
      </c>
      <c r="I2627" s="56" t="s">
        <v>81</v>
      </c>
      <c r="K2627" s="51" t="str">
        <f ca="1">LeaveTracker[[#This Row],[Days]]&amp;" "&amp;LeaveTracker[[#This Row],[Type of Leave]]</f>
        <v>2 SL</v>
      </c>
      <c r="L2627" s="23">
        <f ca="1">NETWORKDAYS(LeaveTracker[[#This Row],[Start Date]],LeaveTracker[[#This Row],[End Date]],lstHolidays)</f>
        <v>2</v>
      </c>
      <c r="M2627" s="27"/>
    </row>
    <row r="2628" spans="1:13" ht="30" hidden="1" customHeight="1" x14ac:dyDescent="0.3">
      <c r="A2628" s="27">
        <f t="shared" si="14"/>
        <v>1053</v>
      </c>
      <c r="B2628" s="31">
        <v>44805</v>
      </c>
      <c r="C2628" s="31">
        <v>44774</v>
      </c>
      <c r="D2628" s="19" t="s">
        <v>306</v>
      </c>
      <c r="E2628" s="51" t="str">
        <f>IF(ISBLANK(LeaveTracker[[#This Row],[Employee Name]]),"-----",VLOOKUP(LeaveTracker[[#This Row],[Employee Name]],Employees[[Employee Name]:[Office]],7))</f>
        <v>TOPS (ADMIN CSU)</v>
      </c>
      <c r="F2628" s="51" t="str">
        <f>IF(ISBLANK(LeaveTracker[[#This Row],[Employee Name]]),"-----",VLOOKUP(LeaveTracker[[#This Row],[Employee Name]],Employees[[Employee Name]:[Office]],6))</f>
        <v>REGULAR</v>
      </c>
      <c r="G2628" s="24">
        <v>44790</v>
      </c>
      <c r="H2628" s="24">
        <v>44790</v>
      </c>
      <c r="I2628" s="56" t="s">
        <v>300</v>
      </c>
      <c r="J2628" s="43" t="s">
        <v>1104</v>
      </c>
      <c r="K2628" s="51" t="str">
        <f ca="1">LeaveTracker[[#This Row],[Days]]&amp;" "&amp;LeaveTracker[[#This Row],[Type of Leave]]</f>
        <v>1 OTHER</v>
      </c>
      <c r="L2628" s="23">
        <f ca="1">NETWORKDAYS(LeaveTracker[[#This Row],[Start Date]],LeaveTracker[[#This Row],[End Date]],lstHolidays)</f>
        <v>1</v>
      </c>
      <c r="M2628" s="27"/>
    </row>
    <row r="2629" spans="1:13" ht="30" hidden="1" customHeight="1" x14ac:dyDescent="0.3">
      <c r="A2629" s="27">
        <f t="shared" si="14"/>
        <v>1054</v>
      </c>
      <c r="B2629" s="31">
        <v>44805</v>
      </c>
      <c r="C2629" s="31">
        <v>44797</v>
      </c>
      <c r="D2629" s="20" t="s">
        <v>886</v>
      </c>
      <c r="E2629" s="51" t="str">
        <f>IF(ISBLANK(LeaveTracker[[#This Row],[Employee Name]]),"-----",VLOOKUP(LeaveTracker[[#This Row],[Employee Name]],Employees[[Employee Name]:[Office]],7))</f>
        <v>OTM</v>
      </c>
      <c r="F2629" s="51" t="str">
        <f>IF(ISBLANK(LeaveTracker[[#This Row],[Employee Name]]),"-----",VLOOKUP(LeaveTracker[[#This Row],[Employee Name]],Employees[[Employee Name]:[Office]],6))</f>
        <v>REGULAR</v>
      </c>
      <c r="G2629" s="24">
        <v>44797</v>
      </c>
      <c r="H2629" s="24">
        <v>44799</v>
      </c>
      <c r="I2629" s="56" t="s">
        <v>81</v>
      </c>
      <c r="K2629" s="51" t="str">
        <f ca="1">LeaveTracker[[#This Row],[Days]]&amp;" "&amp;LeaveTracker[[#This Row],[Type of Leave]]</f>
        <v>3 SL</v>
      </c>
      <c r="L2629" s="23">
        <f ca="1">NETWORKDAYS(LeaveTracker[[#This Row],[Start Date]],LeaveTracker[[#This Row],[End Date]],lstHolidays)</f>
        <v>3</v>
      </c>
      <c r="M2629" s="27"/>
    </row>
    <row r="2630" spans="1:13" ht="30" hidden="1" customHeight="1" x14ac:dyDescent="0.3">
      <c r="A2630" s="27">
        <f t="shared" si="14"/>
        <v>1055</v>
      </c>
      <c r="B2630" s="31">
        <v>44805</v>
      </c>
      <c r="C2630" s="31">
        <v>44698</v>
      </c>
      <c r="D2630" s="19" t="s">
        <v>1038</v>
      </c>
      <c r="E2630" s="51" t="str">
        <f>IF(ISBLANK(LeaveTracker[[#This Row],[Employee Name]]),"-----",VLOOKUP(LeaveTracker[[#This Row],[Employee Name]],Employees[[Employee Name]:[Office]],7))</f>
        <v>ONT</v>
      </c>
      <c r="F2630" s="51" t="str">
        <f>IF(ISBLANK(LeaveTracker[[#This Row],[Employee Name]]),"-----",VLOOKUP(LeaveTracker[[#This Row],[Employee Name]],Employees[[Employee Name]:[Office]],6))</f>
        <v>REGULAR</v>
      </c>
      <c r="G2630" s="24">
        <v>44706</v>
      </c>
      <c r="H2630" s="24">
        <v>44706</v>
      </c>
      <c r="I2630" s="57" t="s">
        <v>300</v>
      </c>
      <c r="J2630" s="43" t="s">
        <v>158</v>
      </c>
      <c r="K2630" s="51" t="str">
        <f ca="1">LeaveTracker[[#This Row],[Days]]&amp;" "&amp;LeaveTracker[[#This Row],[Type of Leave]]</f>
        <v>1 OTHER</v>
      </c>
      <c r="L2630" s="23">
        <f ca="1">NETWORKDAYS(LeaveTracker[[#This Row],[Start Date]],LeaveTracker[[#This Row],[End Date]],lstHolidays)</f>
        <v>1</v>
      </c>
      <c r="M2630" s="27"/>
    </row>
    <row r="2631" spans="1:13" ht="30" hidden="1" customHeight="1" x14ac:dyDescent="0.3">
      <c r="A2631" s="27">
        <f t="shared" si="14"/>
        <v>1056</v>
      </c>
      <c r="B2631" s="31">
        <v>44805</v>
      </c>
      <c r="C2631" s="31">
        <v>44647</v>
      </c>
      <c r="D2631" s="19" t="s">
        <v>1107</v>
      </c>
      <c r="E2631" s="51" t="str">
        <f>IF(ISBLANK(LeaveTracker[[#This Row],[Employee Name]]),"-----",VLOOKUP(LeaveTracker[[#This Row],[Employee Name]],Employees[[Employee Name]:[Office]],7))</f>
        <v>CPDO</v>
      </c>
      <c r="F2631" s="51" t="str">
        <f>IF(ISBLANK(LeaveTracker[[#This Row],[Employee Name]]),"-----",VLOOKUP(LeaveTracker[[#This Row],[Employee Name]],Employees[[Employee Name]:[Office]],6))</f>
        <v>REGULAR</v>
      </c>
      <c r="G2631" s="24">
        <v>44712</v>
      </c>
      <c r="H2631" s="24">
        <v>44712</v>
      </c>
      <c r="I2631" s="57" t="s">
        <v>300</v>
      </c>
      <c r="J2631" s="43" t="s">
        <v>158</v>
      </c>
      <c r="K2631" s="51" t="str">
        <f ca="1">LeaveTracker[[#This Row],[Days]]&amp;" "&amp;LeaveTracker[[#This Row],[Type of Leave]]</f>
        <v>1 OTHER</v>
      </c>
      <c r="L2631" s="23">
        <f ca="1">NETWORKDAYS(LeaveTracker[[#This Row],[Start Date]],LeaveTracker[[#This Row],[End Date]],lstHolidays)</f>
        <v>1</v>
      </c>
      <c r="M2631" s="27"/>
    </row>
    <row r="2632" spans="1:13" ht="30" hidden="1" customHeight="1" x14ac:dyDescent="0.3">
      <c r="A2632" s="27">
        <f t="shared" si="14"/>
        <v>1057</v>
      </c>
      <c r="B2632" s="31">
        <v>44805</v>
      </c>
      <c r="C2632" s="31">
        <v>44782</v>
      </c>
      <c r="D2632" s="19" t="s">
        <v>813</v>
      </c>
      <c r="E2632" s="51" t="str">
        <f>IF(ISBLANK(LeaveTracker[[#This Row],[Employee Name]]),"-----",VLOOKUP(LeaveTracker[[#This Row],[Employee Name]],Employees[[Employee Name]:[Office]],7))</f>
        <v>CHO</v>
      </c>
      <c r="F2632" s="51" t="str">
        <f>IF(ISBLANK(LeaveTracker[[#This Row],[Employee Name]]),"-----",VLOOKUP(LeaveTracker[[#This Row],[Employee Name]],Employees[[Employee Name]:[Office]],6))</f>
        <v>REGULAR</v>
      </c>
      <c r="G2632" s="24">
        <v>44809</v>
      </c>
      <c r="H2632" s="24">
        <v>44813</v>
      </c>
      <c r="I2632" s="57" t="s">
        <v>82</v>
      </c>
      <c r="K2632" s="51" t="str">
        <f ca="1">LeaveTracker[[#This Row],[Days]]&amp;" "&amp;LeaveTracker[[#This Row],[Type of Leave]]</f>
        <v>5 VL</v>
      </c>
      <c r="L2632" s="23">
        <f ca="1">NETWORKDAYS(LeaveTracker[[#This Row],[Start Date]],LeaveTracker[[#This Row],[End Date]],lstHolidays)</f>
        <v>5</v>
      </c>
      <c r="M2632" s="27"/>
    </row>
    <row r="2633" spans="1:13" ht="30" hidden="1" customHeight="1" x14ac:dyDescent="0.3">
      <c r="A2633" s="27">
        <v>1057</v>
      </c>
      <c r="B2633" s="31">
        <v>44805</v>
      </c>
      <c r="C2633" s="31">
        <v>44782</v>
      </c>
      <c r="D2633" s="19" t="s">
        <v>813</v>
      </c>
      <c r="E2633" s="51" t="str">
        <f>IF(ISBLANK(LeaveTracker[[#This Row],[Employee Name]]),"-----",VLOOKUP(LeaveTracker[[#This Row],[Employee Name]],Employees[[Employee Name]:[Office]],7))</f>
        <v>CHO</v>
      </c>
      <c r="F2633" s="51" t="str">
        <f>IF(ISBLANK(LeaveTracker[[#This Row],[Employee Name]]),"-----",VLOOKUP(LeaveTracker[[#This Row],[Employee Name]],Employees[[Employee Name]:[Office]],6))</f>
        <v>REGULAR</v>
      </c>
      <c r="G2633" s="24">
        <v>44816</v>
      </c>
      <c r="H2633" s="24">
        <v>44820</v>
      </c>
      <c r="I2633" s="57" t="s">
        <v>82</v>
      </c>
      <c r="K2633" s="51" t="str">
        <f ca="1">LeaveTracker[[#This Row],[Days]]&amp;" "&amp;LeaveTracker[[#This Row],[Type of Leave]]</f>
        <v>5 VL</v>
      </c>
      <c r="L2633" s="23">
        <f ca="1">NETWORKDAYS(LeaveTracker[[#This Row],[Start Date]],LeaveTracker[[#This Row],[End Date]],lstHolidays)</f>
        <v>5</v>
      </c>
      <c r="M2633" s="27"/>
    </row>
    <row r="2634" spans="1:13" ht="30" hidden="1" customHeight="1" x14ac:dyDescent="0.3">
      <c r="A2634" s="27">
        <v>1057</v>
      </c>
      <c r="B2634" s="31">
        <v>44805</v>
      </c>
      <c r="C2634" s="31">
        <v>44782</v>
      </c>
      <c r="D2634" s="19" t="s">
        <v>813</v>
      </c>
      <c r="E2634" s="51" t="str">
        <f>IF(ISBLANK(LeaveTracker[[#This Row],[Employee Name]]),"-----",VLOOKUP(LeaveTracker[[#This Row],[Employee Name]],Employees[[Employee Name]:[Office]],7))</f>
        <v>CHO</v>
      </c>
      <c r="F2634" s="51" t="str">
        <f>IF(ISBLANK(LeaveTracker[[#This Row],[Employee Name]]),"-----",VLOOKUP(LeaveTracker[[#This Row],[Employee Name]],Employees[[Employee Name]:[Office]],6))</f>
        <v>REGULAR</v>
      </c>
      <c r="G2634" s="24">
        <v>44823</v>
      </c>
      <c r="H2634" s="24">
        <v>44824</v>
      </c>
      <c r="I2634" s="57" t="s">
        <v>82</v>
      </c>
      <c r="K2634" s="51" t="str">
        <f ca="1">LeaveTracker[[#This Row],[Days]]&amp;" "&amp;LeaveTracker[[#This Row],[Type of Leave]]</f>
        <v>2 VL</v>
      </c>
      <c r="L2634" s="23">
        <f ca="1">NETWORKDAYS(LeaveTracker[[#This Row],[Start Date]],LeaveTracker[[#This Row],[End Date]],lstHolidays)</f>
        <v>2</v>
      </c>
      <c r="M2634" s="27"/>
    </row>
    <row r="2635" spans="1:13" ht="30" hidden="1" customHeight="1" x14ac:dyDescent="0.3">
      <c r="A2635" s="27">
        <f>A2634+1</f>
        <v>1058</v>
      </c>
      <c r="B2635" s="31">
        <v>44811</v>
      </c>
      <c r="C2635" s="31">
        <v>44769</v>
      </c>
      <c r="D2635" s="19" t="s">
        <v>702</v>
      </c>
      <c r="E2635" s="51" t="str">
        <f>IF(ISBLANK(LeaveTracker[[#This Row],[Employee Name]]),"-----",VLOOKUP(LeaveTracker[[#This Row],[Employee Name]],Employees[[Employee Name]:[Office]],7))</f>
        <v>CEO</v>
      </c>
      <c r="F2635" s="51" t="str">
        <f>IF(ISBLANK(LeaveTracker[[#This Row],[Employee Name]]),"-----",VLOOKUP(LeaveTracker[[#This Row],[Employee Name]],Employees[[Employee Name]:[Office]],6))</f>
        <v>REGULAR</v>
      </c>
      <c r="G2635" s="24">
        <v>44763</v>
      </c>
      <c r="H2635" s="24">
        <v>44763</v>
      </c>
      <c r="I2635" s="57" t="s">
        <v>81</v>
      </c>
      <c r="K2635" s="51" t="str">
        <f ca="1">LeaveTracker[[#This Row],[Days]]&amp;" "&amp;LeaveTracker[[#This Row],[Type of Leave]]</f>
        <v>1 SL</v>
      </c>
      <c r="L2635" s="23">
        <f ca="1">NETWORKDAYS(LeaveTracker[[#This Row],[Start Date]],LeaveTracker[[#This Row],[End Date]],lstHolidays)</f>
        <v>1</v>
      </c>
      <c r="M2635" s="27"/>
    </row>
    <row r="2636" spans="1:13" ht="30" hidden="1" customHeight="1" x14ac:dyDescent="0.3">
      <c r="A2636" s="27">
        <f>A2635+1</f>
        <v>1059</v>
      </c>
      <c r="B2636" s="31">
        <v>44811</v>
      </c>
      <c r="C2636" s="31">
        <v>44769</v>
      </c>
      <c r="D2636" s="19" t="s">
        <v>910</v>
      </c>
      <c r="E2636" s="51" t="str">
        <f>IF(ISBLANK(LeaveTracker[[#This Row],[Employee Name]]),"-----",VLOOKUP(LeaveTracker[[#This Row],[Employee Name]],Employees[[Employee Name]:[Office]],7))</f>
        <v>CEO</v>
      </c>
      <c r="F2636" s="51" t="str">
        <f>IF(ISBLANK(LeaveTracker[[#This Row],[Employee Name]]),"-----",VLOOKUP(LeaveTracker[[#This Row],[Employee Name]],Employees[[Employee Name]:[Office]],6))</f>
        <v>REGULAR</v>
      </c>
      <c r="G2636" s="24">
        <v>44756</v>
      </c>
      <c r="H2636" s="24">
        <v>44756</v>
      </c>
      <c r="I2636" s="57" t="s">
        <v>81</v>
      </c>
      <c r="K2636" s="51" t="str">
        <f ca="1">LeaveTracker[[#This Row],[Days]]&amp;" "&amp;LeaveTracker[[#This Row],[Type of Leave]]</f>
        <v>1 SL</v>
      </c>
      <c r="L2636" s="23">
        <f ca="1">NETWORKDAYS(LeaveTracker[[#This Row],[Start Date]],LeaveTracker[[#This Row],[End Date]],lstHolidays)</f>
        <v>1</v>
      </c>
      <c r="M2636" s="27"/>
    </row>
    <row r="2637" spans="1:13" ht="30" hidden="1" customHeight="1" x14ac:dyDescent="0.3">
      <c r="A2637" s="27">
        <v>1059</v>
      </c>
      <c r="B2637" s="31">
        <v>44811</v>
      </c>
      <c r="C2637" s="31">
        <v>44769</v>
      </c>
      <c r="D2637" s="19" t="s">
        <v>910</v>
      </c>
      <c r="E2637" s="51" t="str">
        <f>IF(ISBLANK(LeaveTracker[[#This Row],[Employee Name]]),"-----",VLOOKUP(LeaveTracker[[#This Row],[Employee Name]],Employees[[Employee Name]:[Office]],7))</f>
        <v>CEO</v>
      </c>
      <c r="F2637" s="51" t="str">
        <f>IF(ISBLANK(LeaveTracker[[#This Row],[Employee Name]]),"-----",VLOOKUP(LeaveTracker[[#This Row],[Employee Name]],Employees[[Employee Name]:[Office]],6))</f>
        <v>REGULAR</v>
      </c>
      <c r="G2637" s="24">
        <v>44763</v>
      </c>
      <c r="H2637" s="24">
        <v>44763</v>
      </c>
      <c r="I2637" s="57" t="s">
        <v>81</v>
      </c>
      <c r="K2637" s="51" t="str">
        <f ca="1">LeaveTracker[[#This Row],[Days]]&amp;" "&amp;LeaveTracker[[#This Row],[Type of Leave]]</f>
        <v>1 SL</v>
      </c>
      <c r="L2637" s="23">
        <f ca="1">NETWORKDAYS(LeaveTracker[[#This Row],[Start Date]],LeaveTracker[[#This Row],[End Date]],lstHolidays)</f>
        <v>1</v>
      </c>
      <c r="M2637" s="27"/>
    </row>
    <row r="2638" spans="1:13" ht="30" hidden="1" customHeight="1" x14ac:dyDescent="0.3">
      <c r="A2638" s="27">
        <f>A2637+1</f>
        <v>1060</v>
      </c>
      <c r="B2638" s="31">
        <v>44811</v>
      </c>
      <c r="C2638" s="31">
        <v>44743</v>
      </c>
      <c r="D2638" s="19" t="s">
        <v>1110</v>
      </c>
      <c r="E2638" s="51" t="str">
        <f>IF(ISBLANK(LeaveTracker[[#This Row],[Employee Name]]),"-----",VLOOKUP(LeaveTracker[[#This Row],[Employee Name]],Employees[[Employee Name]:[Office]],7))</f>
        <v>HSKB</v>
      </c>
      <c r="F2638" s="51" t="str">
        <f>IF(ISBLANK(LeaveTracker[[#This Row],[Employee Name]]),"-----",VLOOKUP(LeaveTracker[[#This Row],[Employee Name]],Employees[[Employee Name]:[Office]],6))</f>
        <v>REGULAR</v>
      </c>
      <c r="G2638" s="24">
        <v>44928</v>
      </c>
      <c r="H2638" s="24">
        <v>44945</v>
      </c>
      <c r="I2638" s="57" t="s">
        <v>82</v>
      </c>
      <c r="K2638" s="51" t="str">
        <f ca="1">LeaveTracker[[#This Row],[Days]]&amp;" "&amp;LeaveTracker[[#This Row],[Type of Leave]]</f>
        <v>13 VL</v>
      </c>
      <c r="L2638" s="23">
        <f ca="1">NETWORKDAYS(LeaveTracker[[#This Row],[Start Date]],LeaveTracker[[#This Row],[End Date]],lstHolidays)</f>
        <v>13</v>
      </c>
      <c r="M2638" s="27"/>
    </row>
    <row r="2639" spans="1:13" ht="30" hidden="1" customHeight="1" x14ac:dyDescent="0.3">
      <c r="A2639" s="27">
        <f>A2638+1</f>
        <v>1061</v>
      </c>
      <c r="B2639" s="31">
        <v>44811</v>
      </c>
      <c r="C2639" s="31">
        <v>44743</v>
      </c>
      <c r="D2639" s="19" t="s">
        <v>1110</v>
      </c>
      <c r="E2639" s="51" t="str">
        <f>IF(ISBLANK(LeaveTracker[[#This Row],[Employee Name]]),"-----",VLOOKUP(LeaveTracker[[#This Row],[Employee Name]],Employees[[Employee Name]:[Office]],7))</f>
        <v>HSKB</v>
      </c>
      <c r="F2639" s="51" t="str">
        <f>IF(ISBLANK(LeaveTracker[[#This Row],[Employee Name]]),"-----",VLOOKUP(LeaveTracker[[#This Row],[Employee Name]],Employees[[Employee Name]:[Office]],6))</f>
        <v>REGULAR</v>
      </c>
      <c r="G2639" s="24">
        <v>44743</v>
      </c>
      <c r="H2639" s="24">
        <v>44926</v>
      </c>
      <c r="I2639" s="57" t="s">
        <v>82</v>
      </c>
      <c r="K2639" s="51" t="str">
        <f ca="1">LeaveTracker[[#This Row],[Days]]&amp;" "&amp;LeaveTracker[[#This Row],[Type of Leave]]</f>
        <v>126 VL</v>
      </c>
      <c r="L2639" s="23">
        <f ca="1">NETWORKDAYS(LeaveTracker[[#This Row],[Start Date]],LeaveTracker[[#This Row],[End Date]],lstHolidays)</f>
        <v>126</v>
      </c>
      <c r="M2639" s="27"/>
    </row>
    <row r="2640" spans="1:13" ht="30" hidden="1" customHeight="1" x14ac:dyDescent="0.3">
      <c r="A2640" s="27">
        <f>A2639+1</f>
        <v>1062</v>
      </c>
      <c r="B2640" s="31">
        <v>44811</v>
      </c>
      <c r="C2640" s="31">
        <v>44774</v>
      </c>
      <c r="D2640" s="19" t="s">
        <v>572</v>
      </c>
      <c r="E2640" s="51" t="str">
        <f>IF(ISBLANK(LeaveTracker[[#This Row],[Employee Name]]),"-----",VLOOKUP(LeaveTracker[[#This Row],[Employee Name]],Employees[[Employee Name]:[Office]],7))</f>
        <v>CENRO</v>
      </c>
      <c r="F2640" s="51" t="str">
        <f>IF(ISBLANK(LeaveTracker[[#This Row],[Employee Name]]),"-----",VLOOKUP(LeaveTracker[[#This Row],[Employee Name]],Employees[[Employee Name]:[Office]],6))</f>
        <v>REGULAR</v>
      </c>
      <c r="G2640" s="24">
        <v>44770</v>
      </c>
      <c r="H2640" s="24">
        <v>44771</v>
      </c>
      <c r="I2640" s="57" t="s">
        <v>81</v>
      </c>
      <c r="K2640" s="51" t="str">
        <f ca="1">LeaveTracker[[#This Row],[Days]]&amp;" "&amp;LeaveTracker[[#This Row],[Type of Leave]]</f>
        <v>2 SL</v>
      </c>
      <c r="L2640" s="23">
        <f ca="1">NETWORKDAYS(LeaveTracker[[#This Row],[Start Date]],LeaveTracker[[#This Row],[End Date]],lstHolidays)</f>
        <v>2</v>
      </c>
      <c r="M2640" s="27"/>
    </row>
    <row r="2641" spans="1:13" ht="30" hidden="1" customHeight="1" x14ac:dyDescent="0.3">
      <c r="A2641" s="27">
        <f>A2640+1</f>
        <v>1063</v>
      </c>
      <c r="B2641" s="31">
        <v>44811</v>
      </c>
      <c r="C2641" s="31">
        <v>44782</v>
      </c>
      <c r="D2641" s="19" t="s">
        <v>567</v>
      </c>
      <c r="E2641" s="51" t="str">
        <f>IF(ISBLANK(LeaveTracker[[#This Row],[Employee Name]]),"-----",VLOOKUP(LeaveTracker[[#This Row],[Employee Name]],Employees[[Employee Name]:[Office]],7))</f>
        <v>CENRO</v>
      </c>
      <c r="F2641" s="51" t="str">
        <f>IF(ISBLANK(LeaveTracker[[#This Row],[Employee Name]]),"-----",VLOOKUP(LeaveTracker[[#This Row],[Employee Name]],Employees[[Employee Name]:[Office]],6))</f>
        <v>REGULAR</v>
      </c>
      <c r="G2641" s="24">
        <v>44778</v>
      </c>
      <c r="H2641" s="24">
        <v>44778</v>
      </c>
      <c r="I2641" s="57" t="s">
        <v>81</v>
      </c>
      <c r="K2641" s="51" t="str">
        <f ca="1">LeaveTracker[[#This Row],[Days]]&amp;" "&amp;LeaveTracker[[#This Row],[Type of Leave]]</f>
        <v>1 SL</v>
      </c>
      <c r="L2641" s="23">
        <f ca="1">NETWORKDAYS(LeaveTracker[[#This Row],[Start Date]],LeaveTracker[[#This Row],[End Date]],lstHolidays)</f>
        <v>1</v>
      </c>
      <c r="M2641" s="27"/>
    </row>
    <row r="2642" spans="1:13" ht="30" hidden="1" customHeight="1" x14ac:dyDescent="0.3">
      <c r="A2642" s="27">
        <v>1063</v>
      </c>
      <c r="B2642" s="31">
        <v>44811</v>
      </c>
      <c r="C2642" s="31">
        <v>44782</v>
      </c>
      <c r="D2642" s="19" t="s">
        <v>567</v>
      </c>
      <c r="E2642" s="51" t="str">
        <f>IF(ISBLANK(LeaveTracker[[#This Row],[Employee Name]]),"-----",VLOOKUP(LeaveTracker[[#This Row],[Employee Name]],Employees[[Employee Name]:[Office]],7))</f>
        <v>CENRO</v>
      </c>
      <c r="F2642" s="51" t="str">
        <f>IF(ISBLANK(LeaveTracker[[#This Row],[Employee Name]]),"-----",VLOOKUP(LeaveTracker[[#This Row],[Employee Name]],Employees[[Employee Name]:[Office]],6))</f>
        <v>REGULAR</v>
      </c>
      <c r="G2642" s="24">
        <v>44781</v>
      </c>
      <c r="H2642" s="24">
        <v>44781</v>
      </c>
      <c r="I2642" s="57" t="s">
        <v>81</v>
      </c>
      <c r="K2642" s="51" t="str">
        <f ca="1">LeaveTracker[[#This Row],[Days]]&amp;" "&amp;LeaveTracker[[#This Row],[Type of Leave]]</f>
        <v>1 SL</v>
      </c>
      <c r="L2642" s="23">
        <f ca="1">NETWORKDAYS(LeaveTracker[[#This Row],[Start Date]],LeaveTracker[[#This Row],[End Date]],lstHolidays)</f>
        <v>1</v>
      </c>
      <c r="M2642" s="27"/>
    </row>
    <row r="2643" spans="1:13" ht="30" hidden="1" customHeight="1" x14ac:dyDescent="0.3">
      <c r="A2643" s="27">
        <f t="shared" ref="A2643:A2653" si="15">A2642+1</f>
        <v>1064</v>
      </c>
      <c r="B2643" s="31">
        <v>44811</v>
      </c>
      <c r="C2643" s="31">
        <v>44809</v>
      </c>
      <c r="D2643" s="19" t="s">
        <v>485</v>
      </c>
      <c r="E2643" s="51" t="str">
        <f>IF(ISBLANK(LeaveTracker[[#This Row],[Employee Name]]),"-----",VLOOKUP(LeaveTracker[[#This Row],[Employee Name]],Employees[[Employee Name]:[Office]],7))</f>
        <v>COOPERATIVE OFFICE</v>
      </c>
      <c r="F2643" s="51" t="str">
        <f>IF(ISBLANK(LeaveTracker[[#This Row],[Employee Name]]),"-----",VLOOKUP(LeaveTracker[[#This Row],[Employee Name]],Employees[[Employee Name]:[Office]],6))</f>
        <v>REGULAR</v>
      </c>
      <c r="G2643" s="24">
        <v>44823</v>
      </c>
      <c r="H2643" s="24">
        <v>44823</v>
      </c>
      <c r="I2643" s="57" t="s">
        <v>82</v>
      </c>
      <c r="K2643" s="51" t="str">
        <f ca="1">LeaveTracker[[#This Row],[Days]]&amp;" "&amp;LeaveTracker[[#This Row],[Type of Leave]]</f>
        <v>1 VL</v>
      </c>
      <c r="L2643" s="23">
        <f ca="1">NETWORKDAYS(LeaveTracker[[#This Row],[Start Date]],LeaveTracker[[#This Row],[End Date]],lstHolidays)</f>
        <v>1</v>
      </c>
      <c r="M2643" s="27"/>
    </row>
    <row r="2644" spans="1:13" ht="30" hidden="1" customHeight="1" x14ac:dyDescent="0.3">
      <c r="A2644" s="27">
        <f t="shared" si="15"/>
        <v>1065</v>
      </c>
      <c r="B2644" s="31">
        <v>44811</v>
      </c>
      <c r="C2644" s="31">
        <v>44782</v>
      </c>
      <c r="D2644" s="19" t="s">
        <v>674</v>
      </c>
      <c r="E2644" s="51" t="str">
        <f>IF(ISBLANK(LeaveTracker[[#This Row],[Employee Name]]),"-----",VLOOKUP(LeaveTracker[[#This Row],[Employee Name]],Employees[[Employee Name]:[Office]],7))</f>
        <v>SP</v>
      </c>
      <c r="F2644" s="51" t="str">
        <f>IF(ISBLANK(LeaveTracker[[#This Row],[Employee Name]]),"-----",VLOOKUP(LeaveTracker[[#This Row],[Employee Name]],Employees[[Employee Name]:[Office]],6))</f>
        <v>REGULAR</v>
      </c>
      <c r="G2644" s="24">
        <v>44781</v>
      </c>
      <c r="H2644" s="24">
        <v>44781</v>
      </c>
      <c r="I2644" s="57" t="s">
        <v>81</v>
      </c>
      <c r="K2644" s="51" t="str">
        <f ca="1">LeaveTracker[[#This Row],[Days]]&amp;" "&amp;LeaveTracker[[#This Row],[Type of Leave]]</f>
        <v>1 SL</v>
      </c>
      <c r="L2644" s="23">
        <f ca="1">NETWORKDAYS(LeaveTracker[[#This Row],[Start Date]],LeaveTracker[[#This Row],[End Date]],lstHolidays)</f>
        <v>1</v>
      </c>
      <c r="M2644" s="27"/>
    </row>
    <row r="2645" spans="1:13" ht="30" hidden="1" customHeight="1" x14ac:dyDescent="0.3">
      <c r="A2645" s="27">
        <f t="shared" si="15"/>
        <v>1066</v>
      </c>
      <c r="B2645" s="31">
        <v>44811</v>
      </c>
      <c r="C2645" s="31">
        <v>44784</v>
      </c>
      <c r="D2645" s="19" t="s">
        <v>733</v>
      </c>
      <c r="E2645" s="51" t="str">
        <f>IF(ISBLANK(LeaveTracker[[#This Row],[Employee Name]]),"-----",VLOOKUP(LeaveTracker[[#This Row],[Employee Name]],Employees[[Employee Name]:[Office]],7))</f>
        <v>SP</v>
      </c>
      <c r="F2645" s="51" t="str">
        <f>IF(ISBLANK(LeaveTracker[[#This Row],[Employee Name]]),"-----",VLOOKUP(LeaveTracker[[#This Row],[Employee Name]],Employees[[Employee Name]:[Office]],6))</f>
        <v>REGULAR</v>
      </c>
      <c r="G2645" s="24">
        <v>44781</v>
      </c>
      <c r="H2645" s="24">
        <v>44783</v>
      </c>
      <c r="I2645" s="57" t="s">
        <v>81</v>
      </c>
      <c r="K2645" s="51" t="str">
        <f ca="1">LeaveTracker[[#This Row],[Days]]&amp;" "&amp;LeaveTracker[[#This Row],[Type of Leave]]</f>
        <v>3 SL</v>
      </c>
      <c r="L2645" s="23">
        <f ca="1">NETWORKDAYS(LeaveTracker[[#This Row],[Start Date]],LeaveTracker[[#This Row],[End Date]],lstHolidays)</f>
        <v>3</v>
      </c>
      <c r="M2645" s="27"/>
    </row>
    <row r="2646" spans="1:13" ht="30" hidden="1" customHeight="1" x14ac:dyDescent="0.3">
      <c r="A2646" s="27">
        <f t="shared" si="15"/>
        <v>1067</v>
      </c>
      <c r="B2646" s="31">
        <v>44811</v>
      </c>
      <c r="C2646" s="31">
        <v>44783</v>
      </c>
      <c r="D2646" s="19" t="s">
        <v>365</v>
      </c>
      <c r="E2646" s="51" t="str">
        <f>IF(ISBLANK(LeaveTracker[[#This Row],[Employee Name]]),"-----",VLOOKUP(LeaveTracker[[#This Row],[Employee Name]],Employees[[Employee Name]:[Office]],7))</f>
        <v>MAHOGANY MARKET</v>
      </c>
      <c r="F2646" s="51" t="str">
        <f>IF(ISBLANK(LeaveTracker[[#This Row],[Employee Name]]),"-----",VLOOKUP(LeaveTracker[[#This Row],[Employee Name]],Employees[[Employee Name]:[Office]],6))</f>
        <v>REGULAR</v>
      </c>
      <c r="G2646" s="24">
        <v>44782</v>
      </c>
      <c r="H2646" s="24">
        <v>44782</v>
      </c>
      <c r="I2646" s="57" t="s">
        <v>81</v>
      </c>
      <c r="K2646" s="51" t="str">
        <f ca="1">LeaveTracker[[#This Row],[Days]]&amp;" "&amp;LeaveTracker[[#This Row],[Type of Leave]]</f>
        <v>1 SL</v>
      </c>
      <c r="L2646" s="23">
        <f ca="1">NETWORKDAYS(LeaveTracker[[#This Row],[Start Date]],LeaveTracker[[#This Row],[End Date]],lstHolidays)</f>
        <v>1</v>
      </c>
      <c r="M2646" s="27"/>
    </row>
    <row r="2647" spans="1:13" ht="30" hidden="1" customHeight="1" x14ac:dyDescent="0.3">
      <c r="A2647" s="27">
        <f t="shared" si="15"/>
        <v>1068</v>
      </c>
      <c r="B2647" s="31">
        <v>44811</v>
      </c>
      <c r="C2647" s="31">
        <v>44775</v>
      </c>
      <c r="D2647" s="19" t="s">
        <v>361</v>
      </c>
      <c r="E2647" s="51" t="str">
        <f>IF(ISBLANK(LeaveTracker[[#This Row],[Employee Name]]),"-----",VLOOKUP(LeaveTracker[[#This Row],[Employee Name]],Employees[[Employee Name]:[Office]],7))</f>
        <v>VMO</v>
      </c>
      <c r="F2647" s="51" t="str">
        <f>IF(ISBLANK(LeaveTracker[[#This Row],[Employee Name]]),"-----",VLOOKUP(LeaveTracker[[#This Row],[Employee Name]],Employees[[Employee Name]:[Office]],6))</f>
        <v>REGULAR</v>
      </c>
      <c r="G2647" s="24">
        <v>44781</v>
      </c>
      <c r="H2647" s="24">
        <v>44781</v>
      </c>
      <c r="I2647" s="57" t="s">
        <v>300</v>
      </c>
      <c r="J2647" s="43" t="s">
        <v>1007</v>
      </c>
      <c r="K2647" s="51" t="str">
        <f ca="1">LeaveTracker[[#This Row],[Days]]&amp;" "&amp;LeaveTracker[[#This Row],[Type of Leave]]</f>
        <v>1 OTHER</v>
      </c>
      <c r="L2647" s="23">
        <f ca="1">NETWORKDAYS(LeaveTracker[[#This Row],[Start Date]],LeaveTracker[[#This Row],[End Date]],lstHolidays)</f>
        <v>1</v>
      </c>
      <c r="M2647" s="27"/>
    </row>
    <row r="2648" spans="1:13" ht="30" hidden="1" customHeight="1" x14ac:dyDescent="0.3">
      <c r="A2648" s="27">
        <f t="shared" si="15"/>
        <v>1069</v>
      </c>
      <c r="B2648" s="31">
        <v>44811</v>
      </c>
      <c r="C2648" s="31">
        <v>44785</v>
      </c>
      <c r="D2648" s="19" t="s">
        <v>1099</v>
      </c>
      <c r="E2648" s="51" t="str">
        <f>IF(ISBLANK(LeaveTracker[[#This Row],[Employee Name]]),"-----",VLOOKUP(LeaveTracker[[#This Row],[Employee Name]],Employees[[Employee Name]:[Office]],7))</f>
        <v>VMO</v>
      </c>
      <c r="F2648" s="51" t="str">
        <f>IF(ISBLANK(LeaveTracker[[#This Row],[Employee Name]]),"-----",VLOOKUP(LeaveTracker[[#This Row],[Employee Name]],Employees[[Employee Name]:[Office]],6))</f>
        <v>REGULAR</v>
      </c>
      <c r="G2648" s="24">
        <v>44781</v>
      </c>
      <c r="H2648" s="24">
        <v>44783</v>
      </c>
      <c r="I2648" s="57" t="s">
        <v>81</v>
      </c>
      <c r="K2648" s="51" t="str">
        <f ca="1">LeaveTracker[[#This Row],[Days]]&amp;" "&amp;LeaveTracker[[#This Row],[Type of Leave]]</f>
        <v>3 SL</v>
      </c>
      <c r="L2648" s="23">
        <f ca="1">NETWORKDAYS(LeaveTracker[[#This Row],[Start Date]],LeaveTracker[[#This Row],[End Date]],lstHolidays)</f>
        <v>3</v>
      </c>
      <c r="M2648" s="27"/>
    </row>
    <row r="2649" spans="1:13" ht="30" hidden="1" customHeight="1" x14ac:dyDescent="0.3">
      <c r="A2649" s="27">
        <f t="shared" si="15"/>
        <v>1070</v>
      </c>
      <c r="B2649" s="31">
        <v>44811</v>
      </c>
      <c r="C2649" s="31">
        <v>44770</v>
      </c>
      <c r="D2649" s="19" t="s">
        <v>733</v>
      </c>
      <c r="E2649" s="51" t="str">
        <f>IF(ISBLANK(LeaveTracker[[#This Row],[Employee Name]]),"-----",VLOOKUP(LeaveTracker[[#This Row],[Employee Name]],Employees[[Employee Name]:[Office]],7))</f>
        <v>SP</v>
      </c>
      <c r="F2649" s="51" t="str">
        <f>IF(ISBLANK(LeaveTracker[[#This Row],[Employee Name]]),"-----",VLOOKUP(LeaveTracker[[#This Row],[Employee Name]],Employees[[Employee Name]:[Office]],6))</f>
        <v>REGULAR</v>
      </c>
      <c r="G2649" s="24">
        <v>44769</v>
      </c>
      <c r="H2649" s="24">
        <v>44769</v>
      </c>
      <c r="I2649" s="57" t="s">
        <v>81</v>
      </c>
      <c r="K2649" s="51" t="str">
        <f ca="1">LeaveTracker[[#This Row],[Days]]&amp;" "&amp;LeaveTracker[[#This Row],[Type of Leave]]</f>
        <v>1 SL</v>
      </c>
      <c r="L2649" s="23">
        <f ca="1">NETWORKDAYS(LeaveTracker[[#This Row],[Start Date]],LeaveTracker[[#This Row],[End Date]],lstHolidays)</f>
        <v>1</v>
      </c>
      <c r="M2649" s="27"/>
    </row>
    <row r="2650" spans="1:13" ht="30" hidden="1" customHeight="1" x14ac:dyDescent="0.3">
      <c r="A2650" s="27">
        <f t="shared" si="15"/>
        <v>1071</v>
      </c>
      <c r="B2650" s="31">
        <v>44811</v>
      </c>
      <c r="C2650" s="31">
        <v>44782</v>
      </c>
      <c r="D2650" s="19" t="s">
        <v>594</v>
      </c>
      <c r="E2650" s="51" t="str">
        <f>IF(ISBLANK(LeaveTracker[[#This Row],[Employee Name]]),"-----",VLOOKUP(LeaveTracker[[#This Row],[Employee Name]],Employees[[Employee Name]:[Office]],7))</f>
        <v>MAHOGANY MARKET</v>
      </c>
      <c r="F2650" s="51" t="str">
        <f>IF(ISBLANK(LeaveTracker[[#This Row],[Employee Name]]),"-----",VLOOKUP(LeaveTracker[[#This Row],[Employee Name]],Employees[[Employee Name]:[Office]],6))</f>
        <v>REGULAR</v>
      </c>
      <c r="G2650" s="24">
        <v>44780</v>
      </c>
      <c r="H2650" s="24">
        <v>44780</v>
      </c>
      <c r="I2650" s="57" t="s">
        <v>81</v>
      </c>
      <c r="K2650" s="51" t="str">
        <f>LeaveTracker[[#This Row],[Days]]&amp;" "&amp;LeaveTracker[[#This Row],[Type of Leave]]</f>
        <v>1 SL</v>
      </c>
      <c r="L2650" s="23">
        <v>1</v>
      </c>
      <c r="M2650" s="27"/>
    </row>
    <row r="2651" spans="1:13" ht="30" hidden="1" customHeight="1" x14ac:dyDescent="0.3">
      <c r="A2651" s="27">
        <f t="shared" si="15"/>
        <v>1072</v>
      </c>
      <c r="B2651" s="31">
        <v>44811</v>
      </c>
      <c r="C2651" s="31">
        <v>44767</v>
      </c>
      <c r="D2651" s="19" t="s">
        <v>1113</v>
      </c>
      <c r="E2651" s="51" t="str">
        <f>IF(ISBLANK(LeaveTracker[[#This Row],[Employee Name]]),"-----",VLOOKUP(LeaveTracker[[#This Row],[Employee Name]],Employees[[Employee Name]:[Office]],7))</f>
        <v>CENRO</v>
      </c>
      <c r="F2651" s="51" t="str">
        <f>IF(ISBLANK(LeaveTracker[[#This Row],[Employee Name]]),"-----",VLOOKUP(LeaveTracker[[#This Row],[Employee Name]],Employees[[Employee Name]:[Office]],6))</f>
        <v>REGULAR</v>
      </c>
      <c r="G2651" s="24">
        <v>44761</v>
      </c>
      <c r="H2651" s="24">
        <v>44764</v>
      </c>
      <c r="I2651" s="57" t="s">
        <v>81</v>
      </c>
      <c r="K2651" s="51" t="str">
        <f ca="1">LeaveTracker[[#This Row],[Days]]&amp;" "&amp;LeaveTracker[[#This Row],[Type of Leave]]</f>
        <v>4 SL</v>
      </c>
      <c r="L2651" s="23">
        <f ca="1">NETWORKDAYS(LeaveTracker[[#This Row],[Start Date]],LeaveTracker[[#This Row],[End Date]],lstHolidays)</f>
        <v>4</v>
      </c>
      <c r="M2651" s="27"/>
    </row>
    <row r="2652" spans="1:13" ht="30" hidden="1" customHeight="1" x14ac:dyDescent="0.3">
      <c r="A2652" s="27">
        <f t="shared" si="15"/>
        <v>1073</v>
      </c>
      <c r="B2652" s="31">
        <v>44811</v>
      </c>
      <c r="C2652" s="31">
        <v>44799</v>
      </c>
      <c r="D2652" s="19" t="s">
        <v>908</v>
      </c>
      <c r="E2652" s="51" t="str">
        <f>IF(ISBLANK(LeaveTracker[[#This Row],[Employee Name]]),"-----",VLOOKUP(LeaveTracker[[#This Row],[Employee Name]],Employees[[Employee Name]:[Office]],7))</f>
        <v>CEO</v>
      </c>
      <c r="F2652" s="51" t="str">
        <f>IF(ISBLANK(LeaveTracker[[#This Row],[Employee Name]]),"-----",VLOOKUP(LeaveTracker[[#This Row],[Employee Name]],Employees[[Employee Name]:[Office]],6))</f>
        <v>REGULAR</v>
      </c>
      <c r="G2652" s="24">
        <v>44811</v>
      </c>
      <c r="H2652" s="24">
        <v>44811</v>
      </c>
      <c r="I2652" s="57" t="s">
        <v>300</v>
      </c>
      <c r="J2652" s="43" t="s">
        <v>1007</v>
      </c>
      <c r="K2652" s="51" t="str">
        <f ca="1">LeaveTracker[[#This Row],[Days]]&amp;" "&amp;LeaveTracker[[#This Row],[Type of Leave]]</f>
        <v>1 OTHER</v>
      </c>
      <c r="L2652" s="23">
        <f ca="1">NETWORKDAYS(LeaveTracker[[#This Row],[Start Date]],LeaveTracker[[#This Row],[End Date]],lstHolidays)</f>
        <v>1</v>
      </c>
      <c r="M2652" s="27"/>
    </row>
    <row r="2653" spans="1:13" ht="30" hidden="1" customHeight="1" x14ac:dyDescent="0.3">
      <c r="A2653" s="27">
        <f t="shared" si="15"/>
        <v>1074</v>
      </c>
      <c r="B2653" s="31">
        <v>44811</v>
      </c>
      <c r="C2653" s="31">
        <v>44799</v>
      </c>
      <c r="D2653" s="19" t="s">
        <v>908</v>
      </c>
      <c r="E2653" s="51" t="str">
        <f>IF(ISBLANK(LeaveTracker[[#This Row],[Employee Name]]),"-----",VLOOKUP(LeaveTracker[[#This Row],[Employee Name]],Employees[[Employee Name]:[Office]],7))</f>
        <v>CEO</v>
      </c>
      <c r="F2653" s="51" t="str">
        <f>IF(ISBLANK(LeaveTracker[[#This Row],[Employee Name]]),"-----",VLOOKUP(LeaveTracker[[#This Row],[Employee Name]],Employees[[Employee Name]:[Office]],6))</f>
        <v>REGULAR</v>
      </c>
      <c r="G2653" s="24">
        <v>44795</v>
      </c>
      <c r="H2653" s="24">
        <v>44795</v>
      </c>
      <c r="I2653" s="57" t="s">
        <v>81</v>
      </c>
      <c r="K2653" s="51" t="str">
        <f ca="1">LeaveTracker[[#This Row],[Days]]&amp;" "&amp;LeaveTracker[[#This Row],[Type of Leave]]</f>
        <v>1 SL</v>
      </c>
      <c r="L2653" s="23">
        <f ca="1">NETWORKDAYS(LeaveTracker[[#This Row],[Start Date]],LeaveTracker[[#This Row],[End Date]],lstHolidays)</f>
        <v>1</v>
      </c>
      <c r="M2653" s="27"/>
    </row>
    <row r="2654" spans="1:13" ht="30" hidden="1" customHeight="1" x14ac:dyDescent="0.3">
      <c r="A2654" s="27">
        <v>1074</v>
      </c>
      <c r="B2654" s="31">
        <v>44811</v>
      </c>
      <c r="C2654" s="31">
        <v>44799</v>
      </c>
      <c r="D2654" s="19" t="s">
        <v>908</v>
      </c>
      <c r="E2654" s="51" t="str">
        <f>IF(ISBLANK(LeaveTracker[[#This Row],[Employee Name]]),"-----",VLOOKUP(LeaveTracker[[#This Row],[Employee Name]],Employees[[Employee Name]:[Office]],7))</f>
        <v>CEO</v>
      </c>
      <c r="F2654" s="51" t="str">
        <f>IF(ISBLANK(LeaveTracker[[#This Row],[Employee Name]]),"-----",VLOOKUP(LeaveTracker[[#This Row],[Employee Name]],Employees[[Employee Name]:[Office]],6))</f>
        <v>REGULAR</v>
      </c>
      <c r="G2654" s="24">
        <v>44799</v>
      </c>
      <c r="H2654" s="24">
        <v>44799</v>
      </c>
      <c r="I2654" s="57" t="s">
        <v>81</v>
      </c>
      <c r="K2654" s="51" t="str">
        <f ca="1">LeaveTracker[[#This Row],[Days]]&amp;" "&amp;LeaveTracker[[#This Row],[Type of Leave]]</f>
        <v>1 SL</v>
      </c>
      <c r="L2654" s="23">
        <f ca="1">NETWORKDAYS(LeaveTracker[[#This Row],[Start Date]],LeaveTracker[[#This Row],[End Date]],lstHolidays)</f>
        <v>1</v>
      </c>
      <c r="M2654" s="27"/>
    </row>
    <row r="2655" spans="1:13" ht="30" hidden="1" customHeight="1" x14ac:dyDescent="0.3">
      <c r="A2655" s="27">
        <f>A2654+1</f>
        <v>1075</v>
      </c>
      <c r="B2655" s="31">
        <v>44811</v>
      </c>
      <c r="C2655" s="31">
        <v>44792</v>
      </c>
      <c r="D2655" s="19" t="s">
        <v>257</v>
      </c>
      <c r="E2655" s="51" t="str">
        <f>IF(ISBLANK(LeaveTracker[[#This Row],[Employee Name]]),"-----",VLOOKUP(LeaveTracker[[#This Row],[Employee Name]],Employees[[Employee Name]:[Office]],7))</f>
        <v>TICC/TCCH</v>
      </c>
      <c r="F2655" s="51" t="str">
        <f>IF(ISBLANK(LeaveTracker[[#This Row],[Employee Name]]),"-----",VLOOKUP(LeaveTracker[[#This Row],[Employee Name]],Employees[[Employee Name]:[Office]],6))</f>
        <v>CASUAL</v>
      </c>
      <c r="G2655" s="24">
        <v>44789</v>
      </c>
      <c r="H2655" s="24">
        <v>44789</v>
      </c>
      <c r="I2655" s="57" t="s">
        <v>81</v>
      </c>
      <c r="K2655" s="51" t="str">
        <f ca="1">LeaveTracker[[#This Row],[Days]]&amp;" "&amp;LeaveTracker[[#This Row],[Type of Leave]]</f>
        <v>1 SL</v>
      </c>
      <c r="L2655" s="23">
        <f ca="1">NETWORKDAYS(LeaveTracker[[#This Row],[Start Date]],LeaveTracker[[#This Row],[End Date]],lstHolidays)</f>
        <v>1</v>
      </c>
      <c r="M2655" s="27"/>
    </row>
    <row r="2656" spans="1:13" ht="30" hidden="1" customHeight="1" x14ac:dyDescent="0.3">
      <c r="A2656" s="27">
        <f>A2655+1</f>
        <v>1076</v>
      </c>
      <c r="B2656" s="31">
        <v>44811</v>
      </c>
      <c r="C2656" s="31">
        <v>44796</v>
      </c>
      <c r="D2656" s="19" t="s">
        <v>248</v>
      </c>
      <c r="E2656" s="51" t="str">
        <f>IF(ISBLANK(LeaveTracker[[#This Row],[Employee Name]]),"-----",VLOOKUP(LeaveTracker[[#This Row],[Employee Name]],Employees[[Employee Name]:[Office]],7))</f>
        <v>TCCH/TICC</v>
      </c>
      <c r="F2656" s="51" t="str">
        <f>IF(ISBLANK(LeaveTracker[[#This Row],[Employee Name]]),"-----",VLOOKUP(LeaveTracker[[#This Row],[Employee Name]],Employees[[Employee Name]:[Office]],6))</f>
        <v>REGULAR</v>
      </c>
      <c r="G2656" s="24">
        <v>44795</v>
      </c>
      <c r="H2656" s="24">
        <v>44795</v>
      </c>
      <c r="I2656" s="57" t="s">
        <v>81</v>
      </c>
      <c r="K2656" s="51" t="str">
        <f ca="1">LeaveTracker[[#This Row],[Days]]&amp;" "&amp;LeaveTracker[[#This Row],[Type of Leave]]</f>
        <v>1 SL</v>
      </c>
      <c r="L2656" s="23">
        <f ca="1">NETWORKDAYS(LeaveTracker[[#This Row],[Start Date]],LeaveTracker[[#This Row],[End Date]],lstHolidays)</f>
        <v>1</v>
      </c>
      <c r="M2656" s="27"/>
    </row>
    <row r="2657" spans="1:13" ht="30" hidden="1" customHeight="1" x14ac:dyDescent="0.3">
      <c r="A2657" s="27">
        <f>A2656+1</f>
        <v>1077</v>
      </c>
      <c r="B2657" s="31">
        <v>44811</v>
      </c>
      <c r="C2657" s="31">
        <v>44781</v>
      </c>
      <c r="D2657" s="19" t="s">
        <v>175</v>
      </c>
      <c r="E2657" s="51" t="str">
        <f>IF(ISBLANK(LeaveTracker[[#This Row],[Employee Name]]),"-----",VLOOKUP(LeaveTracker[[#This Row],[Employee Name]],Employees[[Employee Name]:[Office]],7))</f>
        <v>HRMO</v>
      </c>
      <c r="F2657" s="51" t="str">
        <f>IF(ISBLANK(LeaveTracker[[#This Row],[Employee Name]]),"-----",VLOOKUP(LeaveTracker[[#This Row],[Employee Name]],Employees[[Employee Name]:[Office]],6))</f>
        <v>REGULAR</v>
      </c>
      <c r="G2657" s="24">
        <v>44776</v>
      </c>
      <c r="H2657" s="24">
        <v>44777</v>
      </c>
      <c r="I2657" s="57" t="s">
        <v>81</v>
      </c>
      <c r="K2657" s="51" t="str">
        <f ca="1">LeaveTracker[[#This Row],[Days]]&amp;" "&amp;LeaveTracker[[#This Row],[Type of Leave]]</f>
        <v>2 SL</v>
      </c>
      <c r="L2657" s="23">
        <f ca="1">NETWORKDAYS(LeaveTracker[[#This Row],[Start Date]],LeaveTracker[[#This Row],[End Date]],lstHolidays)</f>
        <v>2</v>
      </c>
      <c r="M2657" s="27"/>
    </row>
    <row r="2658" spans="1:13" ht="30" hidden="1" customHeight="1" x14ac:dyDescent="0.3">
      <c r="A2658" s="27">
        <f>A2657+1</f>
        <v>1078</v>
      </c>
      <c r="B2658" s="31">
        <v>44811</v>
      </c>
      <c r="C2658" s="31">
        <v>44782</v>
      </c>
      <c r="D2658" s="19" t="s">
        <v>175</v>
      </c>
      <c r="E2658" s="51" t="str">
        <f>IF(ISBLANK(LeaveTracker[[#This Row],[Employee Name]]),"-----",VLOOKUP(LeaveTracker[[#This Row],[Employee Name]],Employees[[Employee Name]:[Office]],7))</f>
        <v>HRMO</v>
      </c>
      <c r="F2658" s="51" t="str">
        <f>IF(ISBLANK(LeaveTracker[[#This Row],[Employee Name]]),"-----",VLOOKUP(LeaveTracker[[#This Row],[Employee Name]],Employees[[Employee Name]:[Office]],6))</f>
        <v>REGULAR</v>
      </c>
      <c r="G2658" s="24">
        <v>44784</v>
      </c>
      <c r="H2658" s="24">
        <v>44784</v>
      </c>
      <c r="I2658" s="57" t="s">
        <v>300</v>
      </c>
      <c r="J2658" s="43" t="s">
        <v>1007</v>
      </c>
      <c r="K2658" s="51" t="str">
        <f ca="1">LeaveTracker[[#This Row],[Days]]&amp;" "&amp;LeaveTracker[[#This Row],[Type of Leave]]</f>
        <v>1 OTHER</v>
      </c>
      <c r="L2658" s="23">
        <f ca="1">NETWORKDAYS(LeaveTracker[[#This Row],[Start Date]],LeaveTracker[[#This Row],[End Date]],lstHolidays)</f>
        <v>1</v>
      </c>
      <c r="M2658" s="27"/>
    </row>
    <row r="2659" spans="1:13" ht="30" hidden="1" customHeight="1" x14ac:dyDescent="0.3">
      <c r="A2659" s="27">
        <v>1078</v>
      </c>
      <c r="B2659" s="31">
        <v>44811</v>
      </c>
      <c r="C2659" s="31">
        <v>44782</v>
      </c>
      <c r="D2659" s="19" t="s">
        <v>175</v>
      </c>
      <c r="E2659" s="51" t="str">
        <f>IF(ISBLANK(LeaveTracker[[#This Row],[Employee Name]]),"-----",VLOOKUP(LeaveTracker[[#This Row],[Employee Name]],Employees[[Employee Name]:[Office]],7))</f>
        <v>HRMO</v>
      </c>
      <c r="F2659" s="51" t="str">
        <f>IF(ISBLANK(LeaveTracker[[#This Row],[Employee Name]]),"-----",VLOOKUP(LeaveTracker[[#This Row],[Employee Name]],Employees[[Employee Name]:[Office]],6))</f>
        <v>REGULAR</v>
      </c>
      <c r="G2659" s="24">
        <v>44788</v>
      </c>
      <c r="H2659" s="24">
        <v>44788</v>
      </c>
      <c r="I2659" s="57" t="s">
        <v>300</v>
      </c>
      <c r="J2659" s="43" t="s">
        <v>1007</v>
      </c>
      <c r="K2659" s="51" t="str">
        <f ca="1">LeaveTracker[[#This Row],[Days]]&amp;" "&amp;LeaveTracker[[#This Row],[Type of Leave]]</f>
        <v>1 OTHER</v>
      </c>
      <c r="L2659" s="23">
        <f ca="1">NETWORKDAYS(LeaveTracker[[#This Row],[Start Date]],LeaveTracker[[#This Row],[End Date]],lstHolidays)</f>
        <v>1</v>
      </c>
      <c r="M2659" s="27"/>
    </row>
    <row r="2660" spans="1:13" ht="30" hidden="1" customHeight="1" x14ac:dyDescent="0.3">
      <c r="A2660" s="27">
        <f>A2659+1</f>
        <v>1079</v>
      </c>
      <c r="B2660" s="31">
        <v>44811</v>
      </c>
      <c r="C2660" s="31">
        <v>44782</v>
      </c>
      <c r="D2660" s="19" t="s">
        <v>405</v>
      </c>
      <c r="E2660" s="51" t="str">
        <f>IF(ISBLANK(LeaveTracker[[#This Row],[Employee Name]]),"-----",VLOOKUP(LeaveTracker[[#This Row],[Employee Name]],Employees[[Employee Name]:[Office]],7))</f>
        <v>CTO</v>
      </c>
      <c r="F2660" s="51" t="str">
        <f>IF(ISBLANK(LeaveTracker[[#This Row],[Employee Name]]),"-----",VLOOKUP(LeaveTracker[[#This Row],[Employee Name]],Employees[[Employee Name]:[Office]],6))</f>
        <v>REGULAR</v>
      </c>
      <c r="G2660" s="24">
        <v>44781</v>
      </c>
      <c r="H2660" s="24">
        <v>44781</v>
      </c>
      <c r="I2660" s="57" t="s">
        <v>81</v>
      </c>
      <c r="K2660" s="51" t="str">
        <f ca="1">LeaveTracker[[#This Row],[Days]]&amp;" "&amp;LeaveTracker[[#This Row],[Type of Leave]]</f>
        <v>1 SL</v>
      </c>
      <c r="L2660" s="23">
        <f ca="1">NETWORKDAYS(LeaveTracker[[#This Row],[Start Date]],LeaveTracker[[#This Row],[End Date]],lstHolidays)</f>
        <v>1</v>
      </c>
      <c r="M2660" s="27"/>
    </row>
    <row r="2661" spans="1:13" ht="30" hidden="1" customHeight="1" x14ac:dyDescent="0.3">
      <c r="A2661" s="27">
        <f>A2660+1</f>
        <v>1080</v>
      </c>
      <c r="B2661" s="31">
        <v>44811</v>
      </c>
      <c r="C2661" s="31">
        <v>44743</v>
      </c>
      <c r="D2661" s="19" t="s">
        <v>1087</v>
      </c>
      <c r="E2661" s="51" t="str">
        <f>IF(ISBLANK(LeaveTracker[[#This Row],[Employee Name]]),"-----",VLOOKUP(LeaveTracker[[#This Row],[Employee Name]],Employees[[Employee Name]:[Office]],7))</f>
        <v>ACCOUNTING</v>
      </c>
      <c r="F2661" s="51" t="str">
        <f>IF(ISBLANK(LeaveTracker[[#This Row],[Employee Name]]),"-----",VLOOKUP(LeaveTracker[[#This Row],[Employee Name]],Employees[[Employee Name]:[Office]],6))</f>
        <v>REGULAR</v>
      </c>
      <c r="G2661" s="24">
        <v>44760</v>
      </c>
      <c r="H2661" s="24">
        <v>44761</v>
      </c>
      <c r="I2661" s="57" t="s">
        <v>300</v>
      </c>
      <c r="J2661" s="43" t="s">
        <v>1007</v>
      </c>
      <c r="K2661" s="51" t="str">
        <f ca="1">LeaveTracker[[#This Row],[Days]]&amp;" "&amp;LeaveTracker[[#This Row],[Type of Leave]]</f>
        <v>2 OTHER</v>
      </c>
      <c r="L2661" s="23">
        <f ca="1">NETWORKDAYS(LeaveTracker[[#This Row],[Start Date]],LeaveTracker[[#This Row],[End Date]],lstHolidays)</f>
        <v>2</v>
      </c>
      <c r="M2661" s="27"/>
    </row>
    <row r="2662" spans="1:13" ht="30" hidden="1" customHeight="1" x14ac:dyDescent="0.3">
      <c r="A2662" s="27">
        <f>A2661+1</f>
        <v>1081</v>
      </c>
      <c r="B2662" s="31">
        <v>44811</v>
      </c>
      <c r="C2662" s="31">
        <v>44743</v>
      </c>
      <c r="D2662" s="19" t="s">
        <v>1087</v>
      </c>
      <c r="E2662" s="51" t="str">
        <f>IF(ISBLANK(LeaveTracker[[#This Row],[Employee Name]]),"-----",VLOOKUP(LeaveTracker[[#This Row],[Employee Name]],Employees[[Employee Name]:[Office]],7))</f>
        <v>ACCOUNTING</v>
      </c>
      <c r="F2662" s="51" t="str">
        <f>IF(ISBLANK(LeaveTracker[[#This Row],[Employee Name]]),"-----",VLOOKUP(LeaveTracker[[#This Row],[Employee Name]],Employees[[Employee Name]:[Office]],6))</f>
        <v>REGULAR</v>
      </c>
      <c r="G2662" s="24">
        <v>44746</v>
      </c>
      <c r="H2662" s="24">
        <v>44746</v>
      </c>
      <c r="I2662" s="57" t="s">
        <v>300</v>
      </c>
      <c r="J2662" s="43" t="s">
        <v>1008</v>
      </c>
      <c r="K2662" s="51" t="str">
        <f ca="1">LeaveTracker[[#This Row],[Days]]&amp;" "&amp;LeaveTracker[[#This Row],[Type of Leave]]</f>
        <v>1 OTHER</v>
      </c>
      <c r="L2662" s="23">
        <f ca="1">NETWORKDAYS(LeaveTracker[[#This Row],[Start Date]],LeaveTracker[[#This Row],[End Date]],lstHolidays)</f>
        <v>1</v>
      </c>
      <c r="M2662" s="27"/>
    </row>
    <row r="2663" spans="1:13" ht="30" hidden="1" customHeight="1" x14ac:dyDescent="0.3">
      <c r="A2663" s="27">
        <f>A2662+1</f>
        <v>1082</v>
      </c>
      <c r="B2663" s="31">
        <v>44819</v>
      </c>
      <c r="C2663" s="31">
        <v>44782</v>
      </c>
      <c r="D2663" s="19" t="s">
        <v>1266</v>
      </c>
      <c r="E2663" s="51" t="str">
        <f>IF(ISBLANK(LeaveTracker[[#This Row],[Employee Name]]),"-----",VLOOKUP(LeaveTracker[[#This Row],[Employee Name]],Employees[[Employee Name]:[Office]],7))</f>
        <v>CHO</v>
      </c>
      <c r="F2663" s="51" t="str">
        <f>IF(ISBLANK(LeaveTracker[[#This Row],[Employee Name]]),"-----",VLOOKUP(LeaveTracker[[#This Row],[Employee Name]],Employees[[Employee Name]:[Office]],6))</f>
        <v>REGULAR</v>
      </c>
      <c r="G2663" s="24">
        <v>44791</v>
      </c>
      <c r="H2663" s="24">
        <v>44792</v>
      </c>
      <c r="I2663" s="57" t="s">
        <v>82</v>
      </c>
      <c r="K2663" s="51" t="str">
        <f ca="1">LeaveTracker[[#This Row],[Days]]&amp;" "&amp;LeaveTracker[[#This Row],[Type of Leave]]</f>
        <v>2 VL</v>
      </c>
      <c r="L2663" s="23">
        <f ca="1">NETWORKDAYS(LeaveTracker[[#This Row],[Start Date]],LeaveTracker[[#This Row],[End Date]],lstHolidays)</f>
        <v>2</v>
      </c>
      <c r="M2663" s="27"/>
    </row>
    <row r="2664" spans="1:13" ht="30" hidden="1" customHeight="1" x14ac:dyDescent="0.3">
      <c r="A2664" s="27">
        <v>1082</v>
      </c>
      <c r="B2664" s="31">
        <v>44819</v>
      </c>
      <c r="C2664" s="31">
        <v>44782</v>
      </c>
      <c r="D2664" s="19" t="s">
        <v>1266</v>
      </c>
      <c r="E2664" s="51" t="str">
        <f>IF(ISBLANK(LeaveTracker[[#This Row],[Employee Name]]),"-----",VLOOKUP(LeaveTracker[[#This Row],[Employee Name]],Employees[[Employee Name]:[Office]],7))</f>
        <v>CHO</v>
      </c>
      <c r="F2664" s="51" t="str">
        <f>IF(ISBLANK(LeaveTracker[[#This Row],[Employee Name]]),"-----",VLOOKUP(LeaveTracker[[#This Row],[Employee Name]],Employees[[Employee Name]:[Office]],6))</f>
        <v>REGULAR</v>
      </c>
      <c r="G2664" s="24">
        <v>44795</v>
      </c>
      <c r="H2664" s="24">
        <v>44799</v>
      </c>
      <c r="I2664" s="57" t="s">
        <v>82</v>
      </c>
      <c r="K2664" s="51" t="str">
        <f ca="1">LeaveTracker[[#This Row],[Days]]&amp;" "&amp;LeaveTracker[[#This Row],[Type of Leave]]</f>
        <v>5 VL</v>
      </c>
      <c r="L2664" s="23">
        <f ca="1">NETWORKDAYS(LeaveTracker[[#This Row],[Start Date]],LeaveTracker[[#This Row],[End Date]],lstHolidays)</f>
        <v>5</v>
      </c>
      <c r="M2664" s="27"/>
    </row>
    <row r="2665" spans="1:13" ht="30" hidden="1" customHeight="1" x14ac:dyDescent="0.3">
      <c r="A2665" s="27">
        <f t="shared" ref="A2665:A2728" si="16">A2664+1</f>
        <v>1083</v>
      </c>
      <c r="B2665" s="31">
        <v>44819</v>
      </c>
      <c r="C2665" s="31">
        <v>44764</v>
      </c>
      <c r="D2665" s="19" t="s">
        <v>1270</v>
      </c>
      <c r="E2665" s="51" t="str">
        <f>IF(ISBLANK(LeaveTracker[[#This Row],[Employee Name]]),"-----",VLOOKUP(LeaveTracker[[#This Row],[Employee Name]],Employees[[Employee Name]:[Office]],7))</f>
        <v>BUDGET</v>
      </c>
      <c r="F2665" s="51" t="str">
        <f>IF(ISBLANK(LeaveTracker[[#This Row],[Employee Name]]),"-----",VLOOKUP(LeaveTracker[[#This Row],[Employee Name]],Employees[[Employee Name]:[Office]],6))</f>
        <v>REGULAR</v>
      </c>
      <c r="G2665" s="24">
        <v>44763</v>
      </c>
      <c r="H2665" s="24">
        <v>44763</v>
      </c>
      <c r="I2665" s="57" t="s">
        <v>81</v>
      </c>
      <c r="K2665" s="51" t="str">
        <f ca="1">LeaveTracker[[#This Row],[Days]]&amp;" "&amp;LeaveTracker[[#This Row],[Type of Leave]]</f>
        <v>1 SL</v>
      </c>
      <c r="L2665" s="23">
        <f ca="1">NETWORKDAYS(LeaveTracker[[#This Row],[Start Date]],LeaveTracker[[#This Row],[End Date]],lstHolidays)</f>
        <v>1</v>
      </c>
      <c r="M2665" s="27"/>
    </row>
    <row r="2666" spans="1:13" ht="30" hidden="1" customHeight="1" x14ac:dyDescent="0.3">
      <c r="A2666" s="27">
        <f t="shared" si="16"/>
        <v>1084</v>
      </c>
      <c r="B2666" s="31">
        <v>44819</v>
      </c>
      <c r="C2666" s="31">
        <v>44783</v>
      </c>
      <c r="D2666" s="19" t="s">
        <v>462</v>
      </c>
      <c r="E2666" s="51" t="str">
        <f>IF(ISBLANK(LeaveTracker[[#This Row],[Employee Name]]),"-----",VLOOKUP(LeaveTracker[[#This Row],[Employee Name]],Employees[[Employee Name]:[Office]],7))</f>
        <v>HRMO</v>
      </c>
      <c r="F2666" s="51" t="str">
        <f>IF(ISBLANK(LeaveTracker[[#This Row],[Employee Name]]),"-----",VLOOKUP(LeaveTracker[[#This Row],[Employee Name]],Employees[[Employee Name]:[Office]],6))</f>
        <v>REGULAR</v>
      </c>
      <c r="G2666" s="24">
        <v>44784</v>
      </c>
      <c r="H2666" s="24">
        <v>44784</v>
      </c>
      <c r="I2666" s="57" t="s">
        <v>81</v>
      </c>
      <c r="K2666" s="51" t="str">
        <f ca="1">LeaveTracker[[#This Row],[Days]]&amp;" "&amp;LeaveTracker[[#This Row],[Type of Leave]]</f>
        <v>1 SL</v>
      </c>
      <c r="L2666" s="23">
        <f ca="1">NETWORKDAYS(LeaveTracker[[#This Row],[Start Date]],LeaveTracker[[#This Row],[End Date]],lstHolidays)</f>
        <v>1</v>
      </c>
      <c r="M2666" s="27"/>
    </row>
    <row r="2667" spans="1:13" ht="30" hidden="1" customHeight="1" x14ac:dyDescent="0.3">
      <c r="A2667" s="27">
        <f t="shared" si="16"/>
        <v>1085</v>
      </c>
      <c r="B2667" s="31">
        <v>44819</v>
      </c>
      <c r="C2667" s="31">
        <v>44784</v>
      </c>
      <c r="D2667" s="19" t="s">
        <v>1273</v>
      </c>
      <c r="E2667" s="51" t="str">
        <f>IF(ISBLANK(LeaveTracker[[#This Row],[Employee Name]]),"-----",VLOOKUP(LeaveTracker[[#This Row],[Employee Name]],Employees[[Employee Name]:[Office]],7))</f>
        <v>CHO</v>
      </c>
      <c r="F2667" s="51" t="str">
        <f>IF(ISBLANK(LeaveTracker[[#This Row],[Employee Name]]),"-----",VLOOKUP(LeaveTracker[[#This Row],[Employee Name]],Employees[[Employee Name]:[Office]],6))</f>
        <v>REGULAR</v>
      </c>
      <c r="G2667" s="24">
        <v>44796</v>
      </c>
      <c r="H2667" s="24">
        <v>44798</v>
      </c>
      <c r="I2667" s="57" t="s">
        <v>300</v>
      </c>
      <c r="J2667" s="43" t="s">
        <v>1008</v>
      </c>
      <c r="K2667" s="51" t="str">
        <f ca="1">LeaveTracker[[#This Row],[Days]]&amp;" "&amp;LeaveTracker[[#This Row],[Type of Leave]]</f>
        <v>3 OTHER</v>
      </c>
      <c r="L2667" s="23">
        <f ca="1">NETWORKDAYS(LeaveTracker[[#This Row],[Start Date]],LeaveTracker[[#This Row],[End Date]],lstHolidays)</f>
        <v>3</v>
      </c>
      <c r="M2667" s="27"/>
    </row>
    <row r="2668" spans="1:13" ht="30" hidden="1" customHeight="1" x14ac:dyDescent="0.3">
      <c r="A2668" s="27">
        <f t="shared" si="16"/>
        <v>1086</v>
      </c>
      <c r="B2668" s="31">
        <v>44819</v>
      </c>
      <c r="C2668" s="31">
        <v>44778</v>
      </c>
      <c r="D2668" s="19" t="s">
        <v>802</v>
      </c>
      <c r="E2668" s="51" t="str">
        <f>IF(ISBLANK(LeaveTracker[[#This Row],[Employee Name]]),"-----",VLOOKUP(LeaveTracker[[#This Row],[Employee Name]],Employees[[Employee Name]:[Office]],7))</f>
        <v>ONT</v>
      </c>
      <c r="F2668" s="51" t="str">
        <f>IF(ISBLANK(LeaveTracker[[#This Row],[Employee Name]]),"-----",VLOOKUP(LeaveTracker[[#This Row],[Employee Name]],Employees[[Employee Name]:[Office]],6))</f>
        <v>REGULAR</v>
      </c>
      <c r="G2668" s="24">
        <v>44777</v>
      </c>
      <c r="H2668" s="24">
        <v>44777</v>
      </c>
      <c r="I2668" s="57" t="s">
        <v>81</v>
      </c>
      <c r="K2668" s="51" t="str">
        <f ca="1">LeaveTracker[[#This Row],[Days]]&amp;" "&amp;LeaveTracker[[#This Row],[Type of Leave]]</f>
        <v>1 SL</v>
      </c>
      <c r="L2668" s="23">
        <f ca="1">NETWORKDAYS(LeaveTracker[[#This Row],[Start Date]],LeaveTracker[[#This Row],[End Date]],lstHolidays)</f>
        <v>1</v>
      </c>
      <c r="M2668" s="27"/>
    </row>
    <row r="2669" spans="1:13" ht="30" hidden="1" customHeight="1" x14ac:dyDescent="0.3">
      <c r="A2669" s="27">
        <f t="shared" si="16"/>
        <v>1087</v>
      </c>
      <c r="B2669" s="31">
        <v>44819</v>
      </c>
      <c r="C2669" s="31">
        <v>44778</v>
      </c>
      <c r="D2669" s="19" t="s">
        <v>1277</v>
      </c>
      <c r="E2669" s="51" t="str">
        <f>IF(ISBLANK(LeaveTracker[[#This Row],[Employee Name]]),"-----",VLOOKUP(LeaveTracker[[#This Row],[Employee Name]],Employees[[Employee Name]:[Office]],7))</f>
        <v>ONT</v>
      </c>
      <c r="F2669" s="51" t="str">
        <f>IF(ISBLANK(LeaveTracker[[#This Row],[Employee Name]]),"-----",VLOOKUP(LeaveTracker[[#This Row],[Employee Name]],Employees[[Employee Name]:[Office]],6))</f>
        <v>REGULAR</v>
      </c>
      <c r="G2669" s="24">
        <v>44784</v>
      </c>
      <c r="H2669" s="24">
        <v>44784</v>
      </c>
      <c r="I2669" s="57" t="s">
        <v>82</v>
      </c>
      <c r="K2669" s="51" t="str">
        <f ca="1">LeaveTracker[[#This Row],[Days]]&amp;" "&amp;LeaveTracker[[#This Row],[Type of Leave]]</f>
        <v>1 VL</v>
      </c>
      <c r="L2669" s="23">
        <f ca="1">NETWORKDAYS(LeaveTracker[[#This Row],[Start Date]],LeaveTracker[[#This Row],[End Date]],lstHolidays)</f>
        <v>1</v>
      </c>
      <c r="M2669" s="27"/>
    </row>
    <row r="2670" spans="1:13" ht="30" hidden="1" customHeight="1" x14ac:dyDescent="0.3">
      <c r="A2670" s="27">
        <f t="shared" si="16"/>
        <v>1088</v>
      </c>
      <c r="B2670" s="31">
        <v>44819</v>
      </c>
      <c r="C2670" s="31">
        <v>44774</v>
      </c>
      <c r="D2670" s="19" t="s">
        <v>476</v>
      </c>
      <c r="E2670" s="51" t="str">
        <f>IF(ISBLANK(LeaveTracker[[#This Row],[Employee Name]]),"-----",VLOOKUP(LeaveTracker[[#This Row],[Employee Name]],Employees[[Employee Name]:[Office]],7))</f>
        <v>PIO</v>
      </c>
      <c r="F2670" s="51" t="str">
        <f>IF(ISBLANK(LeaveTracker[[#This Row],[Employee Name]]),"-----",VLOOKUP(LeaveTracker[[#This Row],[Employee Name]],Employees[[Employee Name]:[Office]],6))</f>
        <v>REGULAR</v>
      </c>
      <c r="G2670" s="24">
        <v>44767</v>
      </c>
      <c r="H2670" s="24">
        <v>44770</v>
      </c>
      <c r="I2670" s="57" t="s">
        <v>81</v>
      </c>
      <c r="K2670" s="51" t="str">
        <f ca="1">LeaveTracker[[#This Row],[Days]]&amp;" "&amp;LeaveTracker[[#This Row],[Type of Leave]]</f>
        <v>4 SL</v>
      </c>
      <c r="L2670" s="23">
        <f ca="1">NETWORKDAYS(LeaveTracker[[#This Row],[Start Date]],LeaveTracker[[#This Row],[End Date]],lstHolidays)</f>
        <v>4</v>
      </c>
      <c r="M2670" s="27"/>
    </row>
    <row r="2671" spans="1:13" ht="30" hidden="1" customHeight="1" x14ac:dyDescent="0.3">
      <c r="A2671" s="27">
        <f t="shared" si="16"/>
        <v>1089</v>
      </c>
      <c r="B2671" s="31">
        <v>44819</v>
      </c>
      <c r="C2671" s="31">
        <v>44777</v>
      </c>
      <c r="D2671" s="19" t="s">
        <v>476</v>
      </c>
      <c r="E2671" s="51" t="str">
        <f>IF(ISBLANK(LeaveTracker[[#This Row],[Employee Name]]),"-----",VLOOKUP(LeaveTracker[[#This Row],[Employee Name]],Employees[[Employee Name]:[Office]],7))</f>
        <v>PIO</v>
      </c>
      <c r="F2671" s="51" t="str">
        <f>IF(ISBLANK(LeaveTracker[[#This Row],[Employee Name]]),"-----",VLOOKUP(LeaveTracker[[#This Row],[Employee Name]],Employees[[Employee Name]:[Office]],6))</f>
        <v>REGULAR</v>
      </c>
      <c r="G2671" s="24">
        <v>44775</v>
      </c>
      <c r="H2671" s="24">
        <v>44776</v>
      </c>
      <c r="I2671" s="57" t="s">
        <v>81</v>
      </c>
      <c r="K2671" s="51" t="str">
        <f ca="1">LeaveTracker[[#This Row],[Days]]&amp;" "&amp;LeaveTracker[[#This Row],[Type of Leave]]</f>
        <v>2 SL</v>
      </c>
      <c r="L2671" s="23">
        <f ca="1">NETWORKDAYS(LeaveTracker[[#This Row],[Start Date]],LeaveTracker[[#This Row],[End Date]],lstHolidays)</f>
        <v>2</v>
      </c>
      <c r="M2671" s="27"/>
    </row>
    <row r="2672" spans="1:13" ht="30" hidden="1" customHeight="1" x14ac:dyDescent="0.3">
      <c r="A2672" s="27">
        <f t="shared" si="16"/>
        <v>1090</v>
      </c>
      <c r="B2672" s="31">
        <v>44819</v>
      </c>
      <c r="C2672" s="31">
        <v>44795</v>
      </c>
      <c r="D2672" s="19" t="s">
        <v>1053</v>
      </c>
      <c r="E2672" s="51" t="str">
        <f>IF(ISBLANK(LeaveTracker[[#This Row],[Employee Name]]),"-----",VLOOKUP(LeaveTracker[[#This Row],[Employee Name]],Employees[[Employee Name]:[Office]],7))</f>
        <v>PIO</v>
      </c>
      <c r="F2672" s="51" t="str">
        <f>IF(ISBLANK(LeaveTracker[[#This Row],[Employee Name]]),"-----",VLOOKUP(LeaveTracker[[#This Row],[Employee Name]],Employees[[Employee Name]:[Office]],6))</f>
        <v>REGULAR</v>
      </c>
      <c r="G2672" s="24">
        <v>44791</v>
      </c>
      <c r="H2672" s="24">
        <v>44791</v>
      </c>
      <c r="I2672" s="57" t="s">
        <v>81</v>
      </c>
      <c r="K2672" s="51" t="str">
        <f ca="1">LeaveTracker[[#This Row],[Days]]&amp;" "&amp;LeaveTracker[[#This Row],[Type of Leave]]</f>
        <v>1 SL</v>
      </c>
      <c r="L2672" s="23">
        <f ca="1">NETWORKDAYS(LeaveTracker[[#This Row],[Start Date]],LeaveTracker[[#This Row],[End Date]],lstHolidays)</f>
        <v>1</v>
      </c>
      <c r="M2672" s="27"/>
    </row>
    <row r="2673" spans="1:13" ht="30" hidden="1" customHeight="1" x14ac:dyDescent="0.3">
      <c r="A2673" s="27">
        <f t="shared" si="16"/>
        <v>1091</v>
      </c>
      <c r="B2673" s="31">
        <v>44819</v>
      </c>
      <c r="C2673" s="31">
        <v>44792</v>
      </c>
      <c r="D2673" s="19" t="s">
        <v>525</v>
      </c>
      <c r="E2673" s="51" t="str">
        <f>IF(ISBLANK(LeaveTracker[[#This Row],[Employee Name]]),"-----",VLOOKUP(LeaveTracker[[#This Row],[Employee Name]],Employees[[Employee Name]:[Office]],7))</f>
        <v>PIO</v>
      </c>
      <c r="F2673" s="51" t="str">
        <f>IF(ISBLANK(LeaveTracker[[#This Row],[Employee Name]]),"-----",VLOOKUP(LeaveTracker[[#This Row],[Employee Name]],Employees[[Employee Name]:[Office]],6))</f>
        <v>REGULAR</v>
      </c>
      <c r="G2673" s="24">
        <v>44792</v>
      </c>
      <c r="H2673" s="24">
        <v>44792</v>
      </c>
      <c r="I2673" s="57" t="s">
        <v>300</v>
      </c>
      <c r="J2673" s="43" t="s">
        <v>1039</v>
      </c>
      <c r="K2673" s="51" t="str">
        <f ca="1">LeaveTracker[[#This Row],[Days]]&amp;" "&amp;LeaveTracker[[#This Row],[Type of Leave]]</f>
        <v>1 OTHER</v>
      </c>
      <c r="L2673" s="23">
        <f ca="1">NETWORKDAYS(LeaveTracker[[#This Row],[Start Date]],LeaveTracker[[#This Row],[End Date]],lstHolidays)</f>
        <v>1</v>
      </c>
      <c r="M2673" s="27"/>
    </row>
    <row r="2674" spans="1:13" ht="30" hidden="1" customHeight="1" x14ac:dyDescent="0.3">
      <c r="A2674" s="27">
        <f t="shared" si="16"/>
        <v>1092</v>
      </c>
      <c r="B2674" s="31">
        <v>44819</v>
      </c>
      <c r="C2674" s="31">
        <v>44759</v>
      </c>
      <c r="D2674" s="19" t="s">
        <v>136</v>
      </c>
      <c r="E2674" s="51" t="str">
        <f>IF(ISBLANK(LeaveTracker[[#This Row],[Employee Name]]),"-----",VLOOKUP(LeaveTracker[[#This Row],[Employee Name]],Employees[[Employee Name]:[Office]],7))</f>
        <v>CHO</v>
      </c>
      <c r="F2674" s="51" t="str">
        <f>IF(ISBLANK(LeaveTracker[[#This Row],[Employee Name]]),"-----",VLOOKUP(LeaveTracker[[#This Row],[Employee Name]],Employees[[Employee Name]:[Office]],6))</f>
        <v>REGULAR</v>
      </c>
      <c r="G2674" s="24">
        <v>44785</v>
      </c>
      <c r="H2674" s="24">
        <v>44785</v>
      </c>
      <c r="I2674" s="57" t="s">
        <v>81</v>
      </c>
      <c r="K2674" s="51" t="str">
        <f ca="1">LeaveTracker[[#This Row],[Days]]&amp;" "&amp;LeaveTracker[[#This Row],[Type of Leave]]</f>
        <v>1 SL</v>
      </c>
      <c r="L2674" s="23">
        <f ca="1">NETWORKDAYS(LeaveTracker[[#This Row],[Start Date]],LeaveTracker[[#This Row],[End Date]],lstHolidays)</f>
        <v>1</v>
      </c>
      <c r="M2674" s="27"/>
    </row>
    <row r="2675" spans="1:13" ht="30" hidden="1" customHeight="1" x14ac:dyDescent="0.3">
      <c r="A2675" s="27">
        <f t="shared" si="16"/>
        <v>1093</v>
      </c>
      <c r="B2675" s="31">
        <v>44819</v>
      </c>
      <c r="C2675" s="31">
        <v>44743</v>
      </c>
      <c r="D2675" s="19" t="s">
        <v>1280</v>
      </c>
      <c r="E2675" s="51" t="str">
        <f>IF(ISBLANK(LeaveTracker[[#This Row],[Employee Name]]),"-----",VLOOKUP(LeaveTracker[[#This Row],[Employee Name]],Employees[[Employee Name]:[Office]],7))</f>
        <v>VMO</v>
      </c>
      <c r="F2675" s="51" t="str">
        <f>IF(ISBLANK(LeaveTracker[[#This Row],[Employee Name]]),"-----",VLOOKUP(LeaveTracker[[#This Row],[Employee Name]],Employees[[Employee Name]:[Office]],6))</f>
        <v>REGULAR</v>
      </c>
      <c r="G2675" s="24"/>
      <c r="H2675" s="24"/>
      <c r="I2675" s="57" t="s">
        <v>300</v>
      </c>
      <c r="J2675" s="43" t="s">
        <v>694</v>
      </c>
      <c r="K2675" s="51" t="str">
        <f ca="1">LeaveTracker[[#This Row],[Days]]&amp;" "&amp;LeaveTracker[[#This Row],[Type of Leave]]</f>
        <v>0 OTHER</v>
      </c>
      <c r="L2675" s="23">
        <f ca="1">NETWORKDAYS(LeaveTracker[[#This Row],[Start Date]],LeaveTracker[[#This Row],[End Date]],lstHolidays)</f>
        <v>0</v>
      </c>
      <c r="M2675" s="27"/>
    </row>
    <row r="2676" spans="1:13" ht="30" hidden="1" customHeight="1" x14ac:dyDescent="0.3">
      <c r="A2676" s="27">
        <f t="shared" si="16"/>
        <v>1094</v>
      </c>
      <c r="B2676" s="31">
        <v>44819</v>
      </c>
      <c r="C2676" s="31">
        <v>44785</v>
      </c>
      <c r="D2676" s="19" t="s">
        <v>110</v>
      </c>
      <c r="E2676" s="51" t="str">
        <f>IF(ISBLANK(LeaveTracker[[#This Row],[Employee Name]]),"-----",VLOOKUP(LeaveTracker[[#This Row],[Employee Name]],Employees[[Employee Name]:[Office]],7))</f>
        <v>ADMIN OFFICE</v>
      </c>
      <c r="F2676" s="51" t="str">
        <f>IF(ISBLANK(LeaveTracker[[#This Row],[Employee Name]]),"-----",VLOOKUP(LeaveTracker[[#This Row],[Employee Name]],Employees[[Employee Name]:[Office]],6))</f>
        <v>REGULAR</v>
      </c>
      <c r="G2676" s="24">
        <v>44778</v>
      </c>
      <c r="H2676" s="24">
        <v>44778</v>
      </c>
      <c r="I2676" s="57" t="s">
        <v>81</v>
      </c>
      <c r="K2676" s="51" t="str">
        <f ca="1">LeaveTracker[[#This Row],[Days]]&amp;" "&amp;LeaveTracker[[#This Row],[Type of Leave]]</f>
        <v>1 SL</v>
      </c>
      <c r="L2676" s="23">
        <f ca="1">NETWORKDAYS(LeaveTracker[[#This Row],[Start Date]],LeaveTracker[[#This Row],[End Date]],lstHolidays)</f>
        <v>1</v>
      </c>
      <c r="M2676" s="27"/>
    </row>
    <row r="2677" spans="1:13" ht="30" hidden="1" customHeight="1" x14ac:dyDescent="0.3">
      <c r="A2677" s="27">
        <v>1094</v>
      </c>
      <c r="B2677" s="31">
        <v>44819</v>
      </c>
      <c r="C2677" s="31">
        <v>44785</v>
      </c>
      <c r="D2677" s="19" t="s">
        <v>110</v>
      </c>
      <c r="E2677" s="51" t="str">
        <f>IF(ISBLANK(LeaveTracker[[#This Row],[Employee Name]]),"-----",VLOOKUP(LeaveTracker[[#This Row],[Employee Name]],Employees[[Employee Name]:[Office]],7))</f>
        <v>ADMIN OFFICE</v>
      </c>
      <c r="F2677" s="51" t="str">
        <f>IF(ISBLANK(LeaveTracker[[#This Row],[Employee Name]]),"-----",VLOOKUP(LeaveTracker[[#This Row],[Employee Name]],Employees[[Employee Name]:[Office]],6))</f>
        <v>REGULAR</v>
      </c>
      <c r="G2677" s="24">
        <v>44784</v>
      </c>
      <c r="H2677" s="24">
        <v>44784</v>
      </c>
      <c r="I2677" s="57" t="s">
        <v>81</v>
      </c>
      <c r="K2677" s="51" t="str">
        <f ca="1">LeaveTracker[[#This Row],[Days]]&amp;" "&amp;LeaveTracker[[#This Row],[Type of Leave]]</f>
        <v>1 SL</v>
      </c>
      <c r="L2677" s="23">
        <f ca="1">NETWORKDAYS(LeaveTracker[[#This Row],[Start Date]],LeaveTracker[[#This Row],[End Date]],lstHolidays)</f>
        <v>1</v>
      </c>
      <c r="M2677" s="27"/>
    </row>
    <row r="2678" spans="1:13" ht="30" hidden="1" customHeight="1" x14ac:dyDescent="0.3">
      <c r="A2678" s="27">
        <f t="shared" si="16"/>
        <v>1095</v>
      </c>
      <c r="B2678" s="31">
        <v>44819</v>
      </c>
      <c r="C2678" s="31">
        <v>44819</v>
      </c>
      <c r="D2678" s="19" t="s">
        <v>289</v>
      </c>
      <c r="E2678" s="51" t="str">
        <f>IF(ISBLANK(LeaveTracker[[#This Row],[Employee Name]]),"-----",VLOOKUP(LeaveTracker[[#This Row],[Employee Name]],Employees[[Employee Name]:[Office]],7))</f>
        <v>EEO/ CITY MARKET</v>
      </c>
      <c r="F2678" s="51" t="str">
        <f>IF(ISBLANK(LeaveTracker[[#This Row],[Employee Name]]),"-----",VLOOKUP(LeaveTracker[[#This Row],[Employee Name]],Employees[[Employee Name]:[Office]],6))</f>
        <v>REGULAR</v>
      </c>
      <c r="G2678" s="24"/>
      <c r="H2678" s="24"/>
      <c r="I2678" s="57" t="s">
        <v>300</v>
      </c>
      <c r="J2678" s="43" t="s">
        <v>694</v>
      </c>
      <c r="K2678" s="51" t="str">
        <f ca="1">LeaveTracker[[#This Row],[Days]]&amp;" "&amp;LeaveTracker[[#This Row],[Type of Leave]]</f>
        <v>0 OTHER</v>
      </c>
      <c r="L2678" s="23">
        <f ca="1">NETWORKDAYS(LeaveTracker[[#This Row],[Start Date]],LeaveTracker[[#This Row],[End Date]],lstHolidays)</f>
        <v>0</v>
      </c>
      <c r="M2678" s="27"/>
    </row>
    <row r="2679" spans="1:13" ht="30" hidden="1" customHeight="1" x14ac:dyDescent="0.3">
      <c r="A2679" s="27">
        <f t="shared" si="16"/>
        <v>1096</v>
      </c>
      <c r="B2679" s="31">
        <v>44831</v>
      </c>
      <c r="C2679" s="31">
        <v>44796</v>
      </c>
      <c r="D2679" s="19" t="s">
        <v>1060</v>
      </c>
      <c r="E2679" s="51" t="str">
        <f>IF(ISBLANK(LeaveTracker[[#This Row],[Employee Name]]),"-----",VLOOKUP(LeaveTracker[[#This Row],[Employee Name]],Employees[[Employee Name]:[Office]],7))</f>
        <v>CTO</v>
      </c>
      <c r="F2679" s="51" t="str">
        <f>IF(ISBLANK(LeaveTracker[[#This Row],[Employee Name]]),"-----",VLOOKUP(LeaveTracker[[#This Row],[Employee Name]],Employees[[Employee Name]:[Office]],6))</f>
        <v>REGULAR</v>
      </c>
      <c r="G2679" s="24">
        <v>44795</v>
      </c>
      <c r="H2679" s="24">
        <v>44795</v>
      </c>
      <c r="I2679" s="57" t="s">
        <v>81</v>
      </c>
      <c r="K2679" s="51" t="str">
        <f ca="1">LeaveTracker[[#This Row],[Days]]&amp;" "&amp;LeaveTracker[[#This Row],[Type of Leave]]</f>
        <v>1 SL</v>
      </c>
      <c r="L2679" s="23">
        <f ca="1">NETWORKDAYS(LeaveTracker[[#This Row],[Start Date]],LeaveTracker[[#This Row],[End Date]],lstHolidays)</f>
        <v>1</v>
      </c>
      <c r="M2679" s="27"/>
    </row>
    <row r="2680" spans="1:13" ht="30" hidden="1" customHeight="1" x14ac:dyDescent="0.3">
      <c r="A2680" s="27">
        <f t="shared" si="16"/>
        <v>1097</v>
      </c>
      <c r="B2680" s="31">
        <v>44831</v>
      </c>
      <c r="C2680" s="31">
        <v>44795</v>
      </c>
      <c r="D2680" s="19" t="s">
        <v>397</v>
      </c>
      <c r="E2680" s="51" t="str">
        <f>IF(ISBLANK(LeaveTracker[[#This Row],[Employee Name]]),"-----",VLOOKUP(LeaveTracker[[#This Row],[Employee Name]],Employees[[Employee Name]:[Office]],7))</f>
        <v>CTO</v>
      </c>
      <c r="F2680" s="51" t="str">
        <f>IF(ISBLANK(LeaveTracker[[#This Row],[Employee Name]]),"-----",VLOOKUP(LeaveTracker[[#This Row],[Employee Name]],Employees[[Employee Name]:[Office]],6))</f>
        <v>REGULAR</v>
      </c>
      <c r="G2680" s="24">
        <v>44792</v>
      </c>
      <c r="H2680" s="24">
        <v>44792</v>
      </c>
      <c r="I2680" s="57" t="s">
        <v>300</v>
      </c>
      <c r="J2680" s="43" t="s">
        <v>1007</v>
      </c>
      <c r="K2680" s="51" t="str">
        <f ca="1">LeaveTracker[[#This Row],[Days]]&amp;" "&amp;LeaveTracker[[#This Row],[Type of Leave]]</f>
        <v>1 OTHER</v>
      </c>
      <c r="L2680" s="23">
        <f ca="1">NETWORKDAYS(LeaveTracker[[#This Row],[Start Date]],LeaveTracker[[#This Row],[End Date]],lstHolidays)</f>
        <v>1</v>
      </c>
      <c r="M2680" s="27"/>
    </row>
    <row r="2681" spans="1:13" ht="30" hidden="1" customHeight="1" x14ac:dyDescent="0.3">
      <c r="A2681" s="27">
        <f t="shared" si="16"/>
        <v>1098</v>
      </c>
      <c r="B2681" s="31">
        <v>44831</v>
      </c>
      <c r="C2681" s="31">
        <v>44795</v>
      </c>
      <c r="D2681" s="19" t="s">
        <v>397</v>
      </c>
      <c r="E2681" s="51" t="str">
        <f>IF(ISBLANK(LeaveTracker[[#This Row],[Employee Name]]),"-----",VLOOKUP(LeaveTracker[[#This Row],[Employee Name]],Employees[[Employee Name]:[Office]],7))</f>
        <v>CTO</v>
      </c>
      <c r="F2681" s="51" t="str">
        <f>IF(ISBLANK(LeaveTracker[[#This Row],[Employee Name]]),"-----",VLOOKUP(LeaveTracker[[#This Row],[Employee Name]],Employees[[Employee Name]:[Office]],6))</f>
        <v>REGULAR</v>
      </c>
      <c r="G2681" s="24">
        <v>44792</v>
      </c>
      <c r="H2681" s="24">
        <v>44792</v>
      </c>
      <c r="I2681" s="57" t="s">
        <v>300</v>
      </c>
      <c r="J2681" s="43" t="s">
        <v>1007</v>
      </c>
      <c r="K2681" s="51" t="str">
        <f ca="1">LeaveTracker[[#This Row],[Days]]&amp;" "&amp;LeaveTracker[[#This Row],[Type of Leave]]</f>
        <v>1 OTHER</v>
      </c>
      <c r="L2681" s="23">
        <f ca="1">NETWORKDAYS(LeaveTracker[[#This Row],[Start Date]],LeaveTracker[[#This Row],[End Date]],lstHolidays)</f>
        <v>1</v>
      </c>
      <c r="M2681" s="27"/>
    </row>
    <row r="2682" spans="1:13" ht="30" hidden="1" customHeight="1" x14ac:dyDescent="0.3">
      <c r="A2682" s="27">
        <f t="shared" si="16"/>
        <v>1099</v>
      </c>
      <c r="B2682" s="31">
        <v>44831</v>
      </c>
      <c r="C2682" s="31">
        <v>44798</v>
      </c>
      <c r="D2682" s="19" t="s">
        <v>1082</v>
      </c>
      <c r="E2682" s="51" t="str">
        <f>IF(ISBLANK(LeaveTracker[[#This Row],[Employee Name]]),"-----",VLOOKUP(LeaveTracker[[#This Row],[Employee Name]],Employees[[Employee Name]:[Office]],7))</f>
        <v>CTO</v>
      </c>
      <c r="F2682" s="51" t="str">
        <f>IF(ISBLANK(LeaveTracker[[#This Row],[Employee Name]]),"-----",VLOOKUP(LeaveTracker[[#This Row],[Employee Name]],Employees[[Employee Name]:[Office]],6))</f>
        <v>REGULAR</v>
      </c>
      <c r="G2682" s="24">
        <v>44795</v>
      </c>
      <c r="H2682" s="24">
        <v>44795</v>
      </c>
      <c r="I2682" s="57" t="s">
        <v>81</v>
      </c>
      <c r="K2682" s="51" t="str">
        <f ca="1">LeaveTracker[[#This Row],[Days]]&amp;" "&amp;LeaveTracker[[#This Row],[Type of Leave]]</f>
        <v>1 SL</v>
      </c>
      <c r="L2682" s="23">
        <f ca="1">NETWORKDAYS(LeaveTracker[[#This Row],[Start Date]],LeaveTracker[[#This Row],[End Date]],lstHolidays)</f>
        <v>1</v>
      </c>
      <c r="M2682" s="27"/>
    </row>
    <row r="2683" spans="1:13" ht="30" hidden="1" customHeight="1" x14ac:dyDescent="0.3">
      <c r="A2683" s="27">
        <f t="shared" si="16"/>
        <v>1100</v>
      </c>
      <c r="B2683" s="31">
        <v>44831</v>
      </c>
      <c r="C2683" s="31">
        <v>44799</v>
      </c>
      <c r="D2683" s="19" t="s">
        <v>525</v>
      </c>
      <c r="E2683" s="51" t="str">
        <f>IF(ISBLANK(LeaveTracker[[#This Row],[Employee Name]]),"-----",VLOOKUP(LeaveTracker[[#This Row],[Employee Name]],Employees[[Employee Name]:[Office]],7))</f>
        <v>PIO</v>
      </c>
      <c r="F2683" s="51" t="str">
        <f>IF(ISBLANK(LeaveTracker[[#This Row],[Employee Name]]),"-----",VLOOKUP(LeaveTracker[[#This Row],[Employee Name]],Employees[[Employee Name]:[Office]],6))</f>
        <v>REGULAR</v>
      </c>
      <c r="G2683" s="24">
        <v>44809</v>
      </c>
      <c r="H2683" s="24">
        <v>44809</v>
      </c>
      <c r="I2683" s="57" t="s">
        <v>300</v>
      </c>
      <c r="J2683" s="43" t="s">
        <v>1007</v>
      </c>
      <c r="K2683" s="51" t="str">
        <f ca="1">LeaveTracker[[#This Row],[Days]]&amp;" "&amp;LeaveTracker[[#This Row],[Type of Leave]]</f>
        <v>1 OTHER</v>
      </c>
      <c r="L2683" s="23">
        <f ca="1">NETWORKDAYS(LeaveTracker[[#This Row],[Start Date]],LeaveTracker[[#This Row],[End Date]],lstHolidays)</f>
        <v>1</v>
      </c>
      <c r="M2683" s="27"/>
    </row>
    <row r="2684" spans="1:13" ht="30" hidden="1" customHeight="1" x14ac:dyDescent="0.3">
      <c r="A2684" s="27">
        <f t="shared" si="16"/>
        <v>1101</v>
      </c>
      <c r="B2684" s="31">
        <v>44831</v>
      </c>
      <c r="C2684" s="31">
        <v>44799</v>
      </c>
      <c r="D2684" s="19" t="s">
        <v>474</v>
      </c>
      <c r="E2684" s="51" t="str">
        <f>IF(ISBLANK(LeaveTracker[[#This Row],[Employee Name]]),"-----",VLOOKUP(LeaveTracker[[#This Row],[Employee Name]],Employees[[Employee Name]:[Office]],7))</f>
        <v>PIO</v>
      </c>
      <c r="F2684" s="51" t="str">
        <f>IF(ISBLANK(LeaveTracker[[#This Row],[Employee Name]]),"-----",VLOOKUP(LeaveTracker[[#This Row],[Employee Name]],Employees[[Employee Name]:[Office]],6))</f>
        <v>REGULAR</v>
      </c>
      <c r="G2684" s="24">
        <v>44810</v>
      </c>
      <c r="H2684" s="24">
        <v>44810</v>
      </c>
      <c r="I2684" s="57" t="s">
        <v>300</v>
      </c>
      <c r="J2684" s="43" t="s">
        <v>1007</v>
      </c>
      <c r="K2684" s="51" t="str">
        <f ca="1">LeaveTracker[[#This Row],[Days]]&amp;" "&amp;LeaveTracker[[#This Row],[Type of Leave]]</f>
        <v>1 OTHER</v>
      </c>
      <c r="L2684" s="23">
        <f ca="1">NETWORKDAYS(LeaveTracker[[#This Row],[Start Date]],LeaveTracker[[#This Row],[End Date]],lstHolidays)</f>
        <v>1</v>
      </c>
      <c r="M2684" s="27"/>
    </row>
    <row r="2685" spans="1:13" ht="30" hidden="1" customHeight="1" x14ac:dyDescent="0.3">
      <c r="A2685" s="27">
        <f t="shared" si="16"/>
        <v>1102</v>
      </c>
      <c r="B2685" s="31">
        <v>44831</v>
      </c>
      <c r="C2685" s="31">
        <v>44799</v>
      </c>
      <c r="D2685" s="19" t="s">
        <v>474</v>
      </c>
      <c r="E2685" s="51" t="str">
        <f>IF(ISBLANK(LeaveTracker[[#This Row],[Employee Name]]),"-----",VLOOKUP(LeaveTracker[[#This Row],[Employee Name]],Employees[[Employee Name]:[Office]],7))</f>
        <v>PIO</v>
      </c>
      <c r="F2685" s="51" t="str">
        <f>IF(ISBLANK(LeaveTracker[[#This Row],[Employee Name]]),"-----",VLOOKUP(LeaveTracker[[#This Row],[Employee Name]],Employees[[Employee Name]:[Office]],6))</f>
        <v>REGULAR</v>
      </c>
      <c r="G2685" s="24">
        <v>44803</v>
      </c>
      <c r="H2685" s="24">
        <v>44803</v>
      </c>
      <c r="I2685" s="57" t="s">
        <v>300</v>
      </c>
      <c r="J2685" s="43" t="s">
        <v>1007</v>
      </c>
      <c r="K2685" s="51" t="str">
        <f ca="1">LeaveTracker[[#This Row],[Days]]&amp;" "&amp;LeaveTracker[[#This Row],[Type of Leave]]</f>
        <v>1 OTHER</v>
      </c>
      <c r="L2685" s="23">
        <f ca="1">NETWORKDAYS(LeaveTracker[[#This Row],[Start Date]],LeaveTracker[[#This Row],[End Date]],lstHolidays)</f>
        <v>1</v>
      </c>
      <c r="M2685" s="27"/>
    </row>
    <row r="2686" spans="1:13" ht="30" hidden="1" customHeight="1" x14ac:dyDescent="0.3">
      <c r="A2686" s="27">
        <f t="shared" si="16"/>
        <v>1103</v>
      </c>
      <c r="B2686" s="31">
        <v>44831</v>
      </c>
      <c r="C2686" s="31">
        <v>44769</v>
      </c>
      <c r="D2686" s="19" t="s">
        <v>878</v>
      </c>
      <c r="E2686" s="51" t="str">
        <f>IF(ISBLANK(LeaveTracker[[#This Row],[Employee Name]]),"-----",VLOOKUP(LeaveTracker[[#This Row],[Employee Name]],Employees[[Employee Name]:[Office]],7))</f>
        <v>GSO</v>
      </c>
      <c r="F2686" s="51" t="str">
        <f>IF(ISBLANK(LeaveTracker[[#This Row],[Employee Name]]),"-----",VLOOKUP(LeaveTracker[[#This Row],[Employee Name]],Employees[[Employee Name]:[Office]],6))</f>
        <v>REGULAR</v>
      </c>
      <c r="G2686" s="24">
        <v>44768</v>
      </c>
      <c r="H2686" s="24">
        <v>44768</v>
      </c>
      <c r="I2686" s="57" t="s">
        <v>81</v>
      </c>
      <c r="K2686" s="51" t="str">
        <f ca="1">LeaveTracker[[#This Row],[Days]]&amp;" "&amp;LeaveTracker[[#This Row],[Type of Leave]]</f>
        <v>1 SL</v>
      </c>
      <c r="L2686" s="23">
        <f ca="1">NETWORKDAYS(LeaveTracker[[#This Row],[Start Date]],LeaveTracker[[#This Row],[End Date]],lstHolidays)</f>
        <v>1</v>
      </c>
      <c r="M2686" s="27"/>
    </row>
    <row r="2687" spans="1:13" ht="30" hidden="1" customHeight="1" x14ac:dyDescent="0.3">
      <c r="A2687" s="27">
        <f t="shared" si="16"/>
        <v>1104</v>
      </c>
      <c r="B2687" s="31">
        <v>44831</v>
      </c>
      <c r="C2687" s="31">
        <v>44798</v>
      </c>
      <c r="D2687" s="19" t="s">
        <v>528</v>
      </c>
      <c r="E2687" s="51" t="str">
        <f>IF(ISBLANK(LeaveTracker[[#This Row],[Employee Name]]),"-----",VLOOKUP(LeaveTracker[[#This Row],[Employee Name]],Employees[[Employee Name]:[Office]],7))</f>
        <v>GSO</v>
      </c>
      <c r="F2687" s="51" t="str">
        <f>IF(ISBLANK(LeaveTracker[[#This Row],[Employee Name]]),"-----",VLOOKUP(LeaveTracker[[#This Row],[Employee Name]],Employees[[Employee Name]:[Office]],6))</f>
        <v>REGULAR</v>
      </c>
      <c r="G2687" s="24">
        <v>44819</v>
      </c>
      <c r="H2687" s="24">
        <v>44819</v>
      </c>
      <c r="I2687" s="57" t="s">
        <v>82</v>
      </c>
      <c r="K2687" s="51" t="str">
        <f ca="1">LeaveTracker[[#This Row],[Days]]&amp;" "&amp;LeaveTracker[[#This Row],[Type of Leave]]</f>
        <v>1 VL</v>
      </c>
      <c r="L2687" s="23">
        <f ca="1">NETWORKDAYS(LeaveTracker[[#This Row],[Start Date]],LeaveTracker[[#This Row],[End Date]],lstHolidays)</f>
        <v>1</v>
      </c>
      <c r="M2687" s="27"/>
    </row>
    <row r="2688" spans="1:13" ht="30" hidden="1" customHeight="1" x14ac:dyDescent="0.3">
      <c r="A2688" s="27">
        <f t="shared" si="16"/>
        <v>1105</v>
      </c>
      <c r="B2688" s="31">
        <v>44831</v>
      </c>
      <c r="C2688" s="31">
        <v>44798</v>
      </c>
      <c r="D2688" s="19" t="s">
        <v>780</v>
      </c>
      <c r="E2688" s="51" t="str">
        <f>IF(ISBLANK(LeaveTracker[[#This Row],[Employee Name]]),"-----",VLOOKUP(LeaveTracker[[#This Row],[Employee Name]],Employees[[Employee Name]:[Office]],7))</f>
        <v>GSO</v>
      </c>
      <c r="F2688" s="51" t="str">
        <f>IF(ISBLANK(LeaveTracker[[#This Row],[Employee Name]]),"-----",VLOOKUP(LeaveTracker[[#This Row],[Employee Name]],Employees[[Employee Name]:[Office]],6))</f>
        <v>REGULAR</v>
      </c>
      <c r="G2688" s="24">
        <v>44791</v>
      </c>
      <c r="H2688" s="24">
        <v>44792</v>
      </c>
      <c r="I2688" s="57" t="s">
        <v>81</v>
      </c>
      <c r="J2688" s="43" t="s">
        <v>1026</v>
      </c>
      <c r="K2688" s="51" t="str">
        <f ca="1">LeaveTracker[[#This Row],[Days]]&amp;" "&amp;LeaveTracker[[#This Row],[Type of Leave]]</f>
        <v>2 SL</v>
      </c>
      <c r="L2688" s="23">
        <f ca="1">NETWORKDAYS(LeaveTracker[[#This Row],[Start Date]],LeaveTracker[[#This Row],[End Date]],lstHolidays)</f>
        <v>2</v>
      </c>
      <c r="M2688" s="27"/>
    </row>
    <row r="2689" spans="1:13" ht="30" hidden="1" customHeight="1" x14ac:dyDescent="0.3">
      <c r="A2689" s="27">
        <v>1105</v>
      </c>
      <c r="B2689" s="31">
        <v>44831</v>
      </c>
      <c r="C2689" s="31">
        <v>44798</v>
      </c>
      <c r="D2689" s="19" t="s">
        <v>780</v>
      </c>
      <c r="E2689" s="51" t="str">
        <f>IF(ISBLANK(LeaveTracker[[#This Row],[Employee Name]]),"-----",VLOOKUP(LeaveTracker[[#This Row],[Employee Name]],Employees[[Employee Name]:[Office]],7))</f>
        <v>GSO</v>
      </c>
      <c r="F2689" s="51" t="str">
        <f>IF(ISBLANK(LeaveTracker[[#This Row],[Employee Name]]),"-----",VLOOKUP(LeaveTracker[[#This Row],[Employee Name]],Employees[[Employee Name]:[Office]],6))</f>
        <v>REGULAR</v>
      </c>
      <c r="G2689" s="24">
        <v>44795</v>
      </c>
      <c r="H2689" s="24">
        <v>44796</v>
      </c>
      <c r="I2689" s="57" t="s">
        <v>81</v>
      </c>
      <c r="J2689" s="43" t="s">
        <v>1026</v>
      </c>
      <c r="K2689" s="51" t="str">
        <f ca="1">LeaveTracker[[#This Row],[Days]]&amp;" "&amp;LeaveTracker[[#This Row],[Type of Leave]]</f>
        <v>2 SL</v>
      </c>
      <c r="L2689" s="23">
        <f ca="1">NETWORKDAYS(LeaveTracker[[#This Row],[Start Date]],LeaveTracker[[#This Row],[End Date]],lstHolidays)</f>
        <v>2</v>
      </c>
      <c r="M2689" s="27"/>
    </row>
    <row r="2690" spans="1:13" ht="30" hidden="1" customHeight="1" x14ac:dyDescent="0.3">
      <c r="A2690" s="27">
        <f t="shared" si="16"/>
        <v>1106</v>
      </c>
      <c r="B2690" s="31">
        <v>44831</v>
      </c>
      <c r="C2690" s="31">
        <v>44799</v>
      </c>
      <c r="D2690" s="19" t="s">
        <v>878</v>
      </c>
      <c r="E2690" s="51" t="str">
        <f>IF(ISBLANK(LeaveTracker[[#This Row],[Employee Name]]),"-----",VLOOKUP(LeaveTracker[[#This Row],[Employee Name]],Employees[[Employee Name]:[Office]],7))</f>
        <v>GSO</v>
      </c>
      <c r="F2690" s="51" t="str">
        <f>IF(ISBLANK(LeaveTracker[[#This Row],[Employee Name]]),"-----",VLOOKUP(LeaveTracker[[#This Row],[Employee Name]],Employees[[Employee Name]:[Office]],6))</f>
        <v>REGULAR</v>
      </c>
      <c r="G2690" s="24">
        <v>44796</v>
      </c>
      <c r="H2690" s="24">
        <v>44796</v>
      </c>
      <c r="I2690" s="57" t="s">
        <v>81</v>
      </c>
      <c r="K2690" s="51" t="str">
        <f ca="1">LeaveTracker[[#This Row],[Days]]&amp;" "&amp;LeaveTracker[[#This Row],[Type of Leave]]</f>
        <v>1 SL</v>
      </c>
      <c r="L2690" s="23">
        <f ca="1">NETWORKDAYS(LeaveTracker[[#This Row],[Start Date]],LeaveTracker[[#This Row],[End Date]],lstHolidays)</f>
        <v>1</v>
      </c>
      <c r="M2690" s="27"/>
    </row>
    <row r="2691" spans="1:13" ht="30" hidden="1" customHeight="1" x14ac:dyDescent="0.3">
      <c r="A2691" s="27">
        <v>1106</v>
      </c>
      <c r="B2691" s="31">
        <v>44831</v>
      </c>
      <c r="C2691" s="31">
        <v>44799</v>
      </c>
      <c r="D2691" s="19" t="s">
        <v>878</v>
      </c>
      <c r="E2691" s="51" t="str">
        <f>IF(ISBLANK(LeaveTracker[[#This Row],[Employee Name]]),"-----",VLOOKUP(LeaveTracker[[#This Row],[Employee Name]],Employees[[Employee Name]:[Office]],7))</f>
        <v>GSO</v>
      </c>
      <c r="F2691" s="51" t="str">
        <f>IF(ISBLANK(LeaveTracker[[#This Row],[Employee Name]]),"-----",VLOOKUP(LeaveTracker[[#This Row],[Employee Name]],Employees[[Employee Name]:[Office]],6))</f>
        <v>REGULAR</v>
      </c>
      <c r="G2691" s="24">
        <v>44798</v>
      </c>
      <c r="H2691" s="24">
        <v>44798</v>
      </c>
      <c r="I2691" s="57" t="s">
        <v>81</v>
      </c>
      <c r="K2691" s="51" t="str">
        <f ca="1">LeaveTracker[[#This Row],[Days]]&amp;" "&amp;LeaveTracker[[#This Row],[Type of Leave]]</f>
        <v>1 SL</v>
      </c>
      <c r="L2691" s="23">
        <f ca="1">NETWORKDAYS(LeaveTracker[[#This Row],[Start Date]],LeaveTracker[[#This Row],[End Date]],lstHolidays)</f>
        <v>1</v>
      </c>
      <c r="M2691" s="27"/>
    </row>
    <row r="2692" spans="1:13" ht="30" hidden="1" customHeight="1" x14ac:dyDescent="0.3">
      <c r="A2692" s="27">
        <f t="shared" si="16"/>
        <v>1107</v>
      </c>
      <c r="B2692" s="31">
        <v>44831</v>
      </c>
      <c r="C2692" s="31">
        <v>44798</v>
      </c>
      <c r="D2692" s="19" t="s">
        <v>878</v>
      </c>
      <c r="E2692" s="51" t="str">
        <f>IF(ISBLANK(LeaveTracker[[#This Row],[Employee Name]]),"-----",VLOOKUP(LeaveTracker[[#This Row],[Employee Name]],Employees[[Employee Name]:[Office]],7))</f>
        <v>GSO</v>
      </c>
      <c r="F2692" s="51" t="str">
        <f>IF(ISBLANK(LeaveTracker[[#This Row],[Employee Name]]),"-----",VLOOKUP(LeaveTracker[[#This Row],[Employee Name]],Employees[[Employee Name]:[Office]],6))</f>
        <v>REGULAR</v>
      </c>
      <c r="G2692" s="24">
        <v>44790</v>
      </c>
      <c r="H2692" s="24">
        <v>44792</v>
      </c>
      <c r="I2692" s="57" t="s">
        <v>81</v>
      </c>
      <c r="K2692" s="51" t="str">
        <f ca="1">LeaveTracker[[#This Row],[Days]]&amp;" "&amp;LeaveTracker[[#This Row],[Type of Leave]]</f>
        <v>3 SL</v>
      </c>
      <c r="L2692" s="23">
        <f ca="1">NETWORKDAYS(LeaveTracker[[#This Row],[Start Date]],LeaveTracker[[#This Row],[End Date]],lstHolidays)</f>
        <v>3</v>
      </c>
      <c r="M2692" s="27"/>
    </row>
    <row r="2693" spans="1:13" ht="30" hidden="1" customHeight="1" x14ac:dyDescent="0.3">
      <c r="A2693" s="27">
        <f t="shared" si="16"/>
        <v>1108</v>
      </c>
      <c r="B2693" s="31">
        <v>44831</v>
      </c>
      <c r="C2693" s="31">
        <v>44783</v>
      </c>
      <c r="D2693" s="19" t="s">
        <v>528</v>
      </c>
      <c r="E2693" s="51" t="str">
        <f>IF(ISBLANK(LeaveTracker[[#This Row],[Employee Name]]),"-----",VLOOKUP(LeaveTracker[[#This Row],[Employee Name]],Employees[[Employee Name]:[Office]],7))</f>
        <v>GSO</v>
      </c>
      <c r="F2693" s="51" t="str">
        <f>IF(ISBLANK(LeaveTracker[[#This Row],[Employee Name]]),"-----",VLOOKUP(LeaveTracker[[#This Row],[Employee Name]],Employees[[Employee Name]:[Office]],6))</f>
        <v>REGULAR</v>
      </c>
      <c r="G2693" s="24">
        <v>44783</v>
      </c>
      <c r="H2693" s="24">
        <v>44783</v>
      </c>
      <c r="I2693" s="57" t="s">
        <v>300</v>
      </c>
      <c r="J2693" s="43" t="s">
        <v>1007</v>
      </c>
      <c r="K2693" s="51" t="str">
        <f ca="1">LeaveTracker[[#This Row],[Days]]&amp;" "&amp;LeaveTracker[[#This Row],[Type of Leave]]</f>
        <v>1 OTHER</v>
      </c>
      <c r="L2693" s="23">
        <f ca="1">NETWORKDAYS(LeaveTracker[[#This Row],[Start Date]],LeaveTracker[[#This Row],[End Date]],lstHolidays)</f>
        <v>1</v>
      </c>
      <c r="M2693" s="27"/>
    </row>
    <row r="2694" spans="1:13" ht="30" hidden="1" customHeight="1" x14ac:dyDescent="0.3">
      <c r="A2694" s="27">
        <f t="shared" si="16"/>
        <v>1109</v>
      </c>
      <c r="B2694" s="31">
        <v>44831</v>
      </c>
      <c r="C2694" s="31">
        <v>44782</v>
      </c>
      <c r="D2694" s="19" t="s">
        <v>780</v>
      </c>
      <c r="E2694" s="51" t="str">
        <f>IF(ISBLANK(LeaveTracker[[#This Row],[Employee Name]]),"-----",VLOOKUP(LeaveTracker[[#This Row],[Employee Name]],Employees[[Employee Name]:[Office]],7))</f>
        <v>GSO</v>
      </c>
      <c r="F2694" s="51" t="str">
        <f>IF(ISBLANK(LeaveTracker[[#This Row],[Employee Name]]),"-----",VLOOKUP(LeaveTracker[[#This Row],[Employee Name]],Employees[[Employee Name]:[Office]],6))</f>
        <v>REGULAR</v>
      </c>
      <c r="G2694" s="24">
        <v>44781</v>
      </c>
      <c r="H2694" s="24">
        <v>44781</v>
      </c>
      <c r="I2694" s="57" t="s">
        <v>81</v>
      </c>
      <c r="K2694" s="51" t="str">
        <f ca="1">LeaveTracker[[#This Row],[Days]]&amp;" "&amp;LeaveTracker[[#This Row],[Type of Leave]]</f>
        <v>1 SL</v>
      </c>
      <c r="L2694" s="23">
        <f ca="1">NETWORKDAYS(LeaveTracker[[#This Row],[Start Date]],LeaveTracker[[#This Row],[End Date]],lstHolidays)</f>
        <v>1</v>
      </c>
      <c r="M2694" s="27"/>
    </row>
    <row r="2695" spans="1:13" ht="30" hidden="1" customHeight="1" x14ac:dyDescent="0.3">
      <c r="A2695" s="27">
        <f t="shared" si="16"/>
        <v>1110</v>
      </c>
      <c r="B2695" s="31">
        <v>44831</v>
      </c>
      <c r="C2695" s="31">
        <v>44783</v>
      </c>
      <c r="D2695" s="19" t="s">
        <v>882</v>
      </c>
      <c r="E2695" s="51" t="str">
        <f>IF(ISBLANK(LeaveTracker[[#This Row],[Employee Name]]),"-----",VLOOKUP(LeaveTracker[[#This Row],[Employee Name]],Employees[[Employee Name]:[Office]],7))</f>
        <v>GSO</v>
      </c>
      <c r="F2695" s="51" t="str">
        <f>IF(ISBLANK(LeaveTracker[[#This Row],[Employee Name]]),"-----",VLOOKUP(LeaveTracker[[#This Row],[Employee Name]],Employees[[Employee Name]:[Office]],6))</f>
        <v>REGULAR</v>
      </c>
      <c r="G2695" s="24">
        <v>44778</v>
      </c>
      <c r="H2695" s="24">
        <v>44778</v>
      </c>
      <c r="I2695" s="57" t="s">
        <v>81</v>
      </c>
      <c r="K2695" s="51" t="str">
        <f ca="1">LeaveTracker[[#This Row],[Days]]&amp;" "&amp;LeaveTracker[[#This Row],[Type of Leave]]</f>
        <v>1 SL</v>
      </c>
      <c r="L2695" s="23">
        <f ca="1">NETWORKDAYS(LeaveTracker[[#This Row],[Start Date]],LeaveTracker[[#This Row],[End Date]],lstHolidays)</f>
        <v>1</v>
      </c>
      <c r="M2695" s="27"/>
    </row>
    <row r="2696" spans="1:13" ht="30" hidden="1" customHeight="1" x14ac:dyDescent="0.3">
      <c r="A2696" s="27">
        <v>1110</v>
      </c>
      <c r="B2696" s="31">
        <v>44831</v>
      </c>
      <c r="C2696" s="31">
        <v>44783</v>
      </c>
      <c r="D2696" s="19" t="s">
        <v>882</v>
      </c>
      <c r="E2696" s="51" t="str">
        <f>IF(ISBLANK(LeaveTracker[[#This Row],[Employee Name]]),"-----",VLOOKUP(LeaveTracker[[#This Row],[Employee Name]],Employees[[Employee Name]:[Office]],7))</f>
        <v>GSO</v>
      </c>
      <c r="F2696" s="51" t="str">
        <f>IF(ISBLANK(LeaveTracker[[#This Row],[Employee Name]]),"-----",VLOOKUP(LeaveTracker[[#This Row],[Employee Name]],Employees[[Employee Name]:[Office]],6))</f>
        <v>REGULAR</v>
      </c>
      <c r="G2696" s="24">
        <v>44781</v>
      </c>
      <c r="H2696" s="24">
        <v>44782</v>
      </c>
      <c r="I2696" s="57" t="s">
        <v>81</v>
      </c>
      <c r="K2696" s="51" t="str">
        <f ca="1">LeaveTracker[[#This Row],[Days]]&amp;" "&amp;LeaveTracker[[#This Row],[Type of Leave]]</f>
        <v>2 SL</v>
      </c>
      <c r="L2696" s="23">
        <f ca="1">NETWORKDAYS(LeaveTracker[[#This Row],[Start Date]],LeaveTracker[[#This Row],[End Date]],lstHolidays)</f>
        <v>2</v>
      </c>
      <c r="M2696" s="27"/>
    </row>
    <row r="2697" spans="1:13" ht="30" hidden="1" customHeight="1" x14ac:dyDescent="0.3">
      <c r="A2697" s="27">
        <f t="shared" si="16"/>
        <v>1111</v>
      </c>
      <c r="B2697" s="31">
        <v>44831</v>
      </c>
      <c r="C2697" s="31">
        <v>44778</v>
      </c>
      <c r="D2697" s="19" t="s">
        <v>878</v>
      </c>
      <c r="E2697" s="51" t="str">
        <f>IF(ISBLANK(LeaveTracker[[#This Row],[Employee Name]]),"-----",VLOOKUP(LeaveTracker[[#This Row],[Employee Name]],Employees[[Employee Name]:[Office]],7))</f>
        <v>GSO</v>
      </c>
      <c r="F2697" s="51" t="str">
        <f>IF(ISBLANK(LeaveTracker[[#This Row],[Employee Name]]),"-----",VLOOKUP(LeaveTracker[[#This Row],[Employee Name]],Employees[[Employee Name]:[Office]],6))</f>
        <v>REGULAR</v>
      </c>
      <c r="G2697" s="24">
        <v>44777</v>
      </c>
      <c r="H2697" s="24">
        <v>44777</v>
      </c>
      <c r="I2697" s="57" t="s">
        <v>81</v>
      </c>
      <c r="K2697" s="51" t="str">
        <f ca="1">LeaveTracker[[#This Row],[Days]]&amp;" "&amp;LeaveTracker[[#This Row],[Type of Leave]]</f>
        <v>1 SL</v>
      </c>
      <c r="L2697" s="23">
        <f ca="1">NETWORKDAYS(LeaveTracker[[#This Row],[Start Date]],LeaveTracker[[#This Row],[End Date]],lstHolidays)</f>
        <v>1</v>
      </c>
      <c r="M2697" s="27"/>
    </row>
    <row r="2698" spans="1:13" ht="30" hidden="1" customHeight="1" x14ac:dyDescent="0.3">
      <c r="A2698" s="27">
        <f t="shared" si="16"/>
        <v>1112</v>
      </c>
      <c r="B2698" s="31">
        <v>44831</v>
      </c>
      <c r="C2698" s="31">
        <v>44817</v>
      </c>
      <c r="D2698" s="19" t="s">
        <v>612</v>
      </c>
      <c r="E2698" s="51" t="str">
        <f>IF(ISBLANK(LeaveTracker[[#This Row],[Employee Name]]),"-----",VLOOKUP(LeaveTracker[[#This Row],[Employee Name]],Employees[[Employee Name]:[Office]],7))</f>
        <v>CBO</v>
      </c>
      <c r="F2698" s="51" t="str">
        <f>IF(ISBLANK(LeaveTracker[[#This Row],[Employee Name]]),"-----",VLOOKUP(LeaveTracker[[#This Row],[Employee Name]],Employees[[Employee Name]:[Office]],6))</f>
        <v>REGULAR</v>
      </c>
      <c r="G2698" s="24">
        <v>44816</v>
      </c>
      <c r="H2698" s="24">
        <v>44816</v>
      </c>
      <c r="I2698" s="57" t="s">
        <v>81</v>
      </c>
      <c r="K2698" s="51" t="str">
        <f ca="1">LeaveTracker[[#This Row],[Days]]&amp;" "&amp;LeaveTracker[[#This Row],[Type of Leave]]</f>
        <v>1 SL</v>
      </c>
      <c r="L2698" s="23">
        <f ca="1">NETWORKDAYS(LeaveTracker[[#This Row],[Start Date]],LeaveTracker[[#This Row],[End Date]],lstHolidays)</f>
        <v>1</v>
      </c>
      <c r="M2698" s="27"/>
    </row>
    <row r="2699" spans="1:13" ht="30" hidden="1" customHeight="1" x14ac:dyDescent="0.3">
      <c r="A2699" s="27">
        <f t="shared" si="16"/>
        <v>1113</v>
      </c>
      <c r="B2699" s="31">
        <v>44831</v>
      </c>
      <c r="C2699" s="31">
        <v>44816</v>
      </c>
      <c r="D2699" s="19" t="s">
        <v>485</v>
      </c>
      <c r="E2699" s="51" t="str">
        <f>IF(ISBLANK(LeaveTracker[[#This Row],[Employee Name]]),"-----",VLOOKUP(LeaveTracker[[#This Row],[Employee Name]],Employees[[Employee Name]:[Office]],7))</f>
        <v>COOPERATIVE OFFICE</v>
      </c>
      <c r="F2699" s="51" t="str">
        <f>IF(ISBLANK(LeaveTracker[[#This Row],[Employee Name]]),"-----",VLOOKUP(LeaveTracker[[#This Row],[Employee Name]],Employees[[Employee Name]:[Office]],6))</f>
        <v>REGULAR</v>
      </c>
      <c r="G2699" s="24">
        <v>44820</v>
      </c>
      <c r="H2699" s="24">
        <v>44820</v>
      </c>
      <c r="I2699" s="57" t="s">
        <v>82</v>
      </c>
      <c r="K2699" s="51" t="str">
        <f ca="1">LeaveTracker[[#This Row],[Days]]&amp;" "&amp;LeaveTracker[[#This Row],[Type of Leave]]</f>
        <v>1 VL</v>
      </c>
      <c r="L2699" s="23">
        <f ca="1">NETWORKDAYS(LeaveTracker[[#This Row],[Start Date]],LeaveTracker[[#This Row],[End Date]],lstHolidays)</f>
        <v>1</v>
      </c>
      <c r="M2699" s="27"/>
    </row>
    <row r="2700" spans="1:13" ht="30" hidden="1" customHeight="1" x14ac:dyDescent="0.3">
      <c r="A2700" s="27">
        <f t="shared" si="16"/>
        <v>1114</v>
      </c>
      <c r="B2700" s="31">
        <v>44831</v>
      </c>
      <c r="C2700" s="31">
        <v>44812</v>
      </c>
      <c r="D2700" s="19" t="s">
        <v>280</v>
      </c>
      <c r="E2700" s="51" t="str">
        <f>IF(ISBLANK(LeaveTracker[[#This Row],[Employee Name]]),"-----",VLOOKUP(LeaveTracker[[#This Row],[Employee Name]],Employees[[Employee Name]:[Office]],7))</f>
        <v>PICNIC GROVE</v>
      </c>
      <c r="F2700" s="51" t="str">
        <f>IF(ISBLANK(LeaveTracker[[#This Row],[Employee Name]]),"-----",VLOOKUP(LeaveTracker[[#This Row],[Employee Name]],Employees[[Employee Name]:[Office]],6))</f>
        <v>REGULAR</v>
      </c>
      <c r="G2700" s="24">
        <v>44822</v>
      </c>
      <c r="H2700" s="24">
        <v>44822</v>
      </c>
      <c r="I2700" s="57" t="s">
        <v>300</v>
      </c>
      <c r="J2700" s="43" t="s">
        <v>1007</v>
      </c>
      <c r="K2700" s="51" t="str">
        <f ca="1">LeaveTracker[[#This Row],[Days]]&amp;" "&amp;LeaveTracker[[#This Row],[Type of Leave]]</f>
        <v>0 OTHER</v>
      </c>
      <c r="L2700" s="23">
        <f ca="1">NETWORKDAYS(LeaveTracker[[#This Row],[Start Date]],LeaveTracker[[#This Row],[End Date]],lstHolidays)</f>
        <v>0</v>
      </c>
      <c r="M2700" s="27"/>
    </row>
    <row r="2701" spans="1:13" ht="30" hidden="1" customHeight="1" x14ac:dyDescent="0.3">
      <c r="A2701" s="27">
        <f t="shared" si="16"/>
        <v>1115</v>
      </c>
      <c r="B2701" s="31">
        <v>44831</v>
      </c>
      <c r="C2701" s="31">
        <v>44804</v>
      </c>
      <c r="D2701" s="19" t="s">
        <v>1284</v>
      </c>
      <c r="E2701" s="51">
        <f>IF(ISBLANK(LeaveTracker[[#This Row],[Employee Name]]),"-----",VLOOKUP(LeaveTracker[[#This Row],[Employee Name]],Employees[[Employee Name]:[Office]],7))</f>
        <v>0</v>
      </c>
      <c r="F2701" s="51" t="str">
        <f>IF(ISBLANK(LeaveTracker[[#This Row],[Employee Name]]),"-----",VLOOKUP(LeaveTracker[[#This Row],[Employee Name]],Employees[[Employee Name]:[Office]],6))</f>
        <v>REGULAR</v>
      </c>
      <c r="G2701" s="24">
        <v>44804</v>
      </c>
      <c r="H2701" s="24">
        <v>44811</v>
      </c>
      <c r="I2701" s="57" t="s">
        <v>300</v>
      </c>
      <c r="J2701" s="43" t="s">
        <v>1026</v>
      </c>
      <c r="K2701" s="51" t="str">
        <f ca="1">LeaveTracker[[#This Row],[Days]]&amp;" "&amp;LeaveTracker[[#This Row],[Type of Leave]]</f>
        <v>6 OTHER</v>
      </c>
      <c r="L2701" s="23">
        <f ca="1">NETWORKDAYS(LeaveTracker[[#This Row],[Start Date]],LeaveTracker[[#This Row],[End Date]],lstHolidays)</f>
        <v>6</v>
      </c>
      <c r="M2701" s="27"/>
    </row>
    <row r="2702" spans="1:13" ht="30" hidden="1" customHeight="1" x14ac:dyDescent="0.3">
      <c r="A2702" s="27">
        <f t="shared" si="16"/>
        <v>1116</v>
      </c>
      <c r="B2702" s="31">
        <v>44831</v>
      </c>
      <c r="C2702" s="31">
        <v>44781</v>
      </c>
      <c r="D2702" s="19" t="s">
        <v>446</v>
      </c>
      <c r="E2702" s="51" t="str">
        <f>IF(ISBLANK(LeaveTracker[[#This Row],[Employee Name]]),"-----",VLOOKUP(LeaveTracker[[#This Row],[Employee Name]],Employees[[Employee Name]:[Office]],7))</f>
        <v>GSO</v>
      </c>
      <c r="F2702" s="51" t="str">
        <f>IF(ISBLANK(LeaveTracker[[#This Row],[Employee Name]]),"-----",VLOOKUP(LeaveTracker[[#This Row],[Employee Name]],Employees[[Employee Name]:[Office]],6))</f>
        <v>REGULAR</v>
      </c>
      <c r="G2702" s="24">
        <v>44775</v>
      </c>
      <c r="H2702" s="24">
        <v>44775</v>
      </c>
      <c r="I2702" s="57" t="s">
        <v>81</v>
      </c>
      <c r="K2702" s="51" t="str">
        <f ca="1">LeaveTracker[[#This Row],[Days]]&amp;" "&amp;LeaveTracker[[#This Row],[Type of Leave]]</f>
        <v>1 SL</v>
      </c>
      <c r="L2702" s="23">
        <f ca="1">NETWORKDAYS(LeaveTracker[[#This Row],[Start Date]],LeaveTracker[[#This Row],[End Date]],lstHolidays)</f>
        <v>1</v>
      </c>
      <c r="M2702" s="27"/>
    </row>
    <row r="2703" spans="1:13" ht="30" hidden="1" customHeight="1" x14ac:dyDescent="0.3">
      <c r="A2703" s="27">
        <f t="shared" si="16"/>
        <v>1117</v>
      </c>
      <c r="B2703" s="31">
        <v>44831</v>
      </c>
      <c r="C2703" s="31">
        <v>44819</v>
      </c>
      <c r="D2703" s="19" t="s">
        <v>782</v>
      </c>
      <c r="E2703" s="51" t="str">
        <f>IF(ISBLANK(LeaveTracker[[#This Row],[Employee Name]]),"-----",VLOOKUP(LeaveTracker[[#This Row],[Employee Name]],Employees[[Employee Name]:[Office]],7))</f>
        <v>HRMO</v>
      </c>
      <c r="F2703" s="51" t="str">
        <f>IF(ISBLANK(LeaveTracker[[#This Row],[Employee Name]]),"-----",VLOOKUP(LeaveTracker[[#This Row],[Employee Name]],Employees[[Employee Name]:[Office]],6))</f>
        <v>REGULAR</v>
      </c>
      <c r="G2703" s="24">
        <v>44832</v>
      </c>
      <c r="H2703" s="24">
        <v>44833</v>
      </c>
      <c r="I2703" s="57" t="s">
        <v>82</v>
      </c>
      <c r="K2703" s="51" t="str">
        <f ca="1">LeaveTracker[[#This Row],[Days]]&amp;" "&amp;LeaveTracker[[#This Row],[Type of Leave]]</f>
        <v>2 VL</v>
      </c>
      <c r="L2703" s="23">
        <f ca="1">NETWORKDAYS(LeaveTracker[[#This Row],[Start Date]],LeaveTracker[[#This Row],[End Date]],lstHolidays)</f>
        <v>2</v>
      </c>
      <c r="M2703" s="27"/>
    </row>
    <row r="2704" spans="1:13" ht="30" hidden="1" customHeight="1" x14ac:dyDescent="0.3">
      <c r="A2704" s="27">
        <f t="shared" si="16"/>
        <v>1118</v>
      </c>
      <c r="B2704" s="31">
        <v>44831</v>
      </c>
      <c r="C2704" s="31">
        <v>44817</v>
      </c>
      <c r="D2704" s="19" t="s">
        <v>948</v>
      </c>
      <c r="E2704" s="51" t="str">
        <f>IF(ISBLANK(LeaveTracker[[#This Row],[Employee Name]]),"-----",VLOOKUP(LeaveTracker[[#This Row],[Employee Name]],Employees[[Employee Name]:[Office]],7))</f>
        <v>EEO/ CITY MARKET</v>
      </c>
      <c r="F2704" s="51" t="str">
        <f>IF(ISBLANK(LeaveTracker[[#This Row],[Employee Name]]),"-----",VLOOKUP(LeaveTracker[[#This Row],[Employee Name]],Employees[[Employee Name]:[Office]],6))</f>
        <v>REGULAR</v>
      </c>
      <c r="G2704" s="24">
        <v>44820</v>
      </c>
      <c r="H2704" s="24">
        <v>44820</v>
      </c>
      <c r="I2704" s="57" t="s">
        <v>82</v>
      </c>
      <c r="K2704" s="51" t="str">
        <f ca="1">LeaveTracker[[#This Row],[Days]]&amp;" "&amp;LeaveTracker[[#This Row],[Type of Leave]]</f>
        <v>1 VL</v>
      </c>
      <c r="L2704" s="23">
        <f ca="1">NETWORKDAYS(LeaveTracker[[#This Row],[Start Date]],LeaveTracker[[#This Row],[End Date]],lstHolidays)</f>
        <v>1</v>
      </c>
      <c r="M2704" s="27"/>
    </row>
    <row r="2705" spans="1:13" ht="30" hidden="1" customHeight="1" x14ac:dyDescent="0.3">
      <c r="A2705" s="27">
        <v>1118</v>
      </c>
      <c r="B2705" s="31">
        <v>44831</v>
      </c>
      <c r="C2705" s="31">
        <v>44817</v>
      </c>
      <c r="D2705" s="19" t="s">
        <v>948</v>
      </c>
      <c r="E2705" s="51" t="str">
        <f>IF(ISBLANK(LeaveTracker[[#This Row],[Employee Name]]),"-----",VLOOKUP(LeaveTracker[[#This Row],[Employee Name]],Employees[[Employee Name]:[Office]],7))</f>
        <v>EEO/ CITY MARKET</v>
      </c>
      <c r="F2705" s="51" t="str">
        <f>IF(ISBLANK(LeaveTracker[[#This Row],[Employee Name]]),"-----",VLOOKUP(LeaveTracker[[#This Row],[Employee Name]],Employees[[Employee Name]:[Office]],6))</f>
        <v>REGULAR</v>
      </c>
      <c r="G2705" s="24">
        <v>44827</v>
      </c>
      <c r="H2705" s="24">
        <v>44827</v>
      </c>
      <c r="I2705" s="57" t="s">
        <v>82</v>
      </c>
      <c r="K2705" s="51" t="str">
        <f ca="1">LeaveTracker[[#This Row],[Days]]&amp;" "&amp;LeaveTracker[[#This Row],[Type of Leave]]</f>
        <v>1 VL</v>
      </c>
      <c r="L2705" s="23">
        <f ca="1">NETWORKDAYS(LeaveTracker[[#This Row],[Start Date]],LeaveTracker[[#This Row],[End Date]],lstHolidays)</f>
        <v>1</v>
      </c>
      <c r="M2705" s="27"/>
    </row>
    <row r="2706" spans="1:13" ht="30" hidden="1" customHeight="1" x14ac:dyDescent="0.3">
      <c r="A2706" s="27">
        <v>1118</v>
      </c>
      <c r="B2706" s="31">
        <v>44831</v>
      </c>
      <c r="C2706" s="31">
        <v>44817</v>
      </c>
      <c r="D2706" s="19" t="s">
        <v>948</v>
      </c>
      <c r="E2706" s="51" t="str">
        <f>IF(ISBLANK(LeaveTracker[[#This Row],[Employee Name]]),"-----",VLOOKUP(LeaveTracker[[#This Row],[Employee Name]],Employees[[Employee Name]:[Office]],7))</f>
        <v>EEO/ CITY MARKET</v>
      </c>
      <c r="F2706" s="51" t="str">
        <f>IF(ISBLANK(LeaveTracker[[#This Row],[Employee Name]]),"-----",VLOOKUP(LeaveTracker[[#This Row],[Employee Name]],Employees[[Employee Name]:[Office]],6))</f>
        <v>REGULAR</v>
      </c>
      <c r="G2706" s="24">
        <v>44834</v>
      </c>
      <c r="H2706" s="24">
        <v>44834</v>
      </c>
      <c r="I2706" s="57" t="s">
        <v>82</v>
      </c>
      <c r="K2706" s="51" t="str">
        <f ca="1">LeaveTracker[[#This Row],[Days]]&amp;" "&amp;LeaveTracker[[#This Row],[Type of Leave]]</f>
        <v>1 VL</v>
      </c>
      <c r="L2706" s="23">
        <f ca="1">NETWORKDAYS(LeaveTracker[[#This Row],[Start Date]],LeaveTracker[[#This Row],[End Date]],lstHolidays)</f>
        <v>1</v>
      </c>
      <c r="M2706" s="27"/>
    </row>
    <row r="2707" spans="1:13" ht="30" hidden="1" customHeight="1" x14ac:dyDescent="0.3">
      <c r="A2707" s="27">
        <f t="shared" si="16"/>
        <v>1119</v>
      </c>
      <c r="B2707" s="31">
        <v>44831</v>
      </c>
      <c r="C2707" s="31">
        <v>44817</v>
      </c>
      <c r="D2707" s="19" t="s">
        <v>696</v>
      </c>
      <c r="E2707" s="51" t="str">
        <f>IF(ISBLANK(LeaveTracker[[#This Row],[Employee Name]]),"-----",VLOOKUP(LeaveTracker[[#This Row],[Employee Name]],Employees[[Employee Name]:[Office]],7))</f>
        <v>VMO</v>
      </c>
      <c r="F2707" s="51" t="str">
        <f>IF(ISBLANK(LeaveTracker[[#This Row],[Employee Name]]),"-----",VLOOKUP(LeaveTracker[[#This Row],[Employee Name]],Employees[[Employee Name]:[Office]],6))</f>
        <v>REGULAR</v>
      </c>
      <c r="G2707" s="24">
        <v>44806</v>
      </c>
      <c r="H2707" s="24">
        <v>44806</v>
      </c>
      <c r="I2707" s="57" t="s">
        <v>81</v>
      </c>
      <c r="K2707" s="51" t="str">
        <f ca="1">LeaveTracker[[#This Row],[Days]]&amp;" "&amp;LeaveTracker[[#This Row],[Type of Leave]]</f>
        <v>1 SL</v>
      </c>
      <c r="L2707" s="23">
        <f ca="1">NETWORKDAYS(LeaveTracker[[#This Row],[Start Date]],LeaveTracker[[#This Row],[End Date]],lstHolidays)</f>
        <v>1</v>
      </c>
      <c r="M2707" s="27"/>
    </row>
    <row r="2708" spans="1:13" ht="30" hidden="1" customHeight="1" x14ac:dyDescent="0.3">
      <c r="A2708" s="27">
        <v>1119</v>
      </c>
      <c r="B2708" s="31">
        <v>44831</v>
      </c>
      <c r="C2708" s="31">
        <v>44817</v>
      </c>
      <c r="D2708" s="19" t="s">
        <v>696</v>
      </c>
      <c r="E2708" s="51" t="str">
        <f>IF(ISBLANK(LeaveTracker[[#This Row],[Employee Name]]),"-----",VLOOKUP(LeaveTracker[[#This Row],[Employee Name]],Employees[[Employee Name]:[Office]],7))</f>
        <v>VMO</v>
      </c>
      <c r="F2708" s="51" t="str">
        <f>IF(ISBLANK(LeaveTracker[[#This Row],[Employee Name]]),"-----",VLOOKUP(LeaveTracker[[#This Row],[Employee Name]],Employees[[Employee Name]:[Office]],6))</f>
        <v>REGULAR</v>
      </c>
      <c r="G2708" s="24">
        <v>44809</v>
      </c>
      <c r="H2708" s="24">
        <v>44813</v>
      </c>
      <c r="I2708" s="57" t="s">
        <v>81</v>
      </c>
      <c r="K2708" s="51" t="str">
        <f ca="1">LeaveTracker[[#This Row],[Days]]&amp;" "&amp;LeaveTracker[[#This Row],[Type of Leave]]</f>
        <v>5 SL</v>
      </c>
      <c r="L2708" s="23">
        <f ca="1">NETWORKDAYS(LeaveTracker[[#This Row],[Start Date]],LeaveTracker[[#This Row],[End Date]],lstHolidays)</f>
        <v>5</v>
      </c>
      <c r="M2708" s="27"/>
    </row>
    <row r="2709" spans="1:13" ht="30" hidden="1" customHeight="1" x14ac:dyDescent="0.3">
      <c r="A2709" s="27">
        <f t="shared" si="16"/>
        <v>1120</v>
      </c>
      <c r="B2709" s="31">
        <v>44831</v>
      </c>
      <c r="C2709" s="31">
        <v>44816</v>
      </c>
      <c r="D2709" s="19" t="s">
        <v>175</v>
      </c>
      <c r="E2709" s="51" t="str">
        <f>IF(ISBLANK(LeaveTracker[[#This Row],[Employee Name]]),"-----",VLOOKUP(LeaveTracker[[#This Row],[Employee Name]],Employees[[Employee Name]:[Office]],7))</f>
        <v>HRMO</v>
      </c>
      <c r="F2709" s="51" t="str">
        <f>IF(ISBLANK(LeaveTracker[[#This Row],[Employee Name]]),"-----",VLOOKUP(LeaveTracker[[#This Row],[Employee Name]],Employees[[Employee Name]:[Office]],6))</f>
        <v>REGULAR</v>
      </c>
      <c r="G2709" s="24">
        <v>44809</v>
      </c>
      <c r="H2709" s="24">
        <v>44813</v>
      </c>
      <c r="I2709" s="57" t="s">
        <v>81</v>
      </c>
      <c r="K2709" s="51" t="str">
        <f ca="1">LeaveTracker[[#This Row],[Days]]&amp;" "&amp;LeaveTracker[[#This Row],[Type of Leave]]</f>
        <v>5 SL</v>
      </c>
      <c r="L2709" s="23">
        <f ca="1">NETWORKDAYS(LeaveTracker[[#This Row],[Start Date]],LeaveTracker[[#This Row],[End Date]],lstHolidays)</f>
        <v>5</v>
      </c>
      <c r="M2709" s="27"/>
    </row>
    <row r="2710" spans="1:13" ht="30" hidden="1" customHeight="1" x14ac:dyDescent="0.3">
      <c r="A2710" s="27">
        <f t="shared" si="16"/>
        <v>1121</v>
      </c>
      <c r="B2710" s="31">
        <v>44831</v>
      </c>
      <c r="C2710" s="31">
        <v>44792</v>
      </c>
      <c r="D2710" s="19" t="s">
        <v>691</v>
      </c>
      <c r="E2710" s="51" t="str">
        <f>IF(ISBLANK(LeaveTracker[[#This Row],[Employee Name]]),"-----",VLOOKUP(LeaveTracker[[#This Row],[Employee Name]],Employees[[Employee Name]:[Office]],7))</f>
        <v>CHO</v>
      </c>
      <c r="F2710" s="51" t="str">
        <f>IF(ISBLANK(LeaveTracker[[#This Row],[Employee Name]]),"-----",VLOOKUP(LeaveTracker[[#This Row],[Employee Name]],Employees[[Employee Name]:[Office]],6))</f>
        <v>REGULAR</v>
      </c>
      <c r="G2710" s="24">
        <v>44788</v>
      </c>
      <c r="H2710" s="24">
        <v>44789</v>
      </c>
      <c r="I2710" s="57" t="s">
        <v>81</v>
      </c>
      <c r="K2710" s="51" t="str">
        <f ca="1">LeaveTracker[[#This Row],[Days]]&amp;" "&amp;LeaveTracker[[#This Row],[Type of Leave]]</f>
        <v>2 SL</v>
      </c>
      <c r="L2710" s="23">
        <f ca="1">NETWORKDAYS(LeaveTracker[[#This Row],[Start Date]],LeaveTracker[[#This Row],[End Date]],lstHolidays)</f>
        <v>2</v>
      </c>
      <c r="M2710" s="27"/>
    </row>
    <row r="2711" spans="1:13" ht="30" hidden="1" customHeight="1" x14ac:dyDescent="0.3">
      <c r="A2711" s="27">
        <f t="shared" si="16"/>
        <v>1122</v>
      </c>
      <c r="B2711" s="31">
        <v>44831</v>
      </c>
      <c r="C2711" s="31">
        <v>44791</v>
      </c>
      <c r="D2711" s="19" t="s">
        <v>830</v>
      </c>
      <c r="E2711" s="51" t="str">
        <f>IF(ISBLANK(LeaveTracker[[#This Row],[Employee Name]]),"-----",VLOOKUP(LeaveTracker[[#This Row],[Employee Name]],Employees[[Employee Name]:[Office]],7))</f>
        <v>CHO</v>
      </c>
      <c r="F2711" s="51" t="str">
        <f>IF(ISBLANK(LeaveTracker[[#This Row],[Employee Name]]),"-----",VLOOKUP(LeaveTracker[[#This Row],[Employee Name]],Employees[[Employee Name]:[Office]],6))</f>
        <v>REGULAR</v>
      </c>
      <c r="G2711" s="24">
        <v>44784</v>
      </c>
      <c r="H2711" s="24">
        <v>44785</v>
      </c>
      <c r="I2711" s="57" t="s">
        <v>81</v>
      </c>
      <c r="K2711" s="51" t="str">
        <f ca="1">LeaveTracker[[#This Row],[Days]]&amp;" "&amp;LeaveTracker[[#This Row],[Type of Leave]]</f>
        <v>2 SL</v>
      </c>
      <c r="L2711" s="23">
        <f ca="1">NETWORKDAYS(LeaveTracker[[#This Row],[Start Date]],LeaveTracker[[#This Row],[End Date]],lstHolidays)</f>
        <v>2</v>
      </c>
      <c r="M2711" s="27"/>
    </row>
    <row r="2712" spans="1:13" ht="30" hidden="1" customHeight="1" x14ac:dyDescent="0.3">
      <c r="A2712" s="27">
        <f t="shared" si="16"/>
        <v>1123</v>
      </c>
      <c r="B2712" s="31">
        <v>44831</v>
      </c>
      <c r="C2712" s="31">
        <v>44774</v>
      </c>
      <c r="D2712" s="19" t="s">
        <v>1287</v>
      </c>
      <c r="E2712" s="51" t="str">
        <f>IF(ISBLANK(LeaveTracker[[#This Row],[Employee Name]]),"-----",VLOOKUP(LeaveTracker[[#This Row],[Employee Name]],Employees[[Employee Name]:[Office]],7))</f>
        <v>HRMO</v>
      </c>
      <c r="F2712" s="51" t="str">
        <f>IF(ISBLANK(LeaveTracker[[#This Row],[Employee Name]]),"-----",VLOOKUP(LeaveTracker[[#This Row],[Employee Name]],Employees[[Employee Name]:[Office]],6))</f>
        <v>REGULAR</v>
      </c>
      <c r="G2712" s="24">
        <v>44778</v>
      </c>
      <c r="H2712" s="24">
        <v>44778</v>
      </c>
      <c r="I2712" s="57" t="s">
        <v>82</v>
      </c>
      <c r="K2712" s="51" t="str">
        <f ca="1">LeaveTracker[[#This Row],[Days]]&amp;" "&amp;LeaveTracker[[#This Row],[Type of Leave]]</f>
        <v>1 VL</v>
      </c>
      <c r="L2712" s="23">
        <f ca="1">NETWORKDAYS(LeaveTracker[[#This Row],[Start Date]],LeaveTracker[[#This Row],[End Date]],lstHolidays)</f>
        <v>1</v>
      </c>
      <c r="M2712" s="27"/>
    </row>
    <row r="2713" spans="1:13" ht="30" hidden="1" customHeight="1" x14ac:dyDescent="0.3">
      <c r="A2713" s="27">
        <v>1123</v>
      </c>
      <c r="B2713" s="31">
        <v>44831</v>
      </c>
      <c r="C2713" s="31">
        <v>44774</v>
      </c>
      <c r="D2713" s="19" t="s">
        <v>1287</v>
      </c>
      <c r="E2713" s="51" t="str">
        <f>IF(ISBLANK(LeaveTracker[[#This Row],[Employee Name]]),"-----",VLOOKUP(LeaveTracker[[#This Row],[Employee Name]],Employees[[Employee Name]:[Office]],7))</f>
        <v>HRMO</v>
      </c>
      <c r="F2713" s="51" t="str">
        <f>IF(ISBLANK(LeaveTracker[[#This Row],[Employee Name]]),"-----",VLOOKUP(LeaveTracker[[#This Row],[Employee Name]],Employees[[Employee Name]:[Office]],6))</f>
        <v>REGULAR</v>
      </c>
      <c r="G2713" s="24">
        <v>44783</v>
      </c>
      <c r="H2713" s="24">
        <v>44785</v>
      </c>
      <c r="I2713" s="57" t="s">
        <v>82</v>
      </c>
      <c r="K2713" s="51" t="str">
        <f ca="1">LeaveTracker[[#This Row],[Days]]&amp;" "&amp;LeaveTracker[[#This Row],[Type of Leave]]</f>
        <v>3 VL</v>
      </c>
      <c r="L2713" s="23">
        <f ca="1">NETWORKDAYS(LeaveTracker[[#This Row],[Start Date]],LeaveTracker[[#This Row],[End Date]],lstHolidays)</f>
        <v>3</v>
      </c>
      <c r="M2713" s="27"/>
    </row>
    <row r="2714" spans="1:13" ht="30" hidden="1" customHeight="1" x14ac:dyDescent="0.3">
      <c r="A2714" s="27">
        <f t="shared" si="16"/>
        <v>1124</v>
      </c>
      <c r="B2714" s="31">
        <v>44831</v>
      </c>
      <c r="C2714" s="31">
        <v>44790</v>
      </c>
      <c r="D2714" s="19" t="s">
        <v>467</v>
      </c>
      <c r="E2714" s="51" t="str">
        <f>IF(ISBLANK(LeaveTracker[[#This Row],[Employee Name]]),"-----",VLOOKUP(LeaveTracker[[#This Row],[Employee Name]],Employees[[Employee Name]:[Office]],7))</f>
        <v>ASSESSORS OFFICE</v>
      </c>
      <c r="F2714" s="51" t="str">
        <f>IF(ISBLANK(LeaveTracker[[#This Row],[Employee Name]]),"-----",VLOOKUP(LeaveTracker[[#This Row],[Employee Name]],Employees[[Employee Name]:[Office]],6))</f>
        <v>REGULAR</v>
      </c>
      <c r="G2714" s="24">
        <v>44798</v>
      </c>
      <c r="H2714" s="24">
        <v>44799</v>
      </c>
      <c r="I2714" s="57" t="s">
        <v>82</v>
      </c>
      <c r="K2714" s="51" t="str">
        <f ca="1">LeaveTracker[[#This Row],[Days]]&amp;" "&amp;LeaveTracker[[#This Row],[Type of Leave]]</f>
        <v>2 VL</v>
      </c>
      <c r="L2714" s="23">
        <f ca="1">NETWORKDAYS(LeaveTracker[[#This Row],[Start Date]],LeaveTracker[[#This Row],[End Date]],lstHolidays)</f>
        <v>2</v>
      </c>
      <c r="M2714" s="27"/>
    </row>
    <row r="2715" spans="1:13" ht="30" hidden="1" customHeight="1" x14ac:dyDescent="0.3">
      <c r="A2715" s="27">
        <f t="shared" si="16"/>
        <v>1125</v>
      </c>
      <c r="B2715" s="31">
        <v>44831</v>
      </c>
      <c r="C2715" s="31">
        <v>44788</v>
      </c>
      <c r="D2715" s="19" t="s">
        <v>512</v>
      </c>
      <c r="E2715" s="51" t="str">
        <f>IF(ISBLANK(LeaveTracker[[#This Row],[Employee Name]]),"-----",VLOOKUP(LeaveTracker[[#This Row],[Employee Name]],Employees[[Employee Name]:[Office]],7))</f>
        <v>ACCOUNTING</v>
      </c>
      <c r="F2715" s="51" t="str">
        <f>IF(ISBLANK(LeaveTracker[[#This Row],[Employee Name]]),"-----",VLOOKUP(LeaveTracker[[#This Row],[Employee Name]],Employees[[Employee Name]:[Office]],6))</f>
        <v>REGULAR</v>
      </c>
      <c r="G2715" s="24">
        <v>44795</v>
      </c>
      <c r="H2715" s="24">
        <v>44795</v>
      </c>
      <c r="I2715" s="57" t="s">
        <v>82</v>
      </c>
      <c r="K2715" s="51" t="str">
        <f ca="1">LeaveTracker[[#This Row],[Days]]&amp;" "&amp;LeaveTracker[[#This Row],[Type of Leave]]</f>
        <v>1 VL</v>
      </c>
      <c r="L2715" s="23">
        <f ca="1">NETWORKDAYS(LeaveTracker[[#This Row],[Start Date]],LeaveTracker[[#This Row],[End Date]],lstHolidays)</f>
        <v>1</v>
      </c>
      <c r="M2715" s="27"/>
    </row>
    <row r="2716" spans="1:13" ht="30" hidden="1" customHeight="1" x14ac:dyDescent="0.3">
      <c r="A2716" s="27">
        <f t="shared" si="16"/>
        <v>1126</v>
      </c>
      <c r="B2716" s="31">
        <v>44831</v>
      </c>
      <c r="C2716" s="31">
        <v>44789</v>
      </c>
      <c r="D2716" s="19" t="s">
        <v>512</v>
      </c>
      <c r="E2716" s="51" t="str">
        <f>IF(ISBLANK(LeaveTracker[[#This Row],[Employee Name]]),"-----",VLOOKUP(LeaveTracker[[#This Row],[Employee Name]],Employees[[Employee Name]:[Office]],7))</f>
        <v>ACCOUNTING</v>
      </c>
      <c r="F2716" s="51" t="str">
        <f>IF(ISBLANK(LeaveTracker[[#This Row],[Employee Name]]),"-----",VLOOKUP(LeaveTracker[[#This Row],[Employee Name]],Employees[[Employee Name]:[Office]],6))</f>
        <v>REGULAR</v>
      </c>
      <c r="G2716" s="24">
        <v>44785</v>
      </c>
      <c r="H2716" s="24">
        <v>44785</v>
      </c>
      <c r="I2716" s="57" t="s">
        <v>300</v>
      </c>
      <c r="J2716" s="43" t="s">
        <v>1007</v>
      </c>
      <c r="K2716" s="51" t="str">
        <f ca="1">LeaveTracker[[#This Row],[Days]]&amp;" "&amp;LeaveTracker[[#This Row],[Type of Leave]]</f>
        <v>1 OTHER</v>
      </c>
      <c r="L2716" s="23">
        <f ca="1">NETWORKDAYS(LeaveTracker[[#This Row],[Start Date]],LeaveTracker[[#This Row],[End Date]],lstHolidays)</f>
        <v>1</v>
      </c>
      <c r="M2716" s="27"/>
    </row>
    <row r="2717" spans="1:13" ht="30" hidden="1" customHeight="1" x14ac:dyDescent="0.3">
      <c r="A2717" s="27">
        <f t="shared" si="16"/>
        <v>1127</v>
      </c>
      <c r="B2717" s="31">
        <v>44831</v>
      </c>
      <c r="C2717" s="31">
        <v>44782</v>
      </c>
      <c r="D2717" s="19" t="s">
        <v>522</v>
      </c>
      <c r="E2717" s="51" t="str">
        <f>IF(ISBLANK(LeaveTracker[[#This Row],[Employee Name]]),"-----",VLOOKUP(LeaveTracker[[#This Row],[Employee Name]],Employees[[Employee Name]:[Office]],7))</f>
        <v>ACCOUNTING</v>
      </c>
      <c r="F2717" s="51" t="str">
        <f>IF(ISBLANK(LeaveTracker[[#This Row],[Employee Name]]),"-----",VLOOKUP(LeaveTracker[[#This Row],[Employee Name]],Employees[[Employee Name]:[Office]],6))</f>
        <v>REGULAR</v>
      </c>
      <c r="G2717" s="24">
        <v>44789</v>
      </c>
      <c r="H2717" s="24">
        <v>44790</v>
      </c>
      <c r="I2717" s="57" t="s">
        <v>81</v>
      </c>
      <c r="K2717" s="51" t="str">
        <f ca="1">LeaveTracker[[#This Row],[Days]]&amp;" "&amp;LeaveTracker[[#This Row],[Type of Leave]]</f>
        <v>2 SL</v>
      </c>
      <c r="L2717" s="23">
        <f ca="1">NETWORKDAYS(LeaveTracker[[#This Row],[Start Date]],LeaveTracker[[#This Row],[End Date]],lstHolidays)</f>
        <v>2</v>
      </c>
      <c r="M2717" s="27"/>
    </row>
    <row r="2718" spans="1:13" ht="30" hidden="1" customHeight="1" x14ac:dyDescent="0.3">
      <c r="A2718" s="27">
        <f t="shared" si="16"/>
        <v>1128</v>
      </c>
      <c r="B2718" s="31">
        <v>44831</v>
      </c>
      <c r="C2718" s="31">
        <v>44791</v>
      </c>
      <c r="D2718" s="19" t="s">
        <v>509</v>
      </c>
      <c r="E2718" s="51" t="str">
        <f>IF(ISBLANK(LeaveTracker[[#This Row],[Employee Name]]),"-----",VLOOKUP(LeaveTracker[[#This Row],[Employee Name]],Employees[[Employee Name]:[Office]],7))</f>
        <v>ACCOUNTING</v>
      </c>
      <c r="F2718" s="51" t="str">
        <f>IF(ISBLANK(LeaveTracker[[#This Row],[Employee Name]]),"-----",VLOOKUP(LeaveTracker[[#This Row],[Employee Name]],Employees[[Employee Name]:[Office]],6))</f>
        <v>REGULAR</v>
      </c>
      <c r="G2718" s="24">
        <v>44782</v>
      </c>
      <c r="H2718" s="24">
        <v>44782</v>
      </c>
      <c r="I2718" s="57" t="s">
        <v>81</v>
      </c>
      <c r="K2718" s="51" t="str">
        <f ca="1">LeaveTracker[[#This Row],[Days]]&amp;" "&amp;LeaveTracker[[#This Row],[Type of Leave]]</f>
        <v>1 SL</v>
      </c>
      <c r="L2718" s="23">
        <f ca="1">NETWORKDAYS(LeaveTracker[[#This Row],[Start Date]],LeaveTracker[[#This Row],[End Date]],lstHolidays)</f>
        <v>1</v>
      </c>
      <c r="M2718" s="27"/>
    </row>
    <row r="2719" spans="1:13" ht="30" hidden="1" customHeight="1" x14ac:dyDescent="0.3">
      <c r="A2719" s="27">
        <f t="shared" si="16"/>
        <v>1129</v>
      </c>
      <c r="B2719" s="31">
        <v>44831</v>
      </c>
      <c r="C2719" s="31">
        <v>44791</v>
      </c>
      <c r="D2719" s="19" t="s">
        <v>1096</v>
      </c>
      <c r="E2719" s="51" t="str">
        <f>IF(ISBLANK(LeaveTracker[[#This Row],[Employee Name]]),"-----",VLOOKUP(LeaveTracker[[#This Row],[Employee Name]],Employees[[Employee Name]:[Office]],7))</f>
        <v>ACCOUNTING</v>
      </c>
      <c r="F2719" s="51" t="str">
        <f>IF(ISBLANK(LeaveTracker[[#This Row],[Employee Name]]),"-----",VLOOKUP(LeaveTracker[[#This Row],[Employee Name]],Employees[[Employee Name]:[Office]],6))</f>
        <v>REGULAR</v>
      </c>
      <c r="G2719" s="24">
        <v>44795</v>
      </c>
      <c r="H2719" s="24">
        <v>44795</v>
      </c>
      <c r="I2719" s="57" t="s">
        <v>300</v>
      </c>
      <c r="J2719" s="43" t="s">
        <v>1007</v>
      </c>
      <c r="K2719" s="51" t="str">
        <f ca="1">LeaveTracker[[#This Row],[Days]]&amp;" "&amp;LeaveTracker[[#This Row],[Type of Leave]]</f>
        <v>1 OTHER</v>
      </c>
      <c r="L2719" s="23">
        <f ca="1">NETWORKDAYS(LeaveTracker[[#This Row],[Start Date]],LeaveTracker[[#This Row],[End Date]],lstHolidays)</f>
        <v>1</v>
      </c>
      <c r="M2719" s="27"/>
    </row>
    <row r="2720" spans="1:13" ht="30" hidden="1" customHeight="1" x14ac:dyDescent="0.3">
      <c r="A2720" s="27">
        <f t="shared" si="16"/>
        <v>1130</v>
      </c>
      <c r="B2720" s="31">
        <v>44831</v>
      </c>
      <c r="C2720" s="31">
        <v>44791</v>
      </c>
      <c r="D2720" s="19" t="s">
        <v>473</v>
      </c>
      <c r="E2720" s="51" t="str">
        <f>IF(ISBLANK(LeaveTracker[[#This Row],[Employee Name]]),"-----",VLOOKUP(LeaveTracker[[#This Row],[Employee Name]],Employees[[Employee Name]:[Office]],7))</f>
        <v>ASSESSORS OFFICE</v>
      </c>
      <c r="F2720" s="51" t="str">
        <f>IF(ISBLANK(LeaveTracker[[#This Row],[Employee Name]]),"-----",VLOOKUP(LeaveTracker[[#This Row],[Employee Name]],Employees[[Employee Name]:[Office]],6))</f>
        <v>REGULAR</v>
      </c>
      <c r="G2720" s="24">
        <v>44790</v>
      </c>
      <c r="H2720" s="24">
        <v>44790</v>
      </c>
      <c r="I2720" s="57" t="s">
        <v>81</v>
      </c>
      <c r="K2720" s="51" t="str">
        <f ca="1">LeaveTracker[[#This Row],[Days]]&amp;" "&amp;LeaveTracker[[#This Row],[Type of Leave]]</f>
        <v>1 SL</v>
      </c>
      <c r="L2720" s="23">
        <f ca="1">NETWORKDAYS(LeaveTracker[[#This Row],[Start Date]],LeaveTracker[[#This Row],[End Date]],lstHolidays)</f>
        <v>1</v>
      </c>
      <c r="M2720" s="27"/>
    </row>
    <row r="2721" spans="1:13" ht="30" hidden="1" customHeight="1" x14ac:dyDescent="0.3">
      <c r="A2721" s="27">
        <f t="shared" si="16"/>
        <v>1131</v>
      </c>
      <c r="B2721" s="31">
        <v>44831</v>
      </c>
      <c r="C2721" s="31">
        <v>44791</v>
      </c>
      <c r="D2721" s="19" t="s">
        <v>752</v>
      </c>
      <c r="E2721" s="51" t="str">
        <f>IF(ISBLANK(LeaveTracker[[#This Row],[Employee Name]]),"-----",VLOOKUP(LeaveTracker[[#This Row],[Employee Name]],Employees[[Employee Name]:[Office]],7))</f>
        <v>CSWDO</v>
      </c>
      <c r="F2721" s="51" t="str">
        <f>IF(ISBLANK(LeaveTracker[[#This Row],[Employee Name]]),"-----",VLOOKUP(LeaveTracker[[#This Row],[Employee Name]],Employees[[Employee Name]:[Office]],6))</f>
        <v>REGULAR</v>
      </c>
      <c r="G2721" s="24">
        <v>44788</v>
      </c>
      <c r="H2721" s="24">
        <v>44790</v>
      </c>
      <c r="I2721" s="57" t="s">
        <v>81</v>
      </c>
      <c r="K2721" s="51" t="str">
        <f ca="1">LeaveTracker[[#This Row],[Days]]&amp;" "&amp;LeaveTracker[[#This Row],[Type of Leave]]</f>
        <v>3 SL</v>
      </c>
      <c r="L2721" s="23">
        <f ca="1">NETWORKDAYS(LeaveTracker[[#This Row],[Start Date]],LeaveTracker[[#This Row],[End Date]],lstHolidays)</f>
        <v>3</v>
      </c>
      <c r="M2721" s="27"/>
    </row>
    <row r="2722" spans="1:13" ht="30" hidden="1" customHeight="1" x14ac:dyDescent="0.3">
      <c r="A2722" s="27">
        <f t="shared" si="16"/>
        <v>1132</v>
      </c>
      <c r="B2722" s="31">
        <v>44831</v>
      </c>
      <c r="C2722" s="31">
        <v>44783</v>
      </c>
      <c r="D2722" s="19" t="s">
        <v>1288</v>
      </c>
      <c r="E2722" s="51" t="str">
        <f>IF(ISBLANK(LeaveTracker[[#This Row],[Employee Name]]),"-----",VLOOKUP(LeaveTracker[[#This Row],[Employee Name]],Employees[[Employee Name]:[Office]],7))</f>
        <v>MO</v>
      </c>
      <c r="F2722" s="51" t="str">
        <f>IF(ISBLANK(LeaveTracker[[#This Row],[Employee Name]]),"-----",VLOOKUP(LeaveTracker[[#This Row],[Employee Name]],Employees[[Employee Name]:[Office]],6))</f>
        <v>REGULAR</v>
      </c>
      <c r="G2722" s="24">
        <v>44783</v>
      </c>
      <c r="H2722" s="24">
        <v>44783</v>
      </c>
      <c r="I2722" s="57" t="s">
        <v>300</v>
      </c>
      <c r="J2722" s="43" t="s">
        <v>1008</v>
      </c>
      <c r="K2722" s="51" t="str">
        <f ca="1">LeaveTracker[[#This Row],[Days]]&amp;" "&amp;LeaveTracker[[#This Row],[Type of Leave]]</f>
        <v>1 OTHER</v>
      </c>
      <c r="L2722" s="23">
        <f ca="1">NETWORKDAYS(LeaveTracker[[#This Row],[Start Date]],LeaveTracker[[#This Row],[End Date]],lstHolidays)</f>
        <v>1</v>
      </c>
      <c r="M2722" s="27"/>
    </row>
    <row r="2723" spans="1:13" ht="30" hidden="1" customHeight="1" x14ac:dyDescent="0.3">
      <c r="A2723" s="27">
        <v>1132</v>
      </c>
      <c r="B2723" s="31">
        <v>44831</v>
      </c>
      <c r="C2723" s="31">
        <v>44783</v>
      </c>
      <c r="D2723" s="19" t="s">
        <v>1288</v>
      </c>
      <c r="E2723" s="51" t="str">
        <f>IF(ISBLANK(LeaveTracker[[#This Row],[Employee Name]]),"-----",VLOOKUP(LeaveTracker[[#This Row],[Employee Name]],Employees[[Employee Name]:[Office]],7))</f>
        <v>MO</v>
      </c>
      <c r="F2723" s="51" t="str">
        <f>IF(ISBLANK(LeaveTracker[[#This Row],[Employee Name]]),"-----",VLOOKUP(LeaveTracker[[#This Row],[Employee Name]],Employees[[Employee Name]:[Office]],6))</f>
        <v>REGULAR</v>
      </c>
      <c r="G2723" s="24">
        <v>44790</v>
      </c>
      <c r="H2723" s="24">
        <v>44790</v>
      </c>
      <c r="I2723" s="57" t="s">
        <v>300</v>
      </c>
      <c r="J2723" s="43" t="s">
        <v>1008</v>
      </c>
      <c r="K2723" s="51" t="str">
        <f ca="1">LeaveTracker[[#This Row],[Days]]&amp;" "&amp;LeaveTracker[[#This Row],[Type of Leave]]</f>
        <v>1 OTHER</v>
      </c>
      <c r="L2723" s="23">
        <f ca="1">NETWORKDAYS(LeaveTracker[[#This Row],[Start Date]],LeaveTracker[[#This Row],[End Date]],lstHolidays)</f>
        <v>1</v>
      </c>
      <c r="M2723" s="27"/>
    </row>
    <row r="2724" spans="1:13" ht="30" hidden="1" customHeight="1" x14ac:dyDescent="0.3">
      <c r="A2724" s="27">
        <f t="shared" si="16"/>
        <v>1133</v>
      </c>
      <c r="B2724" s="31">
        <v>44831</v>
      </c>
      <c r="C2724" s="31">
        <v>44792</v>
      </c>
      <c r="D2724" s="19" t="s">
        <v>964</v>
      </c>
      <c r="E2724" s="51" t="str">
        <f>IF(ISBLANK(LeaveTracker[[#This Row],[Employee Name]]),"-----",VLOOKUP(LeaveTracker[[#This Row],[Employee Name]],Employees[[Employee Name]:[Office]],7))</f>
        <v>ASSESSORS OFFICE</v>
      </c>
      <c r="F2724" s="51" t="str">
        <f>IF(ISBLANK(LeaveTracker[[#This Row],[Employee Name]]),"-----",VLOOKUP(LeaveTracker[[#This Row],[Employee Name]],Employees[[Employee Name]:[Office]],6))</f>
        <v>REGULAR</v>
      </c>
      <c r="G2724" s="24">
        <v>44803</v>
      </c>
      <c r="H2724" s="24">
        <v>44804</v>
      </c>
      <c r="I2724" s="57" t="s">
        <v>300</v>
      </c>
      <c r="J2724" s="43" t="s">
        <v>1007</v>
      </c>
      <c r="K2724" s="51" t="str">
        <f ca="1">LeaveTracker[[#This Row],[Days]]&amp;" "&amp;LeaveTracker[[#This Row],[Type of Leave]]</f>
        <v>2 OTHER</v>
      </c>
      <c r="L2724" s="23">
        <f ca="1">NETWORKDAYS(LeaveTracker[[#This Row],[Start Date]],LeaveTracker[[#This Row],[End Date]],lstHolidays)</f>
        <v>2</v>
      </c>
      <c r="M2724" s="27"/>
    </row>
    <row r="2725" spans="1:13" ht="30" hidden="1" customHeight="1" x14ac:dyDescent="0.3">
      <c r="A2725" s="27">
        <f t="shared" si="16"/>
        <v>1134</v>
      </c>
      <c r="B2725" s="31">
        <v>44831</v>
      </c>
      <c r="C2725" s="31">
        <v>44781</v>
      </c>
      <c r="D2725" s="19" t="s">
        <v>467</v>
      </c>
      <c r="E2725" s="51" t="str">
        <f>IF(ISBLANK(LeaveTracker[[#This Row],[Employee Name]]),"-----",VLOOKUP(LeaveTracker[[#This Row],[Employee Name]],Employees[[Employee Name]:[Office]],7))</f>
        <v>ASSESSORS OFFICE</v>
      </c>
      <c r="F2725" s="51" t="str">
        <f>IF(ISBLANK(LeaveTracker[[#This Row],[Employee Name]]),"-----",VLOOKUP(LeaveTracker[[#This Row],[Employee Name]],Employees[[Employee Name]:[Office]],6))</f>
        <v>REGULAR</v>
      </c>
      <c r="G2725" s="24">
        <v>44778</v>
      </c>
      <c r="H2725" s="24">
        <v>44778</v>
      </c>
      <c r="I2725" s="57" t="s">
        <v>81</v>
      </c>
      <c r="K2725" s="51" t="str">
        <f ca="1">LeaveTracker[[#This Row],[Days]]&amp;" "&amp;LeaveTracker[[#This Row],[Type of Leave]]</f>
        <v>1 SL</v>
      </c>
      <c r="L2725" s="23">
        <f ca="1">NETWORKDAYS(LeaveTracker[[#This Row],[Start Date]],LeaveTracker[[#This Row],[End Date]],lstHolidays)</f>
        <v>1</v>
      </c>
      <c r="M2725" s="27"/>
    </row>
    <row r="2726" spans="1:13" ht="30" hidden="1" customHeight="1" x14ac:dyDescent="0.3">
      <c r="A2726" s="27">
        <f t="shared" si="16"/>
        <v>1135</v>
      </c>
      <c r="B2726" s="31">
        <v>44831</v>
      </c>
      <c r="C2726" s="31">
        <v>44795</v>
      </c>
      <c r="D2726" s="19" t="s">
        <v>725</v>
      </c>
      <c r="E2726" s="51" t="str">
        <f>IF(ISBLANK(LeaveTracker[[#This Row],[Employee Name]]),"-----",VLOOKUP(LeaveTracker[[#This Row],[Employee Name]],Employees[[Employee Name]:[Office]],7))</f>
        <v>LCR</v>
      </c>
      <c r="F2726" s="51" t="str">
        <f>IF(ISBLANK(LeaveTracker[[#This Row],[Employee Name]]),"-----",VLOOKUP(LeaveTracker[[#This Row],[Employee Name]],Employees[[Employee Name]:[Office]],6))</f>
        <v>REGULAR</v>
      </c>
      <c r="G2726" s="24">
        <v>44803</v>
      </c>
      <c r="H2726" s="24">
        <v>44804</v>
      </c>
      <c r="I2726" s="57" t="s">
        <v>82</v>
      </c>
      <c r="K2726" s="51" t="str">
        <f ca="1">LeaveTracker[[#This Row],[Days]]&amp;" "&amp;LeaveTracker[[#This Row],[Type of Leave]]</f>
        <v>2 VL</v>
      </c>
      <c r="L2726" s="23">
        <f ca="1">NETWORKDAYS(LeaveTracker[[#This Row],[Start Date]],LeaveTracker[[#This Row],[End Date]],lstHolidays)</f>
        <v>2</v>
      </c>
      <c r="M2726" s="27"/>
    </row>
    <row r="2727" spans="1:13" ht="30" hidden="1" customHeight="1" x14ac:dyDescent="0.3">
      <c r="A2727" s="27">
        <v>1135</v>
      </c>
      <c r="B2727" s="31">
        <v>44831</v>
      </c>
      <c r="C2727" s="31">
        <v>44795</v>
      </c>
      <c r="D2727" s="19" t="s">
        <v>725</v>
      </c>
      <c r="E2727" s="51" t="str">
        <f>IF(ISBLANK(LeaveTracker[[#This Row],[Employee Name]]),"-----",VLOOKUP(LeaveTracker[[#This Row],[Employee Name]],Employees[[Employee Name]:[Office]],7))</f>
        <v>LCR</v>
      </c>
      <c r="F2727" s="51" t="str">
        <f>IF(ISBLANK(LeaveTracker[[#This Row],[Employee Name]]),"-----",VLOOKUP(LeaveTracker[[#This Row],[Employee Name]],Employees[[Employee Name]:[Office]],6))</f>
        <v>REGULAR</v>
      </c>
      <c r="G2727" s="24">
        <v>44811</v>
      </c>
      <c r="H2727" s="24">
        <v>44813</v>
      </c>
      <c r="I2727" s="57" t="s">
        <v>82</v>
      </c>
      <c r="K2727" s="51" t="str">
        <f ca="1">LeaveTracker[[#This Row],[Days]]&amp;" "&amp;LeaveTracker[[#This Row],[Type of Leave]]</f>
        <v>3 VL</v>
      </c>
      <c r="L2727" s="23">
        <f ca="1">NETWORKDAYS(LeaveTracker[[#This Row],[Start Date]],LeaveTracker[[#This Row],[End Date]],lstHolidays)</f>
        <v>3</v>
      </c>
      <c r="M2727" s="27"/>
    </row>
    <row r="2728" spans="1:13" ht="30" hidden="1" customHeight="1" x14ac:dyDescent="0.3">
      <c r="A2728" s="27">
        <f t="shared" si="16"/>
        <v>1136</v>
      </c>
      <c r="B2728" s="31">
        <v>44831</v>
      </c>
      <c r="C2728" s="31">
        <v>44788</v>
      </c>
      <c r="D2728" s="19" t="s">
        <v>853</v>
      </c>
      <c r="E2728" s="51" t="str">
        <f>IF(ISBLANK(LeaveTracker[[#This Row],[Employee Name]]),"-----",VLOOKUP(LeaveTracker[[#This Row],[Employee Name]],Employees[[Employee Name]:[Office]],7))</f>
        <v>MO</v>
      </c>
      <c r="F2728" s="51" t="str">
        <f>IF(ISBLANK(LeaveTracker[[#This Row],[Employee Name]]),"-----",VLOOKUP(LeaveTracker[[#This Row],[Employee Name]],Employees[[Employee Name]:[Office]],6))</f>
        <v>REGULAR</v>
      </c>
      <c r="G2728" s="24">
        <v>44788</v>
      </c>
      <c r="H2728" s="24">
        <v>44789</v>
      </c>
      <c r="I2728" s="57" t="s">
        <v>300</v>
      </c>
      <c r="J2728" s="43" t="s">
        <v>1007</v>
      </c>
      <c r="K2728" s="51" t="str">
        <f ca="1">LeaveTracker[[#This Row],[Days]]&amp;" "&amp;LeaveTracker[[#This Row],[Type of Leave]]</f>
        <v>2 OTHER</v>
      </c>
      <c r="L2728" s="23">
        <f ca="1">NETWORKDAYS(LeaveTracker[[#This Row],[Start Date]],LeaveTracker[[#This Row],[End Date]],lstHolidays)</f>
        <v>2</v>
      </c>
      <c r="M2728" s="27"/>
    </row>
    <row r="2729" spans="1:13" ht="30" hidden="1" customHeight="1" x14ac:dyDescent="0.3">
      <c r="A2729" s="27">
        <f t="shared" ref="A2729:A2748" si="17">A2728+1</f>
        <v>1137</v>
      </c>
      <c r="B2729" s="31">
        <v>44831</v>
      </c>
      <c r="C2729" s="31">
        <v>44791</v>
      </c>
      <c r="D2729" s="19" t="s">
        <v>116</v>
      </c>
      <c r="E2729" s="51" t="str">
        <f>IF(ISBLANK(LeaveTracker[[#This Row],[Employee Name]]),"-----",VLOOKUP(LeaveTracker[[#This Row],[Employee Name]],Employees[[Employee Name]:[Office]],7))</f>
        <v>CHARACTER OFFICE</v>
      </c>
      <c r="F2729" s="51" t="str">
        <f>IF(ISBLANK(LeaveTracker[[#This Row],[Employee Name]]),"-----",VLOOKUP(LeaveTracker[[#This Row],[Employee Name]],Employees[[Employee Name]:[Office]],6))</f>
        <v>REGULAR</v>
      </c>
      <c r="G2729" s="24">
        <v>44790</v>
      </c>
      <c r="H2729" s="24">
        <v>44790</v>
      </c>
      <c r="I2729" s="57" t="s">
        <v>81</v>
      </c>
      <c r="K2729" s="51" t="str">
        <f ca="1">LeaveTracker[[#This Row],[Days]]&amp;" "&amp;LeaveTracker[[#This Row],[Type of Leave]]</f>
        <v>1 SL</v>
      </c>
      <c r="L2729" s="23">
        <f ca="1">NETWORKDAYS(LeaveTracker[[#This Row],[Start Date]],LeaveTracker[[#This Row],[End Date]],lstHolidays)</f>
        <v>1</v>
      </c>
      <c r="M2729" s="27"/>
    </row>
    <row r="2730" spans="1:13" ht="30" hidden="1" customHeight="1" x14ac:dyDescent="0.3">
      <c r="A2730" s="27">
        <f t="shared" si="17"/>
        <v>1138</v>
      </c>
      <c r="B2730" s="31">
        <v>44831</v>
      </c>
      <c r="C2730" s="31">
        <v>44791</v>
      </c>
      <c r="D2730" s="19" t="s">
        <v>267</v>
      </c>
      <c r="E2730" s="51" t="str">
        <f>IF(ISBLANK(LeaveTracker[[#This Row],[Employee Name]]),"-----",VLOOKUP(LeaveTracker[[#This Row],[Employee Name]],Employees[[Employee Name]:[Office]],7))</f>
        <v>MO</v>
      </c>
      <c r="F2730" s="51" t="str">
        <f>IF(ISBLANK(LeaveTracker[[#This Row],[Employee Name]]),"-----",VLOOKUP(LeaveTracker[[#This Row],[Employee Name]],Employees[[Employee Name]:[Office]],6))</f>
        <v>REGULAR</v>
      </c>
      <c r="G2730" s="24">
        <v>44788</v>
      </c>
      <c r="H2730" s="24">
        <v>44790</v>
      </c>
      <c r="I2730" s="57" t="s">
        <v>81</v>
      </c>
      <c r="K2730" s="51" t="str">
        <f ca="1">LeaveTracker[[#This Row],[Days]]&amp;" "&amp;LeaveTracker[[#This Row],[Type of Leave]]</f>
        <v>3 SL</v>
      </c>
      <c r="L2730" s="23">
        <f ca="1">NETWORKDAYS(LeaveTracker[[#This Row],[Start Date]],LeaveTracker[[#This Row],[End Date]],lstHolidays)</f>
        <v>3</v>
      </c>
      <c r="M2730" s="27"/>
    </row>
    <row r="2731" spans="1:13" ht="30" hidden="1" customHeight="1" x14ac:dyDescent="0.3">
      <c r="A2731" s="27">
        <f t="shared" si="17"/>
        <v>1139</v>
      </c>
      <c r="B2731" s="31">
        <v>44831</v>
      </c>
      <c r="C2731" s="31">
        <v>44788</v>
      </c>
      <c r="D2731" s="19" t="s">
        <v>244</v>
      </c>
      <c r="E2731" s="51" t="str">
        <f>IF(ISBLANK(LeaveTracker[[#This Row],[Employee Name]]),"-----",VLOOKUP(LeaveTracker[[#This Row],[Employee Name]],Employees[[Employee Name]:[Office]],7))</f>
        <v>TCCH/TICC</v>
      </c>
      <c r="F2731" s="51" t="str">
        <f>IF(ISBLANK(LeaveTracker[[#This Row],[Employee Name]]),"-----",VLOOKUP(LeaveTracker[[#This Row],[Employee Name]],Employees[[Employee Name]:[Office]],6))</f>
        <v>REGULAR</v>
      </c>
      <c r="G2731" s="24">
        <v>44806</v>
      </c>
      <c r="H2731" s="24">
        <v>44806</v>
      </c>
      <c r="I2731" s="57" t="s">
        <v>82</v>
      </c>
      <c r="K2731" s="51" t="str">
        <f ca="1">LeaveTracker[[#This Row],[Days]]&amp;" "&amp;LeaveTracker[[#This Row],[Type of Leave]]</f>
        <v>1 VL</v>
      </c>
      <c r="L2731" s="23">
        <f ca="1">NETWORKDAYS(LeaveTracker[[#This Row],[Start Date]],LeaveTracker[[#This Row],[End Date]],lstHolidays)</f>
        <v>1</v>
      </c>
      <c r="M2731" s="27"/>
    </row>
    <row r="2732" spans="1:13" ht="30" hidden="1" customHeight="1" x14ac:dyDescent="0.3">
      <c r="A2732" s="27">
        <f t="shared" si="17"/>
        <v>1140</v>
      </c>
      <c r="B2732" s="31">
        <v>44831</v>
      </c>
      <c r="C2732" s="31">
        <v>44795</v>
      </c>
      <c r="D2732" s="19" t="s">
        <v>813</v>
      </c>
      <c r="E2732" s="51" t="str">
        <f>IF(ISBLANK(LeaveTracker[[#This Row],[Employee Name]]),"-----",VLOOKUP(LeaveTracker[[#This Row],[Employee Name]],Employees[[Employee Name]:[Office]],7))</f>
        <v>CHO</v>
      </c>
      <c r="F2732" s="51" t="str">
        <f>IF(ISBLANK(LeaveTracker[[#This Row],[Employee Name]]),"-----",VLOOKUP(LeaveTracker[[#This Row],[Employee Name]],Employees[[Employee Name]:[Office]],6))</f>
        <v>REGULAR</v>
      </c>
      <c r="G2732" s="24">
        <v>44809</v>
      </c>
      <c r="H2732" s="24">
        <v>44813</v>
      </c>
      <c r="I2732" s="57" t="s">
        <v>82</v>
      </c>
      <c r="K2732" s="51" t="str">
        <f ca="1">LeaveTracker[[#This Row],[Days]]&amp;" "&amp;LeaveTracker[[#This Row],[Type of Leave]]</f>
        <v>5 VL</v>
      </c>
      <c r="L2732" s="23">
        <f ca="1">NETWORKDAYS(LeaveTracker[[#This Row],[Start Date]],LeaveTracker[[#This Row],[End Date]],lstHolidays)</f>
        <v>5</v>
      </c>
      <c r="M2732" s="27"/>
    </row>
    <row r="2733" spans="1:13" ht="30" hidden="1" customHeight="1" x14ac:dyDescent="0.3">
      <c r="A2733" s="27">
        <v>1140</v>
      </c>
      <c r="B2733" s="31">
        <v>44831</v>
      </c>
      <c r="C2733" s="31">
        <v>44795</v>
      </c>
      <c r="D2733" s="19" t="s">
        <v>813</v>
      </c>
      <c r="E2733" s="51" t="str">
        <f>IF(ISBLANK(LeaveTracker[[#This Row],[Employee Name]]),"-----",VLOOKUP(LeaveTracker[[#This Row],[Employee Name]],Employees[[Employee Name]:[Office]],7))</f>
        <v>CHO</v>
      </c>
      <c r="F2733" s="51" t="str">
        <f>IF(ISBLANK(LeaveTracker[[#This Row],[Employee Name]]),"-----",VLOOKUP(LeaveTracker[[#This Row],[Employee Name]],Employees[[Employee Name]:[Office]],6))</f>
        <v>REGULAR</v>
      </c>
      <c r="G2733" s="24">
        <v>44816</v>
      </c>
      <c r="H2733" s="24">
        <v>44820</v>
      </c>
      <c r="I2733" s="57" t="s">
        <v>82</v>
      </c>
      <c r="K2733" s="51" t="str">
        <f ca="1">LeaveTracker[[#This Row],[Days]]&amp;" "&amp;LeaveTracker[[#This Row],[Type of Leave]]</f>
        <v>5 VL</v>
      </c>
      <c r="L2733" s="23">
        <f ca="1">NETWORKDAYS(LeaveTracker[[#This Row],[Start Date]],LeaveTracker[[#This Row],[End Date]],lstHolidays)</f>
        <v>5</v>
      </c>
      <c r="M2733" s="27"/>
    </row>
    <row r="2734" spans="1:13" ht="30" hidden="1" customHeight="1" x14ac:dyDescent="0.3">
      <c r="A2734" s="27">
        <v>1140</v>
      </c>
      <c r="B2734" s="31">
        <v>44831</v>
      </c>
      <c r="C2734" s="31">
        <v>44795</v>
      </c>
      <c r="D2734" s="19" t="s">
        <v>813</v>
      </c>
      <c r="E2734" s="51" t="str">
        <f>IF(ISBLANK(LeaveTracker[[#This Row],[Employee Name]]),"-----",VLOOKUP(LeaveTracker[[#This Row],[Employee Name]],Employees[[Employee Name]:[Office]],7))</f>
        <v>CHO</v>
      </c>
      <c r="F2734" s="51" t="str">
        <f>IF(ISBLANK(LeaveTracker[[#This Row],[Employee Name]]),"-----",VLOOKUP(LeaveTracker[[#This Row],[Employee Name]],Employees[[Employee Name]:[Office]],6))</f>
        <v>REGULAR</v>
      </c>
      <c r="G2734" s="24">
        <v>44823</v>
      </c>
      <c r="H2734" s="24">
        <v>44824</v>
      </c>
      <c r="I2734" s="57" t="s">
        <v>82</v>
      </c>
      <c r="K2734" s="51" t="str">
        <f ca="1">LeaveTracker[[#This Row],[Days]]&amp;" "&amp;LeaveTracker[[#This Row],[Type of Leave]]</f>
        <v>2 VL</v>
      </c>
      <c r="L2734" s="23">
        <f ca="1">NETWORKDAYS(LeaveTracker[[#This Row],[Start Date]],LeaveTracker[[#This Row],[End Date]],lstHolidays)</f>
        <v>2</v>
      </c>
      <c r="M2734" s="27"/>
    </row>
    <row r="2735" spans="1:13" ht="30" hidden="1" customHeight="1" x14ac:dyDescent="0.3">
      <c r="A2735" s="27">
        <f t="shared" si="17"/>
        <v>1141</v>
      </c>
      <c r="B2735" s="31">
        <v>44831</v>
      </c>
      <c r="C2735" s="31">
        <v>44792</v>
      </c>
      <c r="D2735" s="19" t="s">
        <v>948</v>
      </c>
      <c r="E2735" s="51" t="str">
        <f>IF(ISBLANK(LeaveTracker[[#This Row],[Employee Name]]),"-----",VLOOKUP(LeaveTracker[[#This Row],[Employee Name]],Employees[[Employee Name]:[Office]],7))</f>
        <v>EEO/ CITY MARKET</v>
      </c>
      <c r="F2735" s="51" t="str">
        <f>IF(ISBLANK(LeaveTracker[[#This Row],[Employee Name]]),"-----",VLOOKUP(LeaveTracker[[#This Row],[Employee Name]],Employees[[Employee Name]:[Office]],6))</f>
        <v>REGULAR</v>
      </c>
      <c r="G2735" s="24">
        <v>44791</v>
      </c>
      <c r="H2735" s="24">
        <v>44791</v>
      </c>
      <c r="I2735" s="57" t="s">
        <v>300</v>
      </c>
      <c r="J2735" s="43" t="s">
        <v>1007</v>
      </c>
      <c r="K2735" s="51" t="str">
        <f ca="1">LeaveTracker[[#This Row],[Days]]&amp;" "&amp;LeaveTracker[[#This Row],[Type of Leave]]</f>
        <v>1 OTHER</v>
      </c>
      <c r="L2735" s="23">
        <f ca="1">NETWORKDAYS(LeaveTracker[[#This Row],[Start Date]],LeaveTracker[[#This Row],[End Date]],lstHolidays)</f>
        <v>1</v>
      </c>
      <c r="M2735" s="27"/>
    </row>
    <row r="2736" spans="1:13" ht="30" hidden="1" customHeight="1" x14ac:dyDescent="0.3">
      <c r="A2736" s="27">
        <f t="shared" si="17"/>
        <v>1142</v>
      </c>
      <c r="B2736" s="31">
        <v>44831</v>
      </c>
      <c r="C2736" s="31">
        <v>44785</v>
      </c>
      <c r="D2736" s="19" t="s">
        <v>1227</v>
      </c>
      <c r="E2736" s="51" t="str">
        <f>IF(ISBLANK(LeaveTracker[[#This Row],[Employee Name]]),"-----",VLOOKUP(LeaveTracker[[#This Row],[Employee Name]],Employees[[Employee Name]:[Office]],7))</f>
        <v>PICNIC GROVE</v>
      </c>
      <c r="F2736" s="51" t="str">
        <f>IF(ISBLANK(LeaveTracker[[#This Row],[Employee Name]]),"-----",VLOOKUP(LeaveTracker[[#This Row],[Employee Name]],Employees[[Employee Name]:[Office]],6))</f>
        <v>REGULAR</v>
      </c>
      <c r="G2736" s="24">
        <v>44788</v>
      </c>
      <c r="H2736" s="24">
        <v>44788</v>
      </c>
      <c r="I2736" s="57" t="s">
        <v>300</v>
      </c>
      <c r="J2736" s="43" t="s">
        <v>1007</v>
      </c>
      <c r="K2736" s="51" t="str">
        <f ca="1">LeaveTracker[[#This Row],[Days]]&amp;" "&amp;LeaveTracker[[#This Row],[Type of Leave]]</f>
        <v>1 OTHER</v>
      </c>
      <c r="L2736" s="23">
        <f ca="1">NETWORKDAYS(LeaveTracker[[#This Row],[Start Date]],LeaveTracker[[#This Row],[End Date]],lstHolidays)</f>
        <v>1</v>
      </c>
      <c r="M2736" s="27"/>
    </row>
    <row r="2737" spans="1:13" ht="30" hidden="1" customHeight="1" x14ac:dyDescent="0.3">
      <c r="A2737" s="27">
        <v>1142</v>
      </c>
      <c r="B2737" s="31">
        <v>44831</v>
      </c>
      <c r="C2737" s="31">
        <v>44785</v>
      </c>
      <c r="D2737" s="19" t="s">
        <v>1227</v>
      </c>
      <c r="E2737" s="51" t="str">
        <f>IF(ISBLANK(LeaveTracker[[#This Row],[Employee Name]]),"-----",VLOOKUP(LeaveTracker[[#This Row],[Employee Name]],Employees[[Employee Name]:[Office]],7))</f>
        <v>PICNIC GROVE</v>
      </c>
      <c r="F2737" s="51" t="str">
        <f>IF(ISBLANK(LeaveTracker[[#This Row],[Employee Name]]),"-----",VLOOKUP(LeaveTracker[[#This Row],[Employee Name]],Employees[[Employee Name]:[Office]],6))</f>
        <v>REGULAR</v>
      </c>
      <c r="G2737" s="24">
        <v>44791</v>
      </c>
      <c r="H2737" s="24">
        <v>44791</v>
      </c>
      <c r="I2737" s="57" t="s">
        <v>300</v>
      </c>
      <c r="J2737" s="43" t="s">
        <v>1007</v>
      </c>
      <c r="K2737" s="51" t="str">
        <f ca="1">LeaveTracker[[#This Row],[Days]]&amp;" "&amp;LeaveTracker[[#This Row],[Type of Leave]]</f>
        <v>1 OTHER</v>
      </c>
      <c r="L2737" s="23">
        <f ca="1">NETWORKDAYS(LeaveTracker[[#This Row],[Start Date]],LeaveTracker[[#This Row],[End Date]],lstHolidays)</f>
        <v>1</v>
      </c>
      <c r="M2737" s="27"/>
    </row>
    <row r="2738" spans="1:13" ht="30" hidden="1" customHeight="1" x14ac:dyDescent="0.3">
      <c r="A2738" s="27">
        <v>1142</v>
      </c>
      <c r="B2738" s="31">
        <v>44831</v>
      </c>
      <c r="C2738" s="31">
        <v>44785</v>
      </c>
      <c r="D2738" s="19" t="s">
        <v>1227</v>
      </c>
      <c r="E2738" s="51" t="str">
        <f>IF(ISBLANK(LeaveTracker[[#This Row],[Employee Name]]),"-----",VLOOKUP(LeaveTracker[[#This Row],[Employee Name]],Employees[[Employee Name]:[Office]],7))</f>
        <v>PICNIC GROVE</v>
      </c>
      <c r="F2738" s="51" t="str">
        <f>IF(ISBLANK(LeaveTracker[[#This Row],[Employee Name]]),"-----",VLOOKUP(LeaveTracker[[#This Row],[Employee Name]],Employees[[Employee Name]:[Office]],6))</f>
        <v>REGULAR</v>
      </c>
      <c r="G2738" s="24">
        <v>44793</v>
      </c>
      <c r="H2738" s="24">
        <v>44793</v>
      </c>
      <c r="I2738" s="57" t="s">
        <v>300</v>
      </c>
      <c r="J2738" s="43" t="s">
        <v>1007</v>
      </c>
      <c r="K2738" s="51" t="str">
        <f ca="1">LeaveTracker[[#This Row],[Days]]&amp;" "&amp;LeaveTracker[[#This Row],[Type of Leave]]</f>
        <v>0 OTHER</v>
      </c>
      <c r="L2738" s="23">
        <f ca="1">NETWORKDAYS(LeaveTracker[[#This Row],[Start Date]],LeaveTracker[[#This Row],[End Date]],lstHolidays)</f>
        <v>0</v>
      </c>
      <c r="M2738" s="27"/>
    </row>
    <row r="2739" spans="1:13" ht="30" hidden="1" customHeight="1" x14ac:dyDescent="0.3">
      <c r="A2739" s="27">
        <f t="shared" si="17"/>
        <v>1143</v>
      </c>
      <c r="B2739" s="31">
        <v>44831</v>
      </c>
      <c r="C2739" s="31">
        <v>44795</v>
      </c>
      <c r="D2739" s="19" t="s">
        <v>341</v>
      </c>
      <c r="E2739" s="51" t="str">
        <f>IF(ISBLANK(LeaveTracker[[#This Row],[Employee Name]]),"-----",VLOOKUP(LeaveTracker[[#This Row],[Employee Name]],Employees[[Employee Name]:[Office]],7))</f>
        <v>COMELEC</v>
      </c>
      <c r="F2739" s="51" t="str">
        <f>IF(ISBLANK(LeaveTracker[[#This Row],[Employee Name]]),"-----",VLOOKUP(LeaveTracker[[#This Row],[Employee Name]],Employees[[Employee Name]:[Office]],6))</f>
        <v>REGULAR</v>
      </c>
      <c r="G2739" s="24">
        <v>44799</v>
      </c>
      <c r="H2739" s="24">
        <v>44799</v>
      </c>
      <c r="I2739" s="57" t="s">
        <v>300</v>
      </c>
      <c r="J2739" s="43" t="s">
        <v>1007</v>
      </c>
      <c r="K2739" s="51" t="str">
        <f ca="1">LeaveTracker[[#This Row],[Days]]&amp;" "&amp;LeaveTracker[[#This Row],[Type of Leave]]</f>
        <v>1 OTHER</v>
      </c>
      <c r="L2739" s="23">
        <f ca="1">NETWORKDAYS(LeaveTracker[[#This Row],[Start Date]],LeaveTracker[[#This Row],[End Date]],lstHolidays)</f>
        <v>1</v>
      </c>
      <c r="M2739" s="27"/>
    </row>
    <row r="2740" spans="1:13" ht="30" hidden="1" customHeight="1" x14ac:dyDescent="0.3">
      <c r="A2740" s="27">
        <f t="shared" si="17"/>
        <v>1144</v>
      </c>
      <c r="B2740" s="31">
        <v>44831</v>
      </c>
      <c r="C2740" s="31">
        <v>44795</v>
      </c>
      <c r="D2740" s="19" t="s">
        <v>729</v>
      </c>
      <c r="E2740" s="51" t="str">
        <f>IF(ISBLANK(LeaveTracker[[#This Row],[Employee Name]]),"-----",VLOOKUP(LeaveTracker[[#This Row],[Employee Name]],Employees[[Employee Name]:[Office]],7))</f>
        <v>SP</v>
      </c>
      <c r="F2740" s="51" t="str">
        <f>IF(ISBLANK(LeaveTracker[[#This Row],[Employee Name]]),"-----",VLOOKUP(LeaveTracker[[#This Row],[Employee Name]],Employees[[Employee Name]:[Office]],6))</f>
        <v>REGULAR</v>
      </c>
      <c r="G2740" s="24">
        <v>44792</v>
      </c>
      <c r="H2740" s="24">
        <v>44792</v>
      </c>
      <c r="I2740" s="57" t="s">
        <v>81</v>
      </c>
      <c r="K2740" s="51" t="str">
        <f ca="1">LeaveTracker[[#This Row],[Days]]&amp;" "&amp;LeaveTracker[[#This Row],[Type of Leave]]</f>
        <v>1 SL</v>
      </c>
      <c r="L2740" s="23">
        <f ca="1">NETWORKDAYS(LeaveTracker[[#This Row],[Start Date]],LeaveTracker[[#This Row],[End Date]],lstHolidays)</f>
        <v>1</v>
      </c>
      <c r="M2740" s="27"/>
    </row>
    <row r="2741" spans="1:13" ht="30" hidden="1" customHeight="1" x14ac:dyDescent="0.3">
      <c r="A2741" s="27">
        <f t="shared" si="17"/>
        <v>1145</v>
      </c>
      <c r="B2741" s="31">
        <v>44831</v>
      </c>
      <c r="C2741" s="31">
        <v>44795</v>
      </c>
      <c r="D2741" s="19" t="s">
        <v>365</v>
      </c>
      <c r="E2741" s="51" t="str">
        <f>IF(ISBLANK(LeaveTracker[[#This Row],[Employee Name]]),"-----",VLOOKUP(LeaveTracker[[#This Row],[Employee Name]],Employees[[Employee Name]:[Office]],7))</f>
        <v>MAHOGANY MARKET</v>
      </c>
      <c r="F2741" s="51" t="str">
        <f>IF(ISBLANK(LeaveTracker[[#This Row],[Employee Name]]),"-----",VLOOKUP(LeaveTracker[[#This Row],[Employee Name]],Employees[[Employee Name]:[Office]],6))</f>
        <v>REGULAR</v>
      </c>
      <c r="G2741" s="24">
        <v>44790</v>
      </c>
      <c r="H2741" s="24">
        <v>44792</v>
      </c>
      <c r="I2741" s="57" t="s">
        <v>300</v>
      </c>
      <c r="J2741" s="43" t="s">
        <v>1007</v>
      </c>
      <c r="K2741" s="51" t="str">
        <f ca="1">LeaveTracker[[#This Row],[Days]]&amp;" "&amp;LeaveTracker[[#This Row],[Type of Leave]]</f>
        <v>3 OTHER</v>
      </c>
      <c r="L2741" s="23">
        <f ca="1">NETWORKDAYS(LeaveTracker[[#This Row],[Start Date]],LeaveTracker[[#This Row],[End Date]],lstHolidays)</f>
        <v>3</v>
      </c>
      <c r="M2741" s="27"/>
    </row>
    <row r="2742" spans="1:13" ht="30" hidden="1" customHeight="1" x14ac:dyDescent="0.3">
      <c r="A2742" s="27">
        <f t="shared" si="17"/>
        <v>1146</v>
      </c>
      <c r="B2742" s="31">
        <v>44831</v>
      </c>
      <c r="C2742" s="31">
        <v>44796</v>
      </c>
      <c r="D2742" s="19" t="s">
        <v>171</v>
      </c>
      <c r="E2742" s="51" t="str">
        <f>IF(ISBLANK(LeaveTracker[[#This Row],[Employee Name]]),"-----",VLOOKUP(LeaveTracker[[#This Row],[Employee Name]],Employees[[Employee Name]:[Office]],7))</f>
        <v>HRMO</v>
      </c>
      <c r="F2742" s="51" t="str">
        <f>IF(ISBLANK(LeaveTracker[[#This Row],[Employee Name]]),"-----",VLOOKUP(LeaveTracker[[#This Row],[Employee Name]],Employees[[Employee Name]:[Office]],6))</f>
        <v>REGULAR</v>
      </c>
      <c r="G2742" s="24">
        <v>44792</v>
      </c>
      <c r="H2742" s="24">
        <v>44792</v>
      </c>
      <c r="I2742" s="57" t="s">
        <v>81</v>
      </c>
      <c r="K2742" s="51" t="str">
        <f ca="1">LeaveTracker[[#This Row],[Days]]&amp;" "&amp;LeaveTracker[[#This Row],[Type of Leave]]</f>
        <v>1 SL</v>
      </c>
      <c r="L2742" s="23">
        <f ca="1">NETWORKDAYS(LeaveTracker[[#This Row],[Start Date]],LeaveTracker[[#This Row],[End Date]],lstHolidays)</f>
        <v>1</v>
      </c>
      <c r="M2742" s="27"/>
    </row>
    <row r="2743" spans="1:13" ht="30" hidden="1" customHeight="1" x14ac:dyDescent="0.3">
      <c r="A2743" s="27">
        <v>1146</v>
      </c>
      <c r="B2743" s="31">
        <v>44831</v>
      </c>
      <c r="C2743" s="31">
        <v>44796</v>
      </c>
      <c r="D2743" s="19" t="s">
        <v>171</v>
      </c>
      <c r="E2743" s="51" t="str">
        <f>IF(ISBLANK(LeaveTracker[[#This Row],[Employee Name]]),"-----",VLOOKUP(LeaveTracker[[#This Row],[Employee Name]],Employees[[Employee Name]:[Office]],7))</f>
        <v>HRMO</v>
      </c>
      <c r="F2743" s="51" t="str">
        <f>IF(ISBLANK(LeaveTracker[[#This Row],[Employee Name]]),"-----",VLOOKUP(LeaveTracker[[#This Row],[Employee Name]],Employees[[Employee Name]:[Office]],6))</f>
        <v>REGULAR</v>
      </c>
      <c r="G2743" s="24">
        <v>44795</v>
      </c>
      <c r="H2743" s="24">
        <v>44795</v>
      </c>
      <c r="I2743" s="57" t="s">
        <v>81</v>
      </c>
      <c r="K2743" s="51" t="str">
        <f ca="1">LeaveTracker[[#This Row],[Days]]&amp;" "&amp;LeaveTracker[[#This Row],[Type of Leave]]</f>
        <v>1 SL</v>
      </c>
      <c r="L2743" s="23">
        <f ca="1">NETWORKDAYS(LeaveTracker[[#This Row],[Start Date]],LeaveTracker[[#This Row],[End Date]],lstHolidays)</f>
        <v>1</v>
      </c>
      <c r="M2743" s="27"/>
    </row>
    <row r="2744" spans="1:13" ht="30" hidden="1" customHeight="1" x14ac:dyDescent="0.3">
      <c r="A2744" s="27">
        <f t="shared" si="17"/>
        <v>1147</v>
      </c>
      <c r="B2744" s="31">
        <v>44831</v>
      </c>
      <c r="C2744" s="31">
        <v>44796</v>
      </c>
      <c r="D2744" s="19" t="s">
        <v>618</v>
      </c>
      <c r="E2744" s="51" t="str">
        <f>IF(ISBLANK(LeaveTracker[[#This Row],[Employee Name]]),"-----",VLOOKUP(LeaveTracker[[#This Row],[Employee Name]],Employees[[Employee Name]:[Office]],7))</f>
        <v>CBO</v>
      </c>
      <c r="F2744" s="51" t="str">
        <f>IF(ISBLANK(LeaveTracker[[#This Row],[Employee Name]]),"-----",VLOOKUP(LeaveTracker[[#This Row],[Employee Name]],Employees[[Employee Name]:[Office]],6))</f>
        <v>REGULAR</v>
      </c>
      <c r="G2744" s="24">
        <v>44795</v>
      </c>
      <c r="H2744" s="24">
        <v>44795</v>
      </c>
      <c r="I2744" s="57" t="s">
        <v>300</v>
      </c>
      <c r="J2744" s="43" t="s">
        <v>1007</v>
      </c>
      <c r="K2744" s="51" t="str">
        <f ca="1">LeaveTracker[[#This Row],[Days]]&amp;" "&amp;LeaveTracker[[#This Row],[Type of Leave]]</f>
        <v>1 OTHER</v>
      </c>
      <c r="L2744" s="23">
        <f ca="1">NETWORKDAYS(LeaveTracker[[#This Row],[Start Date]],LeaveTracker[[#This Row],[End Date]],lstHolidays)</f>
        <v>1</v>
      </c>
      <c r="M2744" s="27"/>
    </row>
    <row r="2745" spans="1:13" ht="30" hidden="1" customHeight="1" x14ac:dyDescent="0.3">
      <c r="A2745" s="27">
        <f t="shared" si="17"/>
        <v>1148</v>
      </c>
      <c r="B2745" s="31">
        <v>44831</v>
      </c>
      <c r="C2745" s="31">
        <v>44767</v>
      </c>
      <c r="D2745" s="19" t="s">
        <v>480</v>
      </c>
      <c r="E2745" s="51" t="str">
        <f>IF(ISBLANK(LeaveTracker[[#This Row],[Employee Name]]),"-----",VLOOKUP(LeaveTracker[[#This Row],[Employee Name]],Employees[[Employee Name]:[Office]],7))</f>
        <v>ADMIN OFFICE</v>
      </c>
      <c r="F2745" s="51" t="str">
        <f>IF(ISBLANK(LeaveTracker[[#This Row],[Employee Name]]),"-----",VLOOKUP(LeaveTracker[[#This Row],[Employee Name]],Employees[[Employee Name]:[Office]],6))</f>
        <v>REGULAR</v>
      </c>
      <c r="G2745" s="24">
        <v>44792</v>
      </c>
      <c r="H2745" s="24">
        <v>44792</v>
      </c>
      <c r="I2745" s="57" t="s">
        <v>82</v>
      </c>
      <c r="K2745" s="51" t="str">
        <f ca="1">LeaveTracker[[#This Row],[Days]]&amp;" "&amp;LeaveTracker[[#This Row],[Type of Leave]]</f>
        <v>1 VL</v>
      </c>
      <c r="L2745" s="23">
        <f ca="1">NETWORKDAYS(LeaveTracker[[#This Row],[Start Date]],LeaveTracker[[#This Row],[End Date]],lstHolidays)</f>
        <v>1</v>
      </c>
      <c r="M2745" s="27"/>
    </row>
    <row r="2746" spans="1:13" ht="30" hidden="1" customHeight="1" x14ac:dyDescent="0.3">
      <c r="A2746" s="27">
        <f t="shared" si="17"/>
        <v>1149</v>
      </c>
      <c r="B2746" s="31">
        <v>44831</v>
      </c>
      <c r="C2746" s="31">
        <v>44767</v>
      </c>
      <c r="D2746" s="19" t="s">
        <v>480</v>
      </c>
      <c r="E2746" s="51" t="str">
        <f>IF(ISBLANK(LeaveTracker[[#This Row],[Employee Name]]),"-----",VLOOKUP(LeaveTracker[[#This Row],[Employee Name]],Employees[[Employee Name]:[Office]],7))</f>
        <v>ADMIN OFFICE</v>
      </c>
      <c r="F2746" s="51" t="str">
        <f>IF(ISBLANK(LeaveTracker[[#This Row],[Employee Name]]),"-----",VLOOKUP(LeaveTracker[[#This Row],[Employee Name]],Employees[[Employee Name]:[Office]],6))</f>
        <v>REGULAR</v>
      </c>
      <c r="G2746" s="24">
        <v>44781</v>
      </c>
      <c r="H2746" s="24">
        <v>44781</v>
      </c>
      <c r="I2746" s="57" t="s">
        <v>300</v>
      </c>
      <c r="J2746" s="43" t="s">
        <v>1007</v>
      </c>
      <c r="K2746" s="51" t="str">
        <f ca="1">LeaveTracker[[#This Row],[Days]]&amp;" "&amp;LeaveTracker[[#This Row],[Type of Leave]]</f>
        <v>1 OTHER</v>
      </c>
      <c r="L2746" s="23">
        <f ca="1">NETWORKDAYS(LeaveTracker[[#This Row],[Start Date]],LeaveTracker[[#This Row],[End Date]],lstHolidays)</f>
        <v>1</v>
      </c>
      <c r="M2746" s="27"/>
    </row>
    <row r="2747" spans="1:13" ht="30" hidden="1" customHeight="1" x14ac:dyDescent="0.3">
      <c r="A2747" s="27">
        <f t="shared" si="17"/>
        <v>1150</v>
      </c>
      <c r="B2747" s="31">
        <v>44831</v>
      </c>
      <c r="C2747" s="31">
        <v>44789</v>
      </c>
      <c r="D2747" s="19" t="s">
        <v>556</v>
      </c>
      <c r="E2747" s="51" t="str">
        <f>IF(ISBLANK(LeaveTracker[[#This Row],[Employee Name]]),"-----",VLOOKUP(LeaveTracker[[#This Row],[Employee Name]],Employees[[Employee Name]:[Office]],7))</f>
        <v>CENRO</v>
      </c>
      <c r="F2747" s="51" t="str">
        <f>IF(ISBLANK(LeaveTracker[[#This Row],[Employee Name]]),"-----",VLOOKUP(LeaveTracker[[#This Row],[Employee Name]],Employees[[Employee Name]:[Office]],6))</f>
        <v>REGULAR</v>
      </c>
      <c r="G2747" s="24">
        <v>44788</v>
      </c>
      <c r="H2747" s="24">
        <v>44788</v>
      </c>
      <c r="I2747" s="57" t="s">
        <v>81</v>
      </c>
      <c r="K2747" s="51" t="str">
        <f ca="1">LeaveTracker[[#This Row],[Days]]&amp;" "&amp;LeaveTracker[[#This Row],[Type of Leave]]</f>
        <v>1 SL</v>
      </c>
      <c r="L2747" s="23">
        <f ca="1">NETWORKDAYS(LeaveTracker[[#This Row],[Start Date]],LeaveTracker[[#This Row],[End Date]],lstHolidays)</f>
        <v>1</v>
      </c>
      <c r="M2747" s="27"/>
    </row>
    <row r="2748" spans="1:13" ht="30" hidden="1" customHeight="1" x14ac:dyDescent="0.3">
      <c r="A2748" s="27">
        <f t="shared" si="17"/>
        <v>1151</v>
      </c>
      <c r="B2748" s="31">
        <v>44831</v>
      </c>
      <c r="C2748" s="31">
        <v>44788</v>
      </c>
      <c r="D2748" s="19" t="s">
        <v>1291</v>
      </c>
      <c r="E2748" s="51" t="str">
        <f>IF(ISBLANK(LeaveTracker[[#This Row],[Employee Name]]),"-----",VLOOKUP(LeaveTracker[[#This Row],[Employee Name]],Employees[[Employee Name]:[Office]],7))</f>
        <v>CTO</v>
      </c>
      <c r="F2748" s="51" t="str">
        <f>IF(ISBLANK(LeaveTracker[[#This Row],[Employee Name]]),"-----",VLOOKUP(LeaveTracker[[#This Row],[Employee Name]],Employees[[Employee Name]:[Office]],6))</f>
        <v>REGULAR</v>
      </c>
      <c r="G2748" s="24">
        <v>44792</v>
      </c>
      <c r="H2748" s="24">
        <v>44792</v>
      </c>
      <c r="I2748" s="57" t="s">
        <v>300</v>
      </c>
      <c r="J2748" s="43" t="s">
        <v>1007</v>
      </c>
      <c r="K2748" s="51" t="str">
        <f ca="1">LeaveTracker[[#This Row],[Days]]&amp;" "&amp;LeaveTracker[[#This Row],[Type of Leave]]</f>
        <v>1 OTHER</v>
      </c>
      <c r="L2748" s="23">
        <f ca="1">NETWORKDAYS(LeaveTracker[[#This Row],[Start Date]],LeaveTracker[[#This Row],[End Date]],lstHolidays)</f>
        <v>1</v>
      </c>
      <c r="M2748" s="27"/>
    </row>
    <row r="2749" spans="1:13" ht="30" hidden="1" customHeight="1" x14ac:dyDescent="0.3">
      <c r="A2749" s="27">
        <v>1151</v>
      </c>
      <c r="B2749" s="31">
        <v>44831</v>
      </c>
      <c r="C2749" s="31">
        <v>44788</v>
      </c>
      <c r="D2749" s="19" t="s">
        <v>1291</v>
      </c>
      <c r="E2749" s="51" t="str">
        <f>IF(ISBLANK(LeaveTracker[[#This Row],[Employee Name]]),"-----",VLOOKUP(LeaveTracker[[#This Row],[Employee Name]],Employees[[Employee Name]:[Office]],7))</f>
        <v>CTO</v>
      </c>
      <c r="F2749" s="51" t="str">
        <f>IF(ISBLANK(LeaveTracker[[#This Row],[Employee Name]]),"-----",VLOOKUP(LeaveTracker[[#This Row],[Employee Name]],Employees[[Employee Name]:[Office]],6))</f>
        <v>REGULAR</v>
      </c>
      <c r="G2749" s="24">
        <v>44795</v>
      </c>
      <c r="H2749" s="24">
        <v>44795</v>
      </c>
      <c r="I2749" s="57" t="s">
        <v>300</v>
      </c>
      <c r="J2749" s="43" t="s">
        <v>1007</v>
      </c>
      <c r="K2749" s="51" t="str">
        <f ca="1">LeaveTracker[[#This Row],[Days]]&amp;" "&amp;LeaveTracker[[#This Row],[Type of Leave]]</f>
        <v>1 OTHER</v>
      </c>
      <c r="L2749" s="23">
        <f ca="1">NETWORKDAYS(LeaveTracker[[#This Row],[Start Date]],LeaveTracker[[#This Row],[End Date]],lstHolidays)</f>
        <v>1</v>
      </c>
      <c r="M2749" s="27"/>
    </row>
    <row r="2750" spans="1:13" ht="30" hidden="1" customHeight="1" x14ac:dyDescent="0.3">
      <c r="A2750" s="27">
        <f>A2749+1</f>
        <v>1152</v>
      </c>
      <c r="B2750" s="31">
        <v>44838</v>
      </c>
      <c r="C2750" s="31">
        <v>44826</v>
      </c>
      <c r="D2750" s="19" t="s">
        <v>1300</v>
      </c>
      <c r="E2750" s="51" t="str">
        <f>IF(ISBLANK(LeaveTracker[[#This Row],[Employee Name]]),"-----",VLOOKUP(LeaveTracker[[#This Row],[Employee Name]],Employees[[Employee Name]:[Office]],7))</f>
        <v>EEO/ CITY MARKET</v>
      </c>
      <c r="F2750" s="51" t="str">
        <f>IF(ISBLANK(LeaveTracker[[#This Row],[Employee Name]]),"-----",VLOOKUP(LeaveTracker[[#This Row],[Employee Name]],Employees[[Employee Name]:[Office]],6))</f>
        <v>REGULAR</v>
      </c>
      <c r="G2750" s="24"/>
      <c r="H2750" s="24"/>
      <c r="I2750" s="57" t="s">
        <v>300</v>
      </c>
      <c r="J2750" s="43" t="s">
        <v>694</v>
      </c>
      <c r="K2750" s="51" t="str">
        <f ca="1">LeaveTracker[[#This Row],[Days]]&amp;" "&amp;LeaveTracker[[#This Row],[Type of Leave]]</f>
        <v>0 OTHER</v>
      </c>
      <c r="L2750" s="23">
        <f ca="1">NETWORKDAYS(LeaveTracker[[#This Row],[Start Date]],LeaveTracker[[#This Row],[End Date]],lstHolidays)</f>
        <v>0</v>
      </c>
      <c r="M2750" s="27"/>
    </row>
    <row r="2751" spans="1:13" ht="30" hidden="1" customHeight="1" x14ac:dyDescent="0.3">
      <c r="A2751" s="27">
        <f t="shared" ref="A2751:A2756" si="18">A2750+1</f>
        <v>1153</v>
      </c>
      <c r="B2751" s="31">
        <v>44838</v>
      </c>
      <c r="C2751" s="31">
        <v>44823</v>
      </c>
      <c r="D2751" s="19" t="s">
        <v>738</v>
      </c>
      <c r="E2751" s="51" t="str">
        <f>IF(ISBLANK(LeaveTracker[[#This Row],[Employee Name]]),"-----",VLOOKUP(LeaveTracker[[#This Row],[Employee Name]],Employees[[Employee Name]:[Office]],7))</f>
        <v>SP</v>
      </c>
      <c r="F2751" s="51" t="str">
        <f>IF(ISBLANK(LeaveTracker[[#This Row],[Employee Name]]),"-----",VLOOKUP(LeaveTracker[[#This Row],[Employee Name]],Employees[[Employee Name]:[Office]],6))</f>
        <v>CASUAL</v>
      </c>
      <c r="G2751" s="24">
        <v>44816</v>
      </c>
      <c r="H2751" s="24">
        <v>44819</v>
      </c>
      <c r="I2751" s="57" t="s">
        <v>81</v>
      </c>
      <c r="K2751" s="51" t="str">
        <f ca="1">LeaveTracker[[#This Row],[Days]]&amp;" "&amp;LeaveTracker[[#This Row],[Type of Leave]]</f>
        <v>4 SL</v>
      </c>
      <c r="L2751" s="23">
        <f ca="1">NETWORKDAYS(LeaveTracker[[#This Row],[Start Date]],LeaveTracker[[#This Row],[End Date]],lstHolidays)</f>
        <v>4</v>
      </c>
      <c r="M2751" s="27"/>
    </row>
    <row r="2752" spans="1:13" ht="30" hidden="1" customHeight="1" x14ac:dyDescent="0.3">
      <c r="A2752" s="27">
        <f t="shared" si="18"/>
        <v>1154</v>
      </c>
      <c r="B2752" s="31">
        <v>44838</v>
      </c>
      <c r="C2752" s="31">
        <v>44795</v>
      </c>
      <c r="D2752" s="19" t="s">
        <v>1302</v>
      </c>
      <c r="E2752" s="51" t="str">
        <f>IF(ISBLANK(LeaveTracker[[#This Row],[Employee Name]]),"-----",VLOOKUP(LeaveTracker[[#This Row],[Employee Name]],Employees[[Employee Name]:[Office]],7))</f>
        <v>CTO</v>
      </c>
      <c r="F2752" s="51" t="str">
        <f>IF(ISBLANK(LeaveTracker[[#This Row],[Employee Name]]),"-----",VLOOKUP(LeaveTracker[[#This Row],[Employee Name]],Employees[[Employee Name]:[Office]],6))</f>
        <v>REGULAR</v>
      </c>
      <c r="G2752" s="24">
        <v>44795</v>
      </c>
      <c r="H2752" s="24">
        <v>44795</v>
      </c>
      <c r="I2752" s="57" t="s">
        <v>300</v>
      </c>
      <c r="J2752" s="43" t="s">
        <v>1007</v>
      </c>
      <c r="K2752" s="51" t="str">
        <f ca="1">LeaveTracker[[#This Row],[Days]]&amp;" "&amp;LeaveTracker[[#This Row],[Type of Leave]]</f>
        <v>1 OTHER</v>
      </c>
      <c r="L2752" s="23">
        <f ca="1">NETWORKDAYS(LeaveTracker[[#This Row],[Start Date]],LeaveTracker[[#This Row],[End Date]],lstHolidays)</f>
        <v>1</v>
      </c>
      <c r="M2752" s="27"/>
    </row>
    <row r="2753" spans="1:13" ht="30" hidden="1" customHeight="1" x14ac:dyDescent="0.3">
      <c r="A2753" s="27">
        <f t="shared" si="18"/>
        <v>1155</v>
      </c>
      <c r="B2753" s="31">
        <v>44838</v>
      </c>
      <c r="C2753" s="31">
        <v>44792</v>
      </c>
      <c r="D2753" s="19" t="s">
        <v>388</v>
      </c>
      <c r="E2753" s="51" t="str">
        <f>IF(ISBLANK(LeaveTracker[[#This Row],[Employee Name]]),"-----",VLOOKUP(LeaveTracker[[#This Row],[Employee Name]],Employees[[Employee Name]:[Office]],7))</f>
        <v>ONT</v>
      </c>
      <c r="F2753" s="51" t="str">
        <f>IF(ISBLANK(LeaveTracker[[#This Row],[Employee Name]]),"-----",VLOOKUP(LeaveTracker[[#This Row],[Employee Name]],Employees[[Employee Name]:[Office]],6))</f>
        <v>REGULAR</v>
      </c>
      <c r="G2753" s="24">
        <v>44803</v>
      </c>
      <c r="H2753" s="24">
        <v>44803</v>
      </c>
      <c r="I2753" s="57" t="s">
        <v>300</v>
      </c>
      <c r="J2753" s="43" t="s">
        <v>158</v>
      </c>
      <c r="K2753" s="51" t="str">
        <f ca="1">LeaveTracker[[#This Row],[Days]]&amp;" "&amp;LeaveTracker[[#This Row],[Type of Leave]]</f>
        <v>1 OTHER</v>
      </c>
      <c r="L2753" s="23">
        <f ca="1">NETWORKDAYS(LeaveTracker[[#This Row],[Start Date]],LeaveTracker[[#This Row],[End Date]],lstHolidays)</f>
        <v>1</v>
      </c>
      <c r="M2753" s="27"/>
    </row>
    <row r="2754" spans="1:13" ht="30" hidden="1" customHeight="1" x14ac:dyDescent="0.3">
      <c r="A2754" s="27">
        <f t="shared" si="18"/>
        <v>1156</v>
      </c>
      <c r="B2754" s="31">
        <v>44838</v>
      </c>
      <c r="C2754" s="31">
        <v>44831</v>
      </c>
      <c r="D2754" s="19" t="s">
        <v>633</v>
      </c>
      <c r="E2754" s="51" t="str">
        <f>IF(ISBLANK(LeaveTracker[[#This Row],[Employee Name]]),"-----",VLOOKUP(LeaveTracker[[#This Row],[Employee Name]],Employees[[Employee Name]:[Office]],7))</f>
        <v>CCT</v>
      </c>
      <c r="F2754" s="51" t="str">
        <f>IF(ISBLANK(LeaveTracker[[#This Row],[Employee Name]]),"-----",VLOOKUP(LeaveTracker[[#This Row],[Employee Name]],Employees[[Employee Name]:[Office]],6))</f>
        <v>REGULAR</v>
      </c>
      <c r="G2754" s="24">
        <v>44827</v>
      </c>
      <c r="H2754" s="24">
        <v>44827</v>
      </c>
      <c r="I2754" s="57" t="s">
        <v>300</v>
      </c>
      <c r="J2754" s="43" t="s">
        <v>1039</v>
      </c>
      <c r="K2754" s="51" t="str">
        <f ca="1">LeaveTracker[[#This Row],[Days]]&amp;" "&amp;LeaveTracker[[#This Row],[Type of Leave]]</f>
        <v>1 OTHER</v>
      </c>
      <c r="L2754" s="23">
        <f ca="1">NETWORKDAYS(LeaveTracker[[#This Row],[Start Date]],LeaveTracker[[#This Row],[End Date]],lstHolidays)</f>
        <v>1</v>
      </c>
      <c r="M2754" s="27"/>
    </row>
    <row r="2755" spans="1:13" ht="30" hidden="1" customHeight="1" x14ac:dyDescent="0.3">
      <c r="A2755" s="27">
        <f t="shared" si="18"/>
        <v>1157</v>
      </c>
      <c r="B2755" s="31">
        <v>44838</v>
      </c>
      <c r="C2755" s="31">
        <v>44826</v>
      </c>
      <c r="D2755" s="19" t="s">
        <v>233</v>
      </c>
      <c r="E2755" s="51" t="str">
        <f>IF(ISBLANK(LeaveTracker[[#This Row],[Employee Name]]),"-----",VLOOKUP(LeaveTracker[[#This Row],[Employee Name]],Employees[[Employee Name]:[Office]],7))</f>
        <v>CSWDO</v>
      </c>
      <c r="F2755" s="51" t="str">
        <f>IF(ISBLANK(LeaveTracker[[#This Row],[Employee Name]]),"-----",VLOOKUP(LeaveTracker[[#This Row],[Employee Name]],Employees[[Employee Name]:[Office]],6))</f>
        <v>REGULAR</v>
      </c>
      <c r="G2755" s="24">
        <v>44824</v>
      </c>
      <c r="H2755" s="24">
        <v>44825</v>
      </c>
      <c r="I2755" s="57" t="s">
        <v>81</v>
      </c>
      <c r="K2755" s="51" t="str">
        <f ca="1">LeaveTracker[[#This Row],[Days]]&amp;" "&amp;LeaveTracker[[#This Row],[Type of Leave]]</f>
        <v>2 SL</v>
      </c>
      <c r="L2755" s="23">
        <f ca="1">NETWORKDAYS(LeaveTracker[[#This Row],[Start Date]],LeaveTracker[[#This Row],[End Date]],lstHolidays)</f>
        <v>2</v>
      </c>
      <c r="M2755" s="27"/>
    </row>
    <row r="2756" spans="1:13" ht="30" hidden="1" customHeight="1" x14ac:dyDescent="0.3">
      <c r="A2756" s="27">
        <f t="shared" si="18"/>
        <v>1158</v>
      </c>
      <c r="B2756" s="31">
        <v>44844</v>
      </c>
      <c r="C2756" s="31">
        <v>44748</v>
      </c>
      <c r="D2756" s="19" t="s">
        <v>738</v>
      </c>
      <c r="E2756" s="51" t="str">
        <f>IF(ISBLANK(LeaveTracker[[#This Row],[Employee Name]]),"-----",VLOOKUP(LeaveTracker[[#This Row],[Employee Name]],Employees[[Employee Name]:[Office]],7))</f>
        <v>SP</v>
      </c>
      <c r="F2756" s="51" t="str">
        <f>IF(ISBLANK(LeaveTracker[[#This Row],[Employee Name]]),"-----",VLOOKUP(LeaveTracker[[#This Row],[Employee Name]],Employees[[Employee Name]:[Office]],6))</f>
        <v>CASUAL</v>
      </c>
      <c r="G2756" s="24">
        <v>44747</v>
      </c>
      <c r="H2756" s="24">
        <v>44747</v>
      </c>
      <c r="I2756" s="57" t="s">
        <v>81</v>
      </c>
      <c r="K2756" s="51" t="str">
        <f ca="1">LeaveTracker[[#This Row],[Days]]&amp;" "&amp;LeaveTracker[[#This Row],[Type of Leave]]</f>
        <v>1 SL</v>
      </c>
      <c r="L2756" s="23">
        <f ca="1">NETWORKDAYS(LeaveTracker[[#This Row],[Start Date]],LeaveTracker[[#This Row],[End Date]],lstHolidays)</f>
        <v>1</v>
      </c>
      <c r="M2756" s="27"/>
    </row>
    <row r="2757" spans="1:13" ht="30" hidden="1" customHeight="1" x14ac:dyDescent="0.3">
      <c r="A2757" s="27">
        <v>1159</v>
      </c>
      <c r="B2757" s="31">
        <v>44845</v>
      </c>
      <c r="C2757" s="31">
        <v>44812</v>
      </c>
      <c r="D2757" s="19" t="s">
        <v>248</v>
      </c>
      <c r="E2757" s="51" t="str">
        <f>IF(ISBLANK(LeaveTracker[[#This Row],[Employee Name]]),"-----",VLOOKUP(LeaveTracker[[#This Row],[Employee Name]],Employees[[Employee Name]:[Office]],7))</f>
        <v>TCCH/TICC</v>
      </c>
      <c r="F2757" s="51" t="str">
        <f>IF(ISBLANK(LeaveTracker[[#This Row],[Employee Name]]),"-----",VLOOKUP(LeaveTracker[[#This Row],[Employee Name]],Employees[[Employee Name]:[Office]],6))</f>
        <v>REGULAR</v>
      </c>
      <c r="G2757" s="24">
        <v>44811</v>
      </c>
      <c r="H2757" s="24">
        <v>44811</v>
      </c>
      <c r="I2757" s="57" t="s">
        <v>81</v>
      </c>
      <c r="K2757" s="51" t="str">
        <f ca="1">LeaveTracker[[#This Row],[Days]]&amp;" "&amp;LeaveTracker[[#This Row],[Type of Leave]]</f>
        <v>1 SL</v>
      </c>
      <c r="L2757" s="23">
        <f ca="1">NETWORKDAYS(LeaveTracker[[#This Row],[Start Date]],LeaveTracker[[#This Row],[End Date]],lstHolidays)</f>
        <v>1</v>
      </c>
      <c r="M2757" s="27"/>
    </row>
    <row r="2758" spans="1:13" ht="30" hidden="1" customHeight="1" x14ac:dyDescent="0.3">
      <c r="A2758" s="27">
        <v>1160</v>
      </c>
      <c r="B2758" s="31">
        <v>44845</v>
      </c>
      <c r="C2758" s="31">
        <v>44832</v>
      </c>
      <c r="D2758" s="19" t="s">
        <v>421</v>
      </c>
      <c r="E2758" s="51" t="str">
        <f>IF(ISBLANK(LeaveTracker[[#This Row],[Employee Name]]),"-----",VLOOKUP(LeaveTracker[[#This Row],[Employee Name]],Employees[[Employee Name]:[Office]],7))</f>
        <v>CTO</v>
      </c>
      <c r="F2758" s="51" t="str">
        <f>IF(ISBLANK(LeaveTracker[[#This Row],[Employee Name]]),"-----",VLOOKUP(LeaveTracker[[#This Row],[Employee Name]],Employees[[Employee Name]:[Office]],6))</f>
        <v>REGULAR</v>
      </c>
      <c r="G2758" s="24">
        <v>44838</v>
      </c>
      <c r="H2758" s="24">
        <v>44838</v>
      </c>
      <c r="I2758" s="57" t="s">
        <v>300</v>
      </c>
      <c r="J2758" s="43" t="s">
        <v>1008</v>
      </c>
      <c r="K2758" s="51" t="str">
        <f ca="1">LeaveTracker[[#This Row],[Days]]&amp;" "&amp;LeaveTracker[[#This Row],[Type of Leave]]</f>
        <v>1 OTHER</v>
      </c>
      <c r="L2758" s="23">
        <f ca="1">NETWORKDAYS(LeaveTracker[[#This Row],[Start Date]],LeaveTracker[[#This Row],[End Date]],lstHolidays)</f>
        <v>1</v>
      </c>
      <c r="M2758" s="27"/>
    </row>
    <row r="2759" spans="1:13" ht="30" hidden="1" customHeight="1" x14ac:dyDescent="0.3">
      <c r="A2759" s="27">
        <v>1161</v>
      </c>
      <c r="B2759" s="31">
        <v>44845</v>
      </c>
      <c r="C2759" s="31">
        <v>44832</v>
      </c>
      <c r="D2759" s="19" t="s">
        <v>1025</v>
      </c>
      <c r="E2759" s="51" t="str">
        <f>IF(ISBLANK(LeaveTracker[[#This Row],[Employee Name]]),"-----",VLOOKUP(LeaveTracker[[#This Row],[Employee Name]],Employees[[Employee Name]:[Office]],7))</f>
        <v>CTO</v>
      </c>
      <c r="F2759" s="51" t="str">
        <f>IF(ISBLANK(LeaveTracker[[#This Row],[Employee Name]]),"-----",VLOOKUP(LeaveTracker[[#This Row],[Employee Name]],Employees[[Employee Name]:[Office]],6))</f>
        <v>REGULAR</v>
      </c>
      <c r="G2759" s="24">
        <v>44832</v>
      </c>
      <c r="H2759" s="24">
        <v>44832</v>
      </c>
      <c r="I2759" s="57" t="s">
        <v>81</v>
      </c>
      <c r="K2759" s="51" t="str">
        <f ca="1">LeaveTracker[[#This Row],[Days]]&amp;" "&amp;LeaveTracker[[#This Row],[Type of Leave]]</f>
        <v>1 SL</v>
      </c>
      <c r="L2759" s="23">
        <f ca="1">NETWORKDAYS(LeaveTracker[[#This Row],[Start Date]],LeaveTracker[[#This Row],[End Date]],lstHolidays)</f>
        <v>1</v>
      </c>
      <c r="M2759" s="27"/>
    </row>
    <row r="2760" spans="1:13" ht="30" hidden="1" customHeight="1" x14ac:dyDescent="0.3">
      <c r="A2760" s="27">
        <v>1162</v>
      </c>
      <c r="B2760" s="31">
        <v>44845</v>
      </c>
      <c r="C2760" s="31">
        <v>44827</v>
      </c>
      <c r="D2760" s="19" t="s">
        <v>725</v>
      </c>
      <c r="E2760" s="51" t="str">
        <f>IF(ISBLANK(LeaveTracker[[#This Row],[Employee Name]]),"-----",VLOOKUP(LeaveTracker[[#This Row],[Employee Name]],Employees[[Employee Name]:[Office]],7))</f>
        <v>LCR</v>
      </c>
      <c r="F2760" s="51" t="str">
        <f>IF(ISBLANK(LeaveTracker[[#This Row],[Employee Name]]),"-----",VLOOKUP(LeaveTracker[[#This Row],[Employee Name]],Employees[[Employee Name]:[Office]],6))</f>
        <v>REGULAR</v>
      </c>
      <c r="G2760" s="24">
        <v>44816</v>
      </c>
      <c r="H2760" s="24">
        <v>44820</v>
      </c>
      <c r="I2760" s="57" t="s">
        <v>81</v>
      </c>
      <c r="K2760" s="51" t="str">
        <f ca="1">LeaveTracker[[#This Row],[Days]]&amp;" "&amp;LeaveTracker[[#This Row],[Type of Leave]]</f>
        <v>5 SL</v>
      </c>
      <c r="L2760" s="23">
        <f ca="1">NETWORKDAYS(LeaveTracker[[#This Row],[Start Date]],LeaveTracker[[#This Row],[End Date]],lstHolidays)</f>
        <v>5</v>
      </c>
      <c r="M2760" s="27"/>
    </row>
    <row r="2761" spans="1:13" ht="30" hidden="1" customHeight="1" x14ac:dyDescent="0.3">
      <c r="A2761" s="27">
        <v>1162</v>
      </c>
      <c r="B2761" s="31">
        <v>44845</v>
      </c>
      <c r="C2761" s="31">
        <v>44827</v>
      </c>
      <c r="D2761" s="19" t="s">
        <v>725</v>
      </c>
      <c r="E2761" s="51" t="str">
        <f>IF(ISBLANK(LeaveTracker[[#This Row],[Employee Name]]),"-----",VLOOKUP(LeaveTracker[[#This Row],[Employee Name]],Employees[[Employee Name]:[Office]],7))</f>
        <v>LCR</v>
      </c>
      <c r="F2761" s="51" t="str">
        <f>IF(ISBLANK(LeaveTracker[[#This Row],[Employee Name]]),"-----",VLOOKUP(LeaveTracker[[#This Row],[Employee Name]],Employees[[Employee Name]:[Office]],6))</f>
        <v>REGULAR</v>
      </c>
      <c r="G2761" s="24">
        <v>44823</v>
      </c>
      <c r="H2761" s="24">
        <v>44823</v>
      </c>
      <c r="I2761" s="57" t="s">
        <v>81</v>
      </c>
      <c r="K2761" s="51" t="str">
        <f ca="1">LeaveTracker[[#This Row],[Days]]&amp;" "&amp;LeaveTracker[[#This Row],[Type of Leave]]</f>
        <v>1 SL</v>
      </c>
      <c r="L2761" s="23">
        <f ca="1">NETWORKDAYS(LeaveTracker[[#This Row],[Start Date]],LeaveTracker[[#This Row],[End Date]],lstHolidays)</f>
        <v>1</v>
      </c>
      <c r="M2761" s="27"/>
    </row>
    <row r="2762" spans="1:13" ht="30" hidden="1" customHeight="1" x14ac:dyDescent="0.3">
      <c r="A2762" s="27">
        <v>1162</v>
      </c>
      <c r="B2762" s="31">
        <v>44845</v>
      </c>
      <c r="C2762" s="31">
        <v>44827</v>
      </c>
      <c r="D2762" s="19" t="s">
        <v>725</v>
      </c>
      <c r="E2762" s="51" t="str">
        <f>IF(ISBLANK(LeaveTracker[[#This Row],[Employee Name]]),"-----",VLOOKUP(LeaveTracker[[#This Row],[Employee Name]],Employees[[Employee Name]:[Office]],7))</f>
        <v>LCR</v>
      </c>
      <c r="F2762" s="51" t="str">
        <f>IF(ISBLANK(LeaveTracker[[#This Row],[Employee Name]]),"-----",VLOOKUP(LeaveTracker[[#This Row],[Employee Name]],Employees[[Employee Name]:[Office]],6))</f>
        <v>REGULAR</v>
      </c>
      <c r="G2762" s="24">
        <v>44826</v>
      </c>
      <c r="H2762" s="24">
        <v>44826</v>
      </c>
      <c r="I2762" s="57" t="s">
        <v>81</v>
      </c>
      <c r="K2762" s="51" t="str">
        <f ca="1">LeaveTracker[[#This Row],[Days]]&amp;" "&amp;LeaveTracker[[#This Row],[Type of Leave]]</f>
        <v>1 SL</v>
      </c>
      <c r="L2762" s="23">
        <f ca="1">NETWORKDAYS(LeaveTracker[[#This Row],[Start Date]],LeaveTracker[[#This Row],[End Date]],lstHolidays)</f>
        <v>1</v>
      </c>
      <c r="M2762" s="27"/>
    </row>
    <row r="2763" spans="1:13" ht="30" hidden="1" customHeight="1" x14ac:dyDescent="0.3">
      <c r="A2763" s="27">
        <v>1163</v>
      </c>
      <c r="B2763" s="31">
        <v>44845</v>
      </c>
      <c r="C2763" s="31">
        <v>44816</v>
      </c>
      <c r="D2763" s="19" t="s">
        <v>954</v>
      </c>
      <c r="E2763" s="51" t="str">
        <f>IF(ISBLANK(LeaveTracker[[#This Row],[Employee Name]]),"-----",VLOOKUP(LeaveTracker[[#This Row],[Employee Name]],Employees[[Employee Name]:[Office]],7))</f>
        <v>ACCOUNTING</v>
      </c>
      <c r="F2763" s="51" t="str">
        <f>IF(ISBLANK(LeaveTracker[[#This Row],[Employee Name]]),"-----",VLOOKUP(LeaveTracker[[#This Row],[Employee Name]],Employees[[Employee Name]:[Office]],6))</f>
        <v>REGULAR</v>
      </c>
      <c r="G2763" s="24">
        <v>44809</v>
      </c>
      <c r="H2763" s="24">
        <v>44809</v>
      </c>
      <c r="I2763" s="57" t="s">
        <v>81</v>
      </c>
      <c r="K2763" s="51" t="str">
        <f ca="1">LeaveTracker[[#This Row],[Days]]&amp;" "&amp;LeaveTracker[[#This Row],[Type of Leave]]</f>
        <v>1 SL</v>
      </c>
      <c r="L2763" s="23">
        <f ca="1">NETWORKDAYS(LeaveTracker[[#This Row],[Start Date]],LeaveTracker[[#This Row],[End Date]],lstHolidays)</f>
        <v>1</v>
      </c>
      <c r="M2763" s="27"/>
    </row>
    <row r="2764" spans="1:13" ht="30" hidden="1" customHeight="1" x14ac:dyDescent="0.3">
      <c r="A2764" s="27">
        <v>1163</v>
      </c>
      <c r="B2764" s="31">
        <v>44845</v>
      </c>
      <c r="C2764" s="31">
        <v>44816</v>
      </c>
      <c r="D2764" s="19" t="s">
        <v>954</v>
      </c>
      <c r="E2764" s="51" t="str">
        <f>IF(ISBLANK(LeaveTracker[[#This Row],[Employee Name]]),"-----",VLOOKUP(LeaveTracker[[#This Row],[Employee Name]],Employees[[Employee Name]:[Office]],7))</f>
        <v>ACCOUNTING</v>
      </c>
      <c r="F2764" s="51" t="str">
        <f>IF(ISBLANK(LeaveTracker[[#This Row],[Employee Name]]),"-----",VLOOKUP(LeaveTracker[[#This Row],[Employee Name]],Employees[[Employee Name]:[Office]],6))</f>
        <v>REGULAR</v>
      </c>
      <c r="G2764" s="24">
        <v>44812</v>
      </c>
      <c r="H2764" s="24">
        <v>44812</v>
      </c>
      <c r="I2764" s="57" t="s">
        <v>81</v>
      </c>
      <c r="K2764" s="51" t="str">
        <f ca="1">LeaveTracker[[#This Row],[Days]]&amp;" "&amp;LeaveTracker[[#This Row],[Type of Leave]]</f>
        <v>1 SL</v>
      </c>
      <c r="L2764" s="23">
        <f ca="1">NETWORKDAYS(LeaveTracker[[#This Row],[Start Date]],LeaveTracker[[#This Row],[End Date]],lstHolidays)</f>
        <v>1</v>
      </c>
      <c r="M2764" s="27"/>
    </row>
    <row r="2765" spans="1:13" ht="30" hidden="1" customHeight="1" x14ac:dyDescent="0.3">
      <c r="A2765" s="27">
        <v>1164</v>
      </c>
      <c r="B2765" s="31">
        <v>44845</v>
      </c>
      <c r="C2765" s="31">
        <v>44833</v>
      </c>
      <c r="D2765" s="19" t="s">
        <v>1305</v>
      </c>
      <c r="E2765" s="51" t="str">
        <f>IF(ISBLANK(LeaveTracker[[#This Row],[Employee Name]]),"-----",VLOOKUP(LeaveTracker[[#This Row],[Employee Name]],Employees[[Employee Name]:[Office]],7))</f>
        <v>ONT</v>
      </c>
      <c r="F2765" s="51" t="str">
        <f>IF(ISBLANK(LeaveTracker[[#This Row],[Employee Name]]),"-----",VLOOKUP(LeaveTracker[[#This Row],[Employee Name]],Employees[[Employee Name]:[Office]],6))</f>
        <v>REGULAR</v>
      </c>
      <c r="G2765" s="24">
        <v>44806</v>
      </c>
      <c r="H2765" s="24">
        <v>44807</v>
      </c>
      <c r="I2765" s="57" t="s">
        <v>81</v>
      </c>
      <c r="K2765" s="51" t="str">
        <f ca="1">LeaveTracker[[#This Row],[Days]]&amp;" "&amp;LeaveTracker[[#This Row],[Type of Leave]]</f>
        <v>1 SL</v>
      </c>
      <c r="L2765" s="23">
        <f ca="1">NETWORKDAYS(LeaveTracker[[#This Row],[Start Date]],LeaveTracker[[#This Row],[End Date]],lstHolidays)</f>
        <v>1</v>
      </c>
      <c r="M2765" s="27"/>
    </row>
    <row r="2766" spans="1:13" ht="30" hidden="1" customHeight="1" x14ac:dyDescent="0.3">
      <c r="A2766" s="27">
        <v>1165</v>
      </c>
      <c r="B2766" s="31">
        <v>44845</v>
      </c>
      <c r="C2766" s="31">
        <v>44834</v>
      </c>
      <c r="D2766" s="19" t="s">
        <v>776</v>
      </c>
      <c r="E2766" s="51" t="str">
        <f>IF(ISBLANK(LeaveTracker[[#This Row],[Employee Name]]),"-----",VLOOKUP(LeaveTracker[[#This Row],[Employee Name]],Employees[[Employee Name]:[Office]],7))</f>
        <v>ONT</v>
      </c>
      <c r="F2766" s="51" t="str">
        <f>IF(ISBLANK(LeaveTracker[[#This Row],[Employee Name]]),"-----",VLOOKUP(LeaveTracker[[#This Row],[Employee Name]],Employees[[Employee Name]:[Office]],6))</f>
        <v>REGULAR</v>
      </c>
      <c r="G2766" s="24">
        <v>44833</v>
      </c>
      <c r="H2766" s="24">
        <v>44833</v>
      </c>
      <c r="I2766" s="57" t="s">
        <v>81</v>
      </c>
      <c r="K2766" s="51" t="str">
        <f ca="1">LeaveTracker[[#This Row],[Days]]&amp;" "&amp;LeaveTracker[[#This Row],[Type of Leave]]</f>
        <v>1 SL</v>
      </c>
      <c r="L2766" s="23">
        <f ca="1">NETWORKDAYS(LeaveTracker[[#This Row],[Start Date]],LeaveTracker[[#This Row],[End Date]],lstHolidays)</f>
        <v>1</v>
      </c>
      <c r="M2766" s="27"/>
    </row>
    <row r="2767" spans="1:13" ht="30" hidden="1" customHeight="1" x14ac:dyDescent="0.3">
      <c r="A2767" s="27">
        <v>1166</v>
      </c>
      <c r="B2767" s="31">
        <v>44845</v>
      </c>
      <c r="C2767" s="31">
        <v>44831</v>
      </c>
      <c r="D2767" s="19" t="s">
        <v>474</v>
      </c>
      <c r="E2767" s="51" t="str">
        <f>IF(ISBLANK(LeaveTracker[[#This Row],[Employee Name]]),"-----",VLOOKUP(LeaveTracker[[#This Row],[Employee Name]],Employees[[Employee Name]:[Office]],7))</f>
        <v>PIO</v>
      </c>
      <c r="F2767" s="51" t="str">
        <f>IF(ISBLANK(LeaveTracker[[#This Row],[Employee Name]]),"-----",VLOOKUP(LeaveTracker[[#This Row],[Employee Name]],Employees[[Employee Name]:[Office]],6))</f>
        <v>REGULAR</v>
      </c>
      <c r="G2767" s="24">
        <v>44826</v>
      </c>
      <c r="H2767" s="24">
        <v>44827</v>
      </c>
      <c r="I2767" s="57" t="s">
        <v>81</v>
      </c>
      <c r="K2767" s="51" t="str">
        <f ca="1">LeaveTracker[[#This Row],[Days]]&amp;" "&amp;LeaveTracker[[#This Row],[Type of Leave]]</f>
        <v>2 SL</v>
      </c>
      <c r="L2767" s="23">
        <f ca="1">NETWORKDAYS(LeaveTracker[[#This Row],[Start Date]],LeaveTracker[[#This Row],[End Date]],lstHolidays)</f>
        <v>2</v>
      </c>
      <c r="M2767" s="27"/>
    </row>
    <row r="2768" spans="1:13" ht="30" hidden="1" customHeight="1" x14ac:dyDescent="0.3">
      <c r="A2768" s="27">
        <v>1167</v>
      </c>
      <c r="B2768" s="31">
        <v>44845</v>
      </c>
      <c r="C2768" s="31">
        <v>44830</v>
      </c>
      <c r="D2768" s="19" t="s">
        <v>859</v>
      </c>
      <c r="E2768" s="51" t="str">
        <f>IF(ISBLANK(LeaveTracker[[#This Row],[Employee Name]]),"-----",VLOOKUP(LeaveTracker[[#This Row],[Employee Name]],Employees[[Employee Name]:[Office]],7))</f>
        <v>LCR</v>
      </c>
      <c r="F2768" s="51" t="str">
        <f>IF(ISBLANK(LeaveTracker[[#This Row],[Employee Name]]),"-----",VLOOKUP(LeaveTracker[[#This Row],[Employee Name]],Employees[[Employee Name]:[Office]],6))</f>
        <v>REGULAR</v>
      </c>
      <c r="G2768" s="24">
        <v>44823</v>
      </c>
      <c r="H2768" s="24">
        <v>44823</v>
      </c>
      <c r="I2768" s="57" t="s">
        <v>81</v>
      </c>
      <c r="K2768" s="51" t="str">
        <f ca="1">LeaveTracker[[#This Row],[Days]]&amp;" "&amp;LeaveTracker[[#This Row],[Type of Leave]]</f>
        <v>1 SL</v>
      </c>
      <c r="L2768" s="23">
        <f ca="1">NETWORKDAYS(LeaveTracker[[#This Row],[Start Date]],LeaveTracker[[#This Row],[End Date]],lstHolidays)</f>
        <v>1</v>
      </c>
      <c r="M2768" s="27"/>
    </row>
    <row r="2769" spans="1:13" ht="30" hidden="1" customHeight="1" x14ac:dyDescent="0.3">
      <c r="A2769" s="27">
        <v>1167</v>
      </c>
      <c r="B2769" s="31">
        <v>44845</v>
      </c>
      <c r="C2769" s="31">
        <v>44830</v>
      </c>
      <c r="D2769" s="19" t="s">
        <v>859</v>
      </c>
      <c r="E2769" s="51" t="str">
        <f>IF(ISBLANK(LeaveTracker[[#This Row],[Employee Name]]),"-----",VLOOKUP(LeaveTracker[[#This Row],[Employee Name]],Employees[[Employee Name]:[Office]],7))</f>
        <v>LCR</v>
      </c>
      <c r="F2769" s="51" t="str">
        <f>IF(ISBLANK(LeaveTracker[[#This Row],[Employee Name]]),"-----",VLOOKUP(LeaveTracker[[#This Row],[Employee Name]],Employees[[Employee Name]:[Office]],6))</f>
        <v>REGULAR</v>
      </c>
      <c r="G2769" s="24">
        <v>44827</v>
      </c>
      <c r="H2769" s="24">
        <v>44827</v>
      </c>
      <c r="I2769" s="57" t="s">
        <v>81</v>
      </c>
      <c r="K2769" s="51" t="str">
        <f ca="1">LeaveTracker[[#This Row],[Days]]&amp;" "&amp;LeaveTracker[[#This Row],[Type of Leave]]</f>
        <v>1 SL</v>
      </c>
      <c r="L2769" s="23">
        <f ca="1">NETWORKDAYS(LeaveTracker[[#This Row],[Start Date]],LeaveTracker[[#This Row],[End Date]],lstHolidays)</f>
        <v>1</v>
      </c>
      <c r="M2769" s="27"/>
    </row>
    <row r="2770" spans="1:13" ht="30" hidden="1" customHeight="1" x14ac:dyDescent="0.3">
      <c r="A2770" s="27">
        <v>1168</v>
      </c>
      <c r="B2770" s="31">
        <v>44845</v>
      </c>
      <c r="C2770" s="31">
        <v>44826</v>
      </c>
      <c r="D2770" s="19" t="s">
        <v>929</v>
      </c>
      <c r="E2770" s="51" t="str">
        <f>IF(ISBLANK(LeaveTracker[[#This Row],[Employee Name]]),"-----",VLOOKUP(LeaveTracker[[#This Row],[Employee Name]],Employees[[Employee Name]:[Office]],7))</f>
        <v>TCNHS</v>
      </c>
      <c r="F2770" s="51" t="str">
        <f>IF(ISBLANK(LeaveTracker[[#This Row],[Employee Name]]),"-----",VLOOKUP(LeaveTracker[[#This Row],[Employee Name]],Employees[[Employee Name]:[Office]],6))</f>
        <v>REGULAR</v>
      </c>
      <c r="G2770" s="24">
        <v>44868</v>
      </c>
      <c r="H2770" s="24">
        <v>44869</v>
      </c>
      <c r="I2770" s="57" t="s">
        <v>82</v>
      </c>
      <c r="J2770" s="43" t="s">
        <v>1306</v>
      </c>
      <c r="K2770" s="51" t="str">
        <f ca="1">LeaveTracker[[#This Row],[Days]]&amp;" "&amp;LeaveTracker[[#This Row],[Type of Leave]]</f>
        <v>2 VL</v>
      </c>
      <c r="L2770" s="23">
        <f ca="1">NETWORKDAYS(LeaveTracker[[#This Row],[Start Date]],LeaveTracker[[#This Row],[End Date]],lstHolidays)</f>
        <v>2</v>
      </c>
      <c r="M2770" s="27"/>
    </row>
    <row r="2771" spans="1:13" ht="30" hidden="1" customHeight="1" x14ac:dyDescent="0.3">
      <c r="A2771" s="27">
        <v>1168</v>
      </c>
      <c r="B2771" s="31">
        <v>44845</v>
      </c>
      <c r="C2771" s="31">
        <v>44826</v>
      </c>
      <c r="D2771" s="19" t="s">
        <v>929</v>
      </c>
      <c r="E2771" s="51" t="str">
        <f>IF(ISBLANK(LeaveTracker[[#This Row],[Employee Name]]),"-----",VLOOKUP(LeaveTracker[[#This Row],[Employee Name]],Employees[[Employee Name]:[Office]],7))</f>
        <v>TCNHS</v>
      </c>
      <c r="F2771" s="51" t="str">
        <f>IF(ISBLANK(LeaveTracker[[#This Row],[Employee Name]]),"-----",VLOOKUP(LeaveTracker[[#This Row],[Employee Name]],Employees[[Employee Name]:[Office]],6))</f>
        <v>REGULAR</v>
      </c>
      <c r="G2771" s="24">
        <v>44872</v>
      </c>
      <c r="H2771" s="24">
        <v>44876</v>
      </c>
      <c r="I2771" s="57" t="s">
        <v>82</v>
      </c>
      <c r="J2771" s="43" t="s">
        <v>1306</v>
      </c>
      <c r="K2771" s="51" t="str">
        <f ca="1">LeaveTracker[[#This Row],[Days]]&amp;" "&amp;LeaveTracker[[#This Row],[Type of Leave]]</f>
        <v>5 VL</v>
      </c>
      <c r="L2771" s="23">
        <f ca="1">NETWORKDAYS(LeaveTracker[[#This Row],[Start Date]],LeaveTracker[[#This Row],[End Date]],lstHolidays)</f>
        <v>5</v>
      </c>
      <c r="M2771" s="27"/>
    </row>
    <row r="2772" spans="1:13" ht="30" hidden="1" customHeight="1" x14ac:dyDescent="0.3">
      <c r="A2772" s="27">
        <v>1168</v>
      </c>
      <c r="B2772" s="31">
        <v>44845</v>
      </c>
      <c r="C2772" s="31">
        <v>44826</v>
      </c>
      <c r="D2772" s="19" t="s">
        <v>929</v>
      </c>
      <c r="E2772" s="51" t="str">
        <f>IF(ISBLANK(LeaveTracker[[#This Row],[Employee Name]]),"-----",VLOOKUP(LeaveTracker[[#This Row],[Employee Name]],Employees[[Employee Name]:[Office]],7))</f>
        <v>TCNHS</v>
      </c>
      <c r="F2772" s="51" t="str">
        <f>IF(ISBLANK(LeaveTracker[[#This Row],[Employee Name]]),"-----",VLOOKUP(LeaveTracker[[#This Row],[Employee Name]],Employees[[Employee Name]:[Office]],6))</f>
        <v>REGULAR</v>
      </c>
      <c r="G2772" s="24">
        <v>44879</v>
      </c>
      <c r="H2772" s="24">
        <v>44880</v>
      </c>
      <c r="I2772" s="57" t="s">
        <v>82</v>
      </c>
      <c r="J2772" s="43" t="s">
        <v>1306</v>
      </c>
      <c r="K2772" s="51" t="str">
        <f ca="1">LeaveTracker[[#This Row],[Days]]&amp;" "&amp;LeaveTracker[[#This Row],[Type of Leave]]</f>
        <v>2 VL</v>
      </c>
      <c r="L2772" s="23">
        <f ca="1">NETWORKDAYS(LeaveTracker[[#This Row],[Start Date]],LeaveTracker[[#This Row],[End Date]],lstHolidays)</f>
        <v>2</v>
      </c>
      <c r="M2772" s="27"/>
    </row>
    <row r="2773" spans="1:13" ht="30" hidden="1" customHeight="1" x14ac:dyDescent="0.3">
      <c r="A2773" s="27">
        <v>1169</v>
      </c>
      <c r="B2773" s="31">
        <v>44845</v>
      </c>
      <c r="C2773" s="31">
        <v>44831</v>
      </c>
      <c r="D2773" s="19" t="s">
        <v>929</v>
      </c>
      <c r="E2773" s="51" t="str">
        <f>IF(ISBLANK(LeaveTracker[[#This Row],[Employee Name]]),"-----",VLOOKUP(LeaveTracker[[#This Row],[Employee Name]],Employees[[Employee Name]:[Office]],7))</f>
        <v>TCNHS</v>
      </c>
      <c r="F2773" s="51" t="str">
        <f>IF(ISBLANK(LeaveTracker[[#This Row],[Employee Name]]),"-----",VLOOKUP(LeaveTracker[[#This Row],[Employee Name]],Employees[[Employee Name]:[Office]],6))</f>
        <v>REGULAR</v>
      </c>
      <c r="G2773" s="24">
        <v>44858</v>
      </c>
      <c r="H2773" s="24">
        <v>44862</v>
      </c>
      <c r="I2773" s="57" t="s">
        <v>82</v>
      </c>
      <c r="J2773" s="43" t="s">
        <v>1306</v>
      </c>
      <c r="K2773" s="51" t="str">
        <f ca="1">LeaveTracker[[#This Row],[Days]]&amp;" "&amp;LeaveTracker[[#This Row],[Type of Leave]]</f>
        <v>5 VL</v>
      </c>
      <c r="L2773" s="23">
        <f ca="1">NETWORKDAYS(LeaveTracker[[#This Row],[Start Date]],LeaveTracker[[#This Row],[End Date]],lstHolidays)</f>
        <v>5</v>
      </c>
      <c r="M2773" s="27"/>
    </row>
    <row r="2774" spans="1:13" ht="30" hidden="1" customHeight="1" x14ac:dyDescent="0.3">
      <c r="A2774" s="27">
        <v>1169</v>
      </c>
      <c r="B2774" s="31">
        <v>44845</v>
      </c>
      <c r="C2774" s="31">
        <v>44831</v>
      </c>
      <c r="D2774" s="19" t="s">
        <v>929</v>
      </c>
      <c r="E2774" s="51" t="str">
        <f>IF(ISBLANK(LeaveTracker[[#This Row],[Employee Name]]),"-----",VLOOKUP(LeaveTracker[[#This Row],[Employee Name]],Employees[[Employee Name]:[Office]],7))</f>
        <v>TCNHS</v>
      </c>
      <c r="F2774" s="51" t="str">
        <f>IF(ISBLANK(LeaveTracker[[#This Row],[Employee Name]]),"-----",VLOOKUP(LeaveTracker[[#This Row],[Employee Name]],Employees[[Employee Name]:[Office]],6))</f>
        <v>REGULAR</v>
      </c>
      <c r="G2774" s="24">
        <v>44865</v>
      </c>
      <c r="H2774" s="24">
        <v>44865</v>
      </c>
      <c r="I2774" s="57" t="s">
        <v>82</v>
      </c>
      <c r="J2774" s="43" t="s">
        <v>1306</v>
      </c>
      <c r="K2774" s="51" t="str">
        <f ca="1">LeaveTracker[[#This Row],[Days]]&amp;" "&amp;LeaveTracker[[#This Row],[Type of Leave]]</f>
        <v>1 VL</v>
      </c>
      <c r="L2774" s="23">
        <f ca="1">NETWORKDAYS(LeaveTracker[[#This Row],[Start Date]],LeaveTracker[[#This Row],[End Date]],lstHolidays)</f>
        <v>1</v>
      </c>
      <c r="M2774" s="27"/>
    </row>
    <row r="2775" spans="1:13" ht="30" hidden="1" customHeight="1" x14ac:dyDescent="0.3">
      <c r="A2775" s="27">
        <v>1170</v>
      </c>
      <c r="B2775" s="31">
        <v>44845</v>
      </c>
      <c r="C2775" s="31">
        <v>44832</v>
      </c>
      <c r="D2775" s="19" t="s">
        <v>875</v>
      </c>
      <c r="E2775" s="51" t="str">
        <f>IF(ISBLANK(LeaveTracker[[#This Row],[Employee Name]]),"-----",VLOOKUP(LeaveTracker[[#This Row],[Employee Name]],Employees[[Employee Name]:[Office]],7))</f>
        <v>ACCOUNTING</v>
      </c>
      <c r="F2775" s="51" t="str">
        <f>IF(ISBLANK(LeaveTracker[[#This Row],[Employee Name]]),"-----",VLOOKUP(LeaveTracker[[#This Row],[Employee Name]],Employees[[Employee Name]:[Office]],6))</f>
        <v>REGULAR</v>
      </c>
      <c r="G2775" s="24">
        <v>44838</v>
      </c>
      <c r="H2775" s="24">
        <v>44838</v>
      </c>
      <c r="I2775" s="57" t="s">
        <v>82</v>
      </c>
      <c r="K2775" s="51" t="str">
        <f ca="1">LeaveTracker[[#This Row],[Days]]&amp;" "&amp;LeaveTracker[[#This Row],[Type of Leave]]</f>
        <v>1 VL</v>
      </c>
      <c r="L2775" s="23">
        <f ca="1">NETWORKDAYS(LeaveTracker[[#This Row],[Start Date]],LeaveTracker[[#This Row],[End Date]],lstHolidays)</f>
        <v>1</v>
      </c>
      <c r="M2775" s="27"/>
    </row>
    <row r="2776" spans="1:13" ht="30" hidden="1" customHeight="1" x14ac:dyDescent="0.3">
      <c r="A2776" s="27">
        <v>1171</v>
      </c>
      <c r="B2776" s="31">
        <v>44845</v>
      </c>
      <c r="C2776" s="31">
        <v>44832</v>
      </c>
      <c r="D2776" s="19" t="s">
        <v>875</v>
      </c>
      <c r="E2776" s="51" t="str">
        <f>IF(ISBLANK(LeaveTracker[[#This Row],[Employee Name]]),"-----",VLOOKUP(LeaveTracker[[#This Row],[Employee Name]],Employees[[Employee Name]:[Office]],7))</f>
        <v>ACCOUNTING</v>
      </c>
      <c r="F2776" s="51" t="str">
        <f>IF(ISBLANK(LeaveTracker[[#This Row],[Employee Name]]),"-----",VLOOKUP(LeaveTracker[[#This Row],[Employee Name]],Employees[[Employee Name]:[Office]],6))</f>
        <v>REGULAR</v>
      </c>
      <c r="G2776" s="24">
        <v>44831</v>
      </c>
      <c r="H2776" s="24">
        <v>44831</v>
      </c>
      <c r="I2776" s="57" t="s">
        <v>81</v>
      </c>
      <c r="K2776" s="51" t="str">
        <f ca="1">LeaveTracker[[#This Row],[Days]]&amp;" "&amp;LeaveTracker[[#This Row],[Type of Leave]]</f>
        <v>1 SL</v>
      </c>
      <c r="L2776" s="23">
        <f ca="1">NETWORKDAYS(LeaveTracker[[#This Row],[Start Date]],LeaveTracker[[#This Row],[End Date]],lstHolidays)</f>
        <v>1</v>
      </c>
      <c r="M2776" s="27"/>
    </row>
    <row r="2777" spans="1:13" ht="30" hidden="1" customHeight="1" x14ac:dyDescent="0.3">
      <c r="A2777" s="27">
        <v>1172</v>
      </c>
      <c r="B2777" s="31">
        <v>44845</v>
      </c>
      <c r="C2777" s="31">
        <v>44831</v>
      </c>
      <c r="D2777" s="19" t="s">
        <v>1096</v>
      </c>
      <c r="E2777" s="51" t="str">
        <f>IF(ISBLANK(LeaveTracker[[#This Row],[Employee Name]]),"-----",VLOOKUP(LeaveTracker[[#This Row],[Employee Name]],Employees[[Employee Name]:[Office]],7))</f>
        <v>ACCOUNTING</v>
      </c>
      <c r="F2777" s="51" t="str">
        <f>IF(ISBLANK(LeaveTracker[[#This Row],[Employee Name]]),"-----",VLOOKUP(LeaveTracker[[#This Row],[Employee Name]],Employees[[Employee Name]:[Office]],6))</f>
        <v>REGULAR</v>
      </c>
      <c r="G2777" s="24">
        <v>44837</v>
      </c>
      <c r="H2777" s="24">
        <v>44838</v>
      </c>
      <c r="I2777" s="57" t="s">
        <v>82</v>
      </c>
      <c r="K2777" s="51" t="str">
        <f ca="1">LeaveTracker[[#This Row],[Days]]&amp;" "&amp;LeaveTracker[[#This Row],[Type of Leave]]</f>
        <v>2 VL</v>
      </c>
      <c r="L2777" s="23">
        <f ca="1">NETWORKDAYS(LeaveTracker[[#This Row],[Start Date]],LeaveTracker[[#This Row],[End Date]],lstHolidays)</f>
        <v>2</v>
      </c>
      <c r="M2777" s="27"/>
    </row>
    <row r="2778" spans="1:13" ht="30" hidden="1" customHeight="1" x14ac:dyDescent="0.3">
      <c r="A2778" s="27">
        <v>1173</v>
      </c>
      <c r="B2778" s="31">
        <v>44845</v>
      </c>
      <c r="C2778" s="31">
        <v>44831</v>
      </c>
      <c r="D2778" s="19" t="s">
        <v>954</v>
      </c>
      <c r="E2778" s="51" t="str">
        <f>IF(ISBLANK(LeaveTracker[[#This Row],[Employee Name]]),"-----",VLOOKUP(LeaveTracker[[#This Row],[Employee Name]],Employees[[Employee Name]:[Office]],7))</f>
        <v>ACCOUNTING</v>
      </c>
      <c r="F2778" s="51" t="str">
        <f>IF(ISBLANK(LeaveTracker[[#This Row],[Employee Name]]),"-----",VLOOKUP(LeaveTracker[[#This Row],[Employee Name]],Employees[[Employee Name]:[Office]],6))</f>
        <v>REGULAR</v>
      </c>
      <c r="G2778" s="24">
        <v>44824</v>
      </c>
      <c r="H2778" s="24">
        <v>44824</v>
      </c>
      <c r="I2778" s="57" t="s">
        <v>82</v>
      </c>
      <c r="K2778" s="51" t="str">
        <f ca="1">LeaveTracker[[#This Row],[Days]]&amp;" "&amp;LeaveTracker[[#This Row],[Type of Leave]]</f>
        <v>1 VL</v>
      </c>
      <c r="L2778" s="23">
        <f ca="1">NETWORKDAYS(LeaveTracker[[#This Row],[Start Date]],LeaveTracker[[#This Row],[End Date]],lstHolidays)</f>
        <v>1</v>
      </c>
      <c r="M2778" s="27"/>
    </row>
    <row r="2779" spans="1:13" ht="30" hidden="1" customHeight="1" x14ac:dyDescent="0.3">
      <c r="A2779" s="27">
        <v>1173</v>
      </c>
      <c r="B2779" s="31">
        <v>44845</v>
      </c>
      <c r="C2779" s="31">
        <v>44831</v>
      </c>
      <c r="D2779" s="19" t="s">
        <v>954</v>
      </c>
      <c r="E2779" s="51" t="str">
        <f>IF(ISBLANK(LeaveTracker[[#This Row],[Employee Name]]),"-----",VLOOKUP(LeaveTracker[[#This Row],[Employee Name]],Employees[[Employee Name]:[Office]],7))</f>
        <v>ACCOUNTING</v>
      </c>
      <c r="F2779" s="51" t="str">
        <f>IF(ISBLANK(LeaveTracker[[#This Row],[Employee Name]]),"-----",VLOOKUP(LeaveTracker[[#This Row],[Employee Name]],Employees[[Employee Name]:[Office]],6))</f>
        <v>REGULAR</v>
      </c>
      <c r="G2779" s="24">
        <v>44826</v>
      </c>
      <c r="H2779" s="24">
        <v>44826</v>
      </c>
      <c r="I2779" s="57" t="s">
        <v>82</v>
      </c>
      <c r="K2779" s="51" t="str">
        <f ca="1">LeaveTracker[[#This Row],[Days]]&amp;" "&amp;LeaveTracker[[#This Row],[Type of Leave]]</f>
        <v>1 VL</v>
      </c>
      <c r="L2779" s="23">
        <f ca="1">NETWORKDAYS(LeaveTracker[[#This Row],[Start Date]],LeaveTracker[[#This Row],[End Date]],lstHolidays)</f>
        <v>1</v>
      </c>
      <c r="M2779" s="27"/>
    </row>
    <row r="2780" spans="1:13" ht="30" hidden="1" customHeight="1" x14ac:dyDescent="0.3">
      <c r="A2780" s="27">
        <v>1174</v>
      </c>
      <c r="B2780" s="31">
        <v>44845</v>
      </c>
      <c r="C2780" s="31">
        <v>44827</v>
      </c>
      <c r="D2780" s="19" t="s">
        <v>522</v>
      </c>
      <c r="E2780" s="51" t="str">
        <f>IF(ISBLANK(LeaveTracker[[#This Row],[Employee Name]]),"-----",VLOOKUP(LeaveTracker[[#This Row],[Employee Name]],Employees[[Employee Name]:[Office]],7))</f>
        <v>ACCOUNTING</v>
      </c>
      <c r="F2780" s="51" t="str">
        <f>IF(ISBLANK(LeaveTracker[[#This Row],[Employee Name]]),"-----",VLOOKUP(LeaveTracker[[#This Row],[Employee Name]],Employees[[Employee Name]:[Office]],6))</f>
        <v>REGULAR</v>
      </c>
      <c r="G2780" s="24">
        <v>44823</v>
      </c>
      <c r="H2780" s="24">
        <v>44823</v>
      </c>
      <c r="I2780" s="57" t="s">
        <v>81</v>
      </c>
      <c r="K2780" s="51" t="str">
        <f ca="1">LeaveTracker[[#This Row],[Days]]&amp;" "&amp;LeaveTracker[[#This Row],[Type of Leave]]</f>
        <v>1 SL</v>
      </c>
      <c r="L2780" s="23">
        <f ca="1">NETWORKDAYS(LeaveTracker[[#This Row],[Start Date]],LeaveTracker[[#This Row],[End Date]],lstHolidays)</f>
        <v>1</v>
      </c>
      <c r="M2780" s="27"/>
    </row>
    <row r="2781" spans="1:13" ht="30" hidden="1" customHeight="1" x14ac:dyDescent="0.3">
      <c r="A2781" s="27">
        <v>1175</v>
      </c>
      <c r="B2781" s="31">
        <v>44845</v>
      </c>
      <c r="C2781" s="31">
        <v>44813</v>
      </c>
      <c r="D2781" s="19" t="s">
        <v>1096</v>
      </c>
      <c r="E2781" s="51" t="str">
        <f>IF(ISBLANK(LeaveTracker[[#This Row],[Employee Name]]),"-----",VLOOKUP(LeaveTracker[[#This Row],[Employee Name]],Employees[[Employee Name]:[Office]],7))</f>
        <v>ACCOUNTING</v>
      </c>
      <c r="F2781" s="51" t="str">
        <f>IF(ISBLANK(LeaveTracker[[#This Row],[Employee Name]]),"-----",VLOOKUP(LeaveTracker[[#This Row],[Employee Name]],Employees[[Employee Name]:[Office]],6))</f>
        <v>REGULAR</v>
      </c>
      <c r="G2781" s="24">
        <v>44809</v>
      </c>
      <c r="H2781" s="24">
        <v>44809</v>
      </c>
      <c r="I2781" s="57" t="s">
        <v>81</v>
      </c>
      <c r="K2781" s="51" t="str">
        <f ca="1">LeaveTracker[[#This Row],[Days]]&amp;" "&amp;LeaveTracker[[#This Row],[Type of Leave]]</f>
        <v>1 SL</v>
      </c>
      <c r="L2781" s="23">
        <f ca="1">NETWORKDAYS(LeaveTracker[[#This Row],[Start Date]],LeaveTracker[[#This Row],[End Date]],lstHolidays)</f>
        <v>1</v>
      </c>
      <c r="M2781" s="27"/>
    </row>
    <row r="2782" spans="1:13" ht="30" hidden="1" customHeight="1" x14ac:dyDescent="0.3">
      <c r="A2782" s="27">
        <v>1175</v>
      </c>
      <c r="B2782" s="31">
        <v>44845</v>
      </c>
      <c r="C2782" s="31">
        <v>44813</v>
      </c>
      <c r="D2782" s="19" t="s">
        <v>1096</v>
      </c>
      <c r="E2782" s="51" t="str">
        <f>IF(ISBLANK(LeaveTracker[[#This Row],[Employee Name]]),"-----",VLOOKUP(LeaveTracker[[#This Row],[Employee Name]],Employees[[Employee Name]:[Office]],7))</f>
        <v>ACCOUNTING</v>
      </c>
      <c r="F2782" s="51" t="str">
        <f>IF(ISBLANK(LeaveTracker[[#This Row],[Employee Name]]),"-----",VLOOKUP(LeaveTracker[[#This Row],[Employee Name]],Employees[[Employee Name]:[Office]],6))</f>
        <v>REGULAR</v>
      </c>
      <c r="G2782" s="24">
        <v>44812</v>
      </c>
      <c r="H2782" s="24">
        <v>44812</v>
      </c>
      <c r="I2782" s="57" t="s">
        <v>81</v>
      </c>
      <c r="K2782" s="51" t="str">
        <f ca="1">LeaveTracker[[#This Row],[Days]]&amp;" "&amp;LeaveTracker[[#This Row],[Type of Leave]]</f>
        <v>1 SL</v>
      </c>
      <c r="L2782" s="23">
        <f ca="1">NETWORKDAYS(LeaveTracker[[#This Row],[Start Date]],LeaveTracker[[#This Row],[End Date]],lstHolidays)</f>
        <v>1</v>
      </c>
      <c r="M2782" s="27"/>
    </row>
    <row r="2783" spans="1:13" ht="30" hidden="1" customHeight="1" x14ac:dyDescent="0.3">
      <c r="A2783" s="27">
        <v>1176</v>
      </c>
      <c r="B2783" s="31">
        <v>44845</v>
      </c>
      <c r="C2783" s="31">
        <v>44826</v>
      </c>
      <c r="D2783" s="19" t="s">
        <v>1168</v>
      </c>
      <c r="E2783" s="51" t="str">
        <f>IF(ISBLANK(LeaveTracker[[#This Row],[Employee Name]]),"-----",VLOOKUP(LeaveTracker[[#This Row],[Employee Name]],Employees[[Employee Name]:[Office]],7))</f>
        <v>CSWDO</v>
      </c>
      <c r="F2783" s="51" t="str">
        <f>IF(ISBLANK(LeaveTracker[[#This Row],[Employee Name]]),"-----",VLOOKUP(LeaveTracker[[#This Row],[Employee Name]],Employees[[Employee Name]:[Office]],6))</f>
        <v>REGULAR</v>
      </c>
      <c r="G2783" s="24">
        <v>44823</v>
      </c>
      <c r="H2783" s="24">
        <v>44825</v>
      </c>
      <c r="I2783" s="57" t="s">
        <v>81</v>
      </c>
      <c r="K2783" s="51" t="str">
        <f ca="1">LeaveTracker[[#This Row],[Days]]&amp;" "&amp;LeaveTracker[[#This Row],[Type of Leave]]</f>
        <v>3 SL</v>
      </c>
      <c r="L2783" s="23">
        <f ca="1">NETWORKDAYS(LeaveTracker[[#This Row],[Start Date]],LeaveTracker[[#This Row],[End Date]],lstHolidays)</f>
        <v>3</v>
      </c>
      <c r="M2783" s="27"/>
    </row>
    <row r="2784" spans="1:13" ht="30" hidden="1" customHeight="1" x14ac:dyDescent="0.3">
      <c r="A2784" s="27">
        <v>1177</v>
      </c>
      <c r="B2784" s="31">
        <v>44845</v>
      </c>
      <c r="C2784" s="31">
        <v>44824</v>
      </c>
      <c r="D2784" s="19" t="s">
        <v>1038</v>
      </c>
      <c r="E2784" s="51" t="str">
        <f>IF(ISBLANK(LeaveTracker[[#This Row],[Employee Name]]),"-----",VLOOKUP(LeaveTracker[[#This Row],[Employee Name]],Employees[[Employee Name]:[Office]],7))</f>
        <v>ONT</v>
      </c>
      <c r="F2784" s="51" t="str">
        <f>IF(ISBLANK(LeaveTracker[[#This Row],[Employee Name]]),"-----",VLOOKUP(LeaveTracker[[#This Row],[Employee Name]],Employees[[Employee Name]:[Office]],6))</f>
        <v>REGULAR</v>
      </c>
      <c r="G2784" s="24">
        <v>44824</v>
      </c>
      <c r="H2784" s="24">
        <v>44829</v>
      </c>
      <c r="I2784" s="57" t="s">
        <v>81</v>
      </c>
      <c r="K2784" s="51" t="str">
        <f>LeaveTracker[[#This Row],[Days]]&amp;" "&amp;LeaveTracker[[#This Row],[Type of Leave]]</f>
        <v>6 SL</v>
      </c>
      <c r="L2784" s="23">
        <v>6</v>
      </c>
      <c r="M2784" s="27"/>
    </row>
    <row r="2785" spans="1:13" ht="30" hidden="1" customHeight="1" x14ac:dyDescent="0.3">
      <c r="A2785" s="27">
        <v>1178</v>
      </c>
      <c r="B2785" s="31">
        <v>44845</v>
      </c>
      <c r="C2785" s="31">
        <v>44831</v>
      </c>
      <c r="D2785" s="19" t="s">
        <v>713</v>
      </c>
      <c r="E2785" s="51" t="str">
        <f>IF(ISBLANK(LeaveTracker[[#This Row],[Employee Name]]),"-----",VLOOKUP(LeaveTracker[[#This Row],[Employee Name]],Employees[[Employee Name]:[Office]],7))</f>
        <v>ONT</v>
      </c>
      <c r="F2785" s="51" t="str">
        <f>IF(ISBLANK(LeaveTracker[[#This Row],[Employee Name]]),"-----",VLOOKUP(LeaveTracker[[#This Row],[Employee Name]],Employees[[Employee Name]:[Office]],6))</f>
        <v>REGULAR</v>
      </c>
      <c r="G2785" s="24">
        <v>44823</v>
      </c>
      <c r="H2785" s="24">
        <v>44823</v>
      </c>
      <c r="I2785" s="57" t="s">
        <v>81</v>
      </c>
      <c r="K2785" s="51" t="str">
        <f ca="1">LeaveTracker[[#This Row],[Days]]&amp;" "&amp;LeaveTracker[[#This Row],[Type of Leave]]</f>
        <v>1 SL</v>
      </c>
      <c r="L2785" s="23">
        <f ca="1">NETWORKDAYS(LeaveTracker[[#This Row],[Start Date]],LeaveTracker[[#This Row],[End Date]],lstHolidays)</f>
        <v>1</v>
      </c>
      <c r="M2785" s="27"/>
    </row>
    <row r="2786" spans="1:13" ht="30" hidden="1" customHeight="1" x14ac:dyDescent="0.3">
      <c r="A2786" s="27">
        <v>1178</v>
      </c>
      <c r="B2786" s="31">
        <v>44845</v>
      </c>
      <c r="C2786" s="31">
        <v>44831</v>
      </c>
      <c r="D2786" s="19" t="s">
        <v>713</v>
      </c>
      <c r="E2786" s="51" t="str">
        <f>IF(ISBLANK(LeaveTracker[[#This Row],[Employee Name]]),"-----",VLOOKUP(LeaveTracker[[#This Row],[Employee Name]],Employees[[Employee Name]:[Office]],7))</f>
        <v>ONT</v>
      </c>
      <c r="F2786" s="51" t="str">
        <f>IF(ISBLANK(LeaveTracker[[#This Row],[Employee Name]]),"-----",VLOOKUP(LeaveTracker[[#This Row],[Employee Name]],Employees[[Employee Name]:[Office]],6))</f>
        <v>REGULAR</v>
      </c>
      <c r="G2786" s="24">
        <v>44826</v>
      </c>
      <c r="H2786" s="24">
        <v>44829</v>
      </c>
      <c r="I2786" s="57" t="s">
        <v>81</v>
      </c>
      <c r="K2786" s="51" t="str">
        <f>LeaveTracker[[#This Row],[Days]]&amp;" "&amp;LeaveTracker[[#This Row],[Type of Leave]]</f>
        <v>4 SL</v>
      </c>
      <c r="L2786" s="23">
        <v>4</v>
      </c>
      <c r="M2786" s="27"/>
    </row>
    <row r="2787" spans="1:13" ht="30" hidden="1" customHeight="1" x14ac:dyDescent="0.3">
      <c r="A2787" s="27">
        <v>1179</v>
      </c>
      <c r="B2787" s="31">
        <v>44845</v>
      </c>
      <c r="C2787" s="31">
        <v>44820</v>
      </c>
      <c r="D2787" s="19" t="s">
        <v>1311</v>
      </c>
      <c r="E2787" s="51" t="str">
        <f>IF(ISBLANK(LeaveTracker[[#This Row],[Employee Name]]),"-----",VLOOKUP(LeaveTracker[[#This Row],[Employee Name]],Employees[[Employee Name]:[Office]],7))</f>
        <v>ONT</v>
      </c>
      <c r="F2787" s="51" t="str">
        <f>IF(ISBLANK(LeaveTracker[[#This Row],[Employee Name]]),"-----",VLOOKUP(LeaveTracker[[#This Row],[Employee Name]],Employees[[Employee Name]:[Office]],6))</f>
        <v>REGULAR</v>
      </c>
      <c r="G2787" s="24">
        <v>44857</v>
      </c>
      <c r="H2787" s="24">
        <v>44858</v>
      </c>
      <c r="I2787" s="57" t="s">
        <v>82</v>
      </c>
      <c r="K2787" s="51" t="str">
        <f>LeaveTracker[[#This Row],[Days]]&amp;" "&amp;LeaveTracker[[#This Row],[Type of Leave]]</f>
        <v>2 VL</v>
      </c>
      <c r="L2787" s="23">
        <v>2</v>
      </c>
      <c r="M2787" s="27"/>
    </row>
    <row r="2788" spans="1:13" ht="30" hidden="1" customHeight="1" x14ac:dyDescent="0.3">
      <c r="A2788" s="27">
        <v>1180</v>
      </c>
      <c r="B2788" s="31">
        <v>44845</v>
      </c>
      <c r="C2788" s="31">
        <v>44820</v>
      </c>
      <c r="D2788" s="19" t="s">
        <v>1311</v>
      </c>
      <c r="E2788" s="51" t="str">
        <f>IF(ISBLANK(LeaveTracker[[#This Row],[Employee Name]]),"-----",VLOOKUP(LeaveTracker[[#This Row],[Employee Name]],Employees[[Employee Name]:[Office]],7))</f>
        <v>ONT</v>
      </c>
      <c r="F2788" s="51" t="str">
        <f>IF(ISBLANK(LeaveTracker[[#This Row],[Employee Name]]),"-----",VLOOKUP(LeaveTracker[[#This Row],[Employee Name]],Employees[[Employee Name]:[Office]],6))</f>
        <v>REGULAR</v>
      </c>
      <c r="G2788" s="24">
        <v>44842</v>
      </c>
      <c r="H2788" s="24">
        <v>44843</v>
      </c>
      <c r="I2788" s="57" t="s">
        <v>300</v>
      </c>
      <c r="J2788" s="43" t="s">
        <v>1007</v>
      </c>
      <c r="K2788" s="51" t="str">
        <f>LeaveTracker[[#This Row],[Days]]&amp;" "&amp;LeaveTracker[[#This Row],[Type of Leave]]</f>
        <v>2 OTHER</v>
      </c>
      <c r="L2788" s="23">
        <v>2</v>
      </c>
      <c r="M2788" s="27"/>
    </row>
    <row r="2789" spans="1:13" ht="30" hidden="1" customHeight="1" x14ac:dyDescent="0.3">
      <c r="A2789" s="27">
        <v>1181</v>
      </c>
      <c r="B2789" s="31">
        <v>44845</v>
      </c>
      <c r="C2789" s="31">
        <v>44821</v>
      </c>
      <c r="D2789" s="19" t="s">
        <v>1043</v>
      </c>
      <c r="E2789" s="51" t="str">
        <f>IF(ISBLANK(LeaveTracker[[#This Row],[Employee Name]]),"-----",VLOOKUP(LeaveTracker[[#This Row],[Employee Name]],Employees[[Employee Name]:[Office]],7))</f>
        <v>ONT</v>
      </c>
      <c r="F2789" s="51" t="str">
        <f>IF(ISBLANK(LeaveTracker[[#This Row],[Employee Name]]),"-----",VLOOKUP(LeaveTracker[[#This Row],[Employee Name]],Employees[[Employee Name]:[Office]],6))</f>
        <v>REGULAR</v>
      </c>
      <c r="G2789" s="24">
        <v>44837</v>
      </c>
      <c r="H2789" s="24">
        <v>44838</v>
      </c>
      <c r="I2789" s="57" t="s">
        <v>82</v>
      </c>
      <c r="K2789" s="51" t="str">
        <f ca="1">LeaveTracker[[#This Row],[Days]]&amp;" "&amp;LeaveTracker[[#This Row],[Type of Leave]]</f>
        <v>2 VL</v>
      </c>
      <c r="L2789" s="23">
        <f ca="1">NETWORKDAYS(LeaveTracker[[#This Row],[Start Date]],LeaveTracker[[#This Row],[End Date]],lstHolidays)</f>
        <v>2</v>
      </c>
      <c r="M2789" s="27"/>
    </row>
    <row r="2790" spans="1:13" ht="30" hidden="1" customHeight="1" x14ac:dyDescent="0.3">
      <c r="A2790" s="27">
        <v>1182</v>
      </c>
      <c r="B2790" s="31">
        <v>44845</v>
      </c>
      <c r="C2790" s="31">
        <v>44826</v>
      </c>
      <c r="D2790" s="19" t="s">
        <v>802</v>
      </c>
      <c r="E2790" s="51" t="str">
        <f>IF(ISBLANK(LeaveTracker[[#This Row],[Employee Name]]),"-----",VLOOKUP(LeaveTracker[[#This Row],[Employee Name]],Employees[[Employee Name]:[Office]],7))</f>
        <v>ONT</v>
      </c>
      <c r="F2790" s="51" t="str">
        <f>IF(ISBLANK(LeaveTracker[[#This Row],[Employee Name]]),"-----",VLOOKUP(LeaveTracker[[#This Row],[Employee Name]],Employees[[Employee Name]:[Office]],6))</f>
        <v>REGULAR</v>
      </c>
      <c r="G2790" s="24">
        <v>44823</v>
      </c>
      <c r="H2790" s="24">
        <v>44823</v>
      </c>
      <c r="I2790" s="57" t="s">
        <v>81</v>
      </c>
      <c r="K2790" s="51" t="str">
        <f ca="1">LeaveTracker[[#This Row],[Days]]&amp;" "&amp;LeaveTracker[[#This Row],[Type of Leave]]</f>
        <v>1 SL</v>
      </c>
      <c r="L2790" s="23">
        <f ca="1">NETWORKDAYS(LeaveTracker[[#This Row],[Start Date]],LeaveTracker[[#This Row],[End Date]],lstHolidays)</f>
        <v>1</v>
      </c>
      <c r="M2790" s="27"/>
    </row>
    <row r="2791" spans="1:13" ht="30" hidden="1" customHeight="1" x14ac:dyDescent="0.3">
      <c r="A2791" s="27">
        <v>1183</v>
      </c>
      <c r="B2791" s="31">
        <v>44845</v>
      </c>
      <c r="C2791" s="31">
        <v>44832</v>
      </c>
      <c r="D2791" s="19" t="s">
        <v>581</v>
      </c>
      <c r="E2791" s="51" t="str">
        <f>IF(ISBLANK(LeaveTracker[[#This Row],[Employee Name]]),"-----",VLOOKUP(LeaveTracker[[#This Row],[Employee Name]],Employees[[Employee Name]:[Office]],7))</f>
        <v>CCT</v>
      </c>
      <c r="F2791" s="51" t="str">
        <f>IF(ISBLANK(LeaveTracker[[#This Row],[Employee Name]]),"-----",VLOOKUP(LeaveTracker[[#This Row],[Employee Name]],Employees[[Employee Name]:[Office]],6))</f>
        <v>REGULAR</v>
      </c>
      <c r="G2791" s="24">
        <v>44823</v>
      </c>
      <c r="H2791" s="24">
        <v>44827</v>
      </c>
      <c r="I2791" s="57" t="s">
        <v>81</v>
      </c>
      <c r="K2791" s="51" t="str">
        <f ca="1">LeaveTracker[[#This Row],[Days]]&amp;" "&amp;LeaveTracker[[#This Row],[Type of Leave]]</f>
        <v>5 SL</v>
      </c>
      <c r="L2791" s="23">
        <f ca="1">NETWORKDAYS(LeaveTracker[[#This Row],[Start Date]],LeaveTracker[[#This Row],[End Date]],lstHolidays)</f>
        <v>5</v>
      </c>
      <c r="M2791" s="27"/>
    </row>
    <row r="2792" spans="1:13" ht="30" hidden="1" customHeight="1" x14ac:dyDescent="0.3">
      <c r="A2792" s="27">
        <v>1183</v>
      </c>
      <c r="B2792" s="31">
        <v>44845</v>
      </c>
      <c r="C2792" s="31">
        <v>44832</v>
      </c>
      <c r="D2792" s="19" t="s">
        <v>581</v>
      </c>
      <c r="E2792" s="51" t="str">
        <f>IF(ISBLANK(LeaveTracker[[#This Row],[Employee Name]]),"-----",VLOOKUP(LeaveTracker[[#This Row],[Employee Name]],Employees[[Employee Name]:[Office]],7))</f>
        <v>CCT</v>
      </c>
      <c r="F2792" s="51" t="str">
        <f>IF(ISBLANK(LeaveTracker[[#This Row],[Employee Name]]),"-----",VLOOKUP(LeaveTracker[[#This Row],[Employee Name]],Employees[[Employee Name]:[Office]],6))</f>
        <v>REGULAR</v>
      </c>
      <c r="G2792" s="24">
        <v>44831</v>
      </c>
      <c r="H2792" s="24">
        <v>44831</v>
      </c>
      <c r="I2792" s="57" t="s">
        <v>81</v>
      </c>
      <c r="K2792" s="51" t="str">
        <f ca="1">LeaveTracker[[#This Row],[Days]]&amp;" "&amp;LeaveTracker[[#This Row],[Type of Leave]]</f>
        <v>1 SL</v>
      </c>
      <c r="L2792" s="23">
        <f ca="1">NETWORKDAYS(LeaveTracker[[#This Row],[Start Date]],LeaveTracker[[#This Row],[End Date]],lstHolidays)</f>
        <v>1</v>
      </c>
      <c r="M2792" s="27"/>
    </row>
    <row r="2793" spans="1:13" ht="30" hidden="1" customHeight="1" x14ac:dyDescent="0.3">
      <c r="A2793" s="27">
        <v>1184</v>
      </c>
      <c r="B2793" s="31">
        <v>44845</v>
      </c>
      <c r="C2793" s="31">
        <v>44830</v>
      </c>
      <c r="D2793" s="19" t="s">
        <v>344</v>
      </c>
      <c r="E2793" s="51" t="str">
        <f>IF(ISBLANK(LeaveTracker[[#This Row],[Employee Name]]),"-----",VLOOKUP(LeaveTracker[[#This Row],[Employee Name]],Employees[[Employee Name]:[Office]],7))</f>
        <v>CENRO</v>
      </c>
      <c r="F2793" s="51" t="str">
        <f>IF(ISBLANK(LeaveTracker[[#This Row],[Employee Name]]),"-----",VLOOKUP(LeaveTracker[[#This Row],[Employee Name]],Employees[[Employee Name]:[Office]],6))</f>
        <v>CASUAL</v>
      </c>
      <c r="G2793" s="24">
        <v>44825</v>
      </c>
      <c r="H2793" s="24">
        <v>44827</v>
      </c>
      <c r="I2793" s="57" t="s">
        <v>300</v>
      </c>
      <c r="J2793" s="43" t="s">
        <v>1007</v>
      </c>
      <c r="K2793" s="51" t="str">
        <f ca="1">LeaveTracker[[#This Row],[Days]]&amp;" "&amp;LeaveTracker[[#This Row],[Type of Leave]]</f>
        <v>3 OTHER</v>
      </c>
      <c r="L2793" s="23">
        <f ca="1">NETWORKDAYS(LeaveTracker[[#This Row],[Start Date]],LeaveTracker[[#This Row],[End Date]],lstHolidays)</f>
        <v>3</v>
      </c>
      <c r="M2793" s="27"/>
    </row>
    <row r="2794" spans="1:13" ht="30" hidden="1" customHeight="1" x14ac:dyDescent="0.3">
      <c r="A2794" s="27">
        <v>1185</v>
      </c>
      <c r="B2794" s="31">
        <v>44845</v>
      </c>
      <c r="C2794" s="31">
        <v>44825</v>
      </c>
      <c r="D2794" s="19" t="s">
        <v>533</v>
      </c>
      <c r="E2794" s="51" t="str">
        <f>IF(ISBLANK(LeaveTracker[[#This Row],[Employee Name]]),"-----",VLOOKUP(LeaveTracker[[#This Row],[Employee Name]],Employees[[Employee Name]:[Office]],7))</f>
        <v>GSO</v>
      </c>
      <c r="F2794" s="51" t="str">
        <f>IF(ISBLANK(LeaveTracker[[#This Row],[Employee Name]]),"-----",VLOOKUP(LeaveTracker[[#This Row],[Employee Name]],Employees[[Employee Name]:[Office]],6))</f>
        <v>REGULAR</v>
      </c>
      <c r="G2794" s="24">
        <v>44824</v>
      </c>
      <c r="H2794" s="24">
        <v>44824</v>
      </c>
      <c r="I2794" s="57" t="s">
        <v>81</v>
      </c>
      <c r="K2794" s="51" t="str">
        <f ca="1">LeaveTracker[[#This Row],[Days]]&amp;" "&amp;LeaveTracker[[#This Row],[Type of Leave]]</f>
        <v>1 SL</v>
      </c>
      <c r="L2794" s="23">
        <f ca="1">NETWORKDAYS(LeaveTracker[[#This Row],[Start Date]],LeaveTracker[[#This Row],[End Date]],lstHolidays)</f>
        <v>1</v>
      </c>
      <c r="M2794" s="27"/>
    </row>
    <row r="2795" spans="1:13" ht="30" hidden="1" customHeight="1" x14ac:dyDescent="0.3">
      <c r="A2795" s="27">
        <v>1186</v>
      </c>
      <c r="B2795" s="31">
        <v>44845</v>
      </c>
      <c r="C2795" s="31">
        <v>44831</v>
      </c>
      <c r="D2795" s="19" t="s">
        <v>446</v>
      </c>
      <c r="E2795" s="51" t="str">
        <f>IF(ISBLANK(LeaveTracker[[#This Row],[Employee Name]]),"-----",VLOOKUP(LeaveTracker[[#This Row],[Employee Name]],Employees[[Employee Name]:[Office]],7))</f>
        <v>GSO</v>
      </c>
      <c r="F2795" s="51" t="str">
        <f>IF(ISBLANK(LeaveTracker[[#This Row],[Employee Name]]),"-----",VLOOKUP(LeaveTracker[[#This Row],[Employee Name]],Employees[[Employee Name]:[Office]],6))</f>
        <v>REGULAR</v>
      </c>
      <c r="G2795" s="24">
        <v>44838</v>
      </c>
      <c r="H2795" s="24">
        <v>44838</v>
      </c>
      <c r="I2795" s="57" t="s">
        <v>300</v>
      </c>
      <c r="J2795" s="43" t="s">
        <v>1008</v>
      </c>
      <c r="K2795" s="51" t="str">
        <f ca="1">LeaveTracker[[#This Row],[Days]]&amp;" "&amp;LeaveTracker[[#This Row],[Type of Leave]]</f>
        <v>1 OTHER</v>
      </c>
      <c r="L2795" s="23">
        <f ca="1">NETWORKDAYS(LeaveTracker[[#This Row],[Start Date]],LeaveTracker[[#This Row],[End Date]],lstHolidays)</f>
        <v>1</v>
      </c>
      <c r="M2795" s="27"/>
    </row>
    <row r="2796" spans="1:13" ht="30" hidden="1" customHeight="1" x14ac:dyDescent="0.3">
      <c r="A2796" s="27">
        <v>1187</v>
      </c>
      <c r="B2796" s="31">
        <v>44845</v>
      </c>
      <c r="C2796" s="31">
        <v>44824</v>
      </c>
      <c r="D2796" s="19" t="s">
        <v>104</v>
      </c>
      <c r="E2796" s="51" t="str">
        <f>IF(ISBLANK(LeaveTracker[[#This Row],[Employee Name]]),"-----",VLOOKUP(LeaveTracker[[#This Row],[Employee Name]],Employees[[Employee Name]:[Office]],7))</f>
        <v>CTO</v>
      </c>
      <c r="F2796" s="51" t="str">
        <f>IF(ISBLANK(LeaveTracker[[#This Row],[Employee Name]]),"-----",VLOOKUP(LeaveTracker[[#This Row],[Employee Name]],Employees[[Employee Name]:[Office]],6))</f>
        <v>REGULAR</v>
      </c>
      <c r="G2796" s="24">
        <v>44830</v>
      </c>
      <c r="H2796" s="24">
        <v>44832</v>
      </c>
      <c r="I2796" s="57" t="s">
        <v>82</v>
      </c>
      <c r="K2796" s="51" t="str">
        <f ca="1">LeaveTracker[[#This Row],[Days]]&amp;" "&amp;LeaveTracker[[#This Row],[Type of Leave]]</f>
        <v>3 VL</v>
      </c>
      <c r="L2796" s="23">
        <f ca="1">NETWORKDAYS(LeaveTracker[[#This Row],[Start Date]],LeaveTracker[[#This Row],[End Date]],lstHolidays)</f>
        <v>3</v>
      </c>
      <c r="M2796" s="27"/>
    </row>
    <row r="2797" spans="1:13" ht="30" hidden="1" customHeight="1" x14ac:dyDescent="0.3">
      <c r="A2797" s="27">
        <v>1188</v>
      </c>
      <c r="B2797" s="31">
        <v>44845</v>
      </c>
      <c r="C2797" s="31">
        <v>44827</v>
      </c>
      <c r="D2797" s="19" t="s">
        <v>104</v>
      </c>
      <c r="E2797" s="51" t="str">
        <f>IF(ISBLANK(LeaveTracker[[#This Row],[Employee Name]]),"-----",VLOOKUP(LeaveTracker[[#This Row],[Employee Name]],Employees[[Employee Name]:[Office]],7))</f>
        <v>CTO</v>
      </c>
      <c r="F2797" s="51" t="str">
        <f>IF(ISBLANK(LeaveTracker[[#This Row],[Employee Name]]),"-----",VLOOKUP(LeaveTracker[[#This Row],[Employee Name]],Employees[[Employee Name]:[Office]],6))</f>
        <v>REGULAR</v>
      </c>
      <c r="G2797" s="24">
        <v>44819</v>
      </c>
      <c r="H2797" s="24">
        <v>44819</v>
      </c>
      <c r="I2797" s="57" t="s">
        <v>81</v>
      </c>
      <c r="K2797" s="51" t="str">
        <f ca="1">LeaveTracker[[#This Row],[Days]]&amp;" "&amp;LeaveTracker[[#This Row],[Type of Leave]]</f>
        <v>1 SL</v>
      </c>
      <c r="L2797" s="23">
        <f ca="1">NETWORKDAYS(LeaveTracker[[#This Row],[Start Date]],LeaveTracker[[#This Row],[End Date]],lstHolidays)</f>
        <v>1</v>
      </c>
      <c r="M2797" s="27"/>
    </row>
    <row r="2798" spans="1:13" ht="30" hidden="1" customHeight="1" x14ac:dyDescent="0.3">
      <c r="A2798" s="27">
        <v>1188</v>
      </c>
      <c r="B2798" s="31">
        <v>44845</v>
      </c>
      <c r="C2798" s="31">
        <v>44827</v>
      </c>
      <c r="D2798" s="19" t="s">
        <v>104</v>
      </c>
      <c r="E2798" s="51" t="str">
        <f>IF(ISBLANK(LeaveTracker[[#This Row],[Employee Name]]),"-----",VLOOKUP(LeaveTracker[[#This Row],[Employee Name]],Employees[[Employee Name]:[Office]],7))</f>
        <v>CTO</v>
      </c>
      <c r="F2798" s="51" t="str">
        <f>IF(ISBLANK(LeaveTracker[[#This Row],[Employee Name]]),"-----",VLOOKUP(LeaveTracker[[#This Row],[Employee Name]],Employees[[Employee Name]:[Office]],6))</f>
        <v>REGULAR</v>
      </c>
      <c r="G2798" s="24">
        <v>44825</v>
      </c>
      <c r="H2798" s="24">
        <v>44825</v>
      </c>
      <c r="I2798" s="57" t="s">
        <v>81</v>
      </c>
      <c r="K2798" s="51" t="str">
        <f ca="1">LeaveTracker[[#This Row],[Days]]&amp;" "&amp;LeaveTracker[[#This Row],[Type of Leave]]</f>
        <v>1 SL</v>
      </c>
      <c r="L2798" s="23">
        <f ca="1">NETWORKDAYS(LeaveTracker[[#This Row],[Start Date]],LeaveTracker[[#This Row],[End Date]],lstHolidays)</f>
        <v>1</v>
      </c>
      <c r="M2798" s="27"/>
    </row>
    <row r="2799" spans="1:13" ht="30" hidden="1" customHeight="1" x14ac:dyDescent="0.3">
      <c r="A2799" s="27">
        <v>1189</v>
      </c>
      <c r="B2799" s="31">
        <v>44845</v>
      </c>
      <c r="C2799" s="31">
        <v>44831</v>
      </c>
      <c r="D2799" s="19" t="s">
        <v>1060</v>
      </c>
      <c r="E2799" s="51" t="str">
        <f>IF(ISBLANK(LeaveTracker[[#This Row],[Employee Name]]),"-----",VLOOKUP(LeaveTracker[[#This Row],[Employee Name]],Employees[[Employee Name]:[Office]],7))</f>
        <v>CTO</v>
      </c>
      <c r="F2799" s="51" t="str">
        <f>IF(ISBLANK(LeaveTracker[[#This Row],[Employee Name]]),"-----",VLOOKUP(LeaveTracker[[#This Row],[Employee Name]],Employees[[Employee Name]:[Office]],6))</f>
        <v>REGULAR</v>
      </c>
      <c r="G2799" s="24">
        <v>44824</v>
      </c>
      <c r="H2799" s="24">
        <v>44824</v>
      </c>
      <c r="I2799" s="57" t="s">
        <v>81</v>
      </c>
      <c r="K2799" s="51" t="str">
        <f ca="1">LeaveTracker[[#This Row],[Days]]&amp;" "&amp;LeaveTracker[[#This Row],[Type of Leave]]</f>
        <v>1 SL</v>
      </c>
      <c r="L2799" s="23">
        <f ca="1">NETWORKDAYS(LeaveTracker[[#This Row],[Start Date]],LeaveTracker[[#This Row],[End Date]],lstHolidays)</f>
        <v>1</v>
      </c>
      <c r="M2799" s="27"/>
    </row>
    <row r="2800" spans="1:13" ht="30" hidden="1" customHeight="1" x14ac:dyDescent="0.3">
      <c r="A2800" s="27">
        <v>1190</v>
      </c>
      <c r="B2800" s="31">
        <v>44845</v>
      </c>
      <c r="C2800" s="31">
        <v>44816</v>
      </c>
      <c r="D2800" s="19" t="s">
        <v>1064</v>
      </c>
      <c r="E2800" s="51" t="str">
        <f>IF(ISBLANK(LeaveTracker[[#This Row],[Employee Name]]),"-----",VLOOKUP(LeaveTracker[[#This Row],[Employee Name]],Employees[[Employee Name]:[Office]],7))</f>
        <v>MAHOGANY MARKET</v>
      </c>
      <c r="F2800" s="51" t="str">
        <f>IF(ISBLANK(LeaveTracker[[#This Row],[Employee Name]]),"-----",VLOOKUP(LeaveTracker[[#This Row],[Employee Name]],Employees[[Employee Name]:[Office]],6))</f>
        <v>REGULAR</v>
      </c>
      <c r="G2800" s="24">
        <v>44824</v>
      </c>
      <c r="H2800" s="24">
        <v>44825</v>
      </c>
      <c r="I2800" s="57" t="s">
        <v>300</v>
      </c>
      <c r="J2800" s="43" t="s">
        <v>1007</v>
      </c>
      <c r="K2800" s="51" t="str">
        <f ca="1">LeaveTracker[[#This Row],[Days]]&amp;" "&amp;LeaveTracker[[#This Row],[Type of Leave]]</f>
        <v>2 OTHER</v>
      </c>
      <c r="L2800" s="23">
        <f ca="1">NETWORKDAYS(LeaveTracker[[#This Row],[Start Date]],LeaveTracker[[#This Row],[End Date]],lstHolidays)</f>
        <v>2</v>
      </c>
      <c r="M2800" s="27"/>
    </row>
    <row r="2801" spans="1:13" ht="30" hidden="1" customHeight="1" x14ac:dyDescent="0.3">
      <c r="A2801" s="27">
        <v>1191</v>
      </c>
      <c r="B2801" s="31">
        <v>44845</v>
      </c>
      <c r="C2801" s="31">
        <v>44831</v>
      </c>
      <c r="D2801" s="19" t="s">
        <v>766</v>
      </c>
      <c r="E2801" s="51" t="str">
        <f>IF(ISBLANK(LeaveTracker[[#This Row],[Employee Name]]),"-----",VLOOKUP(LeaveTracker[[#This Row],[Employee Name]],Employees[[Employee Name]:[Office]],7))</f>
        <v>CTO</v>
      </c>
      <c r="F2801" s="51" t="str">
        <f>IF(ISBLANK(LeaveTracker[[#This Row],[Employee Name]]),"-----",VLOOKUP(LeaveTracker[[#This Row],[Employee Name]],Employees[[Employee Name]:[Office]],6))</f>
        <v>REGULAR</v>
      </c>
      <c r="G2801" s="24">
        <v>44826</v>
      </c>
      <c r="H2801" s="24">
        <v>44826</v>
      </c>
      <c r="I2801" s="57" t="s">
        <v>300</v>
      </c>
      <c r="J2801" s="43" t="s">
        <v>1007</v>
      </c>
      <c r="K2801" s="51" t="str">
        <f ca="1">LeaveTracker[[#This Row],[Days]]&amp;" "&amp;LeaveTracker[[#This Row],[Type of Leave]]</f>
        <v>1 OTHER</v>
      </c>
      <c r="L2801" s="23">
        <f ca="1">NETWORKDAYS(LeaveTracker[[#This Row],[Start Date]],LeaveTracker[[#This Row],[End Date]],lstHolidays)</f>
        <v>1</v>
      </c>
      <c r="M2801" s="27"/>
    </row>
    <row r="2802" spans="1:13" ht="30" hidden="1" customHeight="1" x14ac:dyDescent="0.3">
      <c r="A2802" s="27">
        <v>1192</v>
      </c>
      <c r="B2802" s="31">
        <v>44845</v>
      </c>
      <c r="C2802" s="31">
        <v>44831</v>
      </c>
      <c r="D2802" s="19" t="s">
        <v>1021</v>
      </c>
      <c r="E2802" s="51" t="str">
        <f>IF(ISBLANK(LeaveTracker[[#This Row],[Employee Name]]),"-----",VLOOKUP(LeaveTracker[[#This Row],[Employee Name]],Employees[[Employee Name]:[Office]],7))</f>
        <v>LANDTAX</v>
      </c>
      <c r="F2802" s="51" t="str">
        <f>IF(ISBLANK(LeaveTracker[[#This Row],[Employee Name]]),"-----",VLOOKUP(LeaveTracker[[#This Row],[Employee Name]],Employees[[Employee Name]:[Office]],6))</f>
        <v>REGULAR</v>
      </c>
      <c r="G2802" s="24">
        <v>44826</v>
      </c>
      <c r="H2802" s="24">
        <v>44826</v>
      </c>
      <c r="I2802" s="57" t="s">
        <v>300</v>
      </c>
      <c r="J2802" s="43" t="s">
        <v>1007</v>
      </c>
      <c r="K2802" s="51" t="str">
        <f ca="1">LeaveTracker[[#This Row],[Days]]&amp;" "&amp;LeaveTracker[[#This Row],[Type of Leave]]</f>
        <v>1 OTHER</v>
      </c>
      <c r="L2802" s="23">
        <f ca="1">NETWORKDAYS(LeaveTracker[[#This Row],[Start Date]],LeaveTracker[[#This Row],[End Date]],lstHolidays)</f>
        <v>1</v>
      </c>
      <c r="M2802" s="27"/>
    </row>
    <row r="2803" spans="1:13" ht="30" hidden="1" customHeight="1" x14ac:dyDescent="0.3">
      <c r="A2803" s="27">
        <v>1193</v>
      </c>
      <c r="B2803" s="31">
        <v>44845</v>
      </c>
      <c r="C2803" s="31">
        <v>44831</v>
      </c>
      <c r="D2803" s="19" t="s">
        <v>1064</v>
      </c>
      <c r="E2803" s="51" t="str">
        <f>IF(ISBLANK(LeaveTracker[[#This Row],[Employee Name]]),"-----",VLOOKUP(LeaveTracker[[#This Row],[Employee Name]],Employees[[Employee Name]:[Office]],7))</f>
        <v>MAHOGANY MARKET</v>
      </c>
      <c r="F2803" s="51" t="str">
        <f>IF(ISBLANK(LeaveTracker[[#This Row],[Employee Name]]),"-----",VLOOKUP(LeaveTracker[[#This Row],[Employee Name]],Employees[[Employee Name]:[Office]],6))</f>
        <v>REGULAR</v>
      </c>
      <c r="G2803" s="24">
        <v>44827</v>
      </c>
      <c r="H2803" s="24">
        <v>44827</v>
      </c>
      <c r="I2803" s="57" t="s">
        <v>81</v>
      </c>
      <c r="K2803" s="51" t="str">
        <f ca="1">LeaveTracker[[#This Row],[Days]]&amp;" "&amp;LeaveTracker[[#This Row],[Type of Leave]]</f>
        <v>1 SL</v>
      </c>
      <c r="L2803" s="23">
        <f ca="1">NETWORKDAYS(LeaveTracker[[#This Row],[Start Date]],LeaveTracker[[#This Row],[End Date]],lstHolidays)</f>
        <v>1</v>
      </c>
      <c r="M2803" s="27"/>
    </row>
    <row r="2804" spans="1:13" ht="30" hidden="1" customHeight="1" x14ac:dyDescent="0.3">
      <c r="A2804" s="27">
        <v>1194</v>
      </c>
      <c r="B2804" s="31">
        <v>44845</v>
      </c>
      <c r="C2804" s="31">
        <v>44824</v>
      </c>
      <c r="D2804" s="19" t="s">
        <v>1313</v>
      </c>
      <c r="E2804" s="51" t="str">
        <f>IF(ISBLANK(LeaveTracker[[#This Row],[Employee Name]]),"-----",VLOOKUP(LeaveTracker[[#This Row],[Employee Name]],Employees[[Employee Name]:[Office]],7))</f>
        <v>CTO</v>
      </c>
      <c r="F2804" s="51" t="str">
        <f>IF(ISBLANK(LeaveTracker[[#This Row],[Employee Name]]),"-----",VLOOKUP(LeaveTracker[[#This Row],[Employee Name]],Employees[[Employee Name]:[Office]],6))</f>
        <v>REGULAR</v>
      </c>
      <c r="G2804" s="24">
        <v>44827</v>
      </c>
      <c r="H2804" s="24">
        <v>44827</v>
      </c>
      <c r="I2804" s="57" t="s">
        <v>300</v>
      </c>
      <c r="J2804" s="43" t="s">
        <v>1008</v>
      </c>
      <c r="K2804" s="51" t="str">
        <f ca="1">LeaveTracker[[#This Row],[Days]]&amp;" "&amp;LeaveTracker[[#This Row],[Type of Leave]]</f>
        <v>1 OTHER</v>
      </c>
      <c r="L2804" s="23">
        <f ca="1">NETWORKDAYS(LeaveTracker[[#This Row],[Start Date]],LeaveTracker[[#This Row],[End Date]],lstHolidays)</f>
        <v>1</v>
      </c>
      <c r="M2804" s="27"/>
    </row>
    <row r="2805" spans="1:13" ht="30" hidden="1" customHeight="1" x14ac:dyDescent="0.3">
      <c r="A2805" s="27">
        <v>1195</v>
      </c>
      <c r="B2805" s="31">
        <v>44845</v>
      </c>
      <c r="C2805" s="31">
        <v>44831</v>
      </c>
      <c r="D2805" s="19" t="s">
        <v>1291</v>
      </c>
      <c r="E2805" s="51" t="str">
        <f>IF(ISBLANK(LeaveTracker[[#This Row],[Employee Name]]),"-----",VLOOKUP(LeaveTracker[[#This Row],[Employee Name]],Employees[[Employee Name]:[Office]],7))</f>
        <v>CTO</v>
      </c>
      <c r="F2805" s="51" t="str">
        <f>IF(ISBLANK(LeaveTracker[[#This Row],[Employee Name]]),"-----",VLOOKUP(LeaveTracker[[#This Row],[Employee Name]],Employees[[Employee Name]:[Office]],6))</f>
        <v>REGULAR</v>
      </c>
      <c r="G2805" s="24">
        <v>44833</v>
      </c>
      <c r="H2805" s="24">
        <v>44833</v>
      </c>
      <c r="I2805" s="57" t="s">
        <v>300</v>
      </c>
      <c r="J2805" s="43" t="s">
        <v>1007</v>
      </c>
      <c r="K2805" s="51" t="str">
        <f ca="1">LeaveTracker[[#This Row],[Days]]&amp;" "&amp;LeaveTracker[[#This Row],[Type of Leave]]</f>
        <v>1 OTHER</v>
      </c>
      <c r="L2805" s="23">
        <f ca="1">NETWORKDAYS(LeaveTracker[[#This Row],[Start Date]],LeaveTracker[[#This Row],[End Date]],lstHolidays)</f>
        <v>1</v>
      </c>
      <c r="M2805" s="27"/>
    </row>
    <row r="2806" spans="1:13" ht="30" hidden="1" customHeight="1" x14ac:dyDescent="0.3">
      <c r="A2806" s="27">
        <v>1196</v>
      </c>
      <c r="B2806" s="31">
        <v>44845</v>
      </c>
      <c r="C2806" s="31">
        <v>44831</v>
      </c>
      <c r="D2806" s="19" t="s">
        <v>1302</v>
      </c>
      <c r="E2806" s="51" t="str">
        <f>IF(ISBLANK(LeaveTracker[[#This Row],[Employee Name]]),"-----",VLOOKUP(LeaveTracker[[#This Row],[Employee Name]],Employees[[Employee Name]:[Office]],7))</f>
        <v>CTO</v>
      </c>
      <c r="F2806" s="51" t="str">
        <f>IF(ISBLANK(LeaveTracker[[#This Row],[Employee Name]]),"-----",VLOOKUP(LeaveTracker[[#This Row],[Employee Name]],Employees[[Employee Name]:[Office]],6))</f>
        <v>REGULAR</v>
      </c>
      <c r="G2806" s="24">
        <v>44833</v>
      </c>
      <c r="H2806" s="24">
        <v>44833</v>
      </c>
      <c r="I2806" s="57" t="s">
        <v>300</v>
      </c>
      <c r="J2806" s="43" t="s">
        <v>1008</v>
      </c>
      <c r="K2806" s="51" t="str">
        <f ca="1">LeaveTracker[[#This Row],[Days]]&amp;" "&amp;LeaveTracker[[#This Row],[Type of Leave]]</f>
        <v>1 OTHER</v>
      </c>
      <c r="L2806" s="23">
        <f ca="1">NETWORKDAYS(LeaveTracker[[#This Row],[Start Date]],LeaveTracker[[#This Row],[End Date]],lstHolidays)</f>
        <v>1</v>
      </c>
      <c r="M2806" s="27"/>
    </row>
    <row r="2807" spans="1:13" ht="30" hidden="1" customHeight="1" x14ac:dyDescent="0.3">
      <c r="A2807" s="27">
        <v>1197</v>
      </c>
      <c r="B2807" s="31">
        <v>44845</v>
      </c>
      <c r="C2807" s="31">
        <v>44831</v>
      </c>
      <c r="D2807" s="19" t="s">
        <v>1021</v>
      </c>
      <c r="E2807" s="51" t="str">
        <f>IF(ISBLANK(LeaveTracker[[#This Row],[Employee Name]]),"-----",VLOOKUP(LeaveTracker[[#This Row],[Employee Name]],Employees[[Employee Name]:[Office]],7))</f>
        <v>LANDTAX</v>
      </c>
      <c r="F2807" s="51" t="str">
        <f>IF(ISBLANK(LeaveTracker[[#This Row],[Employee Name]]),"-----",VLOOKUP(LeaveTracker[[#This Row],[Employee Name]],Employees[[Employee Name]:[Office]],6))</f>
        <v>REGULAR</v>
      </c>
      <c r="G2807" s="24">
        <v>44844</v>
      </c>
      <c r="H2807" s="24">
        <v>44846</v>
      </c>
      <c r="I2807" s="57" t="s">
        <v>82</v>
      </c>
      <c r="K2807" s="51" t="str">
        <f ca="1">LeaveTracker[[#This Row],[Days]]&amp;" "&amp;LeaveTracker[[#This Row],[Type of Leave]]</f>
        <v>3 VL</v>
      </c>
      <c r="L2807" s="23">
        <f ca="1">NETWORKDAYS(LeaveTracker[[#This Row],[Start Date]],LeaveTracker[[#This Row],[End Date]],lstHolidays)</f>
        <v>3</v>
      </c>
      <c r="M2807" s="27"/>
    </row>
    <row r="2808" spans="1:13" ht="30" hidden="1" customHeight="1" x14ac:dyDescent="0.3">
      <c r="A2808" s="27">
        <v>1198</v>
      </c>
      <c r="B2808" s="31">
        <v>44845</v>
      </c>
      <c r="C2808" s="31">
        <v>44831</v>
      </c>
      <c r="D2808" s="19" t="s">
        <v>1316</v>
      </c>
      <c r="E2808" s="51" t="str">
        <f>IF(ISBLANK(LeaveTracker[[#This Row],[Employee Name]]),"-----",VLOOKUP(LeaveTracker[[#This Row],[Employee Name]],Employees[[Employee Name]:[Office]],7))</f>
        <v>CEO</v>
      </c>
      <c r="F2808" s="51" t="str">
        <f>IF(ISBLANK(LeaveTracker[[#This Row],[Employee Name]]),"-----",VLOOKUP(LeaveTracker[[#This Row],[Employee Name]],Employees[[Employee Name]:[Office]],6))</f>
        <v>REGULAR</v>
      </c>
      <c r="G2808" s="24">
        <v>44833</v>
      </c>
      <c r="H2808" s="24">
        <v>44834</v>
      </c>
      <c r="I2808" s="57" t="s">
        <v>300</v>
      </c>
      <c r="J2808" s="43" t="s">
        <v>1008</v>
      </c>
      <c r="K2808" s="51" t="str">
        <f ca="1">LeaveTracker[[#This Row],[Days]]&amp;" "&amp;LeaveTracker[[#This Row],[Type of Leave]]</f>
        <v>2 OTHER</v>
      </c>
      <c r="L2808" s="23">
        <f ca="1">NETWORKDAYS(LeaveTracker[[#This Row],[Start Date]],LeaveTracker[[#This Row],[End Date]],lstHolidays)</f>
        <v>2</v>
      </c>
      <c r="M2808" s="27"/>
    </row>
    <row r="2809" spans="1:13" ht="30" hidden="1" customHeight="1" x14ac:dyDescent="0.3">
      <c r="A2809" s="27">
        <v>1199</v>
      </c>
      <c r="B2809" s="31">
        <v>44845</v>
      </c>
      <c r="C2809" s="31">
        <v>44827</v>
      </c>
      <c r="D2809" s="19" t="s">
        <v>326</v>
      </c>
      <c r="E2809" s="51" t="str">
        <f>IF(ISBLANK(LeaveTracker[[#This Row],[Employee Name]]),"-----",VLOOKUP(LeaveTracker[[#This Row],[Employee Name]],Employees[[Employee Name]:[Office]],7))</f>
        <v>CEO</v>
      </c>
      <c r="F2809" s="51" t="str">
        <f>IF(ISBLANK(LeaveTracker[[#This Row],[Employee Name]]),"-----",VLOOKUP(LeaveTracker[[#This Row],[Employee Name]],Employees[[Employee Name]:[Office]],6))</f>
        <v>REGULAR</v>
      </c>
      <c r="G2809" s="24">
        <v>44826</v>
      </c>
      <c r="H2809" s="24">
        <v>44826</v>
      </c>
      <c r="I2809" s="57" t="s">
        <v>81</v>
      </c>
      <c r="K2809" s="51" t="str">
        <f ca="1">LeaveTracker[[#This Row],[Days]]&amp;" "&amp;LeaveTracker[[#This Row],[Type of Leave]]</f>
        <v>1 SL</v>
      </c>
      <c r="L2809" s="23">
        <f ca="1">NETWORKDAYS(LeaveTracker[[#This Row],[Start Date]],LeaveTracker[[#This Row],[End Date]],lstHolidays)</f>
        <v>1</v>
      </c>
      <c r="M2809" s="27"/>
    </row>
    <row r="2810" spans="1:13" ht="30" hidden="1" customHeight="1" x14ac:dyDescent="0.3">
      <c r="A2810" s="27">
        <v>1200</v>
      </c>
      <c r="B2810" s="31">
        <v>44845</v>
      </c>
      <c r="C2810" s="31">
        <v>44817</v>
      </c>
      <c r="D2810" s="19" t="s">
        <v>872</v>
      </c>
      <c r="E2810" s="51" t="str">
        <f>IF(ISBLANK(LeaveTracker[[#This Row],[Employee Name]]),"-----",VLOOKUP(LeaveTracker[[#This Row],[Employee Name]],Employees[[Employee Name]:[Office]],7))</f>
        <v>ACCOUNTING</v>
      </c>
      <c r="F2810" s="51" t="str">
        <f>IF(ISBLANK(LeaveTracker[[#This Row],[Employee Name]]),"-----",VLOOKUP(LeaveTracker[[#This Row],[Employee Name]],Employees[[Employee Name]:[Office]],6))</f>
        <v>REGULAR</v>
      </c>
      <c r="G2810" s="24">
        <v>44809</v>
      </c>
      <c r="H2810" s="24">
        <v>44809</v>
      </c>
      <c r="I2810" s="57" t="s">
        <v>81</v>
      </c>
      <c r="K2810" s="51" t="str">
        <f ca="1">LeaveTracker[[#This Row],[Days]]&amp;" "&amp;LeaveTracker[[#This Row],[Type of Leave]]</f>
        <v>1 SL</v>
      </c>
      <c r="L2810" s="23">
        <f ca="1">NETWORKDAYS(LeaveTracker[[#This Row],[Start Date]],LeaveTracker[[#This Row],[End Date]],lstHolidays)</f>
        <v>1</v>
      </c>
      <c r="M2810" s="27"/>
    </row>
    <row r="2811" spans="1:13" ht="30" hidden="1" customHeight="1" x14ac:dyDescent="0.3">
      <c r="A2811" s="27">
        <v>1201</v>
      </c>
      <c r="B2811" s="31">
        <v>44846</v>
      </c>
      <c r="C2811" s="31">
        <v>44817</v>
      </c>
      <c r="D2811" s="19" t="s">
        <v>1012</v>
      </c>
      <c r="E2811" s="51" t="str">
        <f>IF(ISBLANK(LeaveTracker[[#This Row],[Employee Name]]),"-----",VLOOKUP(LeaveTracker[[#This Row],[Employee Name]],Employees[[Employee Name]:[Office]],7))</f>
        <v>ACCOUNTING</v>
      </c>
      <c r="F2811" s="51" t="str">
        <f>IF(ISBLANK(LeaveTracker[[#This Row],[Employee Name]]),"-----",VLOOKUP(LeaveTracker[[#This Row],[Employee Name]],Employees[[Employee Name]:[Office]],6))</f>
        <v>REGULAR</v>
      </c>
      <c r="G2811" s="24">
        <v>44816</v>
      </c>
      <c r="H2811" s="24">
        <v>44816</v>
      </c>
      <c r="I2811" s="57" t="s">
        <v>81</v>
      </c>
      <c r="K2811" s="51" t="str">
        <f ca="1">LeaveTracker[[#This Row],[Days]]&amp;" "&amp;LeaveTracker[[#This Row],[Type of Leave]]</f>
        <v>1 SL</v>
      </c>
      <c r="L2811" s="23">
        <f ca="1">NETWORKDAYS(LeaveTracker[[#This Row],[Start Date]],LeaveTracker[[#This Row],[End Date]],lstHolidays)</f>
        <v>1</v>
      </c>
      <c r="M2811" s="27"/>
    </row>
    <row r="2812" spans="1:13" ht="30" hidden="1" customHeight="1" x14ac:dyDescent="0.3">
      <c r="A2812" s="27">
        <v>1202</v>
      </c>
      <c r="B2812" s="31">
        <v>44846</v>
      </c>
      <c r="C2812" s="31">
        <v>44835</v>
      </c>
      <c r="D2812" s="19" t="s">
        <v>780</v>
      </c>
      <c r="E2812" s="51" t="str">
        <f>IF(ISBLANK(LeaveTracker[[#This Row],[Employee Name]]),"-----",VLOOKUP(LeaveTracker[[#This Row],[Employee Name]],Employees[[Employee Name]:[Office]],7))</f>
        <v>GSO</v>
      </c>
      <c r="F2812" s="51" t="str">
        <f>IF(ISBLANK(LeaveTracker[[#This Row],[Employee Name]]),"-----",VLOOKUP(LeaveTracker[[#This Row],[Employee Name]],Employees[[Employee Name]:[Office]],6))</f>
        <v>REGULAR</v>
      </c>
      <c r="G2812" s="24">
        <v>44841</v>
      </c>
      <c r="H2812" s="24">
        <v>44841</v>
      </c>
      <c r="I2812" s="57" t="s">
        <v>81</v>
      </c>
      <c r="K2812" s="51" t="str">
        <f ca="1">LeaveTracker[[#This Row],[Days]]&amp;" "&amp;LeaveTracker[[#This Row],[Type of Leave]]</f>
        <v>1 SL</v>
      </c>
      <c r="L2812" s="23">
        <f ca="1">NETWORKDAYS(LeaveTracker[[#This Row],[Start Date]],LeaveTracker[[#This Row],[End Date]],lstHolidays)</f>
        <v>1</v>
      </c>
      <c r="M2812" s="27"/>
    </row>
    <row r="2813" spans="1:13" ht="30" hidden="1" customHeight="1" x14ac:dyDescent="0.3">
      <c r="A2813" s="27">
        <v>1202</v>
      </c>
      <c r="B2813" s="31">
        <v>44846</v>
      </c>
      <c r="C2813" s="31">
        <v>44835</v>
      </c>
      <c r="D2813" s="19" t="s">
        <v>780</v>
      </c>
      <c r="E2813" s="51" t="str">
        <f>IF(ISBLANK(LeaveTracker[[#This Row],[Employee Name]]),"-----",VLOOKUP(LeaveTracker[[#This Row],[Employee Name]],Employees[[Employee Name]:[Office]],7))</f>
        <v>GSO</v>
      </c>
      <c r="F2813" s="51" t="str">
        <f>IF(ISBLANK(LeaveTracker[[#This Row],[Employee Name]]),"-----",VLOOKUP(LeaveTracker[[#This Row],[Employee Name]],Employees[[Employee Name]:[Office]],6))</f>
        <v>REGULAR</v>
      </c>
      <c r="G2813" s="24">
        <v>44844</v>
      </c>
      <c r="H2813" s="24">
        <v>44844</v>
      </c>
      <c r="I2813" s="57" t="s">
        <v>81</v>
      </c>
      <c r="K2813" s="51" t="str">
        <f ca="1">LeaveTracker[[#This Row],[Days]]&amp;" "&amp;LeaveTracker[[#This Row],[Type of Leave]]</f>
        <v>1 SL</v>
      </c>
      <c r="L2813" s="23">
        <f ca="1">NETWORKDAYS(LeaveTracker[[#This Row],[Start Date]],LeaveTracker[[#This Row],[End Date]],lstHolidays)</f>
        <v>1</v>
      </c>
      <c r="M2813" s="27"/>
    </row>
    <row r="2814" spans="1:13" ht="30" hidden="1" customHeight="1" x14ac:dyDescent="0.3">
      <c r="A2814" s="27">
        <v>1203</v>
      </c>
      <c r="B2814" s="31">
        <v>44846</v>
      </c>
      <c r="C2814" s="31">
        <v>44816</v>
      </c>
      <c r="D2814" s="19" t="s">
        <v>556</v>
      </c>
      <c r="E2814" s="51" t="str">
        <f>IF(ISBLANK(LeaveTracker[[#This Row],[Employee Name]]),"-----",VLOOKUP(LeaveTracker[[#This Row],[Employee Name]],Employees[[Employee Name]:[Office]],7))</f>
        <v>CENRO</v>
      </c>
      <c r="F2814" s="51" t="str">
        <f>IF(ISBLANK(LeaveTracker[[#This Row],[Employee Name]]),"-----",VLOOKUP(LeaveTracker[[#This Row],[Employee Name]],Employees[[Employee Name]:[Office]],6))</f>
        <v>REGULAR</v>
      </c>
      <c r="G2814" s="24">
        <v>44813</v>
      </c>
      <c r="H2814" s="24">
        <v>44813</v>
      </c>
      <c r="I2814" s="57" t="s">
        <v>81</v>
      </c>
      <c r="K2814" s="51" t="str">
        <f ca="1">LeaveTracker[[#This Row],[Days]]&amp;" "&amp;LeaveTracker[[#This Row],[Type of Leave]]</f>
        <v>1 SL</v>
      </c>
      <c r="L2814" s="23">
        <f ca="1">NETWORKDAYS(LeaveTracker[[#This Row],[Start Date]],LeaveTracker[[#This Row],[End Date]],lstHolidays)</f>
        <v>1</v>
      </c>
      <c r="M2814" s="27"/>
    </row>
    <row r="2815" spans="1:13" ht="30" hidden="1" customHeight="1" x14ac:dyDescent="0.3">
      <c r="A2815" s="27">
        <v>1204</v>
      </c>
      <c r="B2815" s="31">
        <v>44846</v>
      </c>
      <c r="C2815" s="31">
        <v>44844</v>
      </c>
      <c r="D2815" s="19" t="s">
        <v>1063</v>
      </c>
      <c r="E2815" s="51" t="str">
        <f>IF(ISBLANK(LeaveTracker[[#This Row],[Employee Name]]),"-----",VLOOKUP(LeaveTracker[[#This Row],[Employee Name]],Employees[[Employee Name]:[Office]],7))</f>
        <v>CTO</v>
      </c>
      <c r="F2815" s="51" t="str">
        <f>IF(ISBLANK(LeaveTracker[[#This Row],[Employee Name]]),"-----",VLOOKUP(LeaveTracker[[#This Row],[Employee Name]],Employees[[Employee Name]:[Office]],6))</f>
        <v>REGULAR</v>
      </c>
      <c r="G2815" s="24">
        <v>44839</v>
      </c>
      <c r="H2815" s="24">
        <v>44839</v>
      </c>
      <c r="I2815" s="57" t="s">
        <v>81</v>
      </c>
      <c r="K2815" s="51" t="str">
        <f ca="1">LeaveTracker[[#This Row],[Days]]&amp;" "&amp;LeaveTracker[[#This Row],[Type of Leave]]</f>
        <v>1 SL</v>
      </c>
      <c r="L2815" s="23">
        <f ca="1">NETWORKDAYS(LeaveTracker[[#This Row],[Start Date]],LeaveTracker[[#This Row],[End Date]],lstHolidays)</f>
        <v>1</v>
      </c>
      <c r="M2815" s="27"/>
    </row>
    <row r="2816" spans="1:13" ht="30" hidden="1" customHeight="1" x14ac:dyDescent="0.3">
      <c r="A2816" s="27">
        <v>1205</v>
      </c>
      <c r="B2816" s="31">
        <v>44846</v>
      </c>
      <c r="C2816" s="31">
        <v>44839</v>
      </c>
      <c r="D2816" s="19" t="s">
        <v>1025</v>
      </c>
      <c r="E2816" s="51" t="str">
        <f>IF(ISBLANK(LeaveTracker[[#This Row],[Employee Name]]),"-----",VLOOKUP(LeaveTracker[[#This Row],[Employee Name]],Employees[[Employee Name]:[Office]],7))</f>
        <v>CTO</v>
      </c>
      <c r="F2816" s="51" t="str">
        <f>IF(ISBLANK(LeaveTracker[[#This Row],[Employee Name]]),"-----",VLOOKUP(LeaveTracker[[#This Row],[Employee Name]],Employees[[Employee Name]:[Office]],6))</f>
        <v>REGULAR</v>
      </c>
      <c r="G2816" s="24">
        <v>44845</v>
      </c>
      <c r="H2816" s="24">
        <v>44845</v>
      </c>
      <c r="I2816" s="57" t="s">
        <v>300</v>
      </c>
      <c r="J2816" s="43" t="s">
        <v>1008</v>
      </c>
      <c r="K2816" s="51" t="str">
        <f ca="1">LeaveTracker[[#This Row],[Days]]&amp;" "&amp;LeaveTracker[[#This Row],[Type of Leave]]</f>
        <v>1 OTHER</v>
      </c>
      <c r="L2816" s="23">
        <f ca="1">NETWORKDAYS(LeaveTracker[[#This Row],[Start Date]],LeaveTracker[[#This Row],[End Date]],lstHolidays)</f>
        <v>1</v>
      </c>
      <c r="M2816" s="27"/>
    </row>
    <row r="2817" spans="1:13" ht="30" hidden="1" customHeight="1" x14ac:dyDescent="0.3">
      <c r="A2817" s="27">
        <v>1206</v>
      </c>
      <c r="B2817" s="31">
        <v>44846</v>
      </c>
      <c r="C2817" s="31">
        <v>44841</v>
      </c>
      <c r="D2817" s="19" t="s">
        <v>509</v>
      </c>
      <c r="E2817" s="51" t="str">
        <f>IF(ISBLANK(LeaveTracker[[#This Row],[Employee Name]]),"-----",VLOOKUP(LeaveTracker[[#This Row],[Employee Name]],Employees[[Employee Name]:[Office]],7))</f>
        <v>ACCOUNTING</v>
      </c>
      <c r="F2817" s="51" t="str">
        <f>IF(ISBLANK(LeaveTracker[[#This Row],[Employee Name]]),"-----",VLOOKUP(LeaveTracker[[#This Row],[Employee Name]],Employees[[Employee Name]:[Office]],6))</f>
        <v>REGULAR</v>
      </c>
      <c r="G2817" s="24">
        <v>44827</v>
      </c>
      <c r="H2817" s="24">
        <v>44827</v>
      </c>
      <c r="I2817" s="57" t="s">
        <v>81</v>
      </c>
      <c r="K2817" s="51" t="str">
        <f ca="1">LeaveTracker[[#This Row],[Days]]&amp;" "&amp;LeaveTracker[[#This Row],[Type of Leave]]</f>
        <v>1 SL</v>
      </c>
      <c r="L2817" s="23">
        <f ca="1">NETWORKDAYS(LeaveTracker[[#This Row],[Start Date]],LeaveTracker[[#This Row],[End Date]],lstHolidays)</f>
        <v>1</v>
      </c>
      <c r="M2817" s="27"/>
    </row>
    <row r="2818" spans="1:13" ht="30" hidden="1" customHeight="1" x14ac:dyDescent="0.3">
      <c r="A2818" s="27">
        <v>1206</v>
      </c>
      <c r="B2818" s="31">
        <v>44846</v>
      </c>
      <c r="C2818" s="31">
        <v>44841</v>
      </c>
      <c r="D2818" s="19" t="s">
        <v>509</v>
      </c>
      <c r="E2818" s="51" t="str">
        <f>IF(ISBLANK(LeaveTracker[[#This Row],[Employee Name]]),"-----",VLOOKUP(LeaveTracker[[#This Row],[Employee Name]],Employees[[Employee Name]:[Office]],7))</f>
        <v>ACCOUNTING</v>
      </c>
      <c r="F2818" s="51" t="str">
        <f>IF(ISBLANK(LeaveTracker[[#This Row],[Employee Name]]),"-----",VLOOKUP(LeaveTracker[[#This Row],[Employee Name]],Employees[[Employee Name]:[Office]],6))</f>
        <v>REGULAR</v>
      </c>
      <c r="G2818" s="24">
        <v>44834</v>
      </c>
      <c r="H2818" s="24">
        <v>44834</v>
      </c>
      <c r="I2818" s="57" t="s">
        <v>81</v>
      </c>
      <c r="K2818" s="51" t="str">
        <f ca="1">LeaveTracker[[#This Row],[Days]]&amp;" "&amp;LeaveTracker[[#This Row],[Type of Leave]]</f>
        <v>1 SL</v>
      </c>
      <c r="L2818" s="23">
        <f ca="1">NETWORKDAYS(LeaveTracker[[#This Row],[Start Date]],LeaveTracker[[#This Row],[End Date]],lstHolidays)</f>
        <v>1</v>
      </c>
      <c r="M2818" s="27"/>
    </row>
    <row r="2819" spans="1:13" ht="30" hidden="1" customHeight="1" x14ac:dyDescent="0.3">
      <c r="A2819" s="27">
        <v>1207</v>
      </c>
      <c r="B2819" s="31">
        <v>44846</v>
      </c>
      <c r="C2819" s="31">
        <v>44844</v>
      </c>
      <c r="D2819" s="19" t="s">
        <v>954</v>
      </c>
      <c r="E2819" s="51" t="str">
        <f>IF(ISBLANK(LeaveTracker[[#This Row],[Employee Name]]),"-----",VLOOKUP(LeaveTracker[[#This Row],[Employee Name]],Employees[[Employee Name]:[Office]],7))</f>
        <v>ACCOUNTING</v>
      </c>
      <c r="F2819" s="51" t="str">
        <f>IF(ISBLANK(LeaveTracker[[#This Row],[Employee Name]]),"-----",VLOOKUP(LeaveTracker[[#This Row],[Employee Name]],Employees[[Employee Name]:[Office]],6))</f>
        <v>REGULAR</v>
      </c>
      <c r="G2819" s="24">
        <v>44838</v>
      </c>
      <c r="H2819" s="24">
        <v>44841</v>
      </c>
      <c r="I2819" s="57" t="s">
        <v>81</v>
      </c>
      <c r="K2819" s="51" t="str">
        <f ca="1">LeaveTracker[[#This Row],[Days]]&amp;" "&amp;LeaveTracker[[#This Row],[Type of Leave]]</f>
        <v>4 SL</v>
      </c>
      <c r="L2819" s="23">
        <f ca="1">NETWORKDAYS(LeaveTracker[[#This Row],[Start Date]],LeaveTracker[[#This Row],[End Date]],lstHolidays)</f>
        <v>4</v>
      </c>
      <c r="M2819" s="27"/>
    </row>
    <row r="2820" spans="1:13" ht="30" hidden="1" customHeight="1" x14ac:dyDescent="0.3">
      <c r="A2820" s="27">
        <v>1208</v>
      </c>
      <c r="B2820" s="31">
        <v>44846</v>
      </c>
      <c r="C2820" s="31">
        <v>44844</v>
      </c>
      <c r="D2820" s="19" t="s">
        <v>512</v>
      </c>
      <c r="E2820" s="51" t="str">
        <f>IF(ISBLANK(LeaveTracker[[#This Row],[Employee Name]]),"-----",VLOOKUP(LeaveTracker[[#This Row],[Employee Name]],Employees[[Employee Name]:[Office]],7))</f>
        <v>ACCOUNTING</v>
      </c>
      <c r="F2820" s="51" t="str">
        <f>IF(ISBLANK(LeaveTracker[[#This Row],[Employee Name]]),"-----",VLOOKUP(LeaveTracker[[#This Row],[Employee Name]],Employees[[Employee Name]:[Office]],6))</f>
        <v>REGULAR</v>
      </c>
      <c r="G2820" s="24">
        <v>44858</v>
      </c>
      <c r="H2820" s="24">
        <v>44858</v>
      </c>
      <c r="I2820" s="57" t="s">
        <v>82</v>
      </c>
      <c r="K2820" s="51" t="str">
        <f ca="1">LeaveTracker[[#This Row],[Days]]&amp;" "&amp;LeaveTracker[[#This Row],[Type of Leave]]</f>
        <v>1 VL</v>
      </c>
      <c r="L2820" s="23">
        <f ca="1">NETWORKDAYS(LeaveTracker[[#This Row],[Start Date]],LeaveTracker[[#This Row],[End Date]],lstHolidays)</f>
        <v>1</v>
      </c>
      <c r="M2820" s="27"/>
    </row>
    <row r="2821" spans="1:13" ht="30" hidden="1" customHeight="1" x14ac:dyDescent="0.3">
      <c r="A2821" s="27">
        <v>1209</v>
      </c>
      <c r="B2821" s="31">
        <v>44846</v>
      </c>
      <c r="C2821" s="31">
        <v>44844</v>
      </c>
      <c r="D2821" s="19" t="s">
        <v>1087</v>
      </c>
      <c r="E2821" s="51" t="str">
        <f>IF(ISBLANK(LeaveTracker[[#This Row],[Employee Name]]),"-----",VLOOKUP(LeaveTracker[[#This Row],[Employee Name]],Employees[[Employee Name]:[Office]],7))</f>
        <v>ACCOUNTING</v>
      </c>
      <c r="F2821" s="51" t="str">
        <f>IF(ISBLANK(LeaveTracker[[#This Row],[Employee Name]]),"-----",VLOOKUP(LeaveTracker[[#This Row],[Employee Name]],Employees[[Employee Name]:[Office]],6))</f>
        <v>REGULAR</v>
      </c>
      <c r="G2821" s="24">
        <v>44855</v>
      </c>
      <c r="H2821" s="24">
        <v>44855</v>
      </c>
      <c r="I2821" s="57" t="s">
        <v>82</v>
      </c>
      <c r="K2821" s="51" t="str">
        <f ca="1">LeaveTracker[[#This Row],[Days]]&amp;" "&amp;LeaveTracker[[#This Row],[Type of Leave]]</f>
        <v>1 VL</v>
      </c>
      <c r="L2821" s="23">
        <f ca="1">NETWORKDAYS(LeaveTracker[[#This Row],[Start Date]],LeaveTracker[[#This Row],[End Date]],lstHolidays)</f>
        <v>1</v>
      </c>
      <c r="M2821" s="27"/>
    </row>
    <row r="2822" spans="1:13" ht="30" hidden="1" customHeight="1" x14ac:dyDescent="0.3">
      <c r="A2822" s="27">
        <v>1210</v>
      </c>
      <c r="B2822" s="31">
        <v>44846</v>
      </c>
      <c r="C2822" s="31">
        <v>44841</v>
      </c>
      <c r="D2822" s="19" t="s">
        <v>867</v>
      </c>
      <c r="E2822" s="51" t="str">
        <f>IF(ISBLANK(LeaveTracker[[#This Row],[Employee Name]]),"-----",VLOOKUP(LeaveTracker[[#This Row],[Employee Name]],Employees[[Employee Name]:[Office]],7))</f>
        <v>ACCOUNTING</v>
      </c>
      <c r="F2822" s="51" t="str">
        <f>IF(ISBLANK(LeaveTracker[[#This Row],[Employee Name]]),"-----",VLOOKUP(LeaveTracker[[#This Row],[Employee Name]],Employees[[Employee Name]:[Office]],6))</f>
        <v>REGULAR</v>
      </c>
      <c r="G2822" s="24">
        <v>44858</v>
      </c>
      <c r="H2822" s="24">
        <v>44859</v>
      </c>
      <c r="I2822" s="57" t="s">
        <v>300</v>
      </c>
      <c r="J2822" s="43" t="s">
        <v>1008</v>
      </c>
      <c r="K2822" s="51" t="str">
        <f ca="1">LeaveTracker[[#This Row],[Days]]&amp;" "&amp;LeaveTracker[[#This Row],[Type of Leave]]</f>
        <v>2 OTHER</v>
      </c>
      <c r="L2822" s="23">
        <f ca="1">NETWORKDAYS(LeaveTracker[[#This Row],[Start Date]],LeaveTracker[[#This Row],[End Date]],lstHolidays)</f>
        <v>2</v>
      </c>
      <c r="M2822" s="27"/>
    </row>
    <row r="2823" spans="1:13" ht="30" hidden="1" customHeight="1" x14ac:dyDescent="0.3">
      <c r="A2823" s="27">
        <v>1211</v>
      </c>
      <c r="B2823" s="31">
        <v>44846</v>
      </c>
      <c r="C2823" s="31">
        <v>44844</v>
      </c>
      <c r="D2823" s="19" t="s">
        <v>306</v>
      </c>
      <c r="E2823" s="51" t="str">
        <f>IF(ISBLANK(LeaveTracker[[#This Row],[Employee Name]]),"-----",VLOOKUP(LeaveTracker[[#This Row],[Employee Name]],Employees[[Employee Name]:[Office]],7))</f>
        <v>TOPS (ADMIN CSU)</v>
      </c>
      <c r="F2823" s="51" t="str">
        <f>IF(ISBLANK(LeaveTracker[[#This Row],[Employee Name]]),"-----",VLOOKUP(LeaveTracker[[#This Row],[Employee Name]],Employees[[Employee Name]:[Office]],6))</f>
        <v>REGULAR</v>
      </c>
      <c r="G2823" s="24">
        <v>44841</v>
      </c>
      <c r="H2823" s="24">
        <v>44841</v>
      </c>
      <c r="I2823" s="57" t="s">
        <v>81</v>
      </c>
      <c r="K2823" s="51" t="str">
        <f ca="1">LeaveTracker[[#This Row],[Days]]&amp;" "&amp;LeaveTracker[[#This Row],[Type of Leave]]</f>
        <v>1 SL</v>
      </c>
      <c r="L2823" s="23">
        <f ca="1">NETWORKDAYS(LeaveTracker[[#This Row],[Start Date]],LeaveTracker[[#This Row],[End Date]],lstHolidays)</f>
        <v>1</v>
      </c>
      <c r="M2823" s="27"/>
    </row>
    <row r="2824" spans="1:13" ht="30" hidden="1" customHeight="1" x14ac:dyDescent="0.3">
      <c r="A2824" s="27">
        <v>1212</v>
      </c>
      <c r="B2824" s="31">
        <v>44846</v>
      </c>
      <c r="C2824" s="31">
        <v>44841</v>
      </c>
      <c r="D2824" s="19" t="s">
        <v>233</v>
      </c>
      <c r="E2824" s="51" t="str">
        <f>IF(ISBLANK(LeaveTracker[[#This Row],[Employee Name]]),"-----",VLOOKUP(LeaveTracker[[#This Row],[Employee Name]],Employees[[Employee Name]:[Office]],7))</f>
        <v>CSWDO</v>
      </c>
      <c r="F2824" s="51" t="str">
        <f>IF(ISBLANK(LeaveTracker[[#This Row],[Employee Name]]),"-----",VLOOKUP(LeaveTracker[[#This Row],[Employee Name]],Employees[[Employee Name]:[Office]],6))</f>
        <v>REGULAR</v>
      </c>
      <c r="G2824" s="24">
        <v>44847</v>
      </c>
      <c r="H2824" s="24">
        <v>44848</v>
      </c>
      <c r="I2824" s="57" t="s">
        <v>82</v>
      </c>
      <c r="K2824" s="51" t="str">
        <f ca="1">LeaveTracker[[#This Row],[Days]]&amp;" "&amp;LeaveTracker[[#This Row],[Type of Leave]]</f>
        <v>2 VL</v>
      </c>
      <c r="L2824" s="23">
        <f ca="1">NETWORKDAYS(LeaveTracker[[#This Row],[Start Date]],LeaveTracker[[#This Row],[End Date]],lstHolidays)</f>
        <v>2</v>
      </c>
      <c r="M2824" s="27"/>
    </row>
    <row r="2825" spans="1:13" ht="30" hidden="1" customHeight="1" x14ac:dyDescent="0.3">
      <c r="A2825" s="27">
        <v>1213</v>
      </c>
      <c r="B2825" s="31">
        <v>44846</v>
      </c>
      <c r="C2825" s="31">
        <v>44846</v>
      </c>
      <c r="D2825" s="19" t="s">
        <v>1103</v>
      </c>
      <c r="E2825" s="51" t="str">
        <f>IF(ISBLANK(LeaveTracker[[#This Row],[Employee Name]]),"-----",VLOOKUP(LeaveTracker[[#This Row],[Employee Name]],Employees[[Employee Name]:[Office]],7))</f>
        <v>CCT</v>
      </c>
      <c r="F2825" s="51" t="str">
        <f>IF(ISBLANK(LeaveTracker[[#This Row],[Employee Name]]),"-----",VLOOKUP(LeaveTracker[[#This Row],[Employee Name]],Employees[[Employee Name]:[Office]],6))</f>
        <v>REGULAR</v>
      </c>
      <c r="G2825" s="24"/>
      <c r="H2825" s="24"/>
      <c r="I2825" s="57" t="s">
        <v>300</v>
      </c>
      <c r="J2825" s="43" t="s">
        <v>694</v>
      </c>
      <c r="K2825" s="51" t="str">
        <f ca="1">LeaveTracker[[#This Row],[Days]]&amp;" "&amp;LeaveTracker[[#This Row],[Type of Leave]]</f>
        <v>0 OTHER</v>
      </c>
      <c r="L2825" s="23">
        <f ca="1">NETWORKDAYS(LeaveTracker[[#This Row],[Start Date]],LeaveTracker[[#This Row],[End Date]],lstHolidays)</f>
        <v>0</v>
      </c>
      <c r="M2825" s="27"/>
    </row>
    <row r="2826" spans="1:13" ht="30" hidden="1" customHeight="1" x14ac:dyDescent="0.3">
      <c r="A2826" s="27">
        <v>1214</v>
      </c>
      <c r="B2826" s="31">
        <v>44846</v>
      </c>
      <c r="C2826" s="31">
        <v>44804</v>
      </c>
      <c r="D2826" s="19" t="s">
        <v>1326</v>
      </c>
      <c r="E2826" s="51" t="str">
        <f>IF(ISBLANK(LeaveTracker[[#This Row],[Employee Name]]),"-----",VLOOKUP(LeaveTracker[[#This Row],[Employee Name]],Employees[[Employee Name]:[Office]],7))</f>
        <v>CHO</v>
      </c>
      <c r="F2826" s="51" t="str">
        <f>IF(ISBLANK(LeaveTracker[[#This Row],[Employee Name]]),"-----",VLOOKUP(LeaveTracker[[#This Row],[Employee Name]],Employees[[Employee Name]:[Office]],6))</f>
        <v>REGULAR</v>
      </c>
      <c r="G2826" s="24">
        <v>44823</v>
      </c>
      <c r="H2826" s="24">
        <v>44824</v>
      </c>
      <c r="I2826" s="57" t="s">
        <v>82</v>
      </c>
      <c r="K2826" s="51" t="str">
        <f ca="1">LeaveTracker[[#This Row],[Days]]&amp;" "&amp;LeaveTracker[[#This Row],[Type of Leave]]</f>
        <v>2 VL</v>
      </c>
      <c r="L2826" s="23">
        <f ca="1">NETWORKDAYS(LeaveTracker[[#This Row],[Start Date]],LeaveTracker[[#This Row],[End Date]],lstHolidays)</f>
        <v>2</v>
      </c>
      <c r="M2826" s="27"/>
    </row>
    <row r="2827" spans="1:13" ht="30" hidden="1" customHeight="1" x14ac:dyDescent="0.3">
      <c r="A2827" s="27">
        <v>1215</v>
      </c>
      <c r="B2827" s="31">
        <v>44846</v>
      </c>
      <c r="C2827" s="31">
        <v>44813</v>
      </c>
      <c r="D2827" s="19" t="s">
        <v>748</v>
      </c>
      <c r="E2827" s="51" t="str">
        <f>IF(ISBLANK(LeaveTracker[[#This Row],[Employee Name]]),"-----",VLOOKUP(LeaveTracker[[#This Row],[Employee Name]],Employees[[Employee Name]:[Office]],7))</f>
        <v>CSWDO</v>
      </c>
      <c r="F2827" s="51" t="str">
        <f>IF(ISBLANK(LeaveTracker[[#This Row],[Employee Name]]),"-----",VLOOKUP(LeaveTracker[[#This Row],[Employee Name]],Employees[[Employee Name]:[Office]],6))</f>
        <v>REGULAR</v>
      </c>
      <c r="G2827" s="24">
        <v>44812</v>
      </c>
      <c r="H2827" s="24">
        <v>44812</v>
      </c>
      <c r="I2827" s="57" t="s">
        <v>81</v>
      </c>
      <c r="K2827" s="51" t="str">
        <f ca="1">LeaveTracker[[#This Row],[Days]]&amp;" "&amp;LeaveTracker[[#This Row],[Type of Leave]]</f>
        <v>1 SL</v>
      </c>
      <c r="L2827" s="23">
        <f ca="1">NETWORKDAYS(LeaveTracker[[#This Row],[Start Date]],LeaveTracker[[#This Row],[End Date]],lstHolidays)</f>
        <v>1</v>
      </c>
      <c r="M2827" s="27"/>
    </row>
    <row r="2828" spans="1:13" ht="30" hidden="1" customHeight="1" x14ac:dyDescent="0.3">
      <c r="A2828" s="27">
        <v>1216</v>
      </c>
      <c r="B2828" s="31">
        <v>44846</v>
      </c>
      <c r="C2828" s="31">
        <v>44805</v>
      </c>
      <c r="D2828" s="19" t="s">
        <v>833</v>
      </c>
      <c r="E2828" s="51" t="str">
        <f>IF(ISBLANK(LeaveTracker[[#This Row],[Employee Name]]),"-----",VLOOKUP(LeaveTracker[[#This Row],[Employee Name]],Employees[[Employee Name]:[Office]],7))</f>
        <v>CHO</v>
      </c>
      <c r="F2828" s="51" t="str">
        <f>IF(ISBLANK(LeaveTracker[[#This Row],[Employee Name]]),"-----",VLOOKUP(LeaveTracker[[#This Row],[Employee Name]],Employees[[Employee Name]:[Office]],6))</f>
        <v>REGULAR</v>
      </c>
      <c r="G2828" s="24">
        <v>44799</v>
      </c>
      <c r="H2828" s="24">
        <v>44799</v>
      </c>
      <c r="I2828" s="57" t="s">
        <v>81</v>
      </c>
      <c r="K2828" s="51" t="str">
        <f ca="1">LeaveTracker[[#This Row],[Days]]&amp;" "&amp;LeaveTracker[[#This Row],[Type of Leave]]</f>
        <v>1 SL</v>
      </c>
      <c r="L2828" s="23">
        <f ca="1">NETWORKDAYS(LeaveTracker[[#This Row],[Start Date]],LeaveTracker[[#This Row],[End Date]],lstHolidays)</f>
        <v>1</v>
      </c>
      <c r="M2828" s="27"/>
    </row>
    <row r="2829" spans="1:13" ht="30" hidden="1" customHeight="1" x14ac:dyDescent="0.3">
      <c r="A2829" s="27">
        <v>1217</v>
      </c>
      <c r="B2829" s="31">
        <v>44846</v>
      </c>
      <c r="C2829" s="31">
        <v>44803</v>
      </c>
      <c r="D2829" s="19" t="s">
        <v>1331</v>
      </c>
      <c r="E2829" s="51" t="str">
        <f>IF(ISBLANK(LeaveTracker[[#This Row],[Employee Name]]),"-----",VLOOKUP(LeaveTracker[[#This Row],[Employee Name]],Employees[[Employee Name]:[Office]],7))</f>
        <v>CHO</v>
      </c>
      <c r="F2829" s="51" t="str">
        <f>IF(ISBLANK(LeaveTracker[[#This Row],[Employee Name]]),"-----",VLOOKUP(LeaveTracker[[#This Row],[Employee Name]],Employees[[Employee Name]:[Office]],6))</f>
        <v>REGULAR</v>
      </c>
      <c r="G2829" s="24">
        <v>44798</v>
      </c>
      <c r="H2829" s="24">
        <v>44799</v>
      </c>
      <c r="I2829" s="57" t="s">
        <v>81</v>
      </c>
      <c r="K2829" s="51" t="str">
        <f ca="1">LeaveTracker[[#This Row],[Days]]&amp;" "&amp;LeaveTracker[[#This Row],[Type of Leave]]</f>
        <v>2 SL</v>
      </c>
      <c r="L2829" s="23">
        <f ca="1">NETWORKDAYS(LeaveTracker[[#This Row],[Start Date]],LeaveTracker[[#This Row],[End Date]],lstHolidays)</f>
        <v>2</v>
      </c>
      <c r="M2829" s="27"/>
    </row>
    <row r="2830" spans="1:13" ht="30" hidden="1" customHeight="1" x14ac:dyDescent="0.3">
      <c r="A2830" s="27">
        <v>1218</v>
      </c>
      <c r="B2830" s="31">
        <v>44846</v>
      </c>
      <c r="C2830" s="31">
        <v>44828</v>
      </c>
      <c r="D2830" s="19" t="s">
        <v>399</v>
      </c>
      <c r="E2830" s="51" t="str">
        <f>IF(ISBLANK(LeaveTracker[[#This Row],[Employee Name]]),"-----",VLOOKUP(LeaveTracker[[#This Row],[Employee Name]],Employees[[Employee Name]:[Office]],7))</f>
        <v>CTO</v>
      </c>
      <c r="F2830" s="51" t="str">
        <f>IF(ISBLANK(LeaveTracker[[#This Row],[Employee Name]]),"-----",VLOOKUP(LeaveTracker[[#This Row],[Employee Name]],Employees[[Employee Name]:[Office]],6))</f>
        <v>REGULAR</v>
      </c>
      <c r="G2830" s="24">
        <v>44803</v>
      </c>
      <c r="H2830" s="24">
        <v>44803</v>
      </c>
      <c r="I2830" s="57" t="s">
        <v>81</v>
      </c>
      <c r="K2830" s="51" t="str">
        <f ca="1">LeaveTracker[[#This Row],[Days]]&amp;" "&amp;LeaveTracker[[#This Row],[Type of Leave]]</f>
        <v>1 SL</v>
      </c>
      <c r="L2830" s="23">
        <f ca="1">NETWORKDAYS(LeaveTracker[[#This Row],[Start Date]],LeaveTracker[[#This Row],[End Date]],lstHolidays)</f>
        <v>1</v>
      </c>
      <c r="M2830" s="27"/>
    </row>
    <row r="2831" spans="1:13" ht="30" hidden="1" customHeight="1" x14ac:dyDescent="0.3">
      <c r="A2831" s="27">
        <v>1219</v>
      </c>
      <c r="B2831" s="31">
        <v>44846</v>
      </c>
      <c r="C2831" s="31">
        <v>44804</v>
      </c>
      <c r="D2831" s="19" t="s">
        <v>615</v>
      </c>
      <c r="E2831" s="51" t="str">
        <f>IF(ISBLANK(LeaveTracker[[#This Row],[Employee Name]]),"-----",VLOOKUP(LeaveTracker[[#This Row],[Employee Name]],Employees[[Employee Name]:[Office]],7))</f>
        <v>CBO</v>
      </c>
      <c r="F2831" s="51" t="str">
        <f>IF(ISBLANK(LeaveTracker[[#This Row],[Employee Name]]),"-----",VLOOKUP(LeaveTracker[[#This Row],[Employee Name]],Employees[[Employee Name]:[Office]],6))</f>
        <v>REGULAR</v>
      </c>
      <c r="G2831" s="24">
        <v>44803</v>
      </c>
      <c r="H2831" s="24">
        <v>44803</v>
      </c>
      <c r="I2831" s="57" t="s">
        <v>81</v>
      </c>
      <c r="K2831" s="51" t="str">
        <f ca="1">LeaveTracker[[#This Row],[Days]]&amp;" "&amp;LeaveTracker[[#This Row],[Type of Leave]]</f>
        <v>1 SL</v>
      </c>
      <c r="L2831" s="23">
        <f ca="1">NETWORKDAYS(LeaveTracker[[#This Row],[Start Date]],LeaveTracker[[#This Row],[End Date]],lstHolidays)</f>
        <v>1</v>
      </c>
      <c r="M2831" s="27"/>
    </row>
    <row r="2832" spans="1:13" ht="30" hidden="1" customHeight="1" x14ac:dyDescent="0.3">
      <c r="A2832" s="27">
        <v>1220</v>
      </c>
      <c r="B2832" s="31">
        <v>44846</v>
      </c>
      <c r="C2832" s="31">
        <v>44803</v>
      </c>
      <c r="D2832" s="19" t="s">
        <v>330</v>
      </c>
      <c r="E2832" s="51" t="str">
        <f>IF(ISBLANK(LeaveTracker[[#This Row],[Employee Name]]),"-----",VLOOKUP(LeaveTracker[[#This Row],[Employee Name]],Employees[[Employee Name]:[Office]],7))</f>
        <v>LEGAL</v>
      </c>
      <c r="F2832" s="51" t="str">
        <f>IF(ISBLANK(LeaveTracker[[#This Row],[Employee Name]]),"-----",VLOOKUP(LeaveTracker[[#This Row],[Employee Name]],Employees[[Employee Name]:[Office]],6))</f>
        <v>REGULAR</v>
      </c>
      <c r="G2832" s="24">
        <v>44795</v>
      </c>
      <c r="H2832" s="24">
        <v>44795</v>
      </c>
      <c r="I2832" s="57" t="s">
        <v>81</v>
      </c>
      <c r="K2832" s="51" t="str">
        <f ca="1">LeaveTracker[[#This Row],[Days]]&amp;" "&amp;LeaveTracker[[#This Row],[Type of Leave]]</f>
        <v>1 SL</v>
      </c>
      <c r="L2832" s="23">
        <f ca="1">NETWORKDAYS(LeaveTracker[[#This Row],[Start Date]],LeaveTracker[[#This Row],[End Date]],lstHolidays)</f>
        <v>1</v>
      </c>
      <c r="M2832" s="27"/>
    </row>
    <row r="2833" spans="1:13" ht="30" hidden="1" customHeight="1" x14ac:dyDescent="0.3">
      <c r="A2833" s="27">
        <v>1220</v>
      </c>
      <c r="B2833" s="31">
        <v>44846</v>
      </c>
      <c r="C2833" s="31">
        <v>44803</v>
      </c>
      <c r="D2833" s="19" t="s">
        <v>330</v>
      </c>
      <c r="E2833" s="51" t="str">
        <f>IF(ISBLANK(LeaveTracker[[#This Row],[Employee Name]]),"-----",VLOOKUP(LeaveTracker[[#This Row],[Employee Name]],Employees[[Employee Name]:[Office]],7))</f>
        <v>LEGAL</v>
      </c>
      <c r="F2833" s="51" t="str">
        <f>IF(ISBLANK(LeaveTracker[[#This Row],[Employee Name]]),"-----",VLOOKUP(LeaveTracker[[#This Row],[Employee Name]],Employees[[Employee Name]:[Office]],6))</f>
        <v>REGULAR</v>
      </c>
      <c r="G2833" s="24">
        <v>44798</v>
      </c>
      <c r="H2833" s="24">
        <v>44799</v>
      </c>
      <c r="I2833" s="57" t="s">
        <v>81</v>
      </c>
      <c r="K2833" s="51" t="str">
        <f ca="1">LeaveTracker[[#This Row],[Days]]&amp;" "&amp;LeaveTracker[[#This Row],[Type of Leave]]</f>
        <v>2 SL</v>
      </c>
      <c r="L2833" s="23">
        <f ca="1">NETWORKDAYS(LeaveTracker[[#This Row],[Start Date]],LeaveTracker[[#This Row],[End Date]],lstHolidays)</f>
        <v>2</v>
      </c>
      <c r="M2833" s="27"/>
    </row>
    <row r="2834" spans="1:13" ht="30" hidden="1" customHeight="1" x14ac:dyDescent="0.3">
      <c r="A2834" s="27">
        <v>1221</v>
      </c>
      <c r="B2834" s="31">
        <v>44846</v>
      </c>
      <c r="C2834" s="31">
        <v>44803</v>
      </c>
      <c r="D2834" s="19" t="s">
        <v>1334</v>
      </c>
      <c r="E2834" s="51" t="str">
        <f>IF(ISBLANK(LeaveTracker[[#This Row],[Employee Name]]),"-----",VLOOKUP(LeaveTracker[[#This Row],[Employee Name]],Employees[[Employee Name]:[Office]],7))</f>
        <v>ONT</v>
      </c>
      <c r="F2834" s="51" t="str">
        <f>IF(ISBLANK(LeaveTracker[[#This Row],[Employee Name]]),"-----",VLOOKUP(LeaveTracker[[#This Row],[Employee Name]],Employees[[Employee Name]:[Office]],6))</f>
        <v>REGULAR</v>
      </c>
      <c r="G2834" s="24">
        <v>44817</v>
      </c>
      <c r="H2834" s="24">
        <v>44819</v>
      </c>
      <c r="I2834" s="57" t="s">
        <v>82</v>
      </c>
      <c r="K2834" s="51" t="str">
        <f ca="1">LeaveTracker[[#This Row],[Days]]&amp;" "&amp;LeaveTracker[[#This Row],[Type of Leave]]</f>
        <v>3 VL</v>
      </c>
      <c r="L2834" s="23">
        <f ca="1">NETWORKDAYS(LeaveTracker[[#This Row],[Start Date]],LeaveTracker[[#This Row],[End Date]],lstHolidays)</f>
        <v>3</v>
      </c>
      <c r="M2834" s="27"/>
    </row>
    <row r="2835" spans="1:13" ht="30" hidden="1" customHeight="1" x14ac:dyDescent="0.3">
      <c r="A2835" s="27">
        <v>1222</v>
      </c>
      <c r="B2835" s="31">
        <v>44846</v>
      </c>
      <c r="C2835" s="31">
        <v>44805</v>
      </c>
      <c r="D2835" s="19" t="s">
        <v>618</v>
      </c>
      <c r="E2835" s="51" t="str">
        <f>IF(ISBLANK(LeaveTracker[[#This Row],[Employee Name]]),"-----",VLOOKUP(LeaveTracker[[#This Row],[Employee Name]],Employees[[Employee Name]:[Office]],7))</f>
        <v>CBO</v>
      </c>
      <c r="F2835" s="51" t="str">
        <f>IF(ISBLANK(LeaveTracker[[#This Row],[Employee Name]]),"-----",VLOOKUP(LeaveTracker[[#This Row],[Employee Name]],Employees[[Employee Name]:[Office]],6))</f>
        <v>REGULAR</v>
      </c>
      <c r="G2835" s="24">
        <v>44804</v>
      </c>
      <c r="H2835" s="24">
        <v>44804</v>
      </c>
      <c r="I2835" s="57" t="s">
        <v>81</v>
      </c>
      <c r="K2835" s="51" t="str">
        <f ca="1">LeaveTracker[[#This Row],[Days]]&amp;" "&amp;LeaveTracker[[#This Row],[Type of Leave]]</f>
        <v>1 SL</v>
      </c>
      <c r="L2835" s="23">
        <f ca="1">NETWORKDAYS(LeaveTracker[[#This Row],[Start Date]],LeaveTracker[[#This Row],[End Date]],lstHolidays)</f>
        <v>1</v>
      </c>
      <c r="M2835" s="27"/>
    </row>
    <row r="2836" spans="1:13" ht="30" hidden="1" customHeight="1" x14ac:dyDescent="0.3">
      <c r="A2836" s="27">
        <v>1223</v>
      </c>
      <c r="B2836" s="31">
        <v>44846</v>
      </c>
      <c r="C2836" s="31">
        <v>44803</v>
      </c>
      <c r="D2836" s="19" t="s">
        <v>522</v>
      </c>
      <c r="E2836" s="51" t="str">
        <f>IF(ISBLANK(LeaveTracker[[#This Row],[Employee Name]]),"-----",VLOOKUP(LeaveTracker[[#This Row],[Employee Name]],Employees[[Employee Name]:[Office]],7))</f>
        <v>ACCOUNTING</v>
      </c>
      <c r="F2836" s="51" t="str">
        <f>IF(ISBLANK(LeaveTracker[[#This Row],[Employee Name]]),"-----",VLOOKUP(LeaveTracker[[#This Row],[Employee Name]],Employees[[Employee Name]:[Office]],6))</f>
        <v>REGULAR</v>
      </c>
      <c r="G2836" s="24">
        <v>44799</v>
      </c>
      <c r="H2836" s="24">
        <v>44799</v>
      </c>
      <c r="I2836" s="57" t="s">
        <v>81</v>
      </c>
      <c r="K2836" s="51" t="str">
        <f ca="1">LeaveTracker[[#This Row],[Days]]&amp;" "&amp;LeaveTracker[[#This Row],[Type of Leave]]</f>
        <v>1 SL</v>
      </c>
      <c r="L2836" s="23">
        <f ca="1">NETWORKDAYS(LeaveTracker[[#This Row],[Start Date]],LeaveTracker[[#This Row],[End Date]],lstHolidays)</f>
        <v>1</v>
      </c>
      <c r="M2836" s="27"/>
    </row>
    <row r="2837" spans="1:13" ht="30" hidden="1" customHeight="1" x14ac:dyDescent="0.3">
      <c r="A2837" s="27">
        <v>1224</v>
      </c>
      <c r="B2837" s="31">
        <v>44846</v>
      </c>
      <c r="C2837" s="31">
        <v>44798</v>
      </c>
      <c r="D2837" s="19" t="s">
        <v>1012</v>
      </c>
      <c r="E2837" s="51" t="str">
        <f>IF(ISBLANK(LeaveTracker[[#This Row],[Employee Name]]),"-----",VLOOKUP(LeaveTracker[[#This Row],[Employee Name]],Employees[[Employee Name]:[Office]],7))</f>
        <v>ACCOUNTING</v>
      </c>
      <c r="F2837" s="51" t="str">
        <f>IF(ISBLANK(LeaveTracker[[#This Row],[Employee Name]]),"-----",VLOOKUP(LeaveTracker[[#This Row],[Employee Name]],Employees[[Employee Name]:[Office]],6))</f>
        <v>REGULAR</v>
      </c>
      <c r="G2837" s="24">
        <v>44796</v>
      </c>
      <c r="H2837" s="24">
        <v>44796</v>
      </c>
      <c r="I2837" s="57" t="s">
        <v>81</v>
      </c>
      <c r="K2837" s="51" t="str">
        <f ca="1">LeaveTracker[[#This Row],[Days]]&amp;" "&amp;LeaveTracker[[#This Row],[Type of Leave]]</f>
        <v>1 SL</v>
      </c>
      <c r="L2837" s="23">
        <f ca="1">NETWORKDAYS(LeaveTracker[[#This Row],[Start Date]],LeaveTracker[[#This Row],[End Date]],lstHolidays)</f>
        <v>1</v>
      </c>
      <c r="M2837" s="27"/>
    </row>
    <row r="2838" spans="1:13" ht="30" hidden="1" customHeight="1" x14ac:dyDescent="0.3">
      <c r="A2838" s="27">
        <v>1225</v>
      </c>
      <c r="B2838" s="31">
        <v>44846</v>
      </c>
      <c r="C2838" s="31">
        <v>44796</v>
      </c>
      <c r="D2838" s="19" t="s">
        <v>867</v>
      </c>
      <c r="E2838" s="51" t="str">
        <f>IF(ISBLANK(LeaveTracker[[#This Row],[Employee Name]]),"-----",VLOOKUP(LeaveTracker[[#This Row],[Employee Name]],Employees[[Employee Name]:[Office]],7))</f>
        <v>ACCOUNTING</v>
      </c>
      <c r="F2838" s="51" t="str">
        <f>IF(ISBLANK(LeaveTracker[[#This Row],[Employee Name]]),"-----",VLOOKUP(LeaveTracker[[#This Row],[Employee Name]],Employees[[Employee Name]:[Office]],6))</f>
        <v>REGULAR</v>
      </c>
      <c r="G2838" s="24">
        <v>44791</v>
      </c>
      <c r="H2838" s="24">
        <v>44791</v>
      </c>
      <c r="I2838" s="57" t="s">
        <v>81</v>
      </c>
      <c r="K2838" s="51" t="str">
        <f ca="1">LeaveTracker[[#This Row],[Days]]&amp;" "&amp;LeaveTracker[[#This Row],[Type of Leave]]</f>
        <v>1 SL</v>
      </c>
      <c r="L2838" s="23">
        <f ca="1">NETWORKDAYS(LeaveTracker[[#This Row],[Start Date]],LeaveTracker[[#This Row],[End Date]],lstHolidays)</f>
        <v>1</v>
      </c>
      <c r="M2838" s="27"/>
    </row>
    <row r="2839" spans="1:13" ht="30" hidden="1" customHeight="1" x14ac:dyDescent="0.3">
      <c r="A2839" s="27">
        <v>1225</v>
      </c>
      <c r="B2839" s="31">
        <v>44846</v>
      </c>
      <c r="C2839" s="31">
        <v>44796</v>
      </c>
      <c r="D2839" s="19" t="s">
        <v>867</v>
      </c>
      <c r="E2839" s="51" t="str">
        <f>IF(ISBLANK(LeaveTracker[[#This Row],[Employee Name]]),"-----",VLOOKUP(LeaveTracker[[#This Row],[Employee Name]],Employees[[Employee Name]:[Office]],7))</f>
        <v>ACCOUNTING</v>
      </c>
      <c r="F2839" s="51" t="str">
        <f>IF(ISBLANK(LeaveTracker[[#This Row],[Employee Name]]),"-----",VLOOKUP(LeaveTracker[[#This Row],[Employee Name]],Employees[[Employee Name]:[Office]],6))</f>
        <v>REGULAR</v>
      </c>
      <c r="G2839" s="24">
        <v>44795</v>
      </c>
      <c r="H2839" s="24">
        <v>44795</v>
      </c>
      <c r="I2839" s="57" t="s">
        <v>81</v>
      </c>
      <c r="K2839" s="51" t="str">
        <f ca="1">LeaveTracker[[#This Row],[Days]]&amp;" "&amp;LeaveTracker[[#This Row],[Type of Leave]]</f>
        <v>1 SL</v>
      </c>
      <c r="L2839" s="23">
        <f ca="1">NETWORKDAYS(LeaveTracker[[#This Row],[Start Date]],LeaveTracker[[#This Row],[End Date]],lstHolidays)</f>
        <v>1</v>
      </c>
      <c r="M2839" s="27"/>
    </row>
    <row r="2840" spans="1:13" ht="30" hidden="1" customHeight="1" x14ac:dyDescent="0.3">
      <c r="A2840" s="27">
        <v>1226</v>
      </c>
      <c r="B2840" s="31">
        <v>44846</v>
      </c>
      <c r="C2840" s="31">
        <v>44798</v>
      </c>
      <c r="D2840" s="19" t="s">
        <v>875</v>
      </c>
      <c r="E2840" s="51" t="str">
        <f>IF(ISBLANK(LeaveTracker[[#This Row],[Employee Name]]),"-----",VLOOKUP(LeaveTracker[[#This Row],[Employee Name]],Employees[[Employee Name]:[Office]],7))</f>
        <v>ACCOUNTING</v>
      </c>
      <c r="F2840" s="51" t="str">
        <f>IF(ISBLANK(LeaveTracker[[#This Row],[Employee Name]]),"-----",VLOOKUP(LeaveTracker[[#This Row],[Employee Name]],Employees[[Employee Name]:[Office]],6))</f>
        <v>REGULAR</v>
      </c>
      <c r="G2840" s="24">
        <v>44795</v>
      </c>
      <c r="H2840" s="24">
        <v>44795</v>
      </c>
      <c r="I2840" s="57" t="s">
        <v>81</v>
      </c>
      <c r="K2840" s="51" t="str">
        <f ca="1">LeaveTracker[[#This Row],[Days]]&amp;" "&amp;LeaveTracker[[#This Row],[Type of Leave]]</f>
        <v>1 SL</v>
      </c>
      <c r="L2840" s="23">
        <f ca="1">NETWORKDAYS(LeaveTracker[[#This Row],[Start Date]],LeaveTracker[[#This Row],[End Date]],lstHolidays)</f>
        <v>1</v>
      </c>
      <c r="M2840" s="27"/>
    </row>
    <row r="2841" spans="1:13" ht="30" hidden="1" customHeight="1" x14ac:dyDescent="0.3">
      <c r="A2841" s="27">
        <v>1227</v>
      </c>
      <c r="B2841" s="31">
        <v>44846</v>
      </c>
      <c r="C2841" s="31">
        <v>44798</v>
      </c>
      <c r="D2841" s="19" t="s">
        <v>541</v>
      </c>
      <c r="E2841" s="51" t="str">
        <f>IF(ISBLANK(LeaveTracker[[#This Row],[Employee Name]]),"-----",VLOOKUP(LeaveTracker[[#This Row],[Employee Name]],Employees[[Employee Name]:[Office]],7))</f>
        <v>LCR</v>
      </c>
      <c r="F2841" s="51" t="str">
        <f>IF(ISBLANK(LeaveTracker[[#This Row],[Employee Name]]),"-----",VLOOKUP(LeaveTracker[[#This Row],[Employee Name]],Employees[[Employee Name]:[Office]],6))</f>
        <v>REGULAR</v>
      </c>
      <c r="G2841" s="24">
        <v>44795</v>
      </c>
      <c r="H2841" s="24">
        <v>44796</v>
      </c>
      <c r="I2841" s="57" t="s">
        <v>81</v>
      </c>
      <c r="K2841" s="51" t="str">
        <f ca="1">LeaveTracker[[#This Row],[Days]]&amp;" "&amp;LeaveTracker[[#This Row],[Type of Leave]]</f>
        <v>2 SL</v>
      </c>
      <c r="L2841" s="23">
        <f ca="1">NETWORKDAYS(LeaveTracker[[#This Row],[Start Date]],LeaveTracker[[#This Row],[End Date]],lstHolidays)</f>
        <v>2</v>
      </c>
      <c r="M2841" s="27"/>
    </row>
    <row r="2842" spans="1:13" ht="30" hidden="1" customHeight="1" x14ac:dyDescent="0.3">
      <c r="A2842" s="27">
        <v>1228</v>
      </c>
      <c r="B2842" s="31">
        <v>44846</v>
      </c>
      <c r="C2842" s="31">
        <v>44803</v>
      </c>
      <c r="D2842" s="19" t="s">
        <v>878</v>
      </c>
      <c r="E2842" s="51" t="str">
        <f>IF(ISBLANK(LeaveTracker[[#This Row],[Employee Name]]),"-----",VLOOKUP(LeaveTracker[[#This Row],[Employee Name]],Employees[[Employee Name]:[Office]],7))</f>
        <v>GSO</v>
      </c>
      <c r="F2842" s="51" t="str">
        <f>IF(ISBLANK(LeaveTracker[[#This Row],[Employee Name]]),"-----",VLOOKUP(LeaveTracker[[#This Row],[Employee Name]],Employees[[Employee Name]:[Office]],6))</f>
        <v>REGULAR</v>
      </c>
      <c r="G2842" s="24">
        <v>44799</v>
      </c>
      <c r="H2842" s="24">
        <v>44799</v>
      </c>
      <c r="I2842" s="57" t="s">
        <v>81</v>
      </c>
      <c r="K2842" s="51" t="str">
        <f ca="1">LeaveTracker[[#This Row],[Days]]&amp;" "&amp;LeaveTracker[[#This Row],[Type of Leave]]</f>
        <v>1 SL</v>
      </c>
      <c r="L2842" s="23">
        <f ca="1">NETWORKDAYS(LeaveTracker[[#This Row],[Start Date]],LeaveTracker[[#This Row],[End Date]],lstHolidays)</f>
        <v>1</v>
      </c>
      <c r="M2842" s="27"/>
    </row>
    <row r="2843" spans="1:13" ht="30" hidden="1" customHeight="1" x14ac:dyDescent="0.3">
      <c r="A2843" s="27">
        <v>1229</v>
      </c>
      <c r="B2843" s="31">
        <v>44846</v>
      </c>
      <c r="C2843" s="31">
        <v>44797</v>
      </c>
      <c r="D2843" s="19" t="s">
        <v>1313</v>
      </c>
      <c r="E2843" s="51" t="str">
        <f>IF(ISBLANK(LeaveTracker[[#This Row],[Employee Name]]),"-----",VLOOKUP(LeaveTracker[[#This Row],[Employee Name]],Employees[[Employee Name]:[Office]],7))</f>
        <v>CTO</v>
      </c>
      <c r="F2843" s="51" t="str">
        <f>IF(ISBLANK(LeaveTracker[[#This Row],[Employee Name]]),"-----",VLOOKUP(LeaveTracker[[#This Row],[Employee Name]],Employees[[Employee Name]:[Office]],6))</f>
        <v>REGULAR</v>
      </c>
      <c r="G2843" s="24">
        <v>44799</v>
      </c>
      <c r="H2843" s="24">
        <v>44799</v>
      </c>
      <c r="I2843" s="57" t="s">
        <v>300</v>
      </c>
      <c r="J2843" s="43" t="s">
        <v>1008</v>
      </c>
      <c r="K2843" s="51" t="str">
        <f ca="1">LeaveTracker[[#This Row],[Days]]&amp;" "&amp;LeaveTracker[[#This Row],[Type of Leave]]</f>
        <v>1 OTHER</v>
      </c>
      <c r="L2843" s="23">
        <f ca="1">NETWORKDAYS(LeaveTracker[[#This Row],[Start Date]],LeaveTracker[[#This Row],[End Date]],lstHolidays)</f>
        <v>1</v>
      </c>
      <c r="M2843" s="27"/>
    </row>
    <row r="2844" spans="1:13" ht="30" hidden="1" customHeight="1" x14ac:dyDescent="0.3">
      <c r="A2844" s="27">
        <v>1230</v>
      </c>
      <c r="B2844" s="31">
        <v>44846</v>
      </c>
      <c r="C2844" s="31">
        <v>44803</v>
      </c>
      <c r="D2844" s="19" t="s">
        <v>1021</v>
      </c>
      <c r="E2844" s="51" t="str">
        <f>IF(ISBLANK(LeaveTracker[[#This Row],[Employee Name]]),"-----",VLOOKUP(LeaveTracker[[#This Row],[Employee Name]],Employees[[Employee Name]:[Office]],7))</f>
        <v>LANDTAX</v>
      </c>
      <c r="F2844" s="51" t="str">
        <f>IF(ISBLANK(LeaveTracker[[#This Row],[Employee Name]]),"-----",VLOOKUP(LeaveTracker[[#This Row],[Employee Name]],Employees[[Employee Name]:[Office]],6))</f>
        <v>REGULAR</v>
      </c>
      <c r="G2844" s="24">
        <v>44797</v>
      </c>
      <c r="H2844" s="24">
        <v>44797</v>
      </c>
      <c r="I2844" s="57" t="s">
        <v>81</v>
      </c>
      <c r="K2844" s="51" t="str">
        <f ca="1">LeaveTracker[[#This Row],[Days]]&amp;" "&amp;LeaveTracker[[#This Row],[Type of Leave]]</f>
        <v>1 SL</v>
      </c>
      <c r="L2844" s="23">
        <f ca="1">NETWORKDAYS(LeaveTracker[[#This Row],[Start Date]],LeaveTracker[[#This Row],[End Date]],lstHolidays)</f>
        <v>1</v>
      </c>
      <c r="M2844" s="27"/>
    </row>
    <row r="2845" spans="1:13" ht="30" hidden="1" customHeight="1" x14ac:dyDescent="0.3">
      <c r="A2845" s="27">
        <v>1231</v>
      </c>
      <c r="B2845" s="31">
        <v>44846</v>
      </c>
      <c r="C2845" s="31">
        <v>44804</v>
      </c>
      <c r="D2845" s="19" t="s">
        <v>1021</v>
      </c>
      <c r="E2845" s="51" t="str">
        <f>IF(ISBLANK(LeaveTracker[[#This Row],[Employee Name]]),"-----",VLOOKUP(LeaveTracker[[#This Row],[Employee Name]],Employees[[Employee Name]:[Office]],7))</f>
        <v>LANDTAX</v>
      </c>
      <c r="F2845" s="51" t="str">
        <f>IF(ISBLANK(LeaveTracker[[#This Row],[Employee Name]]),"-----",VLOOKUP(LeaveTracker[[#This Row],[Employee Name]],Employees[[Employee Name]:[Office]],6))</f>
        <v>REGULAR</v>
      </c>
      <c r="G2845" s="24">
        <v>44784</v>
      </c>
      <c r="H2845" s="24">
        <v>44785</v>
      </c>
      <c r="I2845" s="57" t="s">
        <v>82</v>
      </c>
      <c r="K2845" s="51" t="str">
        <f ca="1">LeaveTracker[[#This Row],[Days]]&amp;" "&amp;LeaveTracker[[#This Row],[Type of Leave]]</f>
        <v>2 VL</v>
      </c>
      <c r="L2845" s="23">
        <f ca="1">NETWORKDAYS(LeaveTracker[[#This Row],[Start Date]],LeaveTracker[[#This Row],[End Date]],lstHolidays)</f>
        <v>2</v>
      </c>
      <c r="M2845" s="27"/>
    </row>
    <row r="2846" spans="1:13" ht="30" hidden="1" customHeight="1" x14ac:dyDescent="0.3">
      <c r="A2846" s="27">
        <v>1232</v>
      </c>
      <c r="B2846" s="31">
        <v>44846</v>
      </c>
      <c r="C2846" s="31">
        <v>44796</v>
      </c>
      <c r="D2846" s="19" t="s">
        <v>766</v>
      </c>
      <c r="E2846" s="51" t="str">
        <f>IF(ISBLANK(LeaveTracker[[#This Row],[Employee Name]]),"-----",VLOOKUP(LeaveTracker[[#This Row],[Employee Name]],Employees[[Employee Name]:[Office]],7))</f>
        <v>CTO</v>
      </c>
      <c r="F2846" s="51" t="str">
        <f>IF(ISBLANK(LeaveTracker[[#This Row],[Employee Name]]),"-----",VLOOKUP(LeaveTracker[[#This Row],[Employee Name]],Employees[[Employee Name]:[Office]],6))</f>
        <v>REGULAR</v>
      </c>
      <c r="G2846" s="24">
        <v>44798</v>
      </c>
      <c r="H2846" s="24">
        <v>44798</v>
      </c>
      <c r="I2846" s="57" t="s">
        <v>300</v>
      </c>
      <c r="J2846" s="43" t="s">
        <v>158</v>
      </c>
      <c r="K2846" s="51" t="str">
        <f ca="1">LeaveTracker[[#This Row],[Days]]&amp;" "&amp;LeaveTracker[[#This Row],[Type of Leave]]</f>
        <v>1 OTHER</v>
      </c>
      <c r="L2846" s="23">
        <f ca="1">NETWORKDAYS(LeaveTracker[[#This Row],[Start Date]],LeaveTracker[[#This Row],[End Date]],lstHolidays)</f>
        <v>1</v>
      </c>
      <c r="M2846" s="27"/>
    </row>
    <row r="2847" spans="1:13" ht="30" hidden="1" customHeight="1" x14ac:dyDescent="0.3">
      <c r="A2847" s="27">
        <v>1233</v>
      </c>
      <c r="B2847" s="31">
        <v>44846</v>
      </c>
      <c r="C2847" s="31">
        <v>44796</v>
      </c>
      <c r="D2847" s="19" t="s">
        <v>766</v>
      </c>
      <c r="E2847" s="51" t="str">
        <f>IF(ISBLANK(LeaveTracker[[#This Row],[Employee Name]]),"-----",VLOOKUP(LeaveTracker[[#This Row],[Employee Name]],Employees[[Employee Name]:[Office]],7))</f>
        <v>CTO</v>
      </c>
      <c r="F2847" s="51" t="str">
        <f>IF(ISBLANK(LeaveTracker[[#This Row],[Employee Name]]),"-----",VLOOKUP(LeaveTracker[[#This Row],[Employee Name]],Employees[[Employee Name]:[Office]],6))</f>
        <v>REGULAR</v>
      </c>
      <c r="G2847" s="24">
        <v>44799</v>
      </c>
      <c r="H2847" s="24">
        <v>44799</v>
      </c>
      <c r="I2847" s="57" t="s">
        <v>300</v>
      </c>
      <c r="J2847" s="43" t="s">
        <v>1008</v>
      </c>
      <c r="K2847" s="51" t="str">
        <f ca="1">LeaveTracker[[#This Row],[Days]]&amp;" "&amp;LeaveTracker[[#This Row],[Type of Leave]]</f>
        <v>1 OTHER</v>
      </c>
      <c r="L2847" s="23">
        <f ca="1">NETWORKDAYS(LeaveTracker[[#This Row],[Start Date]],LeaveTracker[[#This Row],[End Date]],lstHolidays)</f>
        <v>1</v>
      </c>
      <c r="M2847" s="27"/>
    </row>
    <row r="2848" spans="1:13" ht="30" hidden="1" customHeight="1" x14ac:dyDescent="0.3">
      <c r="A2848" s="27">
        <v>1234</v>
      </c>
      <c r="B2848" s="31">
        <v>44846</v>
      </c>
      <c r="C2848" s="31">
        <v>44743</v>
      </c>
      <c r="D2848" s="19" t="s">
        <v>1338</v>
      </c>
      <c r="E2848" s="51" t="str">
        <f>IF(ISBLANK(LeaveTracker[[#This Row],[Employee Name]]),"-----",VLOOKUP(LeaveTracker[[#This Row],[Employee Name]],Employees[[Employee Name]:[Office]],7))</f>
        <v>CHO</v>
      </c>
      <c r="F2848" s="51" t="str">
        <f>IF(ISBLANK(LeaveTracker[[#This Row],[Employee Name]]),"-----",VLOOKUP(LeaveTracker[[#This Row],[Employee Name]],Employees[[Employee Name]:[Office]],6))</f>
        <v>REGULAR</v>
      </c>
      <c r="G2848" s="24"/>
      <c r="H2848" s="24"/>
      <c r="I2848" s="57" t="s">
        <v>300</v>
      </c>
      <c r="J2848" s="43" t="s">
        <v>694</v>
      </c>
      <c r="K2848" s="51" t="str">
        <f ca="1">LeaveTracker[[#This Row],[Days]]&amp;" "&amp;LeaveTracker[[#This Row],[Type of Leave]]</f>
        <v>0 OTHER</v>
      </c>
      <c r="L2848" s="23">
        <f ca="1">NETWORKDAYS(LeaveTracker[[#This Row],[Start Date]],LeaveTracker[[#This Row],[End Date]],lstHolidays)</f>
        <v>0</v>
      </c>
      <c r="M2848" s="27"/>
    </row>
    <row r="2849" spans="1:13" ht="30" hidden="1" customHeight="1" x14ac:dyDescent="0.3">
      <c r="A2849" s="27">
        <v>1235</v>
      </c>
      <c r="B2849" s="31">
        <v>44846</v>
      </c>
      <c r="C2849" s="31">
        <v>44777</v>
      </c>
      <c r="D2849" s="19" t="s">
        <v>394</v>
      </c>
      <c r="E2849" s="51" t="str">
        <f>IF(ISBLANK(LeaveTracker[[#This Row],[Employee Name]]),"-----",VLOOKUP(LeaveTracker[[#This Row],[Employee Name]],Employees[[Employee Name]:[Office]],7))</f>
        <v>CTO</v>
      </c>
      <c r="F2849" s="51" t="str">
        <f>IF(ISBLANK(LeaveTracker[[#This Row],[Employee Name]]),"-----",VLOOKUP(LeaveTracker[[#This Row],[Employee Name]],Employees[[Employee Name]:[Office]],6))</f>
        <v>REGULAR</v>
      </c>
      <c r="G2849" s="24">
        <v>44784</v>
      </c>
      <c r="H2849" s="24">
        <v>44785</v>
      </c>
      <c r="I2849" s="57" t="s">
        <v>81</v>
      </c>
      <c r="K2849" s="51" t="str">
        <f ca="1">LeaveTracker[[#This Row],[Days]]&amp;" "&amp;LeaveTracker[[#This Row],[Type of Leave]]</f>
        <v>2 SL</v>
      </c>
      <c r="L2849" s="23">
        <f ca="1">NETWORKDAYS(LeaveTracker[[#This Row],[Start Date]],LeaveTracker[[#This Row],[End Date]],lstHolidays)</f>
        <v>2</v>
      </c>
      <c r="M2849" s="27"/>
    </row>
    <row r="2850" spans="1:13" ht="30" hidden="1" customHeight="1" x14ac:dyDescent="0.3">
      <c r="A2850" s="27">
        <v>1235</v>
      </c>
      <c r="B2850" s="31">
        <v>44846</v>
      </c>
      <c r="C2850" s="31">
        <v>44777</v>
      </c>
      <c r="D2850" s="19" t="s">
        <v>394</v>
      </c>
      <c r="E2850" s="51" t="str">
        <f>IF(ISBLANK(LeaveTracker[[#This Row],[Employee Name]]),"-----",VLOOKUP(LeaveTracker[[#This Row],[Employee Name]],Employees[[Employee Name]:[Office]],7))</f>
        <v>CTO</v>
      </c>
      <c r="F2850" s="51" t="str">
        <f>IF(ISBLANK(LeaveTracker[[#This Row],[Employee Name]]),"-----",VLOOKUP(LeaveTracker[[#This Row],[Employee Name]],Employees[[Employee Name]:[Office]],6))</f>
        <v>REGULAR</v>
      </c>
      <c r="G2850" s="24">
        <v>44789</v>
      </c>
      <c r="H2850" s="24">
        <v>44790</v>
      </c>
      <c r="I2850" s="57" t="s">
        <v>81</v>
      </c>
      <c r="K2850" s="51" t="str">
        <f ca="1">LeaveTracker[[#This Row],[Days]]&amp;" "&amp;LeaveTracker[[#This Row],[Type of Leave]]</f>
        <v>2 SL</v>
      </c>
      <c r="L2850" s="23">
        <f ca="1">NETWORKDAYS(LeaveTracker[[#This Row],[Start Date]],LeaveTracker[[#This Row],[End Date]],lstHolidays)</f>
        <v>2</v>
      </c>
      <c r="M2850" s="27"/>
    </row>
    <row r="2851" spans="1:13" ht="30" hidden="1" customHeight="1" x14ac:dyDescent="0.3">
      <c r="A2851" s="27">
        <v>1236</v>
      </c>
      <c r="B2851" s="31">
        <v>44846</v>
      </c>
      <c r="C2851" s="31">
        <v>44804</v>
      </c>
      <c r="D2851" s="19" t="s">
        <v>1064</v>
      </c>
      <c r="E2851" s="51" t="str">
        <f>IF(ISBLANK(LeaveTracker[[#This Row],[Employee Name]]),"-----",VLOOKUP(LeaveTracker[[#This Row],[Employee Name]],Employees[[Employee Name]:[Office]],7))</f>
        <v>MAHOGANY MARKET</v>
      </c>
      <c r="F2851" s="51" t="str">
        <f>IF(ISBLANK(LeaveTracker[[#This Row],[Employee Name]]),"-----",VLOOKUP(LeaveTracker[[#This Row],[Employee Name]],Employees[[Employee Name]:[Office]],6))</f>
        <v>REGULAR</v>
      </c>
      <c r="G2851" s="24">
        <v>44803</v>
      </c>
      <c r="H2851" s="24">
        <v>44803</v>
      </c>
      <c r="I2851" s="57" t="s">
        <v>81</v>
      </c>
      <c r="K2851" s="51" t="str">
        <f ca="1">LeaveTracker[[#This Row],[Days]]&amp;" "&amp;LeaveTracker[[#This Row],[Type of Leave]]</f>
        <v>1 SL</v>
      </c>
      <c r="L2851" s="23">
        <f ca="1">NETWORKDAYS(LeaveTracker[[#This Row],[Start Date]],LeaveTracker[[#This Row],[End Date]],lstHolidays)</f>
        <v>1</v>
      </c>
      <c r="M2851" s="27"/>
    </row>
    <row r="2852" spans="1:13" ht="30" hidden="1" customHeight="1" x14ac:dyDescent="0.3">
      <c r="A2852" s="27">
        <v>1237</v>
      </c>
      <c r="B2852" s="31">
        <v>44846</v>
      </c>
      <c r="C2852" s="31">
        <v>44804</v>
      </c>
      <c r="D2852" s="19" t="s">
        <v>425</v>
      </c>
      <c r="E2852" s="51" t="str">
        <f>IF(ISBLANK(LeaveTracker[[#This Row],[Employee Name]]),"-----",VLOOKUP(LeaveTracker[[#This Row],[Employee Name]],Employees[[Employee Name]:[Office]],7))</f>
        <v>CTO</v>
      </c>
      <c r="F2852" s="51" t="str">
        <f>IF(ISBLANK(LeaveTracker[[#This Row],[Employee Name]]),"-----",VLOOKUP(LeaveTracker[[#This Row],[Employee Name]],Employees[[Employee Name]:[Office]],6))</f>
        <v>REGULAR</v>
      </c>
      <c r="G2852" s="24">
        <v>44798</v>
      </c>
      <c r="H2852" s="24">
        <v>44798</v>
      </c>
      <c r="I2852" s="57" t="s">
        <v>81</v>
      </c>
      <c r="K2852" s="51" t="str">
        <f ca="1">LeaveTracker[[#This Row],[Days]]&amp;" "&amp;LeaveTracker[[#This Row],[Type of Leave]]</f>
        <v>1 SL</v>
      </c>
      <c r="L2852" s="23">
        <f ca="1">NETWORKDAYS(LeaveTracker[[#This Row],[Start Date]],LeaveTracker[[#This Row],[End Date]],lstHolidays)</f>
        <v>1</v>
      </c>
      <c r="M2852" s="27"/>
    </row>
    <row r="2853" spans="1:13" ht="30" hidden="1" customHeight="1" x14ac:dyDescent="0.3">
      <c r="A2853" s="27">
        <v>1238</v>
      </c>
      <c r="B2853" s="31">
        <v>44846</v>
      </c>
      <c r="C2853" s="31">
        <v>44804</v>
      </c>
      <c r="D2853" s="19" t="s">
        <v>567</v>
      </c>
      <c r="E2853" s="51" t="str">
        <f>IF(ISBLANK(LeaveTracker[[#This Row],[Employee Name]]),"-----",VLOOKUP(LeaveTracker[[#This Row],[Employee Name]],Employees[[Employee Name]:[Office]],7))</f>
        <v>CENRO</v>
      </c>
      <c r="F2853" s="51" t="str">
        <f>IF(ISBLANK(LeaveTracker[[#This Row],[Employee Name]]),"-----",VLOOKUP(LeaveTracker[[#This Row],[Employee Name]],Employees[[Employee Name]:[Office]],6))</f>
        <v>REGULAR</v>
      </c>
      <c r="G2853" s="24">
        <v>44797</v>
      </c>
      <c r="H2853" s="24">
        <v>44797</v>
      </c>
      <c r="I2853" s="57" t="s">
        <v>81</v>
      </c>
      <c r="K2853" s="51" t="str">
        <f ca="1">LeaveTracker[[#This Row],[Days]]&amp;" "&amp;LeaveTracker[[#This Row],[Type of Leave]]</f>
        <v>1 SL</v>
      </c>
      <c r="L2853" s="23">
        <f ca="1">NETWORKDAYS(LeaveTracker[[#This Row],[Start Date]],LeaveTracker[[#This Row],[End Date]],lstHolidays)</f>
        <v>1</v>
      </c>
      <c r="M2853" s="27"/>
    </row>
    <row r="2854" spans="1:13" ht="30" hidden="1" customHeight="1" x14ac:dyDescent="0.3">
      <c r="A2854" s="27">
        <v>1238</v>
      </c>
      <c r="B2854" s="31">
        <v>44846</v>
      </c>
      <c r="C2854" s="31">
        <v>44804</v>
      </c>
      <c r="D2854" s="19" t="s">
        <v>567</v>
      </c>
      <c r="E2854" s="51" t="str">
        <f>IF(ISBLANK(LeaveTracker[[#This Row],[Employee Name]]),"-----",VLOOKUP(LeaveTracker[[#This Row],[Employee Name]],Employees[[Employee Name]:[Office]],7))</f>
        <v>CENRO</v>
      </c>
      <c r="F2854" s="51" t="str">
        <f>IF(ISBLANK(LeaveTracker[[#This Row],[Employee Name]]),"-----",VLOOKUP(LeaveTracker[[#This Row],[Employee Name]],Employees[[Employee Name]:[Office]],6))</f>
        <v>REGULAR</v>
      </c>
      <c r="G2854" s="24">
        <v>44803</v>
      </c>
      <c r="H2854" s="24">
        <v>44803</v>
      </c>
      <c r="I2854" s="57" t="s">
        <v>81</v>
      </c>
      <c r="K2854" s="51" t="str">
        <f ca="1">LeaveTracker[[#This Row],[Days]]&amp;" "&amp;LeaveTracker[[#This Row],[Type of Leave]]</f>
        <v>1 SL</v>
      </c>
      <c r="L2854" s="23">
        <f ca="1">NETWORKDAYS(LeaveTracker[[#This Row],[Start Date]],LeaveTracker[[#This Row],[End Date]],lstHolidays)</f>
        <v>1</v>
      </c>
      <c r="M2854" s="27"/>
    </row>
    <row r="2855" spans="1:13" ht="30" hidden="1" customHeight="1" x14ac:dyDescent="0.3">
      <c r="A2855" s="27">
        <v>1239</v>
      </c>
      <c r="B2855" s="31">
        <v>44846</v>
      </c>
      <c r="C2855" s="31">
        <v>44804</v>
      </c>
      <c r="D2855" s="19" t="s">
        <v>572</v>
      </c>
      <c r="E2855" s="51" t="str">
        <f>IF(ISBLANK(LeaveTracker[[#This Row],[Employee Name]]),"-----",VLOOKUP(LeaveTracker[[#This Row],[Employee Name]],Employees[[Employee Name]:[Office]],7))</f>
        <v>CENRO</v>
      </c>
      <c r="F2855" s="51" t="str">
        <f>IF(ISBLANK(LeaveTracker[[#This Row],[Employee Name]]),"-----",VLOOKUP(LeaveTracker[[#This Row],[Employee Name]],Employees[[Employee Name]:[Office]],6))</f>
        <v>REGULAR</v>
      </c>
      <c r="G2855" s="24">
        <v>44803</v>
      </c>
      <c r="H2855" s="24">
        <v>44803</v>
      </c>
      <c r="I2855" s="57" t="s">
        <v>81</v>
      </c>
      <c r="K2855" s="51" t="str">
        <f ca="1">LeaveTracker[[#This Row],[Days]]&amp;" "&amp;LeaveTracker[[#This Row],[Type of Leave]]</f>
        <v>1 SL</v>
      </c>
      <c r="L2855" s="23">
        <f ca="1">NETWORKDAYS(LeaveTracker[[#This Row],[Start Date]],LeaveTracker[[#This Row],[End Date]],lstHolidays)</f>
        <v>1</v>
      </c>
      <c r="M2855" s="27"/>
    </row>
    <row r="2856" spans="1:13" ht="30" hidden="1" customHeight="1" x14ac:dyDescent="0.3">
      <c r="A2856" s="27">
        <v>1240</v>
      </c>
      <c r="B2856" s="31">
        <v>44846</v>
      </c>
      <c r="C2856" s="31">
        <v>44805</v>
      </c>
      <c r="D2856" s="19" t="s">
        <v>780</v>
      </c>
      <c r="E2856" s="51" t="str">
        <f>IF(ISBLANK(LeaveTracker[[#This Row],[Employee Name]]),"-----",VLOOKUP(LeaveTracker[[#This Row],[Employee Name]],Employees[[Employee Name]:[Office]],7))</f>
        <v>GSO</v>
      </c>
      <c r="F2856" s="51" t="str">
        <f>IF(ISBLANK(LeaveTracker[[#This Row],[Employee Name]]),"-----",VLOOKUP(LeaveTracker[[#This Row],[Employee Name]],Employees[[Employee Name]:[Office]],6))</f>
        <v>REGULAR</v>
      </c>
      <c r="G2856" s="24">
        <v>44799</v>
      </c>
      <c r="H2856" s="24">
        <v>44799</v>
      </c>
      <c r="I2856" s="57" t="s">
        <v>81</v>
      </c>
      <c r="K2856" s="51" t="str">
        <f ca="1">LeaveTracker[[#This Row],[Days]]&amp;" "&amp;LeaveTracker[[#This Row],[Type of Leave]]</f>
        <v>1 SL</v>
      </c>
      <c r="L2856" s="23">
        <f ca="1">NETWORKDAYS(LeaveTracker[[#This Row],[Start Date]],LeaveTracker[[#This Row],[End Date]],lstHolidays)</f>
        <v>1</v>
      </c>
      <c r="M2856" s="27"/>
    </row>
    <row r="2857" spans="1:13" ht="30" hidden="1" customHeight="1" x14ac:dyDescent="0.3">
      <c r="A2857" s="27">
        <v>1240</v>
      </c>
      <c r="B2857" s="31">
        <v>44846</v>
      </c>
      <c r="C2857" s="31">
        <v>44805</v>
      </c>
      <c r="D2857" s="19" t="s">
        <v>780</v>
      </c>
      <c r="E2857" s="51" t="str">
        <f>IF(ISBLANK(LeaveTracker[[#This Row],[Employee Name]]),"-----",VLOOKUP(LeaveTracker[[#This Row],[Employee Name]],Employees[[Employee Name]:[Office]],7))</f>
        <v>GSO</v>
      </c>
      <c r="F2857" s="51" t="str">
        <f>IF(ISBLANK(LeaveTracker[[#This Row],[Employee Name]]),"-----",VLOOKUP(LeaveTracker[[#This Row],[Employee Name]],Employees[[Employee Name]:[Office]],6))</f>
        <v>REGULAR</v>
      </c>
      <c r="G2857" s="24">
        <v>44803</v>
      </c>
      <c r="H2857" s="24">
        <v>44804</v>
      </c>
      <c r="I2857" s="57" t="s">
        <v>81</v>
      </c>
      <c r="K2857" s="51" t="str">
        <f ca="1">LeaveTracker[[#This Row],[Days]]&amp;" "&amp;LeaveTracker[[#This Row],[Type of Leave]]</f>
        <v>2 SL</v>
      </c>
      <c r="L2857" s="23">
        <f ca="1">NETWORKDAYS(LeaveTracker[[#This Row],[Start Date]],LeaveTracker[[#This Row],[End Date]],lstHolidays)</f>
        <v>2</v>
      </c>
      <c r="M2857" s="27"/>
    </row>
    <row r="2858" spans="1:13" ht="30" hidden="1" customHeight="1" x14ac:dyDescent="0.3">
      <c r="A2858" s="27">
        <v>1241</v>
      </c>
      <c r="B2858" s="31">
        <v>44846</v>
      </c>
      <c r="C2858" s="31">
        <v>44739</v>
      </c>
      <c r="D2858" s="19" t="s">
        <v>1316</v>
      </c>
      <c r="E2858" s="51" t="str">
        <f>IF(ISBLANK(LeaveTracker[[#This Row],[Employee Name]]),"-----",VLOOKUP(LeaveTracker[[#This Row],[Employee Name]],Employees[[Employee Name]:[Office]],7))</f>
        <v>CEO</v>
      </c>
      <c r="F2858" s="51" t="str">
        <f>IF(ISBLANK(LeaveTracker[[#This Row],[Employee Name]]),"-----",VLOOKUP(LeaveTracker[[#This Row],[Employee Name]],Employees[[Employee Name]:[Office]],6))</f>
        <v>REGULAR</v>
      </c>
      <c r="G2858" s="24">
        <v>44736</v>
      </c>
      <c r="H2858" s="24">
        <v>44736</v>
      </c>
      <c r="I2858" s="57" t="s">
        <v>81</v>
      </c>
      <c r="K2858" s="51" t="str">
        <f ca="1">LeaveTracker[[#This Row],[Days]]&amp;" "&amp;LeaveTracker[[#This Row],[Type of Leave]]</f>
        <v>1 SL</v>
      </c>
      <c r="L2858" s="23">
        <f ca="1">NETWORKDAYS(LeaveTracker[[#This Row],[Start Date]],LeaveTracker[[#This Row],[End Date]],lstHolidays)</f>
        <v>1</v>
      </c>
      <c r="M2858" s="27"/>
    </row>
    <row r="2859" spans="1:13" ht="30" hidden="1" customHeight="1" x14ac:dyDescent="0.3">
      <c r="A2859" s="27">
        <v>1242</v>
      </c>
      <c r="B2859" s="31">
        <v>44846</v>
      </c>
      <c r="C2859" s="31">
        <v>44753</v>
      </c>
      <c r="D2859" s="19" t="s">
        <v>1270</v>
      </c>
      <c r="E2859" s="51" t="str">
        <f>IF(ISBLANK(LeaveTracker[[#This Row],[Employee Name]]),"-----",VLOOKUP(LeaveTracker[[#This Row],[Employee Name]],Employees[[Employee Name]:[Office]],7))</f>
        <v>BUDGET</v>
      </c>
      <c r="F2859" s="51" t="str">
        <f>IF(ISBLANK(LeaveTracker[[#This Row],[Employee Name]]),"-----",VLOOKUP(LeaveTracker[[#This Row],[Employee Name]],Employees[[Employee Name]:[Office]],6))</f>
        <v>REGULAR</v>
      </c>
      <c r="G2859" s="24">
        <v>44749</v>
      </c>
      <c r="H2859" s="24">
        <v>44749</v>
      </c>
      <c r="I2859" s="57" t="s">
        <v>81</v>
      </c>
      <c r="K2859" s="51" t="str">
        <f ca="1">LeaveTracker[[#This Row],[Days]]&amp;" "&amp;LeaveTracker[[#This Row],[Type of Leave]]</f>
        <v>1 SL</v>
      </c>
      <c r="L2859" s="23">
        <f ca="1">NETWORKDAYS(LeaveTracker[[#This Row],[Start Date]],LeaveTracker[[#This Row],[End Date]],lstHolidays)</f>
        <v>1</v>
      </c>
      <c r="M2859" s="27"/>
    </row>
    <row r="2860" spans="1:13" ht="30" hidden="1" customHeight="1" x14ac:dyDescent="0.3">
      <c r="A2860" s="27">
        <v>1243</v>
      </c>
      <c r="B2860" s="31">
        <v>44846</v>
      </c>
      <c r="C2860" s="31">
        <v>44734</v>
      </c>
      <c r="D2860" s="19" t="s">
        <v>1302</v>
      </c>
      <c r="E2860" s="51" t="str">
        <f>IF(ISBLANK(LeaveTracker[[#This Row],[Employee Name]]),"-----",VLOOKUP(LeaveTracker[[#This Row],[Employee Name]],Employees[[Employee Name]:[Office]],7))</f>
        <v>CTO</v>
      </c>
      <c r="F2860" s="51" t="str">
        <f>IF(ISBLANK(LeaveTracker[[#This Row],[Employee Name]]),"-----",VLOOKUP(LeaveTracker[[#This Row],[Employee Name]],Employees[[Employee Name]:[Office]],6))</f>
        <v>REGULAR</v>
      </c>
      <c r="G2860" s="24">
        <v>44739</v>
      </c>
      <c r="H2860" s="24">
        <v>44739</v>
      </c>
      <c r="I2860" s="57" t="s">
        <v>300</v>
      </c>
      <c r="J2860" s="43" t="s">
        <v>1007</v>
      </c>
      <c r="K2860" s="51" t="str">
        <f ca="1">LeaveTracker[[#This Row],[Days]]&amp;" "&amp;LeaveTracker[[#This Row],[Type of Leave]]</f>
        <v>1 OTHER</v>
      </c>
      <c r="L2860" s="23">
        <f ca="1">NETWORKDAYS(LeaveTracker[[#This Row],[Start Date]],LeaveTracker[[#This Row],[End Date]],lstHolidays)</f>
        <v>1</v>
      </c>
      <c r="M2860" s="27"/>
    </row>
    <row r="2861" spans="1:13" ht="30" hidden="1" customHeight="1" x14ac:dyDescent="0.3">
      <c r="A2861" s="27">
        <v>1244</v>
      </c>
      <c r="B2861" s="31">
        <v>44846</v>
      </c>
      <c r="C2861" s="31">
        <v>44767</v>
      </c>
      <c r="D2861" s="19" t="s">
        <v>1302</v>
      </c>
      <c r="E2861" s="51" t="str">
        <f>IF(ISBLANK(LeaveTracker[[#This Row],[Employee Name]]),"-----",VLOOKUP(LeaveTracker[[#This Row],[Employee Name]],Employees[[Employee Name]:[Office]],7))</f>
        <v>CTO</v>
      </c>
      <c r="F2861" s="51" t="str">
        <f>IF(ISBLANK(LeaveTracker[[#This Row],[Employee Name]]),"-----",VLOOKUP(LeaveTracker[[#This Row],[Employee Name]],Employees[[Employee Name]:[Office]],6))</f>
        <v>REGULAR</v>
      </c>
      <c r="G2861" s="24">
        <v>44770</v>
      </c>
      <c r="H2861" s="24">
        <v>44770</v>
      </c>
      <c r="I2861" s="57" t="s">
        <v>300</v>
      </c>
      <c r="J2861" s="43" t="s">
        <v>1008</v>
      </c>
      <c r="K2861" s="51" t="str">
        <f ca="1">LeaveTracker[[#This Row],[Days]]&amp;" "&amp;LeaveTracker[[#This Row],[Type of Leave]]</f>
        <v>1 OTHER</v>
      </c>
      <c r="L2861" s="23">
        <f ca="1">NETWORKDAYS(LeaveTracker[[#This Row],[Start Date]],LeaveTracker[[#This Row],[End Date]],lstHolidays)</f>
        <v>1</v>
      </c>
      <c r="M2861" s="27"/>
    </row>
    <row r="2862" spans="1:13" ht="30" hidden="1" customHeight="1" x14ac:dyDescent="0.3">
      <c r="A2862" s="27">
        <v>1245</v>
      </c>
      <c r="B2862" s="31">
        <v>44846</v>
      </c>
      <c r="C2862" s="31">
        <v>44778</v>
      </c>
      <c r="D2862" s="19" t="s">
        <v>1302</v>
      </c>
      <c r="E2862" s="51" t="str">
        <f>IF(ISBLANK(LeaveTracker[[#This Row],[Employee Name]]),"-----",VLOOKUP(LeaveTracker[[#This Row],[Employee Name]],Employees[[Employee Name]:[Office]],7))</f>
        <v>CTO</v>
      </c>
      <c r="F2862" s="51" t="str">
        <f>IF(ISBLANK(LeaveTracker[[#This Row],[Employee Name]]),"-----",VLOOKUP(LeaveTracker[[#This Row],[Employee Name]],Employees[[Employee Name]:[Office]],6))</f>
        <v>REGULAR</v>
      </c>
      <c r="G2862" s="24">
        <v>44781</v>
      </c>
      <c r="H2862" s="24">
        <v>44781</v>
      </c>
      <c r="I2862" s="57" t="s">
        <v>300</v>
      </c>
      <c r="J2862" s="43" t="s">
        <v>1008</v>
      </c>
      <c r="K2862" s="51" t="str">
        <f ca="1">LeaveTracker[[#This Row],[Days]]&amp;" "&amp;LeaveTracker[[#This Row],[Type of Leave]]</f>
        <v>1 OTHER</v>
      </c>
      <c r="L2862" s="23">
        <f ca="1">NETWORKDAYS(LeaveTracker[[#This Row],[Start Date]],LeaveTracker[[#This Row],[End Date]],lstHolidays)</f>
        <v>1</v>
      </c>
      <c r="M2862" s="27"/>
    </row>
    <row r="2863" spans="1:13" ht="30" hidden="1" customHeight="1" x14ac:dyDescent="0.3">
      <c r="A2863" s="27">
        <v>1246</v>
      </c>
      <c r="B2863" s="31">
        <v>44846</v>
      </c>
      <c r="C2863" s="31">
        <v>44740</v>
      </c>
      <c r="D2863" s="19" t="s">
        <v>1313</v>
      </c>
      <c r="E2863" s="51" t="str">
        <f>IF(ISBLANK(LeaveTracker[[#This Row],[Employee Name]]),"-----",VLOOKUP(LeaveTracker[[#This Row],[Employee Name]],Employees[[Employee Name]:[Office]],7))</f>
        <v>CTO</v>
      </c>
      <c r="F2863" s="51" t="str">
        <f>IF(ISBLANK(LeaveTracker[[#This Row],[Employee Name]]),"-----",VLOOKUP(LeaveTracker[[#This Row],[Employee Name]],Employees[[Employee Name]:[Office]],6))</f>
        <v>REGULAR</v>
      </c>
      <c r="G2863" s="24">
        <v>44749</v>
      </c>
      <c r="H2863" s="24">
        <v>44749</v>
      </c>
      <c r="I2863" s="57" t="s">
        <v>300</v>
      </c>
      <c r="J2863" s="43" t="s">
        <v>1008</v>
      </c>
      <c r="K2863" s="51" t="str">
        <f ca="1">LeaveTracker[[#This Row],[Days]]&amp;" "&amp;LeaveTracker[[#This Row],[Type of Leave]]</f>
        <v>1 OTHER</v>
      </c>
      <c r="L2863" s="23">
        <f ca="1">NETWORKDAYS(LeaveTracker[[#This Row],[Start Date]],LeaveTracker[[#This Row],[End Date]],lstHolidays)</f>
        <v>1</v>
      </c>
      <c r="M2863" s="27"/>
    </row>
    <row r="2864" spans="1:13" ht="30" hidden="1" customHeight="1" x14ac:dyDescent="0.3">
      <c r="A2864" s="27">
        <v>1247</v>
      </c>
      <c r="B2864" s="31">
        <v>44846</v>
      </c>
      <c r="C2864" s="31">
        <v>44764</v>
      </c>
      <c r="D2864" s="19" t="s">
        <v>1313</v>
      </c>
      <c r="E2864" s="51" t="str">
        <f>IF(ISBLANK(LeaveTracker[[#This Row],[Employee Name]]),"-----",VLOOKUP(LeaveTracker[[#This Row],[Employee Name]],Employees[[Employee Name]:[Office]],7))</f>
        <v>CTO</v>
      </c>
      <c r="F2864" s="51" t="str">
        <f>IF(ISBLANK(LeaveTracker[[#This Row],[Employee Name]]),"-----",VLOOKUP(LeaveTracker[[#This Row],[Employee Name]],Employees[[Employee Name]:[Office]],6))</f>
        <v>REGULAR</v>
      </c>
      <c r="G2864" s="24">
        <v>44762</v>
      </c>
      <c r="H2864" s="24">
        <v>44762</v>
      </c>
      <c r="I2864" s="57" t="s">
        <v>81</v>
      </c>
      <c r="K2864" s="51" t="str">
        <f ca="1">LeaveTracker[[#This Row],[Days]]&amp;" "&amp;LeaveTracker[[#This Row],[Type of Leave]]</f>
        <v>1 SL</v>
      </c>
      <c r="L2864" s="23">
        <f ca="1">NETWORKDAYS(LeaveTracker[[#This Row],[Start Date]],LeaveTracker[[#This Row],[End Date]],lstHolidays)</f>
        <v>1</v>
      </c>
      <c r="M2864" s="27"/>
    </row>
    <row r="2865" spans="1:13" ht="30" hidden="1" customHeight="1" x14ac:dyDescent="0.3">
      <c r="A2865" s="27">
        <v>1248</v>
      </c>
      <c r="B2865" s="31">
        <v>44846</v>
      </c>
      <c r="C2865" s="31">
        <v>44764</v>
      </c>
      <c r="D2865" s="19" t="s">
        <v>1064</v>
      </c>
      <c r="E2865" s="51" t="str">
        <f>IF(ISBLANK(LeaveTracker[[#This Row],[Employee Name]]),"-----",VLOOKUP(LeaveTracker[[#This Row],[Employee Name]],Employees[[Employee Name]:[Office]],7))</f>
        <v>MAHOGANY MARKET</v>
      </c>
      <c r="F2865" s="51" t="str">
        <f>IF(ISBLANK(LeaveTracker[[#This Row],[Employee Name]]),"-----",VLOOKUP(LeaveTracker[[#This Row],[Employee Name]],Employees[[Employee Name]:[Office]],6))</f>
        <v>REGULAR</v>
      </c>
      <c r="G2865" s="24">
        <v>44762</v>
      </c>
      <c r="H2865" s="24">
        <v>44762</v>
      </c>
      <c r="I2865" s="57" t="s">
        <v>81</v>
      </c>
      <c r="K2865" s="51" t="str">
        <f ca="1">LeaveTracker[[#This Row],[Days]]&amp;" "&amp;LeaveTracker[[#This Row],[Type of Leave]]</f>
        <v>1 SL</v>
      </c>
      <c r="L2865" s="23">
        <f ca="1">NETWORKDAYS(LeaveTracker[[#This Row],[Start Date]],LeaveTracker[[#This Row],[End Date]],lstHolidays)</f>
        <v>1</v>
      </c>
      <c r="M2865" s="27"/>
    </row>
    <row r="2866" spans="1:13" ht="30" hidden="1" customHeight="1" x14ac:dyDescent="0.3">
      <c r="A2866" s="27">
        <v>1249</v>
      </c>
      <c r="B2866" s="31">
        <v>44846</v>
      </c>
      <c r="C2866" s="31">
        <v>44757</v>
      </c>
      <c r="D2866" s="19" t="s">
        <v>1291</v>
      </c>
      <c r="E2866" s="51" t="str">
        <f>IF(ISBLANK(LeaveTracker[[#This Row],[Employee Name]]),"-----",VLOOKUP(LeaveTracker[[#This Row],[Employee Name]],Employees[[Employee Name]:[Office]],7))</f>
        <v>CTO</v>
      </c>
      <c r="F2866" s="51" t="str">
        <f>IF(ISBLANK(LeaveTracker[[#This Row],[Employee Name]]),"-----",VLOOKUP(LeaveTracker[[#This Row],[Employee Name]],Employees[[Employee Name]:[Office]],6))</f>
        <v>REGULAR</v>
      </c>
      <c r="G2866" s="24">
        <v>44761</v>
      </c>
      <c r="H2866" s="24">
        <v>44761</v>
      </c>
      <c r="I2866" s="57" t="s">
        <v>82</v>
      </c>
      <c r="K2866" s="51" t="str">
        <f ca="1">LeaveTracker[[#This Row],[Days]]&amp;" "&amp;LeaveTracker[[#This Row],[Type of Leave]]</f>
        <v>1 VL</v>
      </c>
      <c r="L2866" s="23">
        <f ca="1">NETWORKDAYS(LeaveTracker[[#This Row],[Start Date]],LeaveTracker[[#This Row],[End Date]],lstHolidays)</f>
        <v>1</v>
      </c>
      <c r="M2866" s="27"/>
    </row>
    <row r="2867" spans="1:13" ht="30" hidden="1" customHeight="1" x14ac:dyDescent="0.3">
      <c r="A2867" s="27">
        <v>1250</v>
      </c>
      <c r="B2867" s="31">
        <v>44846</v>
      </c>
      <c r="C2867" s="31">
        <v>44776</v>
      </c>
      <c r="D2867" s="19" t="s">
        <v>1291</v>
      </c>
      <c r="E2867" s="51" t="str">
        <f>IF(ISBLANK(LeaveTracker[[#This Row],[Employee Name]]),"-----",VLOOKUP(LeaveTracker[[#This Row],[Employee Name]],Employees[[Employee Name]:[Office]],7))</f>
        <v>CTO</v>
      </c>
      <c r="F2867" s="51" t="str">
        <f>IF(ISBLANK(LeaveTracker[[#This Row],[Employee Name]]),"-----",VLOOKUP(LeaveTracker[[#This Row],[Employee Name]],Employees[[Employee Name]:[Office]],6))</f>
        <v>REGULAR</v>
      </c>
      <c r="G2867" s="24">
        <v>44781</v>
      </c>
      <c r="H2867" s="24">
        <v>44781</v>
      </c>
      <c r="I2867" s="57" t="s">
        <v>82</v>
      </c>
      <c r="K2867" s="51" t="str">
        <f ca="1">LeaveTracker[[#This Row],[Days]]&amp;" "&amp;LeaveTracker[[#This Row],[Type of Leave]]</f>
        <v>1 VL</v>
      </c>
      <c r="L2867" s="23">
        <f ca="1">NETWORKDAYS(LeaveTracker[[#This Row],[Start Date]],LeaveTracker[[#This Row],[End Date]],lstHolidays)</f>
        <v>1</v>
      </c>
      <c r="M2867" s="27"/>
    </row>
    <row r="2868" spans="1:13" ht="30" hidden="1" customHeight="1" x14ac:dyDescent="0.3">
      <c r="A2868" s="27">
        <v>1250</v>
      </c>
      <c r="B2868" s="31">
        <v>44846</v>
      </c>
      <c r="C2868" s="31">
        <v>44776</v>
      </c>
      <c r="D2868" s="19" t="s">
        <v>1291</v>
      </c>
      <c r="E2868" s="51" t="str">
        <f>IF(ISBLANK(LeaveTracker[[#This Row],[Employee Name]]),"-----",VLOOKUP(LeaveTracker[[#This Row],[Employee Name]],Employees[[Employee Name]:[Office]],7))</f>
        <v>CTO</v>
      </c>
      <c r="F2868" s="51" t="str">
        <f>IF(ISBLANK(LeaveTracker[[#This Row],[Employee Name]]),"-----",VLOOKUP(LeaveTracker[[#This Row],[Employee Name]],Employees[[Employee Name]:[Office]],6))</f>
        <v>REGULAR</v>
      </c>
      <c r="G2868" s="24">
        <v>44783</v>
      </c>
      <c r="H2868" s="24">
        <v>44783</v>
      </c>
      <c r="I2868" s="57" t="s">
        <v>82</v>
      </c>
      <c r="K2868" s="51" t="str">
        <f ca="1">LeaveTracker[[#This Row],[Days]]&amp;" "&amp;LeaveTracker[[#This Row],[Type of Leave]]</f>
        <v>1 VL</v>
      </c>
      <c r="L2868" s="23">
        <f ca="1">NETWORKDAYS(LeaveTracker[[#This Row],[Start Date]],LeaveTracker[[#This Row],[End Date]],lstHolidays)</f>
        <v>1</v>
      </c>
      <c r="M2868" s="27"/>
    </row>
    <row r="2869" spans="1:13" ht="30" hidden="1" customHeight="1" x14ac:dyDescent="0.3">
      <c r="A2869" s="27">
        <f>A2868+1</f>
        <v>1251</v>
      </c>
      <c r="B2869" s="31">
        <v>44860</v>
      </c>
      <c r="C2869" s="31">
        <v>44827</v>
      </c>
      <c r="D2869" s="19" t="s">
        <v>1300</v>
      </c>
      <c r="E2869" s="51" t="str">
        <f>IF(ISBLANK(LeaveTracker[[#This Row],[Employee Name]]),"-----",VLOOKUP(LeaveTracker[[#This Row],[Employee Name]],Employees[[Employee Name]:[Office]],7))</f>
        <v>EEO/ CITY MARKET</v>
      </c>
      <c r="F2869" s="51" t="str">
        <f>IF(ISBLANK(LeaveTracker[[#This Row],[Employee Name]]),"-----",VLOOKUP(LeaveTracker[[#This Row],[Employee Name]],Employees[[Employee Name]:[Office]],6))</f>
        <v>REGULAR</v>
      </c>
      <c r="G2869" s="24">
        <v>44830</v>
      </c>
      <c r="H2869" s="24">
        <v>44834</v>
      </c>
      <c r="I2869" s="57" t="s">
        <v>300</v>
      </c>
      <c r="J2869" s="43" t="s">
        <v>694</v>
      </c>
      <c r="K2869" s="51" t="str">
        <f ca="1">LeaveTracker[[#This Row],[Days]]&amp;" "&amp;LeaveTracker[[#This Row],[Type of Leave]]</f>
        <v>5 OTHER</v>
      </c>
      <c r="L2869" s="23">
        <f ca="1">NETWORKDAYS(LeaveTracker[[#This Row],[Start Date]],LeaveTracker[[#This Row],[End Date]],lstHolidays)</f>
        <v>5</v>
      </c>
      <c r="M2869" s="27"/>
    </row>
    <row r="2870" spans="1:13" ht="30" hidden="1" customHeight="1" x14ac:dyDescent="0.3">
      <c r="A2870" s="27">
        <v>1251</v>
      </c>
      <c r="B2870" s="31">
        <v>44860</v>
      </c>
      <c r="C2870" s="31">
        <v>44827</v>
      </c>
      <c r="D2870" s="19" t="s">
        <v>1300</v>
      </c>
      <c r="E2870" s="51" t="str">
        <f>IF(ISBLANK(LeaveTracker[[#This Row],[Employee Name]]),"-----",VLOOKUP(LeaveTracker[[#This Row],[Employee Name]],Employees[[Employee Name]:[Office]],7))</f>
        <v>EEO/ CITY MARKET</v>
      </c>
      <c r="F2870" s="51" t="str">
        <f>IF(ISBLANK(LeaveTracker[[#This Row],[Employee Name]]),"-----",VLOOKUP(LeaveTracker[[#This Row],[Employee Name]],Employees[[Employee Name]:[Office]],6))</f>
        <v>REGULAR</v>
      </c>
      <c r="G2870" s="24">
        <v>44837</v>
      </c>
      <c r="H2870" s="24">
        <v>44841</v>
      </c>
      <c r="I2870" s="57" t="s">
        <v>300</v>
      </c>
      <c r="J2870" s="43" t="s">
        <v>694</v>
      </c>
      <c r="K2870" s="51" t="str">
        <f ca="1">LeaveTracker[[#This Row],[Days]]&amp;" "&amp;LeaveTracker[[#This Row],[Type of Leave]]</f>
        <v>5 OTHER</v>
      </c>
      <c r="L2870" s="23">
        <f ca="1">NETWORKDAYS(LeaveTracker[[#This Row],[Start Date]],LeaveTracker[[#This Row],[End Date]],lstHolidays)</f>
        <v>5</v>
      </c>
      <c r="M2870" s="27"/>
    </row>
    <row r="2871" spans="1:13" ht="30" hidden="1" customHeight="1" x14ac:dyDescent="0.3">
      <c r="A2871" s="27">
        <v>1251</v>
      </c>
      <c r="B2871" s="31">
        <v>44860</v>
      </c>
      <c r="C2871" s="31">
        <v>44827</v>
      </c>
      <c r="D2871" s="19" t="s">
        <v>1300</v>
      </c>
      <c r="E2871" s="51" t="str">
        <f>IF(ISBLANK(LeaveTracker[[#This Row],[Employee Name]]),"-----",VLOOKUP(LeaveTracker[[#This Row],[Employee Name]],Employees[[Employee Name]:[Office]],7))</f>
        <v>EEO/ CITY MARKET</v>
      </c>
      <c r="F2871" s="51" t="str">
        <f>IF(ISBLANK(LeaveTracker[[#This Row],[Employee Name]]),"-----",VLOOKUP(LeaveTracker[[#This Row],[Employee Name]],Employees[[Employee Name]:[Office]],6))</f>
        <v>REGULAR</v>
      </c>
      <c r="G2871" s="24">
        <v>44844</v>
      </c>
      <c r="H2871" s="24">
        <v>44848</v>
      </c>
      <c r="I2871" s="57" t="s">
        <v>300</v>
      </c>
      <c r="J2871" s="43" t="s">
        <v>694</v>
      </c>
      <c r="K2871" s="51" t="str">
        <f ca="1">LeaveTracker[[#This Row],[Days]]&amp;" "&amp;LeaveTracker[[#This Row],[Type of Leave]]</f>
        <v>5 OTHER</v>
      </c>
      <c r="L2871" s="23">
        <f ca="1">NETWORKDAYS(LeaveTracker[[#This Row],[Start Date]],LeaveTracker[[#This Row],[End Date]],lstHolidays)</f>
        <v>5</v>
      </c>
      <c r="M2871" s="27"/>
    </row>
    <row r="2872" spans="1:13" ht="30" hidden="1" customHeight="1" x14ac:dyDescent="0.3">
      <c r="A2872" s="27">
        <v>1251</v>
      </c>
      <c r="B2872" s="31">
        <v>44860</v>
      </c>
      <c r="C2872" s="31">
        <v>44827</v>
      </c>
      <c r="D2872" s="19" t="s">
        <v>1300</v>
      </c>
      <c r="E2872" s="51" t="str">
        <f>IF(ISBLANK(LeaveTracker[[#This Row],[Employee Name]]),"-----",VLOOKUP(LeaveTracker[[#This Row],[Employee Name]],Employees[[Employee Name]:[Office]],7))</f>
        <v>EEO/ CITY MARKET</v>
      </c>
      <c r="F2872" s="51" t="str">
        <f>IF(ISBLANK(LeaveTracker[[#This Row],[Employee Name]]),"-----",VLOOKUP(LeaveTracker[[#This Row],[Employee Name]],Employees[[Employee Name]:[Office]],6))</f>
        <v>REGULAR</v>
      </c>
      <c r="G2872" s="24">
        <v>44851</v>
      </c>
      <c r="H2872" s="24">
        <v>44855</v>
      </c>
      <c r="I2872" s="57" t="s">
        <v>300</v>
      </c>
      <c r="J2872" s="43" t="s">
        <v>694</v>
      </c>
      <c r="K2872" s="51" t="str">
        <f ca="1">LeaveTracker[[#This Row],[Days]]&amp;" "&amp;LeaveTracker[[#This Row],[Type of Leave]]</f>
        <v>5 OTHER</v>
      </c>
      <c r="L2872" s="23">
        <f ca="1">NETWORKDAYS(LeaveTracker[[#This Row],[Start Date]],LeaveTracker[[#This Row],[End Date]],lstHolidays)</f>
        <v>5</v>
      </c>
      <c r="M2872" s="27"/>
    </row>
    <row r="2873" spans="1:13" ht="30" hidden="1" customHeight="1" x14ac:dyDescent="0.3">
      <c r="A2873" s="27">
        <v>1251</v>
      </c>
      <c r="B2873" s="31">
        <v>44860</v>
      </c>
      <c r="C2873" s="31">
        <v>44827</v>
      </c>
      <c r="D2873" s="19" t="s">
        <v>1300</v>
      </c>
      <c r="E2873" s="51" t="str">
        <f>IF(ISBLANK(LeaveTracker[[#This Row],[Employee Name]]),"-----",VLOOKUP(LeaveTracker[[#This Row],[Employee Name]],Employees[[Employee Name]:[Office]],7))</f>
        <v>EEO/ CITY MARKET</v>
      </c>
      <c r="F2873" s="51" t="str">
        <f>IF(ISBLANK(LeaveTracker[[#This Row],[Employee Name]]),"-----",VLOOKUP(LeaveTracker[[#This Row],[Employee Name]],Employees[[Employee Name]:[Office]],6))</f>
        <v>REGULAR</v>
      </c>
      <c r="G2873" s="24">
        <v>44858</v>
      </c>
      <c r="H2873" s="24">
        <v>44862</v>
      </c>
      <c r="I2873" s="57" t="s">
        <v>300</v>
      </c>
      <c r="J2873" s="43" t="s">
        <v>694</v>
      </c>
      <c r="K2873" s="51" t="str">
        <f ca="1">LeaveTracker[[#This Row],[Days]]&amp;" "&amp;LeaveTracker[[#This Row],[Type of Leave]]</f>
        <v>5 OTHER</v>
      </c>
      <c r="L2873" s="23">
        <f ca="1">NETWORKDAYS(LeaveTracker[[#This Row],[Start Date]],LeaveTracker[[#This Row],[End Date]],lstHolidays)</f>
        <v>5</v>
      </c>
      <c r="M2873" s="27"/>
    </row>
    <row r="2874" spans="1:13" ht="30" hidden="1" customHeight="1" x14ac:dyDescent="0.3">
      <c r="A2874" s="27">
        <f t="shared" ref="A2874:A2937" si="19">A2873+1</f>
        <v>1252</v>
      </c>
      <c r="B2874" s="31">
        <v>44860</v>
      </c>
      <c r="C2874" s="31">
        <v>44788</v>
      </c>
      <c r="D2874" s="19" t="s">
        <v>462</v>
      </c>
      <c r="E2874" s="51" t="str">
        <f>IF(ISBLANK(LeaveTracker[[#This Row],[Employee Name]]),"-----",VLOOKUP(LeaveTracker[[#This Row],[Employee Name]],Employees[[Employee Name]:[Office]],7))</f>
        <v>HRMO</v>
      </c>
      <c r="F2874" s="51" t="str">
        <f>IF(ISBLANK(LeaveTracker[[#This Row],[Employee Name]]),"-----",VLOOKUP(LeaveTracker[[#This Row],[Employee Name]],Employees[[Employee Name]:[Office]],6))</f>
        <v>REGULAR</v>
      </c>
      <c r="G2874" s="24">
        <v>44795</v>
      </c>
      <c r="H2874" s="24">
        <v>44795</v>
      </c>
      <c r="I2874" s="57" t="s">
        <v>82</v>
      </c>
      <c r="K2874" s="51" t="str">
        <f ca="1">LeaveTracker[[#This Row],[Days]]&amp;" "&amp;LeaveTracker[[#This Row],[Type of Leave]]</f>
        <v>1 VL</v>
      </c>
      <c r="L2874" s="23">
        <f ca="1">NETWORKDAYS(LeaveTracker[[#This Row],[Start Date]],LeaveTracker[[#This Row],[End Date]],lstHolidays)</f>
        <v>1</v>
      </c>
      <c r="M2874" s="27"/>
    </row>
    <row r="2875" spans="1:13" ht="30" hidden="1" customHeight="1" x14ac:dyDescent="0.3">
      <c r="A2875" s="27">
        <f t="shared" si="19"/>
        <v>1253</v>
      </c>
      <c r="B2875" s="31">
        <v>44860</v>
      </c>
      <c r="C2875" s="31">
        <v>44809</v>
      </c>
      <c r="D2875" s="19" t="s">
        <v>782</v>
      </c>
      <c r="E2875" s="51" t="str">
        <f>IF(ISBLANK(LeaveTracker[[#This Row],[Employee Name]]),"-----",VLOOKUP(LeaveTracker[[#This Row],[Employee Name]],Employees[[Employee Name]:[Office]],7))</f>
        <v>HRMO</v>
      </c>
      <c r="F2875" s="51" t="str">
        <f>IF(ISBLANK(LeaveTracker[[#This Row],[Employee Name]]),"-----",VLOOKUP(LeaveTracker[[#This Row],[Employee Name]],Employees[[Employee Name]:[Office]],6))</f>
        <v>REGULAR</v>
      </c>
      <c r="G2875" s="24">
        <v>44810</v>
      </c>
      <c r="H2875" s="24">
        <v>44810</v>
      </c>
      <c r="I2875" s="57" t="s">
        <v>300</v>
      </c>
      <c r="J2875" s="43" t="s">
        <v>1007</v>
      </c>
      <c r="K2875" s="51" t="str">
        <f ca="1">LeaveTracker[[#This Row],[Days]]&amp;" "&amp;LeaveTracker[[#This Row],[Type of Leave]]</f>
        <v>1 OTHER</v>
      </c>
      <c r="L2875" s="23">
        <f ca="1">NETWORKDAYS(LeaveTracker[[#This Row],[Start Date]],LeaveTracker[[#This Row],[End Date]],lstHolidays)</f>
        <v>1</v>
      </c>
      <c r="M2875" s="27"/>
    </row>
    <row r="2876" spans="1:13" ht="30" hidden="1" customHeight="1" x14ac:dyDescent="0.3">
      <c r="A2876" s="27">
        <f t="shared" si="19"/>
        <v>1254</v>
      </c>
      <c r="B2876" s="31">
        <v>44860</v>
      </c>
      <c r="C2876" s="31">
        <v>44838</v>
      </c>
      <c r="D2876" s="19" t="s">
        <v>1288</v>
      </c>
      <c r="E2876" s="51" t="str">
        <f>IF(ISBLANK(LeaveTracker[[#This Row],[Employee Name]]),"-----",VLOOKUP(LeaveTracker[[#This Row],[Employee Name]],Employees[[Employee Name]:[Office]],7))</f>
        <v>MO</v>
      </c>
      <c r="F2876" s="51" t="str">
        <f>IF(ISBLANK(LeaveTracker[[#This Row],[Employee Name]]),"-----",VLOOKUP(LeaveTracker[[#This Row],[Employee Name]],Employees[[Employee Name]:[Office]],6))</f>
        <v>REGULAR</v>
      </c>
      <c r="G2876" s="24">
        <v>44838</v>
      </c>
      <c r="H2876" s="24">
        <v>44839</v>
      </c>
      <c r="I2876" s="57" t="s">
        <v>82</v>
      </c>
      <c r="K2876" s="51" t="str">
        <f ca="1">LeaveTracker[[#This Row],[Days]]&amp;" "&amp;LeaveTracker[[#This Row],[Type of Leave]]</f>
        <v>2 VL</v>
      </c>
      <c r="L2876" s="23">
        <f ca="1">NETWORKDAYS(LeaveTracker[[#This Row],[Start Date]],LeaveTracker[[#This Row],[End Date]],lstHolidays)</f>
        <v>2</v>
      </c>
      <c r="M2876" s="27"/>
    </row>
    <row r="2877" spans="1:13" ht="30" hidden="1" customHeight="1" x14ac:dyDescent="0.3">
      <c r="A2877" s="27">
        <f t="shared" si="19"/>
        <v>1255</v>
      </c>
      <c r="B2877" s="31">
        <v>44860</v>
      </c>
      <c r="C2877" s="31">
        <v>44827</v>
      </c>
      <c r="D2877" s="19" t="s">
        <v>1288</v>
      </c>
      <c r="E2877" s="51" t="str">
        <f>IF(ISBLANK(LeaveTracker[[#This Row],[Employee Name]]),"-----",VLOOKUP(LeaveTracker[[#This Row],[Employee Name]],Employees[[Employee Name]:[Office]],7))</f>
        <v>MO</v>
      </c>
      <c r="F2877" s="51" t="str">
        <f>IF(ISBLANK(LeaveTracker[[#This Row],[Employee Name]]),"-----",VLOOKUP(LeaveTracker[[#This Row],[Employee Name]],Employees[[Employee Name]:[Office]],6))</f>
        <v>REGULAR</v>
      </c>
      <c r="G2877" s="24">
        <v>44827</v>
      </c>
      <c r="H2877" s="24">
        <v>44827</v>
      </c>
      <c r="I2877" s="57" t="s">
        <v>81</v>
      </c>
      <c r="K2877" s="51" t="str">
        <f ca="1">LeaveTracker[[#This Row],[Days]]&amp;" "&amp;LeaveTracker[[#This Row],[Type of Leave]]</f>
        <v>1 SL</v>
      </c>
      <c r="L2877" s="23">
        <f ca="1">NETWORKDAYS(LeaveTracker[[#This Row],[Start Date]],LeaveTracker[[#This Row],[End Date]],lstHolidays)</f>
        <v>1</v>
      </c>
      <c r="M2877" s="27"/>
    </row>
    <row r="2878" spans="1:13" ht="30" hidden="1" customHeight="1" x14ac:dyDescent="0.3">
      <c r="A2878" s="27">
        <f t="shared" si="19"/>
        <v>1256</v>
      </c>
      <c r="B2878" s="31">
        <v>44860</v>
      </c>
      <c r="C2878" s="31">
        <v>44839</v>
      </c>
      <c r="D2878" s="19" t="s">
        <v>121</v>
      </c>
      <c r="E2878" s="51" t="str">
        <f>IF(ISBLANK(LeaveTracker[[#This Row],[Employee Name]]),"-----",VLOOKUP(LeaveTracker[[#This Row],[Employee Name]],Employees[[Employee Name]:[Office]],7))</f>
        <v>CHARACTER OFFICE</v>
      </c>
      <c r="F2878" s="51" t="str">
        <f>IF(ISBLANK(LeaveTracker[[#This Row],[Employee Name]]),"-----",VLOOKUP(LeaveTracker[[#This Row],[Employee Name]],Employees[[Employee Name]:[Office]],6))</f>
        <v>REGULAR</v>
      </c>
      <c r="G2878" s="24">
        <v>44838</v>
      </c>
      <c r="H2878" s="24">
        <v>44838</v>
      </c>
      <c r="I2878" s="57" t="s">
        <v>81</v>
      </c>
      <c r="K2878" s="51" t="str">
        <f ca="1">LeaveTracker[[#This Row],[Days]]&amp;" "&amp;LeaveTracker[[#This Row],[Type of Leave]]</f>
        <v>1 SL</v>
      </c>
      <c r="L2878" s="23">
        <f ca="1">NETWORKDAYS(LeaveTracker[[#This Row],[Start Date]],LeaveTracker[[#This Row],[End Date]],lstHolidays)</f>
        <v>1</v>
      </c>
      <c r="M2878" s="27"/>
    </row>
    <row r="2879" spans="1:13" ht="30" hidden="1" customHeight="1" x14ac:dyDescent="0.3">
      <c r="A2879" s="27">
        <f t="shared" si="19"/>
        <v>1257</v>
      </c>
      <c r="B2879" s="31">
        <v>44860</v>
      </c>
      <c r="C2879" s="31">
        <v>44785</v>
      </c>
      <c r="D2879" s="19" t="s">
        <v>121</v>
      </c>
      <c r="E2879" s="51" t="str">
        <f>IF(ISBLANK(LeaveTracker[[#This Row],[Employee Name]]),"-----",VLOOKUP(LeaveTracker[[#This Row],[Employee Name]],Employees[[Employee Name]:[Office]],7))</f>
        <v>CHARACTER OFFICE</v>
      </c>
      <c r="F2879" s="51" t="str">
        <f>IF(ISBLANK(LeaveTracker[[#This Row],[Employee Name]]),"-----",VLOOKUP(LeaveTracker[[#This Row],[Employee Name]],Employees[[Employee Name]:[Office]],6))</f>
        <v>REGULAR</v>
      </c>
      <c r="G2879" s="24">
        <v>44783</v>
      </c>
      <c r="H2879" s="24">
        <v>44784</v>
      </c>
      <c r="I2879" s="57" t="s">
        <v>81</v>
      </c>
      <c r="K2879" s="51" t="str">
        <f ca="1">LeaveTracker[[#This Row],[Days]]&amp;" "&amp;LeaveTracker[[#This Row],[Type of Leave]]</f>
        <v>2 SL</v>
      </c>
      <c r="L2879" s="23">
        <f ca="1">NETWORKDAYS(LeaveTracker[[#This Row],[Start Date]],LeaveTracker[[#This Row],[End Date]],lstHolidays)</f>
        <v>2</v>
      </c>
      <c r="M2879" s="27"/>
    </row>
    <row r="2880" spans="1:13" ht="30" hidden="1" customHeight="1" x14ac:dyDescent="0.3">
      <c r="A2880" s="27">
        <f t="shared" si="19"/>
        <v>1258</v>
      </c>
      <c r="B2880" s="31">
        <v>44860</v>
      </c>
      <c r="C2880" s="31">
        <v>44787</v>
      </c>
      <c r="D2880" s="19" t="s">
        <v>270</v>
      </c>
      <c r="E2880" s="51" t="str">
        <f>IF(ISBLANK(LeaveTracker[[#This Row],[Employee Name]]),"-----",VLOOKUP(LeaveTracker[[#This Row],[Employee Name]],Employees[[Employee Name]:[Office]],7))</f>
        <v>PICNIC GROVE</v>
      </c>
      <c r="F2880" s="51" t="str">
        <f>IF(ISBLANK(LeaveTracker[[#This Row],[Employee Name]]),"-----",VLOOKUP(LeaveTracker[[#This Row],[Employee Name]],Employees[[Employee Name]:[Office]],6))</f>
        <v>REGULAR</v>
      </c>
      <c r="G2880" s="24">
        <v>44795</v>
      </c>
      <c r="H2880" s="24">
        <v>44797</v>
      </c>
      <c r="I2880" s="57" t="s">
        <v>300</v>
      </c>
      <c r="J2880" s="43" t="s">
        <v>1039</v>
      </c>
      <c r="K2880" s="51" t="str">
        <f ca="1">LeaveTracker[[#This Row],[Days]]&amp;" "&amp;LeaveTracker[[#This Row],[Type of Leave]]</f>
        <v>3 OTHER</v>
      </c>
      <c r="L2880" s="23">
        <f ca="1">NETWORKDAYS(LeaveTracker[[#This Row],[Start Date]],LeaveTracker[[#This Row],[End Date]],lstHolidays)</f>
        <v>3</v>
      </c>
      <c r="M2880" s="27"/>
    </row>
    <row r="2881" spans="1:13" ht="30" hidden="1" customHeight="1" x14ac:dyDescent="0.3">
      <c r="A2881" s="27">
        <f t="shared" si="19"/>
        <v>1259</v>
      </c>
      <c r="B2881" s="31">
        <v>44893</v>
      </c>
      <c r="C2881" s="31">
        <v>44839</v>
      </c>
      <c r="D2881" s="19" t="s">
        <v>1341</v>
      </c>
      <c r="E2881" s="51" t="str">
        <f>IF(ISBLANK(LeaveTracker[[#This Row],[Employee Name]]),"-----",VLOOKUP(LeaveTracker[[#This Row],[Employee Name]],Employees[[Employee Name]:[Office]],7))</f>
        <v>BPLO</v>
      </c>
      <c r="F2881" s="51" t="str">
        <f>IF(ISBLANK(LeaveTracker[[#This Row],[Employee Name]]),"-----",VLOOKUP(LeaveTracker[[#This Row],[Employee Name]],Employees[[Employee Name]:[Office]],6))</f>
        <v>REGULAR</v>
      </c>
      <c r="G2881" s="24">
        <v>44851</v>
      </c>
      <c r="H2881" s="24">
        <v>44855</v>
      </c>
      <c r="I2881" s="57" t="s">
        <v>82</v>
      </c>
      <c r="K2881" s="51" t="str">
        <f ca="1">LeaveTracker[[#This Row],[Days]]&amp;" "&amp;LeaveTracker[[#This Row],[Type of Leave]]</f>
        <v>5 VL</v>
      </c>
      <c r="L2881" s="23">
        <f ca="1">NETWORKDAYS(LeaveTracker[[#This Row],[Start Date]],LeaveTracker[[#This Row],[End Date]],lstHolidays)</f>
        <v>5</v>
      </c>
      <c r="M2881" s="27"/>
    </row>
    <row r="2882" spans="1:13" ht="30" hidden="1" customHeight="1" x14ac:dyDescent="0.3">
      <c r="A2882" s="27">
        <f t="shared" si="19"/>
        <v>1260</v>
      </c>
      <c r="B2882" s="31">
        <v>44893</v>
      </c>
      <c r="C2882" s="31">
        <v>44868</v>
      </c>
      <c r="D2882" s="19" t="s">
        <v>782</v>
      </c>
      <c r="E2882" s="51" t="str">
        <f>IF(ISBLANK(LeaveTracker[[#This Row],[Employee Name]]),"-----",VLOOKUP(LeaveTracker[[#This Row],[Employee Name]],Employees[[Employee Name]:[Office]],7))</f>
        <v>HRMO</v>
      </c>
      <c r="F2882" s="51" t="str">
        <f>IF(ISBLANK(LeaveTracker[[#This Row],[Employee Name]]),"-----",VLOOKUP(LeaveTracker[[#This Row],[Employee Name]],Employees[[Employee Name]:[Office]],6))</f>
        <v>REGULAR</v>
      </c>
      <c r="G2882" s="24">
        <v>44889</v>
      </c>
      <c r="H2882" s="24">
        <v>1124</v>
      </c>
      <c r="I2882" s="57" t="s">
        <v>82</v>
      </c>
      <c r="K2882" s="51" t="str">
        <f ca="1">LeaveTracker[[#This Row],[Days]]&amp;" "&amp;LeaveTracker[[#This Row],[Type of Leave]]</f>
        <v>-31258 VL</v>
      </c>
      <c r="L2882" s="23">
        <f ca="1">NETWORKDAYS(LeaveTracker[[#This Row],[Start Date]],LeaveTracker[[#This Row],[End Date]],lstHolidays)</f>
        <v>-31258</v>
      </c>
      <c r="M2882" s="27"/>
    </row>
    <row r="2883" spans="1:13" ht="30" hidden="1" customHeight="1" x14ac:dyDescent="0.3">
      <c r="A2883" s="27">
        <f t="shared" si="19"/>
        <v>1261</v>
      </c>
      <c r="B2883" s="31">
        <v>44893</v>
      </c>
      <c r="C2883" s="31">
        <v>44868</v>
      </c>
      <c r="D2883" s="19" t="s">
        <v>782</v>
      </c>
      <c r="E2883" s="51" t="str">
        <f>IF(ISBLANK(LeaveTracker[[#This Row],[Employee Name]]),"-----",VLOOKUP(LeaveTracker[[#This Row],[Employee Name]],Employees[[Employee Name]:[Office]],7))</f>
        <v>HRMO</v>
      </c>
      <c r="F2883" s="51" t="str">
        <f>IF(ISBLANK(LeaveTracker[[#This Row],[Employee Name]]),"-----",VLOOKUP(LeaveTracker[[#This Row],[Employee Name]],Employees[[Employee Name]:[Office]],6))</f>
        <v>REGULAR</v>
      </c>
      <c r="G2883" s="24">
        <v>44904</v>
      </c>
      <c r="H2883" s="24">
        <v>44904</v>
      </c>
      <c r="I2883" s="57" t="s">
        <v>82</v>
      </c>
      <c r="K2883" s="51" t="str">
        <f ca="1">LeaveTracker[[#This Row],[Days]]&amp;" "&amp;LeaveTracker[[#This Row],[Type of Leave]]</f>
        <v>1 VL</v>
      </c>
      <c r="L2883" s="23">
        <f ca="1">NETWORKDAYS(LeaveTracker[[#This Row],[Start Date]],LeaveTracker[[#This Row],[End Date]],lstHolidays)</f>
        <v>1</v>
      </c>
      <c r="M2883" s="27"/>
    </row>
    <row r="2884" spans="1:13" ht="30" hidden="1" customHeight="1" x14ac:dyDescent="0.3">
      <c r="A2884" s="27">
        <f t="shared" si="19"/>
        <v>1262</v>
      </c>
      <c r="B2884" s="31">
        <v>44893</v>
      </c>
      <c r="C2884" s="31">
        <v>44868</v>
      </c>
      <c r="D2884" s="19" t="s">
        <v>782</v>
      </c>
      <c r="E2884" s="51" t="str">
        <f>IF(ISBLANK(LeaveTracker[[#This Row],[Employee Name]]),"-----",VLOOKUP(LeaveTracker[[#This Row],[Employee Name]],Employees[[Employee Name]:[Office]],7))</f>
        <v>HRMO</v>
      </c>
      <c r="F2884" s="51" t="str">
        <f>IF(ISBLANK(LeaveTracker[[#This Row],[Employee Name]]),"-----",VLOOKUP(LeaveTracker[[#This Row],[Employee Name]],Employees[[Employee Name]:[Office]],6))</f>
        <v>REGULAR</v>
      </c>
      <c r="G2884" s="24">
        <v>44909</v>
      </c>
      <c r="H2884" s="24">
        <v>44909</v>
      </c>
      <c r="I2884" s="57" t="s">
        <v>82</v>
      </c>
      <c r="K2884" s="51" t="str">
        <f ca="1">LeaveTracker[[#This Row],[Days]]&amp;" "&amp;LeaveTracker[[#This Row],[Type of Leave]]</f>
        <v>1 VL</v>
      </c>
      <c r="L2884" s="23">
        <f ca="1">NETWORKDAYS(LeaveTracker[[#This Row],[Start Date]],LeaveTracker[[#This Row],[End Date]],lstHolidays)</f>
        <v>1</v>
      </c>
      <c r="M2884" s="27"/>
    </row>
    <row r="2885" spans="1:13" ht="30" hidden="1" customHeight="1" x14ac:dyDescent="0.3">
      <c r="A2885" s="27">
        <f t="shared" si="19"/>
        <v>1263</v>
      </c>
      <c r="B2885" s="31">
        <v>44893</v>
      </c>
      <c r="C2885" s="31">
        <v>44882</v>
      </c>
      <c r="D2885" s="19" t="s">
        <v>462</v>
      </c>
      <c r="E2885" s="51" t="str">
        <f>IF(ISBLANK(LeaveTracker[[#This Row],[Employee Name]]),"-----",VLOOKUP(LeaveTracker[[#This Row],[Employee Name]],Employees[[Employee Name]:[Office]],7))</f>
        <v>HRMO</v>
      </c>
      <c r="F2885" s="51" t="str">
        <f>IF(ISBLANK(LeaveTracker[[#This Row],[Employee Name]]),"-----",VLOOKUP(LeaveTracker[[#This Row],[Employee Name]],Employees[[Employee Name]:[Office]],6))</f>
        <v>REGULAR</v>
      </c>
      <c r="G2885" s="24">
        <v>44901</v>
      </c>
      <c r="H2885" s="24">
        <v>44901</v>
      </c>
      <c r="I2885" s="57" t="s">
        <v>82</v>
      </c>
      <c r="K2885" s="51" t="str">
        <f ca="1">LeaveTracker[[#This Row],[Days]]&amp;" "&amp;LeaveTracker[[#This Row],[Type of Leave]]</f>
        <v>1 VL</v>
      </c>
      <c r="L2885" s="23">
        <f ca="1">NETWORKDAYS(LeaveTracker[[#This Row],[Start Date]],LeaveTracker[[#This Row],[End Date]],lstHolidays)</f>
        <v>1</v>
      </c>
      <c r="M2885" s="27"/>
    </row>
    <row r="2886" spans="1:13" ht="30" hidden="1" customHeight="1" x14ac:dyDescent="0.3">
      <c r="A2886" s="27">
        <f t="shared" si="19"/>
        <v>1264</v>
      </c>
      <c r="B2886" s="31">
        <v>44893</v>
      </c>
      <c r="C2886" s="31">
        <v>44882</v>
      </c>
      <c r="D2886" s="19" t="s">
        <v>462</v>
      </c>
      <c r="E2886" s="51" t="str">
        <f>IF(ISBLANK(LeaveTracker[[#This Row],[Employee Name]]),"-----",VLOOKUP(LeaveTracker[[#This Row],[Employee Name]],Employees[[Employee Name]:[Office]],7))</f>
        <v>HRMO</v>
      </c>
      <c r="F2886" s="51" t="str">
        <f>IF(ISBLANK(LeaveTracker[[#This Row],[Employee Name]]),"-----",VLOOKUP(LeaveTracker[[#This Row],[Employee Name]],Employees[[Employee Name]:[Office]],6))</f>
        <v>REGULAR</v>
      </c>
      <c r="G2886" s="24">
        <v>44918</v>
      </c>
      <c r="H2886" s="24">
        <v>44918</v>
      </c>
      <c r="I2886" s="57" t="s">
        <v>82</v>
      </c>
      <c r="K2886" s="51" t="str">
        <f ca="1">LeaveTracker[[#This Row],[Days]]&amp;" "&amp;LeaveTracker[[#This Row],[Type of Leave]]</f>
        <v>1 VL</v>
      </c>
      <c r="L2886" s="23">
        <f ca="1">NETWORKDAYS(LeaveTracker[[#This Row],[Start Date]],LeaveTracker[[#This Row],[End Date]],lstHolidays)</f>
        <v>1</v>
      </c>
      <c r="M2886" s="27"/>
    </row>
    <row r="2887" spans="1:13" ht="30" hidden="1" customHeight="1" x14ac:dyDescent="0.3">
      <c r="A2887" s="27">
        <f t="shared" si="19"/>
        <v>1265</v>
      </c>
      <c r="B2887" s="31">
        <v>44893</v>
      </c>
      <c r="C2887" s="31">
        <v>44837</v>
      </c>
      <c r="D2887" s="19" t="s">
        <v>1270</v>
      </c>
      <c r="E2887" s="51" t="str">
        <f>IF(ISBLANK(LeaveTracker[[#This Row],[Employee Name]]),"-----",VLOOKUP(LeaveTracker[[#This Row],[Employee Name]],Employees[[Employee Name]:[Office]],7))</f>
        <v>BUDGET</v>
      </c>
      <c r="F2887" s="51" t="str">
        <f>IF(ISBLANK(LeaveTracker[[#This Row],[Employee Name]]),"-----",VLOOKUP(LeaveTracker[[#This Row],[Employee Name]],Employees[[Employee Name]:[Office]],6))</f>
        <v>REGULAR</v>
      </c>
      <c r="G2887" s="24">
        <v>44834</v>
      </c>
      <c r="H2887" s="24">
        <v>44834</v>
      </c>
      <c r="I2887" s="57" t="s">
        <v>81</v>
      </c>
      <c r="K2887" s="51" t="str">
        <f ca="1">LeaveTracker[[#This Row],[Days]]&amp;" "&amp;LeaveTracker[[#This Row],[Type of Leave]]</f>
        <v>1 SL</v>
      </c>
      <c r="L2887" s="23">
        <f ca="1">NETWORKDAYS(LeaveTracker[[#This Row],[Start Date]],LeaveTracker[[#This Row],[End Date]],lstHolidays)</f>
        <v>1</v>
      </c>
      <c r="M2887" s="27"/>
    </row>
    <row r="2888" spans="1:13" ht="30" hidden="1" customHeight="1" x14ac:dyDescent="0.3">
      <c r="A2888" s="27">
        <f t="shared" si="19"/>
        <v>1266</v>
      </c>
      <c r="B2888" s="31">
        <v>44893</v>
      </c>
      <c r="C2888" s="31">
        <v>44888</v>
      </c>
      <c r="D2888" s="19" t="s">
        <v>1270</v>
      </c>
      <c r="E2888" s="51" t="str">
        <f>IF(ISBLANK(LeaveTracker[[#This Row],[Employee Name]]),"-----",VLOOKUP(LeaveTracker[[#This Row],[Employee Name]],Employees[[Employee Name]:[Office]],7))</f>
        <v>BUDGET</v>
      </c>
      <c r="F2888" s="51" t="str">
        <f>IF(ISBLANK(LeaveTracker[[#This Row],[Employee Name]]),"-----",VLOOKUP(LeaveTracker[[#This Row],[Employee Name]],Employees[[Employee Name]:[Office]],6))</f>
        <v>REGULAR</v>
      </c>
      <c r="G2888" s="24">
        <v>44887</v>
      </c>
      <c r="H2888" s="24">
        <v>44887</v>
      </c>
      <c r="I2888" s="57" t="s">
        <v>300</v>
      </c>
      <c r="J2888" s="43" t="s">
        <v>1007</v>
      </c>
      <c r="K2888" s="51" t="str">
        <f ca="1">LeaveTracker[[#This Row],[Days]]&amp;" "&amp;LeaveTracker[[#This Row],[Type of Leave]]</f>
        <v>1 OTHER</v>
      </c>
      <c r="L2888" s="23">
        <f ca="1">NETWORKDAYS(LeaveTracker[[#This Row],[Start Date]],LeaveTracker[[#This Row],[End Date]],lstHolidays)</f>
        <v>1</v>
      </c>
      <c r="M2888" s="27"/>
    </row>
    <row r="2889" spans="1:13" ht="30" hidden="1" customHeight="1" x14ac:dyDescent="0.3">
      <c r="A2889" s="27">
        <f t="shared" si="19"/>
        <v>1267</v>
      </c>
      <c r="B2889" s="31">
        <v>44893</v>
      </c>
      <c r="C2889" s="31">
        <v>44887</v>
      </c>
      <c r="D2889" s="19" t="s">
        <v>618</v>
      </c>
      <c r="E2889" s="51" t="str">
        <f>IF(ISBLANK(LeaveTracker[[#This Row],[Employee Name]]),"-----",VLOOKUP(LeaveTracker[[#This Row],[Employee Name]],Employees[[Employee Name]:[Office]],7))</f>
        <v>CBO</v>
      </c>
      <c r="F2889" s="51" t="str">
        <f>IF(ISBLANK(LeaveTracker[[#This Row],[Employee Name]]),"-----",VLOOKUP(LeaveTracker[[#This Row],[Employee Name]],Employees[[Employee Name]:[Office]],6))</f>
        <v>REGULAR</v>
      </c>
      <c r="G2889" s="24">
        <v>44894</v>
      </c>
      <c r="H2889" s="24">
        <v>44894</v>
      </c>
      <c r="I2889" s="57" t="s">
        <v>82</v>
      </c>
      <c r="J2889" s="43" t="s">
        <v>1008</v>
      </c>
      <c r="K2889" s="51" t="str">
        <f ca="1">LeaveTracker[[#This Row],[Days]]&amp;" "&amp;LeaveTracker[[#This Row],[Type of Leave]]</f>
        <v>1 VL</v>
      </c>
      <c r="L2889" s="23">
        <f ca="1">NETWORKDAYS(LeaveTracker[[#This Row],[Start Date]],LeaveTracker[[#This Row],[End Date]],lstHolidays)</f>
        <v>1</v>
      </c>
      <c r="M2889" s="27"/>
    </row>
    <row r="2890" spans="1:13" ht="30" hidden="1" customHeight="1" x14ac:dyDescent="0.3">
      <c r="A2890" s="27">
        <v>1267</v>
      </c>
      <c r="B2890" s="31">
        <v>44893</v>
      </c>
      <c r="C2890" s="31">
        <v>44887</v>
      </c>
      <c r="D2890" s="19" t="s">
        <v>618</v>
      </c>
      <c r="E2890" s="51" t="str">
        <f>IF(ISBLANK(LeaveTracker[[#This Row],[Employee Name]]),"-----",VLOOKUP(LeaveTracker[[#This Row],[Employee Name]],Employees[[Employee Name]:[Office]],7))</f>
        <v>CBO</v>
      </c>
      <c r="F2890" s="51" t="str">
        <f>IF(ISBLANK(LeaveTracker[[#This Row],[Employee Name]]),"-----",VLOOKUP(LeaveTracker[[#This Row],[Employee Name]],Employees[[Employee Name]:[Office]],6))</f>
        <v>REGULAR</v>
      </c>
      <c r="G2890" s="24">
        <v>44911</v>
      </c>
      <c r="H2890" s="24">
        <v>44911</v>
      </c>
      <c r="I2890" s="57" t="s">
        <v>82</v>
      </c>
      <c r="J2890" s="43" t="s">
        <v>1008</v>
      </c>
      <c r="K2890" s="51" t="str">
        <f ca="1">LeaveTracker[[#This Row],[Days]]&amp;" "&amp;LeaveTracker[[#This Row],[Type of Leave]]</f>
        <v>1 VL</v>
      </c>
      <c r="L2890" s="23">
        <f ca="1">NETWORKDAYS(LeaveTracker[[#This Row],[Start Date]],LeaveTracker[[#This Row],[End Date]],lstHolidays)</f>
        <v>1</v>
      </c>
      <c r="M2890" s="27"/>
    </row>
    <row r="2891" spans="1:13" ht="30" hidden="1" customHeight="1" x14ac:dyDescent="0.3">
      <c r="A2891" s="27">
        <v>1267</v>
      </c>
      <c r="B2891" s="31">
        <v>44893</v>
      </c>
      <c r="C2891" s="31">
        <v>44887</v>
      </c>
      <c r="D2891" s="19" t="s">
        <v>618</v>
      </c>
      <c r="E2891" s="51" t="str">
        <f>IF(ISBLANK(LeaveTracker[[#This Row],[Employee Name]]),"-----",VLOOKUP(LeaveTracker[[#This Row],[Employee Name]],Employees[[Employee Name]:[Office]],7))</f>
        <v>CBO</v>
      </c>
      <c r="F2891" s="51" t="str">
        <f>IF(ISBLANK(LeaveTracker[[#This Row],[Employee Name]]),"-----",VLOOKUP(LeaveTracker[[#This Row],[Employee Name]],Employees[[Employee Name]:[Office]],6))</f>
        <v>REGULAR</v>
      </c>
      <c r="G2891" s="24">
        <v>44921</v>
      </c>
      <c r="H2891" s="24">
        <v>44921</v>
      </c>
      <c r="I2891" s="57" t="s">
        <v>82</v>
      </c>
      <c r="J2891" s="43" t="s">
        <v>1008</v>
      </c>
      <c r="K2891" s="51" t="str">
        <f ca="1">LeaveTracker[[#This Row],[Days]]&amp;" "&amp;LeaveTracker[[#This Row],[Type of Leave]]</f>
        <v>0 VL</v>
      </c>
      <c r="L2891" s="23">
        <f ca="1">NETWORKDAYS(LeaveTracker[[#This Row],[Start Date]],LeaveTracker[[#This Row],[End Date]],lstHolidays)</f>
        <v>0</v>
      </c>
      <c r="M2891" s="27"/>
    </row>
    <row r="2892" spans="1:13" ht="30" hidden="1" customHeight="1" x14ac:dyDescent="0.3">
      <c r="A2892" s="27">
        <f t="shared" si="19"/>
        <v>1268</v>
      </c>
      <c r="B2892" s="31">
        <v>44893</v>
      </c>
      <c r="C2892" s="31">
        <v>44876</v>
      </c>
      <c r="D2892" s="19" t="s">
        <v>618</v>
      </c>
      <c r="E2892" s="51" t="str">
        <f>IF(ISBLANK(LeaveTracker[[#This Row],[Employee Name]]),"-----",VLOOKUP(LeaveTracker[[#This Row],[Employee Name]],Employees[[Employee Name]:[Office]],7))</f>
        <v>CBO</v>
      </c>
      <c r="F2892" s="51" t="str">
        <f>IF(ISBLANK(LeaveTracker[[#This Row],[Employee Name]]),"-----",VLOOKUP(LeaveTracker[[#This Row],[Employee Name]],Employees[[Employee Name]:[Office]],6))</f>
        <v>REGULAR</v>
      </c>
      <c r="G2892" s="24">
        <v>44876</v>
      </c>
      <c r="H2892" s="24">
        <v>44876</v>
      </c>
      <c r="I2892" s="57" t="s">
        <v>300</v>
      </c>
      <c r="J2892" s="43" t="s">
        <v>1007</v>
      </c>
      <c r="K2892" s="51" t="str">
        <f ca="1">LeaveTracker[[#This Row],[Days]]&amp;" "&amp;LeaveTracker[[#This Row],[Type of Leave]]</f>
        <v>1 OTHER</v>
      </c>
      <c r="L2892" s="23">
        <f ca="1">NETWORKDAYS(LeaveTracker[[#This Row],[Start Date]],LeaveTracker[[#This Row],[End Date]],lstHolidays)</f>
        <v>1</v>
      </c>
      <c r="M2892" s="27"/>
    </row>
    <row r="2893" spans="1:13" ht="30" hidden="1" customHeight="1" x14ac:dyDescent="0.3">
      <c r="A2893" s="27">
        <f t="shared" si="19"/>
        <v>1269</v>
      </c>
      <c r="B2893" s="31">
        <v>44893</v>
      </c>
      <c r="C2893" s="31">
        <v>44875</v>
      </c>
      <c r="D2893" s="19" t="s">
        <v>615</v>
      </c>
      <c r="E2893" s="51" t="str">
        <f>IF(ISBLANK(LeaveTracker[[#This Row],[Employee Name]]),"-----",VLOOKUP(LeaveTracker[[#This Row],[Employee Name]],Employees[[Employee Name]:[Office]],7))</f>
        <v>CBO</v>
      </c>
      <c r="F2893" s="51" t="str">
        <f>IF(ISBLANK(LeaveTracker[[#This Row],[Employee Name]]),"-----",VLOOKUP(LeaveTracker[[#This Row],[Employee Name]],Employees[[Employee Name]:[Office]],6))</f>
        <v>REGULAR</v>
      </c>
      <c r="G2893" s="24">
        <v>44872</v>
      </c>
      <c r="H2893" s="24">
        <v>44873</v>
      </c>
      <c r="I2893" s="57" t="s">
        <v>81</v>
      </c>
      <c r="K2893" s="51" t="str">
        <f ca="1">LeaveTracker[[#This Row],[Days]]&amp;" "&amp;LeaveTracker[[#This Row],[Type of Leave]]</f>
        <v>2 SL</v>
      </c>
      <c r="L2893" s="23">
        <f ca="1">NETWORKDAYS(LeaveTracker[[#This Row],[Start Date]],LeaveTracker[[#This Row],[End Date]],lstHolidays)</f>
        <v>2</v>
      </c>
      <c r="M2893" s="27"/>
    </row>
    <row r="2894" spans="1:13" ht="30" hidden="1" customHeight="1" x14ac:dyDescent="0.3">
      <c r="A2894" s="27">
        <f t="shared" si="19"/>
        <v>1270</v>
      </c>
      <c r="B2894" s="31">
        <v>44893</v>
      </c>
      <c r="C2894" s="31">
        <v>44860</v>
      </c>
      <c r="D2894" s="19" t="s">
        <v>615</v>
      </c>
      <c r="E2894" s="51" t="str">
        <f>IF(ISBLANK(LeaveTracker[[#This Row],[Employee Name]]),"-----",VLOOKUP(LeaveTracker[[#This Row],[Employee Name]],Employees[[Employee Name]:[Office]],7))</f>
        <v>CBO</v>
      </c>
      <c r="F2894" s="51" t="str">
        <f>IF(ISBLANK(LeaveTracker[[#This Row],[Employee Name]]),"-----",VLOOKUP(LeaveTracker[[#This Row],[Employee Name]],Employees[[Employee Name]:[Office]],6))</f>
        <v>REGULAR</v>
      </c>
      <c r="G2894" s="24">
        <v>44869</v>
      </c>
      <c r="H2894" s="24">
        <v>44869</v>
      </c>
      <c r="I2894" s="57" t="s">
        <v>82</v>
      </c>
      <c r="K2894" s="51" t="str">
        <f ca="1">LeaveTracker[[#This Row],[Days]]&amp;" "&amp;LeaveTracker[[#This Row],[Type of Leave]]</f>
        <v>1 VL</v>
      </c>
      <c r="L2894" s="23">
        <f ca="1">NETWORKDAYS(LeaveTracker[[#This Row],[Start Date]],LeaveTracker[[#This Row],[End Date]],lstHolidays)</f>
        <v>1</v>
      </c>
      <c r="M2894" s="27"/>
    </row>
    <row r="2895" spans="1:13" ht="30" hidden="1" customHeight="1" x14ac:dyDescent="0.3">
      <c r="A2895" s="27">
        <f t="shared" si="19"/>
        <v>1271</v>
      </c>
      <c r="B2895" s="31">
        <v>44893</v>
      </c>
      <c r="C2895" s="31">
        <v>44853</v>
      </c>
      <c r="D2895" s="19" t="s">
        <v>612</v>
      </c>
      <c r="E2895" s="51" t="str">
        <f>IF(ISBLANK(LeaveTracker[[#This Row],[Employee Name]]),"-----",VLOOKUP(LeaveTracker[[#This Row],[Employee Name]],Employees[[Employee Name]:[Office]],7))</f>
        <v>CBO</v>
      </c>
      <c r="F2895" s="51" t="str">
        <f>IF(ISBLANK(LeaveTracker[[#This Row],[Employee Name]]),"-----",VLOOKUP(LeaveTracker[[#This Row],[Employee Name]],Employees[[Employee Name]:[Office]],6))</f>
        <v>REGULAR</v>
      </c>
      <c r="G2895" s="24">
        <v>44859</v>
      </c>
      <c r="H2895" s="24">
        <v>44859</v>
      </c>
      <c r="I2895" s="57" t="s">
        <v>82</v>
      </c>
      <c r="K2895" s="51" t="str">
        <f ca="1">LeaveTracker[[#This Row],[Days]]&amp;" "&amp;LeaveTracker[[#This Row],[Type of Leave]]</f>
        <v>1 VL</v>
      </c>
      <c r="L2895" s="23">
        <f ca="1">NETWORKDAYS(LeaveTracker[[#This Row],[Start Date]],LeaveTracker[[#This Row],[End Date]],lstHolidays)</f>
        <v>1</v>
      </c>
      <c r="M2895" s="27"/>
    </row>
    <row r="2896" spans="1:13" ht="30" hidden="1" customHeight="1" x14ac:dyDescent="0.3">
      <c r="A2896" s="27">
        <f t="shared" si="19"/>
        <v>1272</v>
      </c>
      <c r="B2896" s="31">
        <v>44893</v>
      </c>
      <c r="C2896" s="31">
        <v>44886</v>
      </c>
      <c r="D2896" s="19" t="s">
        <v>612</v>
      </c>
      <c r="E2896" s="51" t="str">
        <f>IF(ISBLANK(LeaveTracker[[#This Row],[Employee Name]]),"-----",VLOOKUP(LeaveTracker[[#This Row],[Employee Name]],Employees[[Employee Name]:[Office]],7))</f>
        <v>CBO</v>
      </c>
      <c r="F2896" s="51" t="str">
        <f>IF(ISBLANK(LeaveTracker[[#This Row],[Employee Name]]),"-----",VLOOKUP(LeaveTracker[[#This Row],[Employee Name]],Employees[[Employee Name]:[Office]],6))</f>
        <v>REGULAR</v>
      </c>
      <c r="G2896" s="24">
        <v>44890</v>
      </c>
      <c r="H2896" s="24">
        <v>44890</v>
      </c>
      <c r="I2896" s="57" t="s">
        <v>82</v>
      </c>
      <c r="K2896" s="51" t="str">
        <f ca="1">LeaveTracker[[#This Row],[Days]]&amp;" "&amp;LeaveTracker[[#This Row],[Type of Leave]]</f>
        <v>1 VL</v>
      </c>
      <c r="L2896" s="23">
        <f ca="1">NETWORKDAYS(LeaveTracker[[#This Row],[Start Date]],LeaveTracker[[#This Row],[End Date]],lstHolidays)</f>
        <v>1</v>
      </c>
      <c r="M2896" s="27"/>
    </row>
    <row r="2897" spans="1:13" ht="30" hidden="1" customHeight="1" x14ac:dyDescent="0.3">
      <c r="A2897" s="27">
        <v>1272</v>
      </c>
      <c r="B2897" s="31">
        <v>44893</v>
      </c>
      <c r="C2897" s="31">
        <v>44886</v>
      </c>
      <c r="D2897" s="19" t="s">
        <v>612</v>
      </c>
      <c r="E2897" s="51" t="str">
        <f>IF(ISBLANK(LeaveTracker[[#This Row],[Employee Name]]),"-----",VLOOKUP(LeaveTracker[[#This Row],[Employee Name]],Employees[[Employee Name]:[Office]],7))</f>
        <v>CBO</v>
      </c>
      <c r="F2897" s="51" t="str">
        <f>IF(ISBLANK(LeaveTracker[[#This Row],[Employee Name]]),"-----",VLOOKUP(LeaveTracker[[#This Row],[Employee Name]],Employees[[Employee Name]:[Office]],6))</f>
        <v>REGULAR</v>
      </c>
      <c r="G2897" s="24">
        <v>44918</v>
      </c>
      <c r="H2897" s="24">
        <v>44918</v>
      </c>
      <c r="I2897" s="57" t="s">
        <v>82</v>
      </c>
      <c r="K2897" s="51" t="str">
        <f ca="1">LeaveTracker[[#This Row],[Days]]&amp;" "&amp;LeaveTracker[[#This Row],[Type of Leave]]</f>
        <v>1 VL</v>
      </c>
      <c r="L2897" s="23">
        <f ca="1">NETWORKDAYS(LeaveTracker[[#This Row],[Start Date]],LeaveTracker[[#This Row],[End Date]],lstHolidays)</f>
        <v>1</v>
      </c>
      <c r="M2897" s="27"/>
    </row>
    <row r="2898" spans="1:13" ht="30" hidden="1" customHeight="1" x14ac:dyDescent="0.3">
      <c r="A2898" s="27">
        <v>1272</v>
      </c>
      <c r="B2898" s="31">
        <v>44893</v>
      </c>
      <c r="C2898" s="31">
        <v>44886</v>
      </c>
      <c r="D2898" s="19" t="s">
        <v>612</v>
      </c>
      <c r="E2898" s="51" t="str">
        <f>IF(ISBLANK(LeaveTracker[[#This Row],[Employee Name]]),"-----",VLOOKUP(LeaveTracker[[#This Row],[Employee Name]],Employees[[Employee Name]:[Office]],7))</f>
        <v>CBO</v>
      </c>
      <c r="F2898" s="51" t="str">
        <f>IF(ISBLANK(LeaveTracker[[#This Row],[Employee Name]]),"-----",VLOOKUP(LeaveTracker[[#This Row],[Employee Name]],Employees[[Employee Name]:[Office]],6))</f>
        <v>REGULAR</v>
      </c>
      <c r="G2898" s="24">
        <v>44924</v>
      </c>
      <c r="H2898" s="24">
        <v>44924</v>
      </c>
      <c r="I2898" s="57" t="s">
        <v>82</v>
      </c>
      <c r="K2898" s="51" t="str">
        <f ca="1">LeaveTracker[[#This Row],[Days]]&amp;" "&amp;LeaveTracker[[#This Row],[Type of Leave]]</f>
        <v>1 VL</v>
      </c>
      <c r="L2898" s="23">
        <f ca="1">NETWORKDAYS(LeaveTracker[[#This Row],[Start Date]],LeaveTracker[[#This Row],[End Date]],lstHolidays)</f>
        <v>1</v>
      </c>
      <c r="M2898" s="27"/>
    </row>
    <row r="2899" spans="1:13" ht="30" hidden="1" customHeight="1" x14ac:dyDescent="0.3">
      <c r="A2899" s="27">
        <f t="shared" si="19"/>
        <v>1273</v>
      </c>
      <c r="B2899" s="31">
        <v>44893</v>
      </c>
      <c r="C2899" s="31">
        <v>44859</v>
      </c>
      <c r="D2899" s="19" t="s">
        <v>186</v>
      </c>
      <c r="E2899" s="51" t="str">
        <f>IF(ISBLANK(LeaveTracker[[#This Row],[Employee Name]]),"-----",VLOOKUP(LeaveTracker[[#This Row],[Employee Name]],Employees[[Employee Name]:[Office]],7))</f>
        <v>CBO</v>
      </c>
      <c r="F2899" s="51" t="str">
        <f>IF(ISBLANK(LeaveTracker[[#This Row],[Employee Name]]),"-----",VLOOKUP(LeaveTracker[[#This Row],[Employee Name]],Employees[[Employee Name]:[Office]],6))</f>
        <v>REGULAR</v>
      </c>
      <c r="G2899" s="24">
        <v>44858</v>
      </c>
      <c r="H2899" s="24">
        <v>44858</v>
      </c>
      <c r="I2899" s="57" t="s">
        <v>81</v>
      </c>
      <c r="K2899" s="51" t="str">
        <f ca="1">LeaveTracker[[#This Row],[Days]]&amp;" "&amp;LeaveTracker[[#This Row],[Type of Leave]]</f>
        <v>1 SL</v>
      </c>
      <c r="L2899" s="23">
        <f ca="1">NETWORKDAYS(LeaveTracker[[#This Row],[Start Date]],LeaveTracker[[#This Row],[End Date]],lstHolidays)</f>
        <v>1</v>
      </c>
      <c r="M2899" s="27"/>
    </row>
    <row r="2900" spans="1:13" ht="30" hidden="1" customHeight="1" x14ac:dyDescent="0.3">
      <c r="A2900" s="27">
        <f t="shared" si="19"/>
        <v>1274</v>
      </c>
      <c r="B2900" s="31">
        <v>44893</v>
      </c>
      <c r="C2900" s="31">
        <v>44888</v>
      </c>
      <c r="D2900" s="19" t="s">
        <v>186</v>
      </c>
      <c r="E2900" s="51" t="str">
        <f>IF(ISBLANK(LeaveTracker[[#This Row],[Employee Name]]),"-----",VLOOKUP(LeaveTracker[[#This Row],[Employee Name]],Employees[[Employee Name]:[Office]],7))</f>
        <v>CBO</v>
      </c>
      <c r="F2900" s="51" t="str">
        <f>IF(ISBLANK(LeaveTracker[[#This Row],[Employee Name]]),"-----",VLOOKUP(LeaveTracker[[#This Row],[Employee Name]],Employees[[Employee Name]:[Office]],6))</f>
        <v>REGULAR</v>
      </c>
      <c r="G2900" s="24">
        <v>44889</v>
      </c>
      <c r="H2900" s="24">
        <v>44889</v>
      </c>
      <c r="I2900" s="57" t="s">
        <v>300</v>
      </c>
      <c r="J2900" s="43" t="s">
        <v>1007</v>
      </c>
      <c r="K2900" s="51" t="str">
        <f ca="1">LeaveTracker[[#This Row],[Days]]&amp;" "&amp;LeaveTracker[[#This Row],[Type of Leave]]</f>
        <v>1 OTHER</v>
      </c>
      <c r="L2900" s="23">
        <f ca="1">NETWORKDAYS(LeaveTracker[[#This Row],[Start Date]],LeaveTracker[[#This Row],[End Date]],lstHolidays)</f>
        <v>1</v>
      </c>
      <c r="M2900" s="27"/>
    </row>
    <row r="2901" spans="1:13" ht="30" hidden="1" customHeight="1" x14ac:dyDescent="0.3">
      <c r="A2901" s="27">
        <f t="shared" si="19"/>
        <v>1275</v>
      </c>
      <c r="B2901" s="31">
        <v>44893</v>
      </c>
      <c r="C2901" s="31">
        <v>44887</v>
      </c>
      <c r="D2901" s="19" t="s">
        <v>186</v>
      </c>
      <c r="E2901" s="51" t="str">
        <f>IF(ISBLANK(LeaveTracker[[#This Row],[Employee Name]]),"-----",VLOOKUP(LeaveTracker[[#This Row],[Employee Name]],Employees[[Employee Name]:[Office]],7))</f>
        <v>CBO</v>
      </c>
      <c r="F2901" s="51" t="str">
        <f>IF(ISBLANK(LeaveTracker[[#This Row],[Employee Name]]),"-----",VLOOKUP(LeaveTracker[[#This Row],[Employee Name]],Employees[[Employee Name]:[Office]],6))</f>
        <v>REGULAR</v>
      </c>
      <c r="G2901" s="24">
        <v>44894</v>
      </c>
      <c r="H2901" s="24">
        <v>44894</v>
      </c>
      <c r="I2901" s="57" t="s">
        <v>300</v>
      </c>
      <c r="J2901" s="43" t="s">
        <v>1007</v>
      </c>
      <c r="K2901" s="51" t="str">
        <f ca="1">LeaveTracker[[#This Row],[Days]]&amp;" "&amp;LeaveTracker[[#This Row],[Type of Leave]]</f>
        <v>1 OTHER</v>
      </c>
      <c r="L2901" s="23">
        <f ca="1">NETWORKDAYS(LeaveTracker[[#This Row],[Start Date]],LeaveTracker[[#This Row],[End Date]],lstHolidays)</f>
        <v>1</v>
      </c>
      <c r="M2901" s="27"/>
    </row>
    <row r="2902" spans="1:13" ht="30" hidden="1" customHeight="1" x14ac:dyDescent="0.3">
      <c r="A2902" s="27">
        <f t="shared" si="19"/>
        <v>1276</v>
      </c>
      <c r="B2902" s="31">
        <v>44893</v>
      </c>
      <c r="C2902" s="31">
        <v>44887</v>
      </c>
      <c r="D2902" s="19" t="s">
        <v>186</v>
      </c>
      <c r="E2902" s="51" t="str">
        <f>IF(ISBLANK(LeaveTracker[[#This Row],[Employee Name]]),"-----",VLOOKUP(LeaveTracker[[#This Row],[Employee Name]],Employees[[Employee Name]:[Office]],7))</f>
        <v>CBO</v>
      </c>
      <c r="F2902" s="51" t="str">
        <f>IF(ISBLANK(LeaveTracker[[#This Row],[Employee Name]]),"-----",VLOOKUP(LeaveTracker[[#This Row],[Employee Name]],Employees[[Employee Name]:[Office]],6))</f>
        <v>REGULAR</v>
      </c>
      <c r="G2902" s="24">
        <v>44897</v>
      </c>
      <c r="H2902" s="24">
        <v>44897</v>
      </c>
      <c r="I2902" s="57" t="s">
        <v>82</v>
      </c>
      <c r="K2902" s="51" t="str">
        <f ca="1">LeaveTracker[[#This Row],[Days]]&amp;" "&amp;LeaveTracker[[#This Row],[Type of Leave]]</f>
        <v>1 VL</v>
      </c>
      <c r="L2902" s="23">
        <f ca="1">NETWORKDAYS(LeaveTracker[[#This Row],[Start Date]],LeaveTracker[[#This Row],[End Date]],lstHolidays)</f>
        <v>1</v>
      </c>
      <c r="M2902" s="27"/>
    </row>
    <row r="2903" spans="1:13" ht="30" hidden="1" customHeight="1" x14ac:dyDescent="0.3">
      <c r="A2903" s="27">
        <f t="shared" si="19"/>
        <v>1277</v>
      </c>
      <c r="B2903" s="31">
        <v>44893</v>
      </c>
      <c r="C2903" s="31">
        <v>44852</v>
      </c>
      <c r="D2903" s="19" t="s">
        <v>717</v>
      </c>
      <c r="E2903" s="51" t="str">
        <f>IF(ISBLANK(LeaveTracker[[#This Row],[Employee Name]]),"-----",VLOOKUP(LeaveTracker[[#This Row],[Employee Name]],Employees[[Employee Name]:[Office]],7))</f>
        <v>CBO</v>
      </c>
      <c r="F2903" s="51" t="str">
        <f>IF(ISBLANK(LeaveTracker[[#This Row],[Employee Name]]),"-----",VLOOKUP(LeaveTracker[[#This Row],[Employee Name]],Employees[[Employee Name]:[Office]],6))</f>
        <v>REGULAR</v>
      </c>
      <c r="G2903" s="24">
        <v>44848</v>
      </c>
      <c r="H2903" s="24">
        <v>44848</v>
      </c>
      <c r="I2903" s="57" t="s">
        <v>81</v>
      </c>
      <c r="K2903" s="51" t="str">
        <f ca="1">LeaveTracker[[#This Row],[Days]]&amp;" "&amp;LeaveTracker[[#This Row],[Type of Leave]]</f>
        <v>1 SL</v>
      </c>
      <c r="L2903" s="23">
        <f ca="1">NETWORKDAYS(LeaveTracker[[#This Row],[Start Date]],LeaveTracker[[#This Row],[End Date]],lstHolidays)</f>
        <v>1</v>
      </c>
      <c r="M2903" s="27"/>
    </row>
    <row r="2904" spans="1:13" ht="30" hidden="1" customHeight="1" x14ac:dyDescent="0.3">
      <c r="A2904" s="27">
        <f t="shared" si="19"/>
        <v>1278</v>
      </c>
      <c r="B2904" s="31">
        <v>44893</v>
      </c>
      <c r="C2904" s="31">
        <v>44879</v>
      </c>
      <c r="D2904" s="19" t="s">
        <v>717</v>
      </c>
      <c r="E2904" s="51" t="str">
        <f>IF(ISBLANK(LeaveTracker[[#This Row],[Employee Name]]),"-----",VLOOKUP(LeaveTracker[[#This Row],[Employee Name]],Employees[[Employee Name]:[Office]],7))</f>
        <v>CBO</v>
      </c>
      <c r="F2904" s="51" t="str">
        <f>IF(ISBLANK(LeaveTracker[[#This Row],[Employee Name]]),"-----",VLOOKUP(LeaveTracker[[#This Row],[Employee Name]],Employees[[Employee Name]:[Office]],6))</f>
        <v>REGULAR</v>
      </c>
      <c r="G2904" s="24">
        <v>44879</v>
      </c>
      <c r="H2904" s="24">
        <v>44879</v>
      </c>
      <c r="I2904" s="57" t="s">
        <v>300</v>
      </c>
      <c r="J2904" s="43" t="s">
        <v>1007</v>
      </c>
      <c r="K2904" s="51" t="str">
        <f ca="1">LeaveTracker[[#This Row],[Days]]&amp;" "&amp;LeaveTracker[[#This Row],[Type of Leave]]</f>
        <v>1 OTHER</v>
      </c>
      <c r="L2904" s="23">
        <f ca="1">NETWORKDAYS(LeaveTracker[[#This Row],[Start Date]],LeaveTracker[[#This Row],[End Date]],lstHolidays)</f>
        <v>1</v>
      </c>
      <c r="M2904" s="27"/>
    </row>
    <row r="2905" spans="1:13" ht="30" hidden="1" customHeight="1" x14ac:dyDescent="0.3">
      <c r="A2905" s="27">
        <f t="shared" si="19"/>
        <v>1279</v>
      </c>
      <c r="B2905" s="31">
        <v>44893</v>
      </c>
      <c r="C2905" s="31">
        <v>44876</v>
      </c>
      <c r="D2905" s="19" t="s">
        <v>717</v>
      </c>
      <c r="E2905" s="51" t="str">
        <f>IF(ISBLANK(LeaveTracker[[#This Row],[Employee Name]]),"-----",VLOOKUP(LeaveTracker[[#This Row],[Employee Name]],Employees[[Employee Name]:[Office]],7))</f>
        <v>CBO</v>
      </c>
      <c r="F2905" s="51" t="str">
        <f>IF(ISBLANK(LeaveTracker[[#This Row],[Employee Name]]),"-----",VLOOKUP(LeaveTracker[[#This Row],[Employee Name]],Employees[[Employee Name]:[Office]],6))</f>
        <v>REGULAR</v>
      </c>
      <c r="G2905" s="24">
        <v>44881</v>
      </c>
      <c r="H2905" s="24">
        <v>44881</v>
      </c>
      <c r="I2905" s="57" t="s">
        <v>82</v>
      </c>
      <c r="K2905" s="51" t="str">
        <f ca="1">LeaveTracker[[#This Row],[Days]]&amp;" "&amp;LeaveTracker[[#This Row],[Type of Leave]]</f>
        <v>1 VL</v>
      </c>
      <c r="L2905" s="23">
        <f ca="1">NETWORKDAYS(LeaveTracker[[#This Row],[Start Date]],LeaveTracker[[#This Row],[End Date]],lstHolidays)</f>
        <v>1</v>
      </c>
      <c r="M2905" s="27"/>
    </row>
    <row r="2906" spans="1:13" ht="30" hidden="1" customHeight="1" x14ac:dyDescent="0.3">
      <c r="A2906" s="27">
        <f t="shared" si="19"/>
        <v>1280</v>
      </c>
      <c r="B2906" s="31">
        <v>44893</v>
      </c>
      <c r="C2906" s="31">
        <v>44872</v>
      </c>
      <c r="D2906" s="19" t="s">
        <v>714</v>
      </c>
      <c r="E2906" s="51" t="str">
        <f>IF(ISBLANK(LeaveTracker[[#This Row],[Employee Name]]),"-----",VLOOKUP(LeaveTracker[[#This Row],[Employee Name]],Employees[[Employee Name]:[Office]],7))</f>
        <v>CBO</v>
      </c>
      <c r="F2906" s="51" t="str">
        <f>IF(ISBLANK(LeaveTracker[[#This Row],[Employee Name]]),"-----",VLOOKUP(LeaveTracker[[#This Row],[Employee Name]],Employees[[Employee Name]:[Office]],6))</f>
        <v>REGULAR</v>
      </c>
      <c r="G2906" s="24">
        <v>44868</v>
      </c>
      <c r="H2906" s="24">
        <v>44869</v>
      </c>
      <c r="I2906" s="57" t="s">
        <v>81</v>
      </c>
      <c r="K2906" s="51" t="str">
        <f ca="1">LeaveTracker[[#This Row],[Days]]&amp;" "&amp;LeaveTracker[[#This Row],[Type of Leave]]</f>
        <v>2 SL</v>
      </c>
      <c r="L2906" s="23">
        <f ca="1">NETWORKDAYS(LeaveTracker[[#This Row],[Start Date]],LeaveTracker[[#This Row],[End Date]],lstHolidays)</f>
        <v>2</v>
      </c>
      <c r="M2906" s="27"/>
    </row>
    <row r="2907" spans="1:13" ht="30" hidden="1" customHeight="1" x14ac:dyDescent="0.3">
      <c r="A2907" s="27">
        <f t="shared" si="19"/>
        <v>1281</v>
      </c>
      <c r="B2907" s="31">
        <v>44893</v>
      </c>
      <c r="C2907" s="31">
        <v>44886</v>
      </c>
      <c r="D2907" s="19" t="s">
        <v>714</v>
      </c>
      <c r="E2907" s="51" t="str">
        <f>IF(ISBLANK(LeaveTracker[[#This Row],[Employee Name]]),"-----",VLOOKUP(LeaveTracker[[#This Row],[Employee Name]],Employees[[Employee Name]:[Office]],7))</f>
        <v>CBO</v>
      </c>
      <c r="F2907" s="51" t="str">
        <f>IF(ISBLANK(LeaveTracker[[#This Row],[Employee Name]]),"-----",VLOOKUP(LeaveTracker[[#This Row],[Employee Name]],Employees[[Employee Name]:[Office]],6))</f>
        <v>REGULAR</v>
      </c>
      <c r="G2907" s="24">
        <v>44890</v>
      </c>
      <c r="H2907" s="24">
        <v>44890</v>
      </c>
      <c r="I2907" s="57" t="s">
        <v>82</v>
      </c>
      <c r="J2907" s="43" t="s">
        <v>1008</v>
      </c>
      <c r="K2907" s="51" t="str">
        <f ca="1">LeaveTracker[[#This Row],[Days]]&amp;" "&amp;LeaveTracker[[#This Row],[Type of Leave]]</f>
        <v>1 VL</v>
      </c>
      <c r="L2907" s="23">
        <f ca="1">NETWORKDAYS(LeaveTracker[[#This Row],[Start Date]],LeaveTracker[[#This Row],[End Date]],lstHolidays)</f>
        <v>1</v>
      </c>
      <c r="M2907" s="27"/>
    </row>
    <row r="2908" spans="1:13" ht="30" hidden="1" customHeight="1" x14ac:dyDescent="0.3">
      <c r="A2908" s="27">
        <f t="shared" si="19"/>
        <v>1282</v>
      </c>
      <c r="B2908" s="31">
        <v>44893</v>
      </c>
      <c r="C2908" s="31">
        <v>44820</v>
      </c>
      <c r="D2908" s="19" t="s">
        <v>714</v>
      </c>
      <c r="E2908" s="51" t="str">
        <f>IF(ISBLANK(LeaveTracker[[#This Row],[Employee Name]]),"-----",VLOOKUP(LeaveTracker[[#This Row],[Employee Name]],Employees[[Employee Name]:[Office]],7))</f>
        <v>CBO</v>
      </c>
      <c r="F2908" s="51" t="str">
        <f>IF(ISBLANK(LeaveTracker[[#This Row],[Employee Name]]),"-----",VLOOKUP(LeaveTracker[[#This Row],[Employee Name]],Employees[[Employee Name]:[Office]],6))</f>
        <v>REGULAR</v>
      </c>
      <c r="G2908" s="24">
        <v>44826</v>
      </c>
      <c r="H2908" s="24">
        <v>44826</v>
      </c>
      <c r="I2908" s="57" t="s">
        <v>82</v>
      </c>
      <c r="K2908" s="51" t="str">
        <f ca="1">LeaveTracker[[#This Row],[Days]]&amp;" "&amp;LeaveTracker[[#This Row],[Type of Leave]]</f>
        <v>1 VL</v>
      </c>
      <c r="L2908" s="23">
        <f ca="1">NETWORKDAYS(LeaveTracker[[#This Row],[Start Date]],LeaveTracker[[#This Row],[End Date]],lstHolidays)</f>
        <v>1</v>
      </c>
      <c r="M2908" s="27"/>
    </row>
    <row r="2909" spans="1:13" ht="30" hidden="1" customHeight="1" x14ac:dyDescent="0.3">
      <c r="A2909" s="27">
        <f t="shared" si="19"/>
        <v>1283</v>
      </c>
      <c r="B2909" s="31">
        <v>44893</v>
      </c>
      <c r="C2909" s="31">
        <v>44834</v>
      </c>
      <c r="D2909" s="19" t="s">
        <v>618</v>
      </c>
      <c r="E2909" s="51" t="str">
        <f>IF(ISBLANK(LeaveTracker[[#This Row],[Employee Name]]),"-----",VLOOKUP(LeaveTracker[[#This Row],[Employee Name]],Employees[[Employee Name]:[Office]],7))</f>
        <v>CBO</v>
      </c>
      <c r="F2909" s="51" t="str">
        <f>IF(ISBLANK(LeaveTracker[[#This Row],[Employee Name]]),"-----",VLOOKUP(LeaveTracker[[#This Row],[Employee Name]],Employees[[Employee Name]:[Office]],6))</f>
        <v>REGULAR</v>
      </c>
      <c r="G2909" s="24">
        <v>44833</v>
      </c>
      <c r="H2909" s="24">
        <v>44833</v>
      </c>
      <c r="I2909" s="57" t="s">
        <v>81</v>
      </c>
      <c r="K2909" s="51" t="str">
        <f ca="1">LeaveTracker[[#This Row],[Days]]&amp;" "&amp;LeaveTracker[[#This Row],[Type of Leave]]</f>
        <v>1 SL</v>
      </c>
      <c r="L2909" s="23">
        <f ca="1">NETWORKDAYS(LeaveTracker[[#This Row],[Start Date]],LeaveTracker[[#This Row],[End Date]],lstHolidays)</f>
        <v>1</v>
      </c>
      <c r="M2909" s="27"/>
    </row>
    <row r="2910" spans="1:13" ht="30" hidden="1" customHeight="1" x14ac:dyDescent="0.3">
      <c r="A2910" s="27">
        <f t="shared" si="19"/>
        <v>1284</v>
      </c>
      <c r="B2910" s="31">
        <v>44893</v>
      </c>
      <c r="C2910" s="31">
        <v>44813</v>
      </c>
      <c r="D2910" s="19" t="s">
        <v>717</v>
      </c>
      <c r="E2910" s="51" t="str">
        <f>IF(ISBLANK(LeaveTracker[[#This Row],[Employee Name]]),"-----",VLOOKUP(LeaveTracker[[#This Row],[Employee Name]],Employees[[Employee Name]:[Office]],7))</f>
        <v>CBO</v>
      </c>
      <c r="F2910" s="51" t="str">
        <f>IF(ISBLANK(LeaveTracker[[#This Row],[Employee Name]]),"-----",VLOOKUP(LeaveTracker[[#This Row],[Employee Name]],Employees[[Employee Name]:[Office]],6))</f>
        <v>REGULAR</v>
      </c>
      <c r="G2910" s="24">
        <v>44816</v>
      </c>
      <c r="H2910" s="24">
        <v>44816</v>
      </c>
      <c r="I2910" s="57" t="s">
        <v>300</v>
      </c>
      <c r="J2910" s="43" t="s">
        <v>1007</v>
      </c>
      <c r="K2910" s="51" t="str">
        <f ca="1">LeaveTracker[[#This Row],[Days]]&amp;" "&amp;LeaveTracker[[#This Row],[Type of Leave]]</f>
        <v>1 OTHER</v>
      </c>
      <c r="L2910" s="23">
        <f ca="1">NETWORKDAYS(LeaveTracker[[#This Row],[Start Date]],LeaveTracker[[#This Row],[End Date]],lstHolidays)</f>
        <v>1</v>
      </c>
      <c r="M2910" s="27"/>
    </row>
    <row r="2911" spans="1:13" ht="30" hidden="1" customHeight="1" x14ac:dyDescent="0.3">
      <c r="A2911" s="27">
        <f t="shared" si="19"/>
        <v>1285</v>
      </c>
      <c r="B2911" s="31">
        <v>44893</v>
      </c>
      <c r="C2911" s="31">
        <v>44812</v>
      </c>
      <c r="D2911" s="19" t="s">
        <v>186</v>
      </c>
      <c r="E2911" s="51" t="str">
        <f>IF(ISBLANK(LeaveTracker[[#This Row],[Employee Name]]),"-----",VLOOKUP(LeaveTracker[[#This Row],[Employee Name]],Employees[[Employee Name]:[Office]],7))</f>
        <v>CBO</v>
      </c>
      <c r="F2911" s="51" t="str">
        <f>IF(ISBLANK(LeaveTracker[[#This Row],[Employee Name]]),"-----",VLOOKUP(LeaveTracker[[#This Row],[Employee Name]],Employees[[Employee Name]:[Office]],6))</f>
        <v>REGULAR</v>
      </c>
      <c r="G2911" s="24">
        <v>44809</v>
      </c>
      <c r="H2911" s="24">
        <v>44811</v>
      </c>
      <c r="I2911" s="57" t="s">
        <v>81</v>
      </c>
      <c r="K2911" s="51" t="str">
        <f ca="1">LeaveTracker[[#This Row],[Days]]&amp;" "&amp;LeaveTracker[[#This Row],[Type of Leave]]</f>
        <v>3 SL</v>
      </c>
      <c r="L2911" s="23">
        <f ca="1">NETWORKDAYS(LeaveTracker[[#This Row],[Start Date]],LeaveTracker[[#This Row],[End Date]],lstHolidays)</f>
        <v>3</v>
      </c>
      <c r="M2911" s="27"/>
    </row>
    <row r="2912" spans="1:13" ht="30" hidden="1" customHeight="1" x14ac:dyDescent="0.3">
      <c r="A2912" s="27">
        <f t="shared" si="19"/>
        <v>1286</v>
      </c>
      <c r="B2912" s="31">
        <v>44893</v>
      </c>
      <c r="C2912" s="31">
        <v>44789</v>
      </c>
      <c r="D2912" s="19" t="s">
        <v>186</v>
      </c>
      <c r="E2912" s="51" t="str">
        <f>IF(ISBLANK(LeaveTracker[[#This Row],[Employee Name]]),"-----",VLOOKUP(LeaveTracker[[#This Row],[Employee Name]],Employees[[Employee Name]:[Office]],7))</f>
        <v>CBO</v>
      </c>
      <c r="F2912" s="51" t="str">
        <f>IF(ISBLANK(LeaveTracker[[#This Row],[Employee Name]]),"-----",VLOOKUP(LeaveTracker[[#This Row],[Employee Name]],Employees[[Employee Name]:[Office]],6))</f>
        <v>REGULAR</v>
      </c>
      <c r="G2912" s="24">
        <v>44788</v>
      </c>
      <c r="H2912" s="24">
        <v>44788</v>
      </c>
      <c r="I2912" s="57" t="s">
        <v>81</v>
      </c>
      <c r="K2912" s="51" t="str">
        <f ca="1">LeaveTracker[[#This Row],[Days]]&amp;" "&amp;LeaveTracker[[#This Row],[Type of Leave]]</f>
        <v>1 SL</v>
      </c>
      <c r="L2912" s="23">
        <f ca="1">NETWORKDAYS(LeaveTracker[[#This Row],[Start Date]],LeaveTracker[[#This Row],[End Date]],lstHolidays)</f>
        <v>1</v>
      </c>
      <c r="M2912" s="27"/>
    </row>
    <row r="2913" spans="1:13" ht="30" hidden="1" customHeight="1" x14ac:dyDescent="0.3">
      <c r="A2913" s="27">
        <v>1286</v>
      </c>
      <c r="B2913" s="31">
        <v>44893</v>
      </c>
      <c r="C2913" s="31">
        <v>44825</v>
      </c>
      <c r="D2913" s="19" t="s">
        <v>615</v>
      </c>
      <c r="E2913" s="51" t="str">
        <f>IF(ISBLANK(LeaveTracker[[#This Row],[Employee Name]]),"-----",VLOOKUP(LeaveTracker[[#This Row],[Employee Name]],Employees[[Employee Name]:[Office]],7))</f>
        <v>CBO</v>
      </c>
      <c r="F2913" s="51" t="str">
        <f>IF(ISBLANK(LeaveTracker[[#This Row],[Employee Name]]),"-----",VLOOKUP(LeaveTracker[[#This Row],[Employee Name]],Employees[[Employee Name]:[Office]],6))</f>
        <v>REGULAR</v>
      </c>
      <c r="G2913" s="24">
        <v>44824</v>
      </c>
      <c r="H2913" s="24">
        <v>44824</v>
      </c>
      <c r="I2913" s="57" t="s">
        <v>81</v>
      </c>
      <c r="K2913" s="51" t="str">
        <f ca="1">LeaveTracker[[#This Row],[Days]]&amp;" "&amp;LeaveTracker[[#This Row],[Type of Leave]]</f>
        <v>1 SL</v>
      </c>
      <c r="L2913" s="23">
        <f ca="1">NETWORKDAYS(LeaveTracker[[#This Row],[Start Date]],LeaveTracker[[#This Row],[End Date]],lstHolidays)</f>
        <v>1</v>
      </c>
      <c r="M2913" s="27"/>
    </row>
    <row r="2914" spans="1:13" ht="30" hidden="1" customHeight="1" x14ac:dyDescent="0.3">
      <c r="A2914" s="27">
        <f t="shared" si="19"/>
        <v>1287</v>
      </c>
      <c r="B2914" s="31">
        <v>44893</v>
      </c>
      <c r="C2914" s="31">
        <v>44810</v>
      </c>
      <c r="D2914" s="19" t="s">
        <v>615</v>
      </c>
      <c r="E2914" s="51" t="str">
        <f>IF(ISBLANK(LeaveTracker[[#This Row],[Employee Name]]),"-----",VLOOKUP(LeaveTracker[[#This Row],[Employee Name]],Employees[[Employee Name]:[Office]],7))</f>
        <v>CBO</v>
      </c>
      <c r="F2914" s="51" t="str">
        <f>IF(ISBLANK(LeaveTracker[[#This Row],[Employee Name]]),"-----",VLOOKUP(LeaveTracker[[#This Row],[Employee Name]],Employees[[Employee Name]:[Office]],6))</f>
        <v>REGULAR</v>
      </c>
      <c r="G2914" s="24">
        <v>44809</v>
      </c>
      <c r="H2914" s="24">
        <v>44809</v>
      </c>
      <c r="I2914" s="57" t="s">
        <v>81</v>
      </c>
      <c r="K2914" s="51" t="str">
        <f ca="1">LeaveTracker[[#This Row],[Days]]&amp;" "&amp;LeaveTracker[[#This Row],[Type of Leave]]</f>
        <v>1 SL</v>
      </c>
      <c r="L2914" s="23">
        <f ca="1">NETWORKDAYS(LeaveTracker[[#This Row],[Start Date]],LeaveTracker[[#This Row],[End Date]],lstHolidays)</f>
        <v>1</v>
      </c>
      <c r="M2914" s="27"/>
    </row>
    <row r="2915" spans="1:13" ht="30" hidden="1" customHeight="1" x14ac:dyDescent="0.3">
      <c r="A2915" s="27">
        <f t="shared" si="19"/>
        <v>1288</v>
      </c>
      <c r="B2915" s="31">
        <v>44893</v>
      </c>
      <c r="C2915" s="31">
        <v>44791</v>
      </c>
      <c r="D2915" s="19" t="s">
        <v>1270</v>
      </c>
      <c r="E2915" s="51" t="str">
        <f>IF(ISBLANK(LeaveTracker[[#This Row],[Employee Name]]),"-----",VLOOKUP(LeaveTracker[[#This Row],[Employee Name]],Employees[[Employee Name]:[Office]],7))</f>
        <v>BUDGET</v>
      </c>
      <c r="F2915" s="51" t="str">
        <f>IF(ISBLANK(LeaveTracker[[#This Row],[Employee Name]]),"-----",VLOOKUP(LeaveTracker[[#This Row],[Employee Name]],Employees[[Employee Name]:[Office]],6))</f>
        <v>REGULAR</v>
      </c>
      <c r="G2915" s="24">
        <v>44790</v>
      </c>
      <c r="H2915" s="24">
        <v>44790</v>
      </c>
      <c r="I2915" s="57" t="s">
        <v>81</v>
      </c>
      <c r="K2915" s="51" t="str">
        <f ca="1">LeaveTracker[[#This Row],[Days]]&amp;" "&amp;LeaveTracker[[#This Row],[Type of Leave]]</f>
        <v>1 SL</v>
      </c>
      <c r="L2915" s="23">
        <f ca="1">NETWORKDAYS(LeaveTracker[[#This Row],[Start Date]],LeaveTracker[[#This Row],[End Date]],lstHolidays)</f>
        <v>1</v>
      </c>
      <c r="M2915" s="27"/>
    </row>
    <row r="2916" spans="1:13" ht="30" hidden="1" customHeight="1" x14ac:dyDescent="0.3">
      <c r="A2916" s="27">
        <f t="shared" si="19"/>
        <v>1289</v>
      </c>
      <c r="B2916" s="31">
        <v>44893</v>
      </c>
      <c r="C2916" s="31">
        <v>44893</v>
      </c>
      <c r="D2916" s="19" t="s">
        <v>462</v>
      </c>
      <c r="E2916" s="51" t="str">
        <f>IF(ISBLANK(LeaveTracker[[#This Row],[Employee Name]]),"-----",VLOOKUP(LeaveTracker[[#This Row],[Employee Name]],Employees[[Employee Name]:[Office]],7))</f>
        <v>HRMO</v>
      </c>
      <c r="F2916" s="51" t="str">
        <f>IF(ISBLANK(LeaveTracker[[#This Row],[Employee Name]]),"-----",VLOOKUP(LeaveTracker[[#This Row],[Employee Name]],Employees[[Employee Name]:[Office]],6))</f>
        <v>REGULAR</v>
      </c>
      <c r="G2916" s="24">
        <v>44901</v>
      </c>
      <c r="H2916" s="24">
        <v>44901</v>
      </c>
      <c r="I2916" s="57" t="s">
        <v>82</v>
      </c>
      <c r="K2916" s="51" t="str">
        <f ca="1">LeaveTracker[[#This Row],[Days]]&amp;" "&amp;LeaveTracker[[#This Row],[Type of Leave]]</f>
        <v>1 VL</v>
      </c>
      <c r="L2916" s="23">
        <f ca="1">NETWORKDAYS(LeaveTracker[[#This Row],[Start Date]],LeaveTracker[[#This Row],[End Date]],lstHolidays)</f>
        <v>1</v>
      </c>
      <c r="M2916" s="27"/>
    </row>
    <row r="2917" spans="1:13" ht="30" hidden="1" customHeight="1" x14ac:dyDescent="0.3">
      <c r="A2917" s="27">
        <v>1289</v>
      </c>
      <c r="B2917" s="31">
        <v>44893</v>
      </c>
      <c r="C2917" s="31">
        <v>44893</v>
      </c>
      <c r="D2917" s="19" t="s">
        <v>462</v>
      </c>
      <c r="E2917" s="51" t="str">
        <f>IF(ISBLANK(LeaveTracker[[#This Row],[Employee Name]]),"-----",VLOOKUP(LeaveTracker[[#This Row],[Employee Name]],Employees[[Employee Name]:[Office]],7))</f>
        <v>HRMO</v>
      </c>
      <c r="F2917" s="51" t="str">
        <f>IF(ISBLANK(LeaveTracker[[#This Row],[Employee Name]]),"-----",VLOOKUP(LeaveTracker[[#This Row],[Employee Name]],Employees[[Employee Name]:[Office]],6))</f>
        <v>REGULAR</v>
      </c>
      <c r="G2917" s="24">
        <v>44918</v>
      </c>
      <c r="H2917" s="24">
        <v>44918</v>
      </c>
      <c r="I2917" s="57" t="s">
        <v>82</v>
      </c>
      <c r="K2917" s="51" t="str">
        <f ca="1">LeaveTracker[[#This Row],[Days]]&amp;" "&amp;LeaveTracker[[#This Row],[Type of Leave]]</f>
        <v>1 VL</v>
      </c>
      <c r="L2917" s="23">
        <f ca="1">NETWORKDAYS(LeaveTracker[[#This Row],[Start Date]],LeaveTracker[[#This Row],[End Date]],lstHolidays)</f>
        <v>1</v>
      </c>
      <c r="M2917" s="27"/>
    </row>
    <row r="2918" spans="1:13" ht="30" hidden="1" customHeight="1" x14ac:dyDescent="0.3">
      <c r="A2918" s="27">
        <f t="shared" si="19"/>
        <v>1290</v>
      </c>
      <c r="B2918" s="31">
        <v>44893</v>
      </c>
      <c r="C2918" s="31">
        <v>44817</v>
      </c>
      <c r="D2918" s="19" t="s">
        <v>1060</v>
      </c>
      <c r="E2918" s="51" t="str">
        <f>IF(ISBLANK(LeaveTracker[[#This Row],[Employee Name]]),"-----",VLOOKUP(LeaveTracker[[#This Row],[Employee Name]],Employees[[Employee Name]:[Office]],7))</f>
        <v>CTO</v>
      </c>
      <c r="F2918" s="51" t="str">
        <f>IF(ISBLANK(LeaveTracker[[#This Row],[Employee Name]]),"-----",VLOOKUP(LeaveTracker[[#This Row],[Employee Name]],Employees[[Employee Name]:[Office]],6))</f>
        <v>REGULAR</v>
      </c>
      <c r="G2918" s="24">
        <v>44812</v>
      </c>
      <c r="H2918" s="24">
        <v>44813</v>
      </c>
      <c r="I2918" s="57" t="s">
        <v>81</v>
      </c>
      <c r="K2918" s="51" t="str">
        <f ca="1">LeaveTracker[[#This Row],[Days]]&amp;" "&amp;LeaveTracker[[#This Row],[Type of Leave]]</f>
        <v>2 SL</v>
      </c>
      <c r="L2918" s="23">
        <f ca="1">NETWORKDAYS(LeaveTracker[[#This Row],[Start Date]],LeaveTracker[[#This Row],[End Date]],lstHolidays)</f>
        <v>2</v>
      </c>
      <c r="M2918" s="27"/>
    </row>
    <row r="2919" spans="1:13" ht="30" hidden="1" customHeight="1" x14ac:dyDescent="0.3">
      <c r="A2919" s="27">
        <f t="shared" si="19"/>
        <v>1291</v>
      </c>
      <c r="B2919" s="31">
        <v>44893</v>
      </c>
      <c r="C2919" s="31">
        <v>44855</v>
      </c>
      <c r="D2919" s="19" t="s">
        <v>1060</v>
      </c>
      <c r="E2919" s="51" t="str">
        <f>IF(ISBLANK(LeaveTracker[[#This Row],[Employee Name]]),"-----",VLOOKUP(LeaveTracker[[#This Row],[Employee Name]],Employees[[Employee Name]:[Office]],7))</f>
        <v>CTO</v>
      </c>
      <c r="F2919" s="51" t="str">
        <f>IF(ISBLANK(LeaveTracker[[#This Row],[Employee Name]]),"-----",VLOOKUP(LeaveTracker[[#This Row],[Employee Name]],Employees[[Employee Name]:[Office]],6))</f>
        <v>REGULAR</v>
      </c>
      <c r="G2919" s="24">
        <v>44862</v>
      </c>
      <c r="H2919" s="24">
        <v>44862</v>
      </c>
      <c r="I2919" s="57" t="s">
        <v>82</v>
      </c>
      <c r="J2919" s="43" t="s">
        <v>1008</v>
      </c>
      <c r="K2919" s="51" t="str">
        <f ca="1">LeaveTracker[[#This Row],[Days]]&amp;" "&amp;LeaveTracker[[#This Row],[Type of Leave]]</f>
        <v>1 VL</v>
      </c>
      <c r="L2919" s="23">
        <f ca="1">NETWORKDAYS(LeaveTracker[[#This Row],[Start Date]],LeaveTracker[[#This Row],[End Date]],lstHolidays)</f>
        <v>1</v>
      </c>
      <c r="M2919" s="27"/>
    </row>
    <row r="2920" spans="1:13" ht="30" hidden="1" customHeight="1" x14ac:dyDescent="0.3">
      <c r="A2920" s="27">
        <f t="shared" si="19"/>
        <v>1292</v>
      </c>
      <c r="B2920" s="31">
        <v>44893</v>
      </c>
      <c r="C2920" s="31">
        <v>44865</v>
      </c>
      <c r="D2920" s="19" t="s">
        <v>781</v>
      </c>
      <c r="E2920" s="51" t="str">
        <f>IF(ISBLANK(LeaveTracker[[#This Row],[Employee Name]]),"-----",VLOOKUP(LeaveTracker[[#This Row],[Employee Name]],Employees[[Employee Name]:[Office]],7))</f>
        <v>PICNIC GROVE</v>
      </c>
      <c r="F2920" s="51" t="str">
        <f>IF(ISBLANK(LeaveTracker[[#This Row],[Employee Name]]),"-----",VLOOKUP(LeaveTracker[[#This Row],[Employee Name]],Employees[[Employee Name]:[Office]],6))</f>
        <v>REGULAR</v>
      </c>
      <c r="G2920" s="24">
        <v>44856</v>
      </c>
      <c r="H2920" s="24">
        <v>44856</v>
      </c>
      <c r="I2920" s="57" t="s">
        <v>81</v>
      </c>
      <c r="K2920" s="51" t="str">
        <f>LeaveTracker[[#This Row],[Days]]&amp;" "&amp;LeaveTracker[[#This Row],[Type of Leave]]</f>
        <v>1 SL</v>
      </c>
      <c r="L2920" s="23">
        <v>1</v>
      </c>
      <c r="M2920" s="27"/>
    </row>
    <row r="2921" spans="1:13" ht="30" hidden="1" customHeight="1" x14ac:dyDescent="0.3">
      <c r="A2921" s="27">
        <v>1292</v>
      </c>
      <c r="B2921" s="31">
        <v>44893</v>
      </c>
      <c r="C2921" s="31">
        <v>44865</v>
      </c>
      <c r="D2921" s="19" t="s">
        <v>781</v>
      </c>
      <c r="E2921" s="51" t="str">
        <f>IF(ISBLANK(LeaveTracker[[#This Row],[Employee Name]]),"-----",VLOOKUP(LeaveTracker[[#This Row],[Employee Name]],Employees[[Employee Name]:[Office]],7))</f>
        <v>PICNIC GROVE</v>
      </c>
      <c r="F2921" s="51" t="str">
        <f>IF(ISBLANK(LeaveTracker[[#This Row],[Employee Name]]),"-----",VLOOKUP(LeaveTracker[[#This Row],[Employee Name]],Employees[[Employee Name]:[Office]],6))</f>
        <v>REGULAR</v>
      </c>
      <c r="G2921" s="24">
        <v>44863</v>
      </c>
      <c r="H2921" s="24">
        <v>44863</v>
      </c>
      <c r="I2921" s="57" t="s">
        <v>81</v>
      </c>
      <c r="K2921" s="51" t="str">
        <f>LeaveTracker[[#This Row],[Days]]&amp;" "&amp;LeaveTracker[[#This Row],[Type of Leave]]</f>
        <v>1 SL</v>
      </c>
      <c r="L2921" s="23">
        <v>1</v>
      </c>
      <c r="M2921" s="27"/>
    </row>
    <row r="2922" spans="1:13" ht="30" hidden="1" customHeight="1" x14ac:dyDescent="0.3">
      <c r="A2922" s="27">
        <f t="shared" si="19"/>
        <v>1293</v>
      </c>
      <c r="B2922" s="31">
        <v>44893</v>
      </c>
      <c r="C2922" s="31">
        <v>44862</v>
      </c>
      <c r="D2922" s="19" t="s">
        <v>285</v>
      </c>
      <c r="E2922" s="51" t="str">
        <f>IF(ISBLANK(LeaveTracker[[#This Row],[Employee Name]]),"-----",VLOOKUP(LeaveTracker[[#This Row],[Employee Name]],Employees[[Employee Name]:[Office]],7))</f>
        <v>PICNIC GROVE</v>
      </c>
      <c r="F2922" s="51" t="str">
        <f>IF(ISBLANK(LeaveTracker[[#This Row],[Employee Name]]),"-----",VLOOKUP(LeaveTracker[[#This Row],[Employee Name]],Employees[[Employee Name]:[Office]],6))</f>
        <v>REGULAR</v>
      </c>
      <c r="G2922" s="24">
        <v>44904</v>
      </c>
      <c r="H2922" s="24">
        <v>44904</v>
      </c>
      <c r="I2922" s="57" t="s">
        <v>82</v>
      </c>
      <c r="K2922" s="51" t="str">
        <f ca="1">LeaveTracker[[#This Row],[Days]]&amp;" "&amp;LeaveTracker[[#This Row],[Type of Leave]]</f>
        <v>1 VL</v>
      </c>
      <c r="L2922" s="23">
        <f ca="1">NETWORKDAYS(LeaveTracker[[#This Row],[Start Date]],LeaveTracker[[#This Row],[End Date]],lstHolidays)</f>
        <v>1</v>
      </c>
      <c r="M2922" s="27"/>
    </row>
    <row r="2923" spans="1:13" ht="30" hidden="1" customHeight="1" x14ac:dyDescent="0.3">
      <c r="A2923" s="27">
        <v>1293</v>
      </c>
      <c r="B2923" s="31">
        <v>44893</v>
      </c>
      <c r="C2923" s="31">
        <v>44862</v>
      </c>
      <c r="D2923" s="19" t="s">
        <v>285</v>
      </c>
      <c r="E2923" s="51" t="str">
        <f>IF(ISBLANK(LeaveTracker[[#This Row],[Employee Name]]),"-----",VLOOKUP(LeaveTracker[[#This Row],[Employee Name]],Employees[[Employee Name]:[Office]],7))</f>
        <v>PICNIC GROVE</v>
      </c>
      <c r="F2923" s="51" t="str">
        <f>IF(ISBLANK(LeaveTracker[[#This Row],[Employee Name]]),"-----",VLOOKUP(LeaveTracker[[#This Row],[Employee Name]],Employees[[Employee Name]:[Office]],6))</f>
        <v>REGULAR</v>
      </c>
      <c r="G2923" s="24">
        <v>44911</v>
      </c>
      <c r="H2923" s="24">
        <v>44911</v>
      </c>
      <c r="I2923" s="57" t="s">
        <v>82</v>
      </c>
      <c r="K2923" s="51" t="str">
        <f ca="1">LeaveTracker[[#This Row],[Days]]&amp;" "&amp;LeaveTracker[[#This Row],[Type of Leave]]</f>
        <v>1 VL</v>
      </c>
      <c r="L2923" s="23">
        <f ca="1">NETWORKDAYS(LeaveTracker[[#This Row],[Start Date]],LeaveTracker[[#This Row],[End Date]],lstHolidays)</f>
        <v>1</v>
      </c>
      <c r="M2923" s="27"/>
    </row>
    <row r="2924" spans="1:13" ht="30" hidden="1" customHeight="1" x14ac:dyDescent="0.3">
      <c r="A2924" s="27">
        <f t="shared" si="19"/>
        <v>1294</v>
      </c>
      <c r="B2924" s="31">
        <v>44893</v>
      </c>
      <c r="C2924" s="31">
        <v>44862</v>
      </c>
      <c r="D2924" s="19" t="s">
        <v>285</v>
      </c>
      <c r="E2924" s="51" t="str">
        <f>IF(ISBLANK(LeaveTracker[[#This Row],[Employee Name]]),"-----",VLOOKUP(LeaveTracker[[#This Row],[Employee Name]],Employees[[Employee Name]:[Office]],7))</f>
        <v>PICNIC GROVE</v>
      </c>
      <c r="F2924" s="51" t="str">
        <f>IF(ISBLANK(LeaveTracker[[#This Row],[Employee Name]]),"-----",VLOOKUP(LeaveTracker[[#This Row],[Employee Name]],Employees[[Employee Name]:[Office]],6))</f>
        <v>REGULAR</v>
      </c>
      <c r="G2924" s="24">
        <v>44876</v>
      </c>
      <c r="H2924" s="24">
        <v>44876</v>
      </c>
      <c r="I2924" s="57" t="s">
        <v>82</v>
      </c>
      <c r="K2924" s="51" t="str">
        <f ca="1">LeaveTracker[[#This Row],[Days]]&amp;" "&amp;LeaveTracker[[#This Row],[Type of Leave]]</f>
        <v>1 VL</v>
      </c>
      <c r="L2924" s="23">
        <f ca="1">NETWORKDAYS(LeaveTracker[[#This Row],[Start Date]],LeaveTracker[[#This Row],[End Date]],lstHolidays)</f>
        <v>1</v>
      </c>
      <c r="M2924" s="27"/>
    </row>
    <row r="2925" spans="1:13" ht="30" hidden="1" customHeight="1" x14ac:dyDescent="0.3">
      <c r="A2925" s="27">
        <v>1294</v>
      </c>
      <c r="B2925" s="31">
        <v>44893</v>
      </c>
      <c r="C2925" s="31">
        <v>44862</v>
      </c>
      <c r="D2925" s="19" t="s">
        <v>285</v>
      </c>
      <c r="E2925" s="51" t="str">
        <f>IF(ISBLANK(LeaveTracker[[#This Row],[Employee Name]]),"-----",VLOOKUP(LeaveTracker[[#This Row],[Employee Name]],Employees[[Employee Name]:[Office]],7))</f>
        <v>PICNIC GROVE</v>
      </c>
      <c r="F2925" s="51" t="str">
        <f>IF(ISBLANK(LeaveTracker[[#This Row],[Employee Name]]),"-----",VLOOKUP(LeaveTracker[[#This Row],[Employee Name]],Employees[[Employee Name]:[Office]],6))</f>
        <v>REGULAR</v>
      </c>
      <c r="G2925" s="24">
        <v>44883</v>
      </c>
      <c r="H2925" s="24">
        <v>44883</v>
      </c>
      <c r="I2925" s="57" t="s">
        <v>82</v>
      </c>
      <c r="K2925" s="51" t="str">
        <f ca="1">LeaveTracker[[#This Row],[Days]]&amp;" "&amp;LeaveTracker[[#This Row],[Type of Leave]]</f>
        <v>1 VL</v>
      </c>
      <c r="L2925" s="23">
        <f ca="1">NETWORKDAYS(LeaveTracker[[#This Row],[Start Date]],LeaveTracker[[#This Row],[End Date]],lstHolidays)</f>
        <v>1</v>
      </c>
      <c r="M2925" s="27"/>
    </row>
    <row r="2926" spans="1:13" ht="30" hidden="1" customHeight="1" x14ac:dyDescent="0.3">
      <c r="A2926" s="27">
        <v>1294</v>
      </c>
      <c r="B2926" s="31">
        <v>44893</v>
      </c>
      <c r="C2926" s="31">
        <v>44862</v>
      </c>
      <c r="D2926" s="19" t="s">
        <v>285</v>
      </c>
      <c r="E2926" s="51" t="str">
        <f>IF(ISBLANK(LeaveTracker[[#This Row],[Employee Name]]),"-----",VLOOKUP(LeaveTracker[[#This Row],[Employee Name]],Employees[[Employee Name]:[Office]],7))</f>
        <v>PICNIC GROVE</v>
      </c>
      <c r="F2926" s="51" t="str">
        <f>IF(ISBLANK(LeaveTracker[[#This Row],[Employee Name]]),"-----",VLOOKUP(LeaveTracker[[#This Row],[Employee Name]],Employees[[Employee Name]:[Office]],6))</f>
        <v>REGULAR</v>
      </c>
      <c r="G2926" s="24">
        <v>44890</v>
      </c>
      <c r="H2926" s="24">
        <v>44890</v>
      </c>
      <c r="I2926" s="57" t="s">
        <v>82</v>
      </c>
      <c r="K2926" s="51" t="str">
        <f ca="1">LeaveTracker[[#This Row],[Days]]&amp;" "&amp;LeaveTracker[[#This Row],[Type of Leave]]</f>
        <v>1 VL</v>
      </c>
      <c r="L2926" s="23">
        <f ca="1">NETWORKDAYS(LeaveTracker[[#This Row],[Start Date]],LeaveTracker[[#This Row],[End Date]],lstHolidays)</f>
        <v>1</v>
      </c>
      <c r="M2926" s="27"/>
    </row>
    <row r="2927" spans="1:13" ht="30" hidden="1" customHeight="1" x14ac:dyDescent="0.3">
      <c r="A2927" s="27">
        <f t="shared" si="19"/>
        <v>1295</v>
      </c>
      <c r="B2927" s="31">
        <v>44893</v>
      </c>
      <c r="C2927" s="31">
        <v>44862</v>
      </c>
      <c r="D2927" s="19" t="s">
        <v>285</v>
      </c>
      <c r="E2927" s="51" t="str">
        <f>IF(ISBLANK(LeaveTracker[[#This Row],[Employee Name]]),"-----",VLOOKUP(LeaveTracker[[#This Row],[Employee Name]],Employees[[Employee Name]:[Office]],7))</f>
        <v>PICNIC GROVE</v>
      </c>
      <c r="F2927" s="51" t="str">
        <f>IF(ISBLANK(LeaveTracker[[#This Row],[Employee Name]]),"-----",VLOOKUP(LeaveTracker[[#This Row],[Employee Name]],Employees[[Employee Name]:[Office]],6))</f>
        <v>REGULAR</v>
      </c>
      <c r="G2927" s="24">
        <v>44897</v>
      </c>
      <c r="H2927" s="24">
        <v>44897</v>
      </c>
      <c r="I2927" s="57" t="s">
        <v>300</v>
      </c>
      <c r="J2927" s="43" t="s">
        <v>1007</v>
      </c>
      <c r="K2927" s="51" t="str">
        <f ca="1">LeaveTracker[[#This Row],[Days]]&amp;" "&amp;LeaveTracker[[#This Row],[Type of Leave]]</f>
        <v>1 OTHER</v>
      </c>
      <c r="L2927" s="23">
        <f ca="1">NETWORKDAYS(LeaveTracker[[#This Row],[Start Date]],LeaveTracker[[#This Row],[End Date]],lstHolidays)</f>
        <v>1</v>
      </c>
      <c r="M2927" s="27"/>
    </row>
    <row r="2928" spans="1:13" ht="30" hidden="1" customHeight="1" x14ac:dyDescent="0.3">
      <c r="A2928" s="27">
        <v>1295</v>
      </c>
      <c r="B2928" s="31">
        <v>44893</v>
      </c>
      <c r="C2928" s="31">
        <v>44862</v>
      </c>
      <c r="D2928" s="19" t="s">
        <v>285</v>
      </c>
      <c r="E2928" s="51" t="str">
        <f>IF(ISBLANK(LeaveTracker[[#This Row],[Employee Name]]),"-----",VLOOKUP(LeaveTracker[[#This Row],[Employee Name]],Employees[[Employee Name]:[Office]],7))</f>
        <v>PICNIC GROVE</v>
      </c>
      <c r="F2928" s="51" t="str">
        <f>IF(ISBLANK(LeaveTracker[[#This Row],[Employee Name]]),"-----",VLOOKUP(LeaveTracker[[#This Row],[Employee Name]],Employees[[Employee Name]:[Office]],6))</f>
        <v>REGULAR</v>
      </c>
      <c r="G2928" s="24">
        <v>44918</v>
      </c>
      <c r="H2928" s="24">
        <v>44918</v>
      </c>
      <c r="I2928" s="57" t="s">
        <v>300</v>
      </c>
      <c r="J2928" s="43" t="s">
        <v>1007</v>
      </c>
      <c r="K2928" s="51" t="str">
        <f ca="1">LeaveTracker[[#This Row],[Days]]&amp;" "&amp;LeaveTracker[[#This Row],[Type of Leave]]</f>
        <v>1 OTHER</v>
      </c>
      <c r="L2928" s="23">
        <f ca="1">NETWORKDAYS(LeaveTracker[[#This Row],[Start Date]],LeaveTracker[[#This Row],[End Date]],lstHolidays)</f>
        <v>1</v>
      </c>
      <c r="M2928" s="27"/>
    </row>
    <row r="2929" spans="1:13" ht="30" hidden="1" customHeight="1" x14ac:dyDescent="0.3">
      <c r="A2929" s="27">
        <f t="shared" si="19"/>
        <v>1296</v>
      </c>
      <c r="B2929" s="31">
        <v>44893</v>
      </c>
      <c r="C2929" s="31">
        <v>44893</v>
      </c>
      <c r="D2929" s="19" t="s">
        <v>550</v>
      </c>
      <c r="E2929" s="51" t="str">
        <f>IF(ISBLANK(LeaveTracker[[#This Row],[Employee Name]]),"-----",VLOOKUP(LeaveTracker[[#This Row],[Employee Name]],Employees[[Employee Name]:[Office]],7))</f>
        <v>PICNIC GROVE</v>
      </c>
      <c r="F2929" s="51" t="str">
        <f>IF(ISBLANK(LeaveTracker[[#This Row],[Employee Name]]),"-----",VLOOKUP(LeaveTracker[[#This Row],[Employee Name]],Employees[[Employee Name]:[Office]],6))</f>
        <v>REGULAR</v>
      </c>
      <c r="G2929" s="24">
        <v>44908</v>
      </c>
      <c r="H2929" s="24">
        <v>44908</v>
      </c>
      <c r="I2929" s="57" t="s">
        <v>82</v>
      </c>
      <c r="K2929" s="51" t="str">
        <f ca="1">LeaveTracker[[#This Row],[Days]]&amp;" "&amp;LeaveTracker[[#This Row],[Type of Leave]]</f>
        <v>1 VL</v>
      </c>
      <c r="L2929" s="23">
        <f ca="1">NETWORKDAYS(LeaveTracker[[#This Row],[Start Date]],LeaveTracker[[#This Row],[End Date]],lstHolidays)</f>
        <v>1</v>
      </c>
      <c r="M2929" s="27"/>
    </row>
    <row r="2930" spans="1:13" ht="30" hidden="1" customHeight="1" x14ac:dyDescent="0.3">
      <c r="A2930" s="27">
        <v>1296</v>
      </c>
      <c r="B2930" s="31">
        <v>44893</v>
      </c>
      <c r="C2930" s="31">
        <v>44893</v>
      </c>
      <c r="D2930" s="19" t="s">
        <v>550</v>
      </c>
      <c r="E2930" s="51" t="str">
        <f>IF(ISBLANK(LeaveTracker[[#This Row],[Employee Name]]),"-----",VLOOKUP(LeaveTracker[[#This Row],[Employee Name]],Employees[[Employee Name]:[Office]],7))</f>
        <v>PICNIC GROVE</v>
      </c>
      <c r="F2930" s="51" t="str">
        <f>IF(ISBLANK(LeaveTracker[[#This Row],[Employee Name]]),"-----",VLOOKUP(LeaveTracker[[#This Row],[Employee Name]],Employees[[Employee Name]:[Office]],6))</f>
        <v>REGULAR</v>
      </c>
      <c r="G2930" s="24">
        <v>44911</v>
      </c>
      <c r="H2930" s="24">
        <v>44911</v>
      </c>
      <c r="I2930" s="57" t="s">
        <v>82</v>
      </c>
      <c r="K2930" s="51" t="str">
        <f ca="1">LeaveTracker[[#This Row],[Days]]&amp;" "&amp;LeaveTracker[[#This Row],[Type of Leave]]</f>
        <v>1 VL</v>
      </c>
      <c r="L2930" s="23">
        <f ca="1">NETWORKDAYS(LeaveTracker[[#This Row],[Start Date]],LeaveTracker[[#This Row],[End Date]],lstHolidays)</f>
        <v>1</v>
      </c>
      <c r="M2930" s="27"/>
    </row>
    <row r="2931" spans="1:13" ht="30" hidden="1" customHeight="1" x14ac:dyDescent="0.3">
      <c r="A2931" s="27">
        <f t="shared" si="19"/>
        <v>1297</v>
      </c>
      <c r="B2931" s="31">
        <v>44893</v>
      </c>
      <c r="C2931" s="31">
        <v>44850</v>
      </c>
      <c r="D2931" s="19" t="s">
        <v>280</v>
      </c>
      <c r="E2931" s="51" t="str">
        <f>IF(ISBLANK(LeaveTracker[[#This Row],[Employee Name]]),"-----",VLOOKUP(LeaveTracker[[#This Row],[Employee Name]],Employees[[Employee Name]:[Office]],7))</f>
        <v>PICNIC GROVE</v>
      </c>
      <c r="F2931" s="51" t="str">
        <f>IF(ISBLANK(LeaveTracker[[#This Row],[Employee Name]]),"-----",VLOOKUP(LeaveTracker[[#This Row],[Employee Name]],Employees[[Employee Name]:[Office]],6))</f>
        <v>REGULAR</v>
      </c>
      <c r="G2931" s="24">
        <v>44872</v>
      </c>
      <c r="H2931" s="24">
        <v>44876</v>
      </c>
      <c r="I2931" s="57" t="s">
        <v>82</v>
      </c>
      <c r="K2931" s="51" t="str">
        <f ca="1">LeaveTracker[[#This Row],[Days]]&amp;" "&amp;LeaveTracker[[#This Row],[Type of Leave]]</f>
        <v>5 VL</v>
      </c>
      <c r="L2931" s="23">
        <f ca="1">NETWORKDAYS(LeaveTracker[[#This Row],[Start Date]],LeaveTracker[[#This Row],[End Date]],lstHolidays)</f>
        <v>5</v>
      </c>
      <c r="M2931" s="27"/>
    </row>
    <row r="2932" spans="1:13" ht="30" hidden="1" customHeight="1" x14ac:dyDescent="0.3">
      <c r="A2932" s="27">
        <f t="shared" si="19"/>
        <v>1298</v>
      </c>
      <c r="B2932" s="31">
        <v>44893</v>
      </c>
      <c r="C2932" s="31">
        <v>44850</v>
      </c>
      <c r="D2932" s="19" t="s">
        <v>550</v>
      </c>
      <c r="E2932" s="51" t="str">
        <f>IF(ISBLANK(LeaveTracker[[#This Row],[Employee Name]]),"-----",VLOOKUP(LeaveTracker[[#This Row],[Employee Name]],Employees[[Employee Name]:[Office]],7))</f>
        <v>PICNIC GROVE</v>
      </c>
      <c r="F2932" s="51" t="str">
        <f>IF(ISBLANK(LeaveTracker[[#This Row],[Employee Name]]),"-----",VLOOKUP(LeaveTracker[[#This Row],[Employee Name]],Employees[[Employee Name]:[Office]],6))</f>
        <v>REGULAR</v>
      </c>
      <c r="G2932" s="24">
        <v>44873</v>
      </c>
      <c r="H2932" s="24">
        <v>44873</v>
      </c>
      <c r="I2932" s="57" t="s">
        <v>300</v>
      </c>
      <c r="J2932" s="43" t="s">
        <v>1007</v>
      </c>
      <c r="K2932" s="51" t="str">
        <f ca="1">LeaveTracker[[#This Row],[Days]]&amp;" "&amp;LeaveTracker[[#This Row],[Type of Leave]]</f>
        <v>1 OTHER</v>
      </c>
      <c r="L2932" s="23">
        <f ca="1">NETWORKDAYS(LeaveTracker[[#This Row],[Start Date]],LeaveTracker[[#This Row],[End Date]],lstHolidays)</f>
        <v>1</v>
      </c>
      <c r="M2932" s="27"/>
    </row>
    <row r="2933" spans="1:13" ht="30" hidden="1" customHeight="1" x14ac:dyDescent="0.3">
      <c r="A2933" s="27">
        <f t="shared" si="19"/>
        <v>1299</v>
      </c>
      <c r="B2933" s="31">
        <v>44893</v>
      </c>
      <c r="C2933" s="31">
        <v>44893</v>
      </c>
      <c r="D2933" s="19" t="s">
        <v>550</v>
      </c>
      <c r="E2933" s="51" t="str">
        <f>IF(ISBLANK(LeaveTracker[[#This Row],[Employee Name]]),"-----",VLOOKUP(LeaveTracker[[#This Row],[Employee Name]],Employees[[Employee Name]:[Office]],7))</f>
        <v>PICNIC GROVE</v>
      </c>
      <c r="F2933" s="51" t="str">
        <f>IF(ISBLANK(LeaveTracker[[#This Row],[Employee Name]]),"-----",VLOOKUP(LeaveTracker[[#This Row],[Employee Name]],Employees[[Employee Name]:[Office]],6))</f>
        <v>REGULAR</v>
      </c>
      <c r="G2933" s="24">
        <v>44894</v>
      </c>
      <c r="H2933" s="24">
        <v>44894</v>
      </c>
      <c r="I2933" s="57" t="s">
        <v>81</v>
      </c>
      <c r="K2933" s="51" t="str">
        <f ca="1">LeaveTracker[[#This Row],[Days]]&amp;" "&amp;LeaveTracker[[#This Row],[Type of Leave]]</f>
        <v>1 SL</v>
      </c>
      <c r="L2933" s="23">
        <f ca="1">NETWORKDAYS(LeaveTracker[[#This Row],[Start Date]],LeaveTracker[[#This Row],[End Date]],lstHolidays)</f>
        <v>1</v>
      </c>
      <c r="M2933" s="27"/>
    </row>
    <row r="2934" spans="1:13" ht="30" hidden="1" customHeight="1" x14ac:dyDescent="0.3">
      <c r="A2934" s="27">
        <f t="shared" si="19"/>
        <v>1300</v>
      </c>
      <c r="B2934" s="31">
        <v>44893</v>
      </c>
      <c r="C2934" s="31">
        <v>44852</v>
      </c>
      <c r="D2934" s="19" t="s">
        <v>550</v>
      </c>
      <c r="E2934" s="51" t="str">
        <f>IF(ISBLANK(LeaveTracker[[#This Row],[Employee Name]]),"-----",VLOOKUP(LeaveTracker[[#This Row],[Employee Name]],Employees[[Employee Name]:[Office]],7))</f>
        <v>PICNIC GROVE</v>
      </c>
      <c r="F2934" s="51" t="str">
        <f>IF(ISBLANK(LeaveTracker[[#This Row],[Employee Name]]),"-----",VLOOKUP(LeaveTracker[[#This Row],[Employee Name]],Employees[[Employee Name]:[Office]],6))</f>
        <v>REGULAR</v>
      </c>
      <c r="G2934" s="24">
        <v>44880</v>
      </c>
      <c r="H2934" s="24">
        <v>44880</v>
      </c>
      <c r="I2934" s="57" t="s">
        <v>81</v>
      </c>
      <c r="K2934" s="51" t="str">
        <f ca="1">LeaveTracker[[#This Row],[Days]]&amp;" "&amp;LeaveTracker[[#This Row],[Type of Leave]]</f>
        <v>1 SL</v>
      </c>
      <c r="L2934" s="23">
        <f ca="1">NETWORKDAYS(LeaveTracker[[#This Row],[Start Date]],LeaveTracker[[#This Row],[End Date]],lstHolidays)</f>
        <v>1</v>
      </c>
      <c r="M2934" s="27"/>
    </row>
    <row r="2935" spans="1:13" ht="30" hidden="1" customHeight="1" x14ac:dyDescent="0.3">
      <c r="A2935" s="27">
        <f t="shared" si="19"/>
        <v>1301</v>
      </c>
      <c r="B2935" s="31">
        <v>44893</v>
      </c>
      <c r="C2935" s="31">
        <v>44845</v>
      </c>
      <c r="D2935" s="19" t="s">
        <v>282</v>
      </c>
      <c r="E2935" s="51" t="str">
        <f>IF(ISBLANK(LeaveTracker[[#This Row],[Employee Name]]),"-----",VLOOKUP(LeaveTracker[[#This Row],[Employee Name]],Employees[[Employee Name]:[Office]],7))</f>
        <v>PICNIC GROVE</v>
      </c>
      <c r="F2935" s="51" t="str">
        <f>IF(ISBLANK(LeaveTracker[[#This Row],[Employee Name]]),"-----",VLOOKUP(LeaveTracker[[#This Row],[Employee Name]],Employees[[Employee Name]:[Office]],6))</f>
        <v>REGULAR</v>
      </c>
      <c r="G2935" s="24">
        <v>44851</v>
      </c>
      <c r="H2935" s="24">
        <v>44852</v>
      </c>
      <c r="I2935" s="57" t="s">
        <v>82</v>
      </c>
      <c r="J2935" s="43" t="s">
        <v>1008</v>
      </c>
      <c r="K2935" s="51" t="str">
        <f ca="1">LeaveTracker[[#This Row],[Days]]&amp;" "&amp;LeaveTracker[[#This Row],[Type of Leave]]</f>
        <v>2 VL</v>
      </c>
      <c r="L2935" s="23">
        <f ca="1">NETWORKDAYS(LeaveTracker[[#This Row],[Start Date]],LeaveTracker[[#This Row],[End Date]],lstHolidays)</f>
        <v>2</v>
      </c>
      <c r="M2935" s="27"/>
    </row>
    <row r="2936" spans="1:13" ht="30" hidden="1" customHeight="1" x14ac:dyDescent="0.3">
      <c r="A2936" s="27">
        <f t="shared" si="19"/>
        <v>1302</v>
      </c>
      <c r="B2936" s="31">
        <v>44893</v>
      </c>
      <c r="C2936" s="31">
        <v>44859</v>
      </c>
      <c r="D2936" s="19" t="s">
        <v>282</v>
      </c>
      <c r="E2936" s="51" t="str">
        <f>IF(ISBLANK(LeaveTracker[[#This Row],[Employee Name]]),"-----",VLOOKUP(LeaveTracker[[#This Row],[Employee Name]],Employees[[Employee Name]:[Office]],7))</f>
        <v>PICNIC GROVE</v>
      </c>
      <c r="F2936" s="51" t="str">
        <f>IF(ISBLANK(LeaveTracker[[#This Row],[Employee Name]]),"-----",VLOOKUP(LeaveTracker[[#This Row],[Employee Name]],Employees[[Employee Name]:[Office]],6))</f>
        <v>REGULAR</v>
      </c>
      <c r="G2936" s="24">
        <v>44868</v>
      </c>
      <c r="H2936" s="24">
        <v>44869</v>
      </c>
      <c r="I2936" s="57"/>
      <c r="K2936" s="51" t="str">
        <f ca="1">LeaveTracker[[#This Row],[Days]]&amp;" "&amp;LeaveTracker[[#This Row],[Type of Leave]]</f>
        <v xml:space="preserve">2 </v>
      </c>
      <c r="L2936" s="23">
        <f ca="1">NETWORKDAYS(LeaveTracker[[#This Row],[Start Date]],LeaveTracker[[#This Row],[End Date]],lstHolidays)</f>
        <v>2</v>
      </c>
      <c r="M2936" s="27"/>
    </row>
    <row r="2937" spans="1:13" ht="30" hidden="1" customHeight="1" x14ac:dyDescent="0.3">
      <c r="A2937" s="27">
        <f t="shared" si="19"/>
        <v>1303</v>
      </c>
      <c r="B2937" s="31">
        <v>44893</v>
      </c>
      <c r="C2937" s="31">
        <v>44844</v>
      </c>
      <c r="D2937" s="19" t="s">
        <v>350</v>
      </c>
      <c r="E2937" s="51" t="str">
        <f>IF(ISBLANK(LeaveTracker[[#This Row],[Employee Name]]),"-----",VLOOKUP(LeaveTracker[[#This Row],[Employee Name]],Employees[[Employee Name]:[Office]],7))</f>
        <v>PICNIC GROVE</v>
      </c>
      <c r="F2937" s="51" t="str">
        <f>IF(ISBLANK(LeaveTracker[[#This Row],[Employee Name]]),"-----",VLOOKUP(LeaveTracker[[#This Row],[Employee Name]],Employees[[Employee Name]:[Office]],6))</f>
        <v>REGULAR</v>
      </c>
      <c r="G2937" s="24">
        <v>44837</v>
      </c>
      <c r="H2937" s="24">
        <v>44838</v>
      </c>
      <c r="I2937" s="57" t="s">
        <v>81</v>
      </c>
      <c r="K2937" s="51" t="str">
        <f ca="1">LeaveTracker[[#This Row],[Days]]&amp;" "&amp;LeaveTracker[[#This Row],[Type of Leave]]</f>
        <v>2 SL</v>
      </c>
      <c r="L2937" s="23">
        <f ca="1">NETWORKDAYS(LeaveTracker[[#This Row],[Start Date]],LeaveTracker[[#This Row],[End Date]],lstHolidays)</f>
        <v>2</v>
      </c>
      <c r="M2937" s="27"/>
    </row>
    <row r="2938" spans="1:13" ht="30" hidden="1" customHeight="1" x14ac:dyDescent="0.3">
      <c r="A2938" s="27">
        <v>1303</v>
      </c>
      <c r="B2938" s="31">
        <v>44893</v>
      </c>
      <c r="C2938" s="31">
        <v>44844</v>
      </c>
      <c r="D2938" s="19" t="s">
        <v>350</v>
      </c>
      <c r="E2938" s="51" t="str">
        <f>IF(ISBLANK(LeaveTracker[[#This Row],[Employee Name]]),"-----",VLOOKUP(LeaveTracker[[#This Row],[Employee Name]],Employees[[Employee Name]:[Office]],7))</f>
        <v>PICNIC GROVE</v>
      </c>
      <c r="F2938" s="51" t="str">
        <f>IF(ISBLANK(LeaveTracker[[#This Row],[Employee Name]]),"-----",VLOOKUP(LeaveTracker[[#This Row],[Employee Name]],Employees[[Employee Name]:[Office]],6))</f>
        <v>REGULAR</v>
      </c>
      <c r="G2938" s="24">
        <v>44841</v>
      </c>
      <c r="H2938" s="24">
        <v>44841</v>
      </c>
      <c r="I2938" s="57" t="s">
        <v>81</v>
      </c>
      <c r="K2938" s="51" t="str">
        <f ca="1">LeaveTracker[[#This Row],[Days]]&amp;" "&amp;LeaveTracker[[#This Row],[Type of Leave]]</f>
        <v>1 SL</v>
      </c>
      <c r="L2938" s="23">
        <f ca="1">NETWORKDAYS(LeaveTracker[[#This Row],[Start Date]],LeaveTracker[[#This Row],[End Date]],lstHolidays)</f>
        <v>1</v>
      </c>
      <c r="M2938" s="27"/>
    </row>
    <row r="2939" spans="1:13" ht="30" hidden="1" customHeight="1" x14ac:dyDescent="0.3">
      <c r="A2939" s="27">
        <f t="shared" ref="A2939:A3002" si="20">A2938+1</f>
        <v>1304</v>
      </c>
      <c r="B2939" s="31">
        <v>44893</v>
      </c>
      <c r="C2939" s="31">
        <v>44869</v>
      </c>
      <c r="D2939" s="19" t="s">
        <v>350</v>
      </c>
      <c r="E2939" s="51" t="str">
        <f>IF(ISBLANK(LeaveTracker[[#This Row],[Employee Name]]),"-----",VLOOKUP(LeaveTracker[[#This Row],[Employee Name]],Employees[[Employee Name]:[Office]],7))</f>
        <v>PICNIC GROVE</v>
      </c>
      <c r="F2939" s="51" t="str">
        <f>IF(ISBLANK(LeaveTracker[[#This Row],[Employee Name]]),"-----",VLOOKUP(LeaveTracker[[#This Row],[Employee Name]],Employees[[Employee Name]:[Office]],6))</f>
        <v>REGULAR</v>
      </c>
      <c r="G2939" s="24">
        <v>44861</v>
      </c>
      <c r="H2939" s="24">
        <v>44862</v>
      </c>
      <c r="I2939" s="57" t="s">
        <v>81</v>
      </c>
      <c r="K2939" s="51" t="str">
        <f ca="1">LeaveTracker[[#This Row],[Days]]&amp;" "&amp;LeaveTracker[[#This Row],[Type of Leave]]</f>
        <v>2 SL</v>
      </c>
      <c r="L2939" s="23">
        <f ca="1">NETWORKDAYS(LeaveTracker[[#This Row],[Start Date]],LeaveTracker[[#This Row],[End Date]],lstHolidays)</f>
        <v>2</v>
      </c>
      <c r="M2939" s="27"/>
    </row>
    <row r="2940" spans="1:13" ht="30" hidden="1" customHeight="1" x14ac:dyDescent="0.3">
      <c r="A2940" s="27">
        <f t="shared" si="20"/>
        <v>1305</v>
      </c>
      <c r="B2940" s="31">
        <v>44893</v>
      </c>
      <c r="C2940" s="31">
        <v>44812</v>
      </c>
      <c r="D2940" s="19" t="s">
        <v>679</v>
      </c>
      <c r="E2940" s="51" t="str">
        <f>IF(ISBLANK(LeaveTracker[[#This Row],[Employee Name]]),"-----",VLOOKUP(LeaveTracker[[#This Row],[Employee Name]],Employees[[Employee Name]:[Office]],7))</f>
        <v>PICNIC GROVE</v>
      </c>
      <c r="F2940" s="51" t="str">
        <f>IF(ISBLANK(LeaveTracker[[#This Row],[Employee Name]]),"-----",VLOOKUP(LeaveTracker[[#This Row],[Employee Name]],Employees[[Employee Name]:[Office]],6))</f>
        <v>REGULAR</v>
      </c>
      <c r="G2940" s="24">
        <v>44817</v>
      </c>
      <c r="H2940" s="24">
        <v>44834</v>
      </c>
      <c r="I2940" s="57" t="s">
        <v>82</v>
      </c>
      <c r="K2940" s="51" t="str">
        <f ca="1">LeaveTracker[[#This Row],[Days]]&amp;" "&amp;LeaveTracker[[#This Row],[Type of Leave]]</f>
        <v>14 VL</v>
      </c>
      <c r="L2940" s="23">
        <f ca="1">NETWORKDAYS(LeaveTracker[[#This Row],[Start Date]],LeaveTracker[[#This Row],[End Date]],lstHolidays)</f>
        <v>14</v>
      </c>
      <c r="M2940" s="27"/>
    </row>
    <row r="2941" spans="1:13" ht="30" hidden="1" customHeight="1" x14ac:dyDescent="0.3">
      <c r="A2941" s="27">
        <f t="shared" si="20"/>
        <v>1306</v>
      </c>
      <c r="B2941" s="31">
        <v>44893</v>
      </c>
      <c r="C2941" s="31">
        <v>44816</v>
      </c>
      <c r="D2941" s="19" t="s">
        <v>679</v>
      </c>
      <c r="E2941" s="51" t="str">
        <f>IF(ISBLANK(LeaveTracker[[#This Row],[Employee Name]]),"-----",VLOOKUP(LeaveTracker[[#This Row],[Employee Name]],Employees[[Employee Name]:[Office]],7))</f>
        <v>PICNIC GROVE</v>
      </c>
      <c r="F2941" s="51" t="str">
        <f>IF(ISBLANK(LeaveTracker[[#This Row],[Employee Name]]),"-----",VLOOKUP(LeaveTracker[[#This Row],[Employee Name]],Employees[[Employee Name]:[Office]],6))</f>
        <v>REGULAR</v>
      </c>
      <c r="G2941" s="24">
        <v>44812</v>
      </c>
      <c r="H2941" s="24">
        <v>44814</v>
      </c>
      <c r="I2941" s="57" t="s">
        <v>81</v>
      </c>
      <c r="K2941" s="51" t="str">
        <f>LeaveTracker[[#This Row],[Days]]&amp;" "&amp;LeaveTracker[[#This Row],[Type of Leave]]</f>
        <v>3 SL</v>
      </c>
      <c r="L2941" s="23">
        <v>3</v>
      </c>
      <c r="M2941" s="27"/>
    </row>
    <row r="2942" spans="1:13" ht="30" hidden="1" customHeight="1" x14ac:dyDescent="0.3">
      <c r="A2942" s="27">
        <f t="shared" si="20"/>
        <v>1307</v>
      </c>
      <c r="B2942" s="31">
        <v>44893</v>
      </c>
      <c r="C2942" s="31">
        <v>44893</v>
      </c>
      <c r="D2942" s="19" t="s">
        <v>679</v>
      </c>
      <c r="E2942" s="51" t="str">
        <f>IF(ISBLANK(LeaveTracker[[#This Row],[Employee Name]]),"-----",VLOOKUP(LeaveTracker[[#This Row],[Employee Name]],Employees[[Employee Name]:[Office]],7))</f>
        <v>PICNIC GROVE</v>
      </c>
      <c r="F2942" s="51" t="str">
        <f>IF(ISBLANK(LeaveTracker[[#This Row],[Employee Name]]),"-----",VLOOKUP(LeaveTracker[[#This Row],[Employee Name]],Employees[[Employee Name]:[Office]],6))</f>
        <v>REGULAR</v>
      </c>
      <c r="G2942" s="24">
        <v>44844</v>
      </c>
      <c r="H2942" s="24">
        <v>44848</v>
      </c>
      <c r="I2942" s="57" t="s">
        <v>81</v>
      </c>
      <c r="K2942" s="51" t="str">
        <f ca="1">LeaveTracker[[#This Row],[Days]]&amp;" "&amp;LeaveTracker[[#This Row],[Type of Leave]]</f>
        <v>5 SL</v>
      </c>
      <c r="L2942" s="23">
        <f ca="1">NETWORKDAYS(LeaveTracker[[#This Row],[Start Date]],LeaveTracker[[#This Row],[End Date]],lstHolidays)</f>
        <v>5</v>
      </c>
      <c r="M2942" s="27"/>
    </row>
    <row r="2943" spans="1:13" ht="30" hidden="1" customHeight="1" x14ac:dyDescent="0.3">
      <c r="A2943" s="27">
        <f t="shared" si="20"/>
        <v>1308</v>
      </c>
      <c r="B2943" s="31">
        <v>44893</v>
      </c>
      <c r="C2943" s="31">
        <v>44819</v>
      </c>
      <c r="D2943" s="19" t="s">
        <v>270</v>
      </c>
      <c r="E2943" s="51" t="str">
        <f>IF(ISBLANK(LeaveTracker[[#This Row],[Employee Name]]),"-----",VLOOKUP(LeaveTracker[[#This Row],[Employee Name]],Employees[[Employee Name]:[Office]],7))</f>
        <v>PICNIC GROVE</v>
      </c>
      <c r="F2943" s="51" t="str">
        <f>IF(ISBLANK(LeaveTracker[[#This Row],[Employee Name]]),"-----",VLOOKUP(LeaveTracker[[#This Row],[Employee Name]],Employees[[Employee Name]:[Office]],6))</f>
        <v>REGULAR</v>
      </c>
      <c r="G2943" s="24">
        <v>44816</v>
      </c>
      <c r="H2943" s="24">
        <v>44818</v>
      </c>
      <c r="I2943" s="57" t="s">
        <v>81</v>
      </c>
      <c r="K2943" s="51" t="str">
        <f ca="1">LeaveTracker[[#This Row],[Days]]&amp;" "&amp;LeaveTracker[[#This Row],[Type of Leave]]</f>
        <v>3 SL</v>
      </c>
      <c r="L2943" s="23">
        <f ca="1">NETWORKDAYS(LeaveTracker[[#This Row],[Start Date]],LeaveTracker[[#This Row],[End Date]],lstHolidays)</f>
        <v>3</v>
      </c>
      <c r="M2943" s="27"/>
    </row>
    <row r="2944" spans="1:13" ht="30" hidden="1" customHeight="1" x14ac:dyDescent="0.3">
      <c r="A2944" s="27">
        <f t="shared" si="20"/>
        <v>1309</v>
      </c>
      <c r="B2944" s="31">
        <v>44893</v>
      </c>
      <c r="C2944" s="31">
        <v>44844</v>
      </c>
      <c r="D2944" s="19" t="s">
        <v>270</v>
      </c>
      <c r="E2944" s="51" t="str">
        <f>IF(ISBLANK(LeaveTracker[[#This Row],[Employee Name]]),"-----",VLOOKUP(LeaveTracker[[#This Row],[Employee Name]],Employees[[Employee Name]:[Office]],7))</f>
        <v>PICNIC GROVE</v>
      </c>
      <c r="F2944" s="51" t="str">
        <f>IF(ISBLANK(LeaveTracker[[#This Row],[Employee Name]]),"-----",VLOOKUP(LeaveTracker[[#This Row],[Employee Name]],Employees[[Employee Name]:[Office]],6))</f>
        <v>REGULAR</v>
      </c>
      <c r="G2944" s="24">
        <v>44861</v>
      </c>
      <c r="H2944" s="24">
        <v>44864</v>
      </c>
      <c r="I2944" s="57" t="s">
        <v>300</v>
      </c>
      <c r="J2944" s="43" t="s">
        <v>1039</v>
      </c>
      <c r="K2944" s="51" t="str">
        <f>LeaveTracker[[#This Row],[Days]]&amp;" "&amp;LeaveTracker[[#This Row],[Type of Leave]]</f>
        <v>4 OTHER</v>
      </c>
      <c r="L2944" s="23">
        <v>4</v>
      </c>
      <c r="M2944" s="27"/>
    </row>
    <row r="2945" spans="1:13" ht="30" hidden="1" customHeight="1" x14ac:dyDescent="0.3">
      <c r="A2945" s="27">
        <f t="shared" si="20"/>
        <v>1310</v>
      </c>
      <c r="B2945" s="31">
        <v>44893</v>
      </c>
      <c r="C2945" s="31">
        <v>44850</v>
      </c>
      <c r="D2945" s="19" t="s">
        <v>270</v>
      </c>
      <c r="E2945" s="51" t="str">
        <f>IF(ISBLANK(LeaveTracker[[#This Row],[Employee Name]]),"-----",VLOOKUP(LeaveTracker[[#This Row],[Employee Name]],Employees[[Employee Name]:[Office]],7))</f>
        <v>PICNIC GROVE</v>
      </c>
      <c r="F2945" s="51" t="str">
        <f>IF(ISBLANK(LeaveTracker[[#This Row],[Employee Name]]),"-----",VLOOKUP(LeaveTracker[[#This Row],[Employee Name]],Employees[[Employee Name]:[Office]],6))</f>
        <v>REGULAR</v>
      </c>
      <c r="G2945" s="24">
        <v>44903</v>
      </c>
      <c r="H2945" s="24">
        <v>44903</v>
      </c>
      <c r="I2945" s="57" t="s">
        <v>300</v>
      </c>
      <c r="J2945" s="43" t="s">
        <v>1007</v>
      </c>
      <c r="K2945" s="51" t="str">
        <f ca="1">LeaveTracker[[#This Row],[Days]]&amp;" "&amp;LeaveTracker[[#This Row],[Type of Leave]]</f>
        <v>0 OTHER</v>
      </c>
      <c r="L2945" s="23">
        <f ca="1">NETWORKDAYS(LeaveTracker[[#This Row],[Start Date]],LeaveTracker[[#This Row],[End Date]],lstHolidays)</f>
        <v>0</v>
      </c>
      <c r="M2945" s="27"/>
    </row>
    <row r="2946" spans="1:13" ht="30" hidden="1" customHeight="1" x14ac:dyDescent="0.3">
      <c r="A2946" s="27">
        <f t="shared" si="20"/>
        <v>1311</v>
      </c>
      <c r="B2946" s="31">
        <v>44893</v>
      </c>
      <c r="C2946" s="31">
        <v>44850</v>
      </c>
      <c r="D2946" s="19" t="s">
        <v>270</v>
      </c>
      <c r="E2946" s="51" t="str">
        <f>IF(ISBLANK(LeaveTracker[[#This Row],[Employee Name]]),"-----",VLOOKUP(LeaveTracker[[#This Row],[Employee Name]],Employees[[Employee Name]:[Office]],7))</f>
        <v>PICNIC GROVE</v>
      </c>
      <c r="F2946" s="51" t="str">
        <f>IF(ISBLANK(LeaveTracker[[#This Row],[Employee Name]]),"-----",VLOOKUP(LeaveTracker[[#This Row],[Employee Name]],Employees[[Employee Name]:[Office]],6))</f>
        <v>REGULAR</v>
      </c>
      <c r="G2946" s="24">
        <v>44864</v>
      </c>
      <c r="H2946" s="24">
        <v>44864</v>
      </c>
      <c r="I2946" s="57" t="s">
        <v>300</v>
      </c>
      <c r="J2946" s="43" t="s">
        <v>1007</v>
      </c>
      <c r="K2946" s="51" t="str">
        <f ca="1">LeaveTracker[[#This Row],[Days]]&amp;" "&amp;LeaveTracker[[#This Row],[Type of Leave]]</f>
        <v>0 OTHER</v>
      </c>
      <c r="L2946" s="23">
        <f ca="1">NETWORKDAYS(LeaveTracker[[#This Row],[Start Date]],LeaveTracker[[#This Row],[End Date]],lstHolidays)</f>
        <v>0</v>
      </c>
      <c r="M2946" s="27"/>
    </row>
    <row r="2947" spans="1:13" ht="30" hidden="1" customHeight="1" x14ac:dyDescent="0.3">
      <c r="A2947" s="27">
        <f t="shared" si="20"/>
        <v>1312</v>
      </c>
      <c r="B2947" s="31">
        <v>44893</v>
      </c>
      <c r="C2947" s="31">
        <v>44816</v>
      </c>
      <c r="D2947" s="19" t="s">
        <v>627</v>
      </c>
      <c r="E2947" s="51" t="str">
        <f>IF(ISBLANK(LeaveTracker[[#This Row],[Employee Name]]),"-----",VLOOKUP(LeaveTracker[[#This Row],[Employee Name]],Employees[[Employee Name]:[Office]],7))</f>
        <v>CTO</v>
      </c>
      <c r="F2947" s="51" t="str">
        <f>IF(ISBLANK(LeaveTracker[[#This Row],[Employee Name]]),"-----",VLOOKUP(LeaveTracker[[#This Row],[Employee Name]],Employees[[Employee Name]:[Office]],6))</f>
        <v>REGULAR</v>
      </c>
      <c r="G2947" s="24">
        <v>44820</v>
      </c>
      <c r="H2947" s="24">
        <v>44820</v>
      </c>
      <c r="I2947" s="57" t="s">
        <v>82</v>
      </c>
      <c r="K2947" s="51" t="str">
        <f ca="1">LeaveTracker[[#This Row],[Days]]&amp;" "&amp;LeaveTracker[[#This Row],[Type of Leave]]</f>
        <v>1 VL</v>
      </c>
      <c r="L2947" s="23">
        <f ca="1">NETWORKDAYS(LeaveTracker[[#This Row],[Start Date]],LeaveTracker[[#This Row],[End Date]],lstHolidays)</f>
        <v>1</v>
      </c>
      <c r="M2947" s="27"/>
    </row>
    <row r="2948" spans="1:13" ht="30" hidden="1" customHeight="1" x14ac:dyDescent="0.3">
      <c r="A2948" s="27">
        <f t="shared" si="20"/>
        <v>1313</v>
      </c>
      <c r="B2948" s="31">
        <v>44893</v>
      </c>
      <c r="C2948" s="31">
        <v>44813</v>
      </c>
      <c r="D2948" s="19" t="s">
        <v>627</v>
      </c>
      <c r="E2948" s="51" t="str">
        <f>IF(ISBLANK(LeaveTracker[[#This Row],[Employee Name]]),"-----",VLOOKUP(LeaveTracker[[#This Row],[Employee Name]],Employees[[Employee Name]:[Office]],7))</f>
        <v>CTO</v>
      </c>
      <c r="F2948" s="51" t="str">
        <f>IF(ISBLANK(LeaveTracker[[#This Row],[Employee Name]]),"-----",VLOOKUP(LeaveTracker[[#This Row],[Employee Name]],Employees[[Employee Name]:[Office]],6))</f>
        <v>REGULAR</v>
      </c>
      <c r="G2948" s="24">
        <v>44789</v>
      </c>
      <c r="H2948" s="24">
        <v>44789</v>
      </c>
      <c r="I2948" s="57" t="s">
        <v>82</v>
      </c>
      <c r="K2948" s="51" t="str">
        <f ca="1">LeaveTracker[[#This Row],[Days]]&amp;" "&amp;LeaveTracker[[#This Row],[Type of Leave]]</f>
        <v>1 VL</v>
      </c>
      <c r="L2948" s="23">
        <f ca="1">NETWORKDAYS(LeaveTracker[[#This Row],[Start Date]],LeaveTracker[[#This Row],[End Date]],lstHolidays)</f>
        <v>1</v>
      </c>
      <c r="M2948" s="27"/>
    </row>
    <row r="2949" spans="1:13" ht="30" hidden="1" customHeight="1" x14ac:dyDescent="0.3">
      <c r="A2949" s="27">
        <f t="shared" si="20"/>
        <v>1314</v>
      </c>
      <c r="B2949" s="31">
        <v>44893</v>
      </c>
      <c r="C2949" s="31">
        <v>44798</v>
      </c>
      <c r="D2949" s="19" t="s">
        <v>627</v>
      </c>
      <c r="E2949" s="51" t="str">
        <f>IF(ISBLANK(LeaveTracker[[#This Row],[Employee Name]]),"-----",VLOOKUP(LeaveTracker[[#This Row],[Employee Name]],Employees[[Employee Name]:[Office]],7))</f>
        <v>CTO</v>
      </c>
      <c r="F2949" s="51" t="str">
        <f>IF(ISBLANK(LeaveTracker[[#This Row],[Employee Name]]),"-----",VLOOKUP(LeaveTracker[[#This Row],[Employee Name]],Employees[[Employee Name]:[Office]],6))</f>
        <v>REGULAR</v>
      </c>
      <c r="G2949" s="24">
        <v>44810</v>
      </c>
      <c r="H2949" s="24">
        <v>44810</v>
      </c>
      <c r="I2949" s="57" t="s">
        <v>82</v>
      </c>
      <c r="K2949" s="51" t="str">
        <f ca="1">LeaveTracker[[#This Row],[Days]]&amp;" "&amp;LeaveTracker[[#This Row],[Type of Leave]]</f>
        <v>1 VL</v>
      </c>
      <c r="L2949" s="23">
        <f ca="1">NETWORKDAYS(LeaveTracker[[#This Row],[Start Date]],LeaveTracker[[#This Row],[End Date]],lstHolidays)</f>
        <v>1</v>
      </c>
      <c r="M2949" s="27"/>
    </row>
    <row r="2950" spans="1:13" ht="30" hidden="1" customHeight="1" x14ac:dyDescent="0.3">
      <c r="A2950" s="27">
        <f t="shared" si="20"/>
        <v>1315</v>
      </c>
      <c r="B2950" s="31">
        <v>44893</v>
      </c>
      <c r="C2950" s="31">
        <v>44837</v>
      </c>
      <c r="D2950" s="19" t="s">
        <v>627</v>
      </c>
      <c r="E2950" s="51" t="str">
        <f>IF(ISBLANK(LeaveTracker[[#This Row],[Employee Name]]),"-----",VLOOKUP(LeaveTracker[[#This Row],[Employee Name]],Employees[[Employee Name]:[Office]],7))</f>
        <v>CTO</v>
      </c>
      <c r="F2950" s="51" t="str">
        <f>IF(ISBLANK(LeaveTracker[[#This Row],[Employee Name]]),"-----",VLOOKUP(LeaveTracker[[#This Row],[Employee Name]],Employees[[Employee Name]:[Office]],6))</f>
        <v>REGULAR</v>
      </c>
      <c r="G2950" s="24">
        <v>44833</v>
      </c>
      <c r="H2950" s="24">
        <v>44834</v>
      </c>
      <c r="I2950" s="57" t="s">
        <v>81</v>
      </c>
      <c r="K2950" s="51" t="str">
        <f ca="1">LeaveTracker[[#This Row],[Days]]&amp;" "&amp;LeaveTracker[[#This Row],[Type of Leave]]</f>
        <v>2 SL</v>
      </c>
      <c r="L2950" s="23">
        <f ca="1">NETWORKDAYS(LeaveTracker[[#This Row],[Start Date]],LeaveTracker[[#This Row],[End Date]],lstHolidays)</f>
        <v>2</v>
      </c>
      <c r="M2950" s="27"/>
    </row>
    <row r="2951" spans="1:13" ht="30" hidden="1" customHeight="1" x14ac:dyDescent="0.3">
      <c r="A2951" s="27">
        <f t="shared" si="20"/>
        <v>1316</v>
      </c>
      <c r="B2951" s="31">
        <v>44893</v>
      </c>
      <c r="C2951" s="31">
        <v>44858</v>
      </c>
      <c r="D2951" s="19" t="s">
        <v>627</v>
      </c>
      <c r="E2951" s="51" t="str">
        <f>IF(ISBLANK(LeaveTracker[[#This Row],[Employee Name]]),"-----",VLOOKUP(LeaveTracker[[#This Row],[Employee Name]],Employees[[Employee Name]:[Office]],7))</f>
        <v>CTO</v>
      </c>
      <c r="F2951" s="51" t="str">
        <f>IF(ISBLANK(LeaveTracker[[#This Row],[Employee Name]]),"-----",VLOOKUP(LeaveTracker[[#This Row],[Employee Name]],Employees[[Employee Name]:[Office]],6))</f>
        <v>REGULAR</v>
      </c>
      <c r="G2951" s="24">
        <v>44853</v>
      </c>
      <c r="H2951" s="24">
        <v>44853</v>
      </c>
      <c r="I2951" s="57" t="s">
        <v>81</v>
      </c>
      <c r="K2951" s="51" t="str">
        <f ca="1">LeaveTracker[[#This Row],[Days]]&amp;" "&amp;LeaveTracker[[#This Row],[Type of Leave]]</f>
        <v>1 SL</v>
      </c>
      <c r="L2951" s="23">
        <f ca="1">NETWORKDAYS(LeaveTracker[[#This Row],[Start Date]],LeaveTracker[[#This Row],[End Date]],lstHolidays)</f>
        <v>1</v>
      </c>
      <c r="M2951" s="27"/>
    </row>
    <row r="2952" spans="1:13" ht="30" hidden="1" customHeight="1" x14ac:dyDescent="0.3">
      <c r="A2952" s="27">
        <f t="shared" si="20"/>
        <v>1317</v>
      </c>
      <c r="B2952" s="31">
        <v>44893</v>
      </c>
      <c r="C2952" s="31">
        <v>44872</v>
      </c>
      <c r="D2952" s="19" t="s">
        <v>627</v>
      </c>
      <c r="E2952" s="51" t="str">
        <f>IF(ISBLANK(LeaveTracker[[#This Row],[Employee Name]]),"-----",VLOOKUP(LeaveTracker[[#This Row],[Employee Name]],Employees[[Employee Name]:[Office]],7))</f>
        <v>CTO</v>
      </c>
      <c r="F2952" s="51" t="str">
        <f>IF(ISBLANK(LeaveTracker[[#This Row],[Employee Name]]),"-----",VLOOKUP(LeaveTracker[[#This Row],[Employee Name]],Employees[[Employee Name]:[Office]],6))</f>
        <v>REGULAR</v>
      </c>
      <c r="G2952" s="24">
        <v>44879</v>
      </c>
      <c r="H2952" s="24">
        <v>44879</v>
      </c>
      <c r="I2952" s="57" t="s">
        <v>82</v>
      </c>
      <c r="K2952" s="51" t="str">
        <f ca="1">LeaveTracker[[#This Row],[Days]]&amp;" "&amp;LeaveTracker[[#This Row],[Type of Leave]]</f>
        <v>1 VL</v>
      </c>
      <c r="L2952" s="23">
        <f ca="1">NETWORKDAYS(LeaveTracker[[#This Row],[Start Date]],LeaveTracker[[#This Row],[End Date]],lstHolidays)</f>
        <v>1</v>
      </c>
      <c r="M2952" s="27"/>
    </row>
    <row r="2953" spans="1:13" ht="30" hidden="1" customHeight="1" x14ac:dyDescent="0.3">
      <c r="A2953" s="27">
        <f t="shared" si="20"/>
        <v>1318</v>
      </c>
      <c r="B2953" s="31">
        <v>44893</v>
      </c>
      <c r="C2953" s="31">
        <v>44862</v>
      </c>
      <c r="D2953" s="19" t="s">
        <v>399</v>
      </c>
      <c r="E2953" s="51" t="str">
        <f>IF(ISBLANK(LeaveTracker[[#This Row],[Employee Name]]),"-----",VLOOKUP(LeaveTracker[[#This Row],[Employee Name]],Employees[[Employee Name]:[Office]],7))</f>
        <v>CTO</v>
      </c>
      <c r="F2953" s="51" t="str">
        <f>IF(ISBLANK(LeaveTracker[[#This Row],[Employee Name]]),"-----",VLOOKUP(LeaveTracker[[#This Row],[Employee Name]],Employees[[Employee Name]:[Office]],6))</f>
        <v>REGULAR</v>
      </c>
      <c r="G2953" s="24">
        <v>44858</v>
      </c>
      <c r="H2953" s="24">
        <v>44859</v>
      </c>
      <c r="I2953" s="57" t="s">
        <v>81</v>
      </c>
      <c r="K2953" s="51" t="str">
        <f ca="1">LeaveTracker[[#This Row],[Days]]&amp;" "&amp;LeaveTracker[[#This Row],[Type of Leave]]</f>
        <v>2 SL</v>
      </c>
      <c r="L2953" s="23">
        <f ca="1">NETWORKDAYS(LeaveTracker[[#This Row],[Start Date]],LeaveTracker[[#This Row],[End Date]],lstHolidays)</f>
        <v>2</v>
      </c>
      <c r="M2953" s="27"/>
    </row>
    <row r="2954" spans="1:13" ht="30" hidden="1" customHeight="1" x14ac:dyDescent="0.3">
      <c r="A2954" s="27">
        <f t="shared" si="20"/>
        <v>1319</v>
      </c>
      <c r="B2954" s="31">
        <v>44893</v>
      </c>
      <c r="C2954" s="31">
        <v>44852</v>
      </c>
      <c r="D2954" s="19" t="s">
        <v>399</v>
      </c>
      <c r="E2954" s="51" t="str">
        <f>IF(ISBLANK(LeaveTracker[[#This Row],[Employee Name]]),"-----",VLOOKUP(LeaveTracker[[#This Row],[Employee Name]],Employees[[Employee Name]:[Office]],7))</f>
        <v>CTO</v>
      </c>
      <c r="F2954" s="51" t="str">
        <f>IF(ISBLANK(LeaveTracker[[#This Row],[Employee Name]]),"-----",VLOOKUP(LeaveTracker[[#This Row],[Employee Name]],Employees[[Employee Name]:[Office]],6))</f>
        <v>REGULAR</v>
      </c>
      <c r="G2954" s="24">
        <v>44851</v>
      </c>
      <c r="H2954" s="24">
        <v>44851</v>
      </c>
      <c r="I2954" s="57" t="s">
        <v>81</v>
      </c>
      <c r="K2954" s="51" t="str">
        <f ca="1">LeaveTracker[[#This Row],[Days]]&amp;" "&amp;LeaveTracker[[#This Row],[Type of Leave]]</f>
        <v>1 SL</v>
      </c>
      <c r="L2954" s="23">
        <f ca="1">NETWORKDAYS(LeaveTracker[[#This Row],[Start Date]],LeaveTracker[[#This Row],[End Date]],lstHolidays)</f>
        <v>1</v>
      </c>
      <c r="M2954" s="27"/>
    </row>
    <row r="2955" spans="1:13" ht="30" hidden="1" customHeight="1" x14ac:dyDescent="0.3">
      <c r="A2955" s="27">
        <f t="shared" si="20"/>
        <v>1320</v>
      </c>
      <c r="B2955" s="31">
        <v>44893</v>
      </c>
      <c r="C2955" s="31">
        <v>44874</v>
      </c>
      <c r="D2955" s="19" t="s">
        <v>425</v>
      </c>
      <c r="E2955" s="51" t="str">
        <f>IF(ISBLANK(LeaveTracker[[#This Row],[Employee Name]]),"-----",VLOOKUP(LeaveTracker[[#This Row],[Employee Name]],Employees[[Employee Name]:[Office]],7))</f>
        <v>CTO</v>
      </c>
      <c r="F2955" s="51" t="str">
        <f>IF(ISBLANK(LeaveTracker[[#This Row],[Employee Name]]),"-----",VLOOKUP(LeaveTracker[[#This Row],[Employee Name]],Employees[[Employee Name]:[Office]],6))</f>
        <v>REGULAR</v>
      </c>
      <c r="G2955" s="24">
        <v>44873</v>
      </c>
      <c r="H2955" s="24">
        <v>44873</v>
      </c>
      <c r="I2955" s="57" t="s">
        <v>81</v>
      </c>
      <c r="K2955" s="51" t="str">
        <f ca="1">LeaveTracker[[#This Row],[Days]]&amp;" "&amp;LeaveTracker[[#This Row],[Type of Leave]]</f>
        <v>1 SL</v>
      </c>
      <c r="L2955" s="23">
        <f ca="1">NETWORKDAYS(LeaveTracker[[#This Row],[Start Date]],LeaveTracker[[#This Row],[End Date]],lstHolidays)</f>
        <v>1</v>
      </c>
      <c r="M2955" s="27"/>
    </row>
    <row r="2956" spans="1:13" ht="30" hidden="1" customHeight="1" x14ac:dyDescent="0.3">
      <c r="A2956" s="27">
        <f t="shared" si="20"/>
        <v>1321</v>
      </c>
      <c r="B2956" s="31">
        <v>44893</v>
      </c>
      <c r="C2956" s="31">
        <v>44874</v>
      </c>
      <c r="D2956" s="19" t="s">
        <v>399</v>
      </c>
      <c r="E2956" s="51" t="str">
        <f>IF(ISBLANK(LeaveTracker[[#This Row],[Employee Name]]),"-----",VLOOKUP(LeaveTracker[[#This Row],[Employee Name]],Employees[[Employee Name]:[Office]],7))</f>
        <v>CTO</v>
      </c>
      <c r="F2956" s="51" t="str">
        <f>IF(ISBLANK(LeaveTracker[[#This Row],[Employee Name]]),"-----",VLOOKUP(LeaveTracker[[#This Row],[Employee Name]],Employees[[Employee Name]:[Office]],6))</f>
        <v>REGULAR</v>
      </c>
      <c r="G2956" s="24">
        <v>44872</v>
      </c>
      <c r="H2956" s="24">
        <v>44872</v>
      </c>
      <c r="I2956" s="57" t="s">
        <v>81</v>
      </c>
      <c r="K2956" s="51" t="str">
        <f ca="1">LeaveTracker[[#This Row],[Days]]&amp;" "&amp;LeaveTracker[[#This Row],[Type of Leave]]</f>
        <v>1 SL</v>
      </c>
      <c r="L2956" s="23">
        <f ca="1">NETWORKDAYS(LeaveTracker[[#This Row],[Start Date]],LeaveTracker[[#This Row],[End Date]],lstHolidays)</f>
        <v>1</v>
      </c>
      <c r="M2956" s="27"/>
    </row>
    <row r="2957" spans="1:13" ht="30" hidden="1" customHeight="1" x14ac:dyDescent="0.3">
      <c r="A2957" s="27">
        <f t="shared" si="20"/>
        <v>1322</v>
      </c>
      <c r="B2957" s="31">
        <v>44893</v>
      </c>
      <c r="C2957" s="31">
        <v>44781</v>
      </c>
      <c r="D2957" s="19" t="s">
        <v>399</v>
      </c>
      <c r="E2957" s="51" t="str">
        <f>IF(ISBLANK(LeaveTracker[[#This Row],[Employee Name]]),"-----",VLOOKUP(LeaveTracker[[#This Row],[Employee Name]],Employees[[Employee Name]:[Office]],7))</f>
        <v>CTO</v>
      </c>
      <c r="F2957" s="51" t="str">
        <f>IF(ISBLANK(LeaveTracker[[#This Row],[Employee Name]]),"-----",VLOOKUP(LeaveTracker[[#This Row],[Employee Name]],Employees[[Employee Name]:[Office]],6))</f>
        <v>REGULAR</v>
      </c>
      <c r="G2957" s="24">
        <v>44777</v>
      </c>
      <c r="H2957" s="24">
        <v>44778</v>
      </c>
      <c r="I2957" s="57" t="s">
        <v>81</v>
      </c>
      <c r="K2957" s="51" t="str">
        <f ca="1">LeaveTracker[[#This Row],[Days]]&amp;" "&amp;LeaveTracker[[#This Row],[Type of Leave]]</f>
        <v>2 SL</v>
      </c>
      <c r="L2957" s="23">
        <f ca="1">NETWORKDAYS(LeaveTracker[[#This Row],[Start Date]],LeaveTracker[[#This Row],[End Date]],lstHolidays)</f>
        <v>2</v>
      </c>
      <c r="M2957" s="27"/>
    </row>
    <row r="2958" spans="1:13" ht="30" hidden="1" customHeight="1" x14ac:dyDescent="0.3">
      <c r="A2958" s="27">
        <f t="shared" si="20"/>
        <v>1323</v>
      </c>
      <c r="B2958" s="31">
        <v>44893</v>
      </c>
      <c r="C2958" s="31">
        <v>44818</v>
      </c>
      <c r="D2958" s="19" t="s">
        <v>399</v>
      </c>
      <c r="E2958" s="51" t="str">
        <f>IF(ISBLANK(LeaveTracker[[#This Row],[Employee Name]]),"-----",VLOOKUP(LeaveTracker[[#This Row],[Employee Name]],Employees[[Employee Name]:[Office]],7))</f>
        <v>CTO</v>
      </c>
      <c r="F2958" s="51" t="str">
        <f>IF(ISBLANK(LeaveTracker[[#This Row],[Employee Name]]),"-----",VLOOKUP(LeaveTracker[[#This Row],[Employee Name]],Employees[[Employee Name]:[Office]],6))</f>
        <v>REGULAR</v>
      </c>
      <c r="G2958" s="24">
        <v>44816</v>
      </c>
      <c r="H2958" s="24">
        <v>44817</v>
      </c>
      <c r="I2958" s="57" t="s">
        <v>81</v>
      </c>
      <c r="K2958" s="51" t="str">
        <f ca="1">LeaveTracker[[#This Row],[Days]]&amp;" "&amp;LeaveTracker[[#This Row],[Type of Leave]]</f>
        <v>2 SL</v>
      </c>
      <c r="L2958" s="23">
        <f ca="1">NETWORKDAYS(LeaveTracker[[#This Row],[Start Date]],LeaveTracker[[#This Row],[End Date]],lstHolidays)</f>
        <v>2</v>
      </c>
      <c r="M2958" s="27"/>
    </row>
    <row r="2959" spans="1:13" ht="30" hidden="1" customHeight="1" x14ac:dyDescent="0.3">
      <c r="A2959" s="27">
        <f t="shared" si="20"/>
        <v>1324</v>
      </c>
      <c r="B2959" s="31">
        <v>44893</v>
      </c>
      <c r="C2959" s="31">
        <v>44796</v>
      </c>
      <c r="D2959" s="19" t="s">
        <v>717</v>
      </c>
      <c r="E2959" s="51" t="str">
        <f>IF(ISBLANK(LeaveTracker[[#This Row],[Employee Name]]),"-----",VLOOKUP(LeaveTracker[[#This Row],[Employee Name]],Employees[[Employee Name]:[Office]],7))</f>
        <v>CBO</v>
      </c>
      <c r="F2959" s="51" t="str">
        <f>IF(ISBLANK(LeaveTracker[[#This Row],[Employee Name]]),"-----",VLOOKUP(LeaveTracker[[#This Row],[Employee Name]],Employees[[Employee Name]:[Office]],6))</f>
        <v>REGULAR</v>
      </c>
      <c r="G2959" s="24">
        <v>44798</v>
      </c>
      <c r="H2959" s="24">
        <v>44798</v>
      </c>
      <c r="I2959" s="57" t="s">
        <v>82</v>
      </c>
      <c r="K2959" s="51" t="str">
        <f ca="1">LeaveTracker[[#This Row],[Days]]&amp;" "&amp;LeaveTracker[[#This Row],[Type of Leave]]</f>
        <v>1 VL</v>
      </c>
      <c r="L2959" s="23">
        <f ca="1">NETWORKDAYS(LeaveTracker[[#This Row],[Start Date]],LeaveTracker[[#This Row],[End Date]],lstHolidays)</f>
        <v>1</v>
      </c>
      <c r="M2959" s="27"/>
    </row>
    <row r="2960" spans="1:13" ht="30" hidden="1" customHeight="1" x14ac:dyDescent="0.3">
      <c r="A2960" s="27">
        <f t="shared" si="20"/>
        <v>1325</v>
      </c>
      <c r="B2960" s="31">
        <v>44893</v>
      </c>
      <c r="C2960" s="31">
        <v>44875</v>
      </c>
      <c r="D2960" s="19" t="s">
        <v>1060</v>
      </c>
      <c r="E2960" s="51" t="str">
        <f>IF(ISBLANK(LeaveTracker[[#This Row],[Employee Name]]),"-----",VLOOKUP(LeaveTracker[[#This Row],[Employee Name]],Employees[[Employee Name]:[Office]],7))</f>
        <v>CTO</v>
      </c>
      <c r="F2960" s="51" t="str">
        <f>IF(ISBLANK(LeaveTracker[[#This Row],[Employee Name]]),"-----",VLOOKUP(LeaveTracker[[#This Row],[Employee Name]],Employees[[Employee Name]:[Office]],6))</f>
        <v>REGULAR</v>
      </c>
      <c r="G2960" s="24">
        <v>44882</v>
      </c>
      <c r="H2960" s="24">
        <v>44882</v>
      </c>
      <c r="I2960" s="57" t="s">
        <v>300</v>
      </c>
      <c r="J2960" s="43" t="s">
        <v>1007</v>
      </c>
      <c r="K2960" s="51" t="str">
        <f ca="1">LeaveTracker[[#This Row],[Days]]&amp;" "&amp;LeaveTracker[[#This Row],[Type of Leave]]</f>
        <v>1 OTHER</v>
      </c>
      <c r="L2960" s="23">
        <f ca="1">NETWORKDAYS(LeaveTracker[[#This Row],[Start Date]],LeaveTracker[[#This Row],[End Date]],lstHolidays)</f>
        <v>1</v>
      </c>
      <c r="M2960" s="27"/>
    </row>
    <row r="2961" spans="1:13" ht="30" hidden="1" customHeight="1" x14ac:dyDescent="0.3">
      <c r="A2961" s="27">
        <f t="shared" si="20"/>
        <v>1326</v>
      </c>
      <c r="B2961" s="31">
        <v>44893</v>
      </c>
      <c r="C2961" s="31">
        <v>44851</v>
      </c>
      <c r="D2961" s="19" t="s">
        <v>1060</v>
      </c>
      <c r="E2961" s="51" t="str">
        <f>IF(ISBLANK(LeaveTracker[[#This Row],[Employee Name]]),"-----",VLOOKUP(LeaveTracker[[#This Row],[Employee Name]],Employees[[Employee Name]:[Office]],7))</f>
        <v>CTO</v>
      </c>
      <c r="F2961" s="51" t="str">
        <f>IF(ISBLANK(LeaveTracker[[#This Row],[Employee Name]]),"-----",VLOOKUP(LeaveTracker[[#This Row],[Employee Name]],Employees[[Employee Name]:[Office]],6))</f>
        <v>REGULAR</v>
      </c>
      <c r="G2961" s="24">
        <v>44858</v>
      </c>
      <c r="H2961" s="24">
        <v>44858</v>
      </c>
      <c r="I2961" s="57" t="s">
        <v>82</v>
      </c>
      <c r="J2961" s="43" t="s">
        <v>1008</v>
      </c>
      <c r="K2961" s="51" t="str">
        <f ca="1">LeaveTracker[[#This Row],[Days]]&amp;" "&amp;LeaveTracker[[#This Row],[Type of Leave]]</f>
        <v>1 VL</v>
      </c>
      <c r="L2961" s="23">
        <f ca="1">NETWORKDAYS(LeaveTracker[[#This Row],[Start Date]],LeaveTracker[[#This Row],[End Date]],lstHolidays)</f>
        <v>1</v>
      </c>
      <c r="M2961" s="27"/>
    </row>
    <row r="2962" spans="1:13" ht="30" hidden="1" customHeight="1" x14ac:dyDescent="0.3">
      <c r="A2962" s="27">
        <f t="shared" si="20"/>
        <v>1327</v>
      </c>
      <c r="B2962" s="31">
        <v>44893</v>
      </c>
      <c r="C2962" s="31">
        <v>44811</v>
      </c>
      <c r="D2962" s="19" t="s">
        <v>397</v>
      </c>
      <c r="E2962" s="51" t="str">
        <f>IF(ISBLANK(LeaveTracker[[#This Row],[Employee Name]]),"-----",VLOOKUP(LeaveTracker[[#This Row],[Employee Name]],Employees[[Employee Name]:[Office]],7))</f>
        <v>CTO</v>
      </c>
      <c r="F2962" s="51" t="str">
        <f>IF(ISBLANK(LeaveTracker[[#This Row],[Employee Name]]),"-----",VLOOKUP(LeaveTracker[[#This Row],[Employee Name]],Employees[[Employee Name]:[Office]],6))</f>
        <v>REGULAR</v>
      </c>
      <c r="G2962" s="24">
        <v>44810</v>
      </c>
      <c r="H2962" s="24">
        <v>44810</v>
      </c>
      <c r="I2962" s="57" t="s">
        <v>81</v>
      </c>
      <c r="K2962" s="51" t="str">
        <f ca="1">LeaveTracker[[#This Row],[Days]]&amp;" "&amp;LeaveTracker[[#This Row],[Type of Leave]]</f>
        <v>1 SL</v>
      </c>
      <c r="L2962" s="23">
        <f ca="1">NETWORKDAYS(LeaveTracker[[#This Row],[Start Date]],LeaveTracker[[#This Row],[End Date]],lstHolidays)</f>
        <v>1</v>
      </c>
      <c r="M2962" s="27"/>
    </row>
    <row r="2963" spans="1:13" ht="30" hidden="1" customHeight="1" x14ac:dyDescent="0.3">
      <c r="A2963" s="27">
        <f t="shared" si="20"/>
        <v>1328</v>
      </c>
      <c r="B2963" s="31">
        <v>44893</v>
      </c>
      <c r="C2963" s="31">
        <v>44824</v>
      </c>
      <c r="D2963" s="19" t="s">
        <v>397</v>
      </c>
      <c r="E2963" s="51" t="str">
        <f>IF(ISBLANK(LeaveTracker[[#This Row],[Employee Name]]),"-----",VLOOKUP(LeaveTracker[[#This Row],[Employee Name]],Employees[[Employee Name]:[Office]],7))</f>
        <v>CTO</v>
      </c>
      <c r="F2963" s="51" t="str">
        <f>IF(ISBLANK(LeaveTracker[[#This Row],[Employee Name]]),"-----",VLOOKUP(LeaveTracker[[#This Row],[Employee Name]],Employees[[Employee Name]:[Office]],6))</f>
        <v>REGULAR</v>
      </c>
      <c r="G2963" s="24">
        <v>44823</v>
      </c>
      <c r="H2963" s="24">
        <v>44823</v>
      </c>
      <c r="I2963" s="57" t="s">
        <v>81</v>
      </c>
      <c r="K2963" s="51" t="str">
        <f ca="1">LeaveTracker[[#This Row],[Days]]&amp;" "&amp;LeaveTracker[[#This Row],[Type of Leave]]</f>
        <v>1 SL</v>
      </c>
      <c r="L2963" s="23">
        <f ca="1">NETWORKDAYS(LeaveTracker[[#This Row],[Start Date]],LeaveTracker[[#This Row],[End Date]],lstHolidays)</f>
        <v>1</v>
      </c>
      <c r="M2963" s="27"/>
    </row>
    <row r="2964" spans="1:13" ht="30" hidden="1" customHeight="1" x14ac:dyDescent="0.3">
      <c r="A2964" s="27">
        <f t="shared" si="20"/>
        <v>1329</v>
      </c>
      <c r="B2964" s="31">
        <v>44893</v>
      </c>
      <c r="C2964" s="31">
        <v>44818</v>
      </c>
      <c r="D2964" s="19" t="s">
        <v>397</v>
      </c>
      <c r="E2964" s="51" t="str">
        <f>IF(ISBLANK(LeaveTracker[[#This Row],[Employee Name]]),"-----",VLOOKUP(LeaveTracker[[#This Row],[Employee Name]],Employees[[Employee Name]:[Office]],7))</f>
        <v>CTO</v>
      </c>
      <c r="F2964" s="51" t="str">
        <f>IF(ISBLANK(LeaveTracker[[#This Row],[Employee Name]]),"-----",VLOOKUP(LeaveTracker[[#This Row],[Employee Name]],Employees[[Employee Name]:[Office]],6))</f>
        <v>REGULAR</v>
      </c>
      <c r="G2964" s="24">
        <v>44816</v>
      </c>
      <c r="H2964" s="24">
        <v>44817</v>
      </c>
      <c r="I2964" s="57" t="s">
        <v>81</v>
      </c>
      <c r="K2964" s="51" t="str">
        <f ca="1">LeaveTracker[[#This Row],[Days]]&amp;" "&amp;LeaveTracker[[#This Row],[Type of Leave]]</f>
        <v>2 SL</v>
      </c>
      <c r="L2964" s="23">
        <f ca="1">NETWORKDAYS(LeaveTracker[[#This Row],[Start Date]],LeaveTracker[[#This Row],[End Date]],lstHolidays)</f>
        <v>2</v>
      </c>
      <c r="M2964" s="27"/>
    </row>
    <row r="2965" spans="1:13" ht="30" hidden="1" customHeight="1" x14ac:dyDescent="0.3">
      <c r="A2965" s="27">
        <f t="shared" si="20"/>
        <v>1330</v>
      </c>
      <c r="B2965" s="31">
        <v>44893</v>
      </c>
      <c r="C2965" s="31">
        <v>44846</v>
      </c>
      <c r="D2965" s="19" t="s">
        <v>425</v>
      </c>
      <c r="E2965" s="51" t="str">
        <f>IF(ISBLANK(LeaveTracker[[#This Row],[Employee Name]]),"-----",VLOOKUP(LeaveTracker[[#This Row],[Employee Name]],Employees[[Employee Name]:[Office]],7))</f>
        <v>CTO</v>
      </c>
      <c r="F2965" s="51" t="str">
        <f>IF(ISBLANK(LeaveTracker[[#This Row],[Employee Name]]),"-----",VLOOKUP(LeaveTracker[[#This Row],[Employee Name]],Employees[[Employee Name]:[Office]],6))</f>
        <v>REGULAR</v>
      </c>
      <c r="G2965" s="24">
        <v>44845</v>
      </c>
      <c r="H2965" s="24">
        <v>44845</v>
      </c>
      <c r="I2965" s="57" t="s">
        <v>81</v>
      </c>
      <c r="K2965" s="51" t="str">
        <f ca="1">LeaveTracker[[#This Row],[Days]]&amp;" "&amp;LeaveTracker[[#This Row],[Type of Leave]]</f>
        <v>1 SL</v>
      </c>
      <c r="L2965" s="23">
        <f ca="1">NETWORKDAYS(LeaveTracker[[#This Row],[Start Date]],LeaveTracker[[#This Row],[End Date]],lstHolidays)</f>
        <v>1</v>
      </c>
      <c r="M2965" s="27"/>
    </row>
    <row r="2966" spans="1:13" ht="30" hidden="1" customHeight="1" x14ac:dyDescent="0.3">
      <c r="A2966" s="27">
        <f t="shared" si="20"/>
        <v>1331</v>
      </c>
      <c r="B2966" s="31">
        <v>44893</v>
      </c>
      <c r="C2966" s="31">
        <v>44838</v>
      </c>
      <c r="D2966" s="19" t="s">
        <v>425</v>
      </c>
      <c r="E2966" s="51" t="str">
        <f>IF(ISBLANK(LeaveTracker[[#This Row],[Employee Name]]),"-----",VLOOKUP(LeaveTracker[[#This Row],[Employee Name]],Employees[[Employee Name]:[Office]],7))</f>
        <v>CTO</v>
      </c>
      <c r="F2966" s="51" t="str">
        <f>IF(ISBLANK(LeaveTracker[[#This Row],[Employee Name]]),"-----",VLOOKUP(LeaveTracker[[#This Row],[Employee Name]],Employees[[Employee Name]:[Office]],6))</f>
        <v>REGULAR</v>
      </c>
      <c r="G2966" s="24">
        <v>44832</v>
      </c>
      <c r="H2966" s="24">
        <v>44832</v>
      </c>
      <c r="I2966" s="57" t="s">
        <v>82</v>
      </c>
      <c r="J2966" s="43" t="s">
        <v>1008</v>
      </c>
      <c r="K2966" s="51" t="str">
        <f ca="1">LeaveTracker[[#This Row],[Days]]&amp;" "&amp;LeaveTracker[[#This Row],[Type of Leave]]</f>
        <v>1 VL</v>
      </c>
      <c r="L2966" s="23">
        <f ca="1">NETWORKDAYS(LeaveTracker[[#This Row],[Start Date]],LeaveTracker[[#This Row],[End Date]],lstHolidays)</f>
        <v>1</v>
      </c>
      <c r="M2966" s="27"/>
    </row>
    <row r="2967" spans="1:13" ht="30" hidden="1" customHeight="1" x14ac:dyDescent="0.3">
      <c r="A2967" s="27">
        <f t="shared" si="20"/>
        <v>1332</v>
      </c>
      <c r="B2967" s="31">
        <v>44893</v>
      </c>
      <c r="C2967" s="31">
        <v>44838</v>
      </c>
      <c r="D2967" s="19" t="s">
        <v>425</v>
      </c>
      <c r="E2967" s="51" t="str">
        <f>IF(ISBLANK(LeaveTracker[[#This Row],[Employee Name]]),"-----",VLOOKUP(LeaveTracker[[#This Row],[Employee Name]],Employees[[Employee Name]:[Office]],7))</f>
        <v>CTO</v>
      </c>
      <c r="F2967" s="51" t="str">
        <f>IF(ISBLANK(LeaveTracker[[#This Row],[Employee Name]]),"-----",VLOOKUP(LeaveTracker[[#This Row],[Employee Name]],Employees[[Employee Name]:[Office]],6))</f>
        <v>REGULAR</v>
      </c>
      <c r="G2967" s="24">
        <v>44833</v>
      </c>
      <c r="H2967" s="24">
        <v>44834</v>
      </c>
      <c r="I2967" s="57" t="s">
        <v>81</v>
      </c>
      <c r="K2967" s="51" t="str">
        <f ca="1">LeaveTracker[[#This Row],[Days]]&amp;" "&amp;LeaveTracker[[#This Row],[Type of Leave]]</f>
        <v>2 SL</v>
      </c>
      <c r="L2967" s="23">
        <f ca="1">NETWORKDAYS(LeaveTracker[[#This Row],[Start Date]],LeaveTracker[[#This Row],[End Date]],lstHolidays)</f>
        <v>2</v>
      </c>
      <c r="M2967" s="27"/>
    </row>
    <row r="2968" spans="1:13" ht="30" hidden="1" customHeight="1" x14ac:dyDescent="0.3">
      <c r="A2968" s="27">
        <f t="shared" si="20"/>
        <v>1333</v>
      </c>
      <c r="B2968" s="31">
        <v>44893</v>
      </c>
      <c r="C2968" s="31">
        <v>44858</v>
      </c>
      <c r="D2968" s="19" t="s">
        <v>1063</v>
      </c>
      <c r="E2968" s="51" t="str">
        <f>IF(ISBLANK(LeaveTracker[[#This Row],[Employee Name]]),"-----",VLOOKUP(LeaveTracker[[#This Row],[Employee Name]],Employees[[Employee Name]:[Office]],7))</f>
        <v>CTO</v>
      </c>
      <c r="F2968" s="51" t="str">
        <f>IF(ISBLANK(LeaveTracker[[#This Row],[Employee Name]]),"-----",VLOOKUP(LeaveTracker[[#This Row],[Employee Name]],Employees[[Employee Name]:[Office]],6))</f>
        <v>REGULAR</v>
      </c>
      <c r="G2968" s="24">
        <v>44837</v>
      </c>
      <c r="H2968" s="24">
        <v>44837</v>
      </c>
      <c r="I2968" s="57" t="s">
        <v>81</v>
      </c>
      <c r="K2968" s="51" t="str">
        <f ca="1">LeaveTracker[[#This Row],[Days]]&amp;" "&amp;LeaveTracker[[#This Row],[Type of Leave]]</f>
        <v>1 SL</v>
      </c>
      <c r="L2968" s="23">
        <f ca="1">NETWORKDAYS(LeaveTracker[[#This Row],[Start Date]],LeaveTracker[[#This Row],[End Date]],lstHolidays)</f>
        <v>1</v>
      </c>
      <c r="M2968" s="27"/>
    </row>
    <row r="2969" spans="1:13" ht="30" hidden="1" customHeight="1" x14ac:dyDescent="0.3">
      <c r="A2969" s="27">
        <f t="shared" si="20"/>
        <v>1334</v>
      </c>
      <c r="B2969" s="31">
        <v>44893</v>
      </c>
      <c r="C2969" s="31">
        <v>44886</v>
      </c>
      <c r="D2969" s="19" t="s">
        <v>1063</v>
      </c>
      <c r="E2969" s="51" t="str">
        <f>IF(ISBLANK(LeaveTracker[[#This Row],[Employee Name]]),"-----",VLOOKUP(LeaveTracker[[#This Row],[Employee Name]],Employees[[Employee Name]:[Office]],7))</f>
        <v>CTO</v>
      </c>
      <c r="F2969" s="51" t="str">
        <f>IF(ISBLANK(LeaveTracker[[#This Row],[Employee Name]]),"-----",VLOOKUP(LeaveTracker[[#This Row],[Employee Name]],Employees[[Employee Name]:[Office]],6))</f>
        <v>REGULAR</v>
      </c>
      <c r="G2969" s="24">
        <v>44890</v>
      </c>
      <c r="H2969" s="24">
        <v>44890</v>
      </c>
      <c r="I2969" s="57" t="s">
        <v>82</v>
      </c>
      <c r="J2969" s="43" t="s">
        <v>1008</v>
      </c>
      <c r="K2969" s="51" t="str">
        <f ca="1">LeaveTracker[[#This Row],[Days]]&amp;" "&amp;LeaveTracker[[#This Row],[Type of Leave]]</f>
        <v>1 VL</v>
      </c>
      <c r="L2969" s="23">
        <f ca="1">NETWORKDAYS(LeaveTracker[[#This Row],[Start Date]],LeaveTracker[[#This Row],[End Date]],lstHolidays)</f>
        <v>1</v>
      </c>
      <c r="M2969" s="27"/>
    </row>
    <row r="2970" spans="1:13" ht="30" hidden="1" customHeight="1" x14ac:dyDescent="0.3">
      <c r="A2970" s="27">
        <f t="shared" si="20"/>
        <v>1335</v>
      </c>
      <c r="B2970" s="31">
        <v>44893</v>
      </c>
      <c r="C2970" s="31">
        <v>44825</v>
      </c>
      <c r="D2970" s="19" t="s">
        <v>1063</v>
      </c>
      <c r="E2970" s="51" t="str">
        <f>IF(ISBLANK(LeaveTracker[[#This Row],[Employee Name]]),"-----",VLOOKUP(LeaveTracker[[#This Row],[Employee Name]],Employees[[Employee Name]:[Office]],7))</f>
        <v>CTO</v>
      </c>
      <c r="F2970" s="51" t="str">
        <f>IF(ISBLANK(LeaveTracker[[#This Row],[Employee Name]]),"-----",VLOOKUP(LeaveTracker[[#This Row],[Employee Name]],Employees[[Employee Name]:[Office]],6))</f>
        <v>REGULAR</v>
      </c>
      <c r="G2970" s="24">
        <v>44831</v>
      </c>
      <c r="H2970" s="24">
        <v>44834</v>
      </c>
      <c r="I2970" s="57" t="s">
        <v>82</v>
      </c>
      <c r="K2970" s="51" t="str">
        <f ca="1">LeaveTracker[[#This Row],[Days]]&amp;" "&amp;LeaveTracker[[#This Row],[Type of Leave]]</f>
        <v>4 VL</v>
      </c>
      <c r="L2970" s="23">
        <f ca="1">NETWORKDAYS(LeaveTracker[[#This Row],[Start Date]],LeaveTracker[[#This Row],[End Date]],lstHolidays)</f>
        <v>4</v>
      </c>
      <c r="M2970" s="27"/>
    </row>
    <row r="2971" spans="1:13" ht="30" hidden="1" customHeight="1" x14ac:dyDescent="0.3">
      <c r="A2971" s="27">
        <f t="shared" si="20"/>
        <v>1336</v>
      </c>
      <c r="B2971" s="31">
        <v>44893</v>
      </c>
      <c r="C2971" s="31">
        <v>44825</v>
      </c>
      <c r="D2971" s="19" t="s">
        <v>1063</v>
      </c>
      <c r="E2971" s="51" t="str">
        <f>IF(ISBLANK(LeaveTracker[[#This Row],[Employee Name]]),"-----",VLOOKUP(LeaveTracker[[#This Row],[Employee Name]],Employees[[Employee Name]:[Office]],7))</f>
        <v>CTO</v>
      </c>
      <c r="F2971" s="51" t="str">
        <f>IF(ISBLANK(LeaveTracker[[#This Row],[Employee Name]]),"-----",VLOOKUP(LeaveTracker[[#This Row],[Employee Name]],Employees[[Employee Name]:[Office]],6))</f>
        <v>REGULAR</v>
      </c>
      <c r="G2971" s="24">
        <v>44830</v>
      </c>
      <c r="H2971" s="24">
        <v>44832</v>
      </c>
      <c r="I2971" s="57" t="s">
        <v>82</v>
      </c>
      <c r="K2971" s="51" t="str">
        <f ca="1">LeaveTracker[[#This Row],[Days]]&amp;" "&amp;LeaveTracker[[#This Row],[Type of Leave]]</f>
        <v>3 VL</v>
      </c>
      <c r="L2971" s="23">
        <f ca="1">NETWORKDAYS(LeaveTracker[[#This Row],[Start Date]],LeaveTracker[[#This Row],[End Date]],lstHolidays)</f>
        <v>3</v>
      </c>
      <c r="M2971" s="27"/>
    </row>
    <row r="2972" spans="1:13" ht="30" hidden="1" customHeight="1" x14ac:dyDescent="0.3">
      <c r="A2972" s="27">
        <f t="shared" si="20"/>
        <v>1337</v>
      </c>
      <c r="B2972" s="31">
        <v>44893</v>
      </c>
      <c r="C2972" s="31">
        <v>44823</v>
      </c>
      <c r="D2972" s="19" t="s">
        <v>1063</v>
      </c>
      <c r="E2972" s="51" t="str">
        <f>IF(ISBLANK(LeaveTracker[[#This Row],[Employee Name]]),"-----",VLOOKUP(LeaveTracker[[#This Row],[Employee Name]],Employees[[Employee Name]:[Office]],7))</f>
        <v>CTO</v>
      </c>
      <c r="F2972" s="51" t="str">
        <f>IF(ISBLANK(LeaveTracker[[#This Row],[Employee Name]]),"-----",VLOOKUP(LeaveTracker[[#This Row],[Employee Name]],Employees[[Employee Name]:[Office]],6))</f>
        <v>REGULAR</v>
      </c>
      <c r="G2972" s="24">
        <v>44819</v>
      </c>
      <c r="H2972" s="24">
        <v>44819</v>
      </c>
      <c r="I2972" s="57" t="s">
        <v>81</v>
      </c>
      <c r="K2972" s="51" t="str">
        <f ca="1">LeaveTracker[[#This Row],[Days]]&amp;" "&amp;LeaveTracker[[#This Row],[Type of Leave]]</f>
        <v>1 SL</v>
      </c>
      <c r="L2972" s="23">
        <f ca="1">NETWORKDAYS(LeaveTracker[[#This Row],[Start Date]],LeaveTracker[[#This Row],[End Date]],lstHolidays)</f>
        <v>1</v>
      </c>
      <c r="M2972" s="27"/>
    </row>
    <row r="2973" spans="1:13" ht="30" hidden="1" customHeight="1" x14ac:dyDescent="0.3">
      <c r="A2973" s="27">
        <f t="shared" si="20"/>
        <v>1338</v>
      </c>
      <c r="B2973" s="31">
        <v>44893</v>
      </c>
      <c r="C2973" s="31">
        <v>44846</v>
      </c>
      <c r="D2973" s="19" t="s">
        <v>410</v>
      </c>
      <c r="E2973" s="51" t="str">
        <f>IF(ISBLANK(LeaveTracker[[#This Row],[Employee Name]]),"-----",VLOOKUP(LeaveTracker[[#This Row],[Employee Name]],Employees[[Employee Name]:[Office]],7))</f>
        <v>CTO</v>
      </c>
      <c r="F2973" s="51" t="str">
        <f>IF(ISBLANK(LeaveTracker[[#This Row],[Employee Name]]),"-----",VLOOKUP(LeaveTracker[[#This Row],[Employee Name]],Employees[[Employee Name]:[Office]],6))</f>
        <v>REGULAR</v>
      </c>
      <c r="G2973" s="24">
        <v>44845</v>
      </c>
      <c r="H2973" s="24">
        <v>44845</v>
      </c>
      <c r="I2973" s="57" t="s">
        <v>81</v>
      </c>
      <c r="K2973" s="51" t="str">
        <f ca="1">LeaveTracker[[#This Row],[Days]]&amp;" "&amp;LeaveTracker[[#This Row],[Type of Leave]]</f>
        <v>1 SL</v>
      </c>
      <c r="L2973" s="23">
        <f ca="1">NETWORKDAYS(LeaveTracker[[#This Row],[Start Date]],LeaveTracker[[#This Row],[End Date]],lstHolidays)</f>
        <v>1</v>
      </c>
      <c r="M2973" s="27"/>
    </row>
    <row r="2974" spans="1:13" ht="30" hidden="1" customHeight="1" x14ac:dyDescent="0.3">
      <c r="A2974" s="27">
        <f t="shared" si="20"/>
        <v>1339</v>
      </c>
      <c r="B2974" s="31">
        <v>44893</v>
      </c>
      <c r="C2974" s="31">
        <v>44859</v>
      </c>
      <c r="D2974" s="19" t="s">
        <v>410</v>
      </c>
      <c r="E2974" s="51" t="str">
        <f>IF(ISBLANK(LeaveTracker[[#This Row],[Employee Name]]),"-----",VLOOKUP(LeaveTracker[[#This Row],[Employee Name]],Employees[[Employee Name]:[Office]],7))</f>
        <v>CTO</v>
      </c>
      <c r="F2974" s="51" t="str">
        <f>IF(ISBLANK(LeaveTracker[[#This Row],[Employee Name]]),"-----",VLOOKUP(LeaveTracker[[#This Row],[Employee Name]],Employees[[Employee Name]:[Office]],6))</f>
        <v>REGULAR</v>
      </c>
      <c r="G2974" s="24">
        <v>44858</v>
      </c>
      <c r="H2974" s="24">
        <v>44858</v>
      </c>
      <c r="I2974" s="57" t="s">
        <v>81</v>
      </c>
      <c r="K2974" s="51" t="str">
        <f ca="1">LeaveTracker[[#This Row],[Days]]&amp;" "&amp;LeaveTracker[[#This Row],[Type of Leave]]</f>
        <v>1 SL</v>
      </c>
      <c r="L2974" s="23">
        <f ca="1">NETWORKDAYS(LeaveTracker[[#This Row],[Start Date]],LeaveTracker[[#This Row],[End Date]],lstHolidays)</f>
        <v>1</v>
      </c>
      <c r="M2974" s="27"/>
    </row>
    <row r="2975" spans="1:13" ht="30" hidden="1" customHeight="1" x14ac:dyDescent="0.3">
      <c r="A2975" s="27">
        <f t="shared" si="20"/>
        <v>1340</v>
      </c>
      <c r="B2975" s="31">
        <v>44893</v>
      </c>
      <c r="C2975" s="31">
        <v>44809</v>
      </c>
      <c r="D2975" s="19" t="s">
        <v>410</v>
      </c>
      <c r="E2975" s="51" t="str">
        <f>IF(ISBLANK(LeaveTracker[[#This Row],[Employee Name]]),"-----",VLOOKUP(LeaveTracker[[#This Row],[Employee Name]],Employees[[Employee Name]:[Office]],7))</f>
        <v>CTO</v>
      </c>
      <c r="F2975" s="51" t="str">
        <f>IF(ISBLANK(LeaveTracker[[#This Row],[Employee Name]]),"-----",VLOOKUP(LeaveTracker[[#This Row],[Employee Name]],Employees[[Employee Name]:[Office]],6))</f>
        <v>REGULAR</v>
      </c>
      <c r="G2975" s="24">
        <v>44806</v>
      </c>
      <c r="H2975" s="24">
        <v>44806</v>
      </c>
      <c r="I2975" s="57" t="s">
        <v>82</v>
      </c>
      <c r="J2975" s="43" t="s">
        <v>1008</v>
      </c>
      <c r="K2975" s="51" t="str">
        <f ca="1">LeaveTracker[[#This Row],[Days]]&amp;" "&amp;LeaveTracker[[#This Row],[Type of Leave]]</f>
        <v>1 VL</v>
      </c>
      <c r="L2975" s="23">
        <f ca="1">NETWORKDAYS(LeaveTracker[[#This Row],[Start Date]],LeaveTracker[[#This Row],[End Date]],lstHolidays)</f>
        <v>1</v>
      </c>
      <c r="M2975" s="27"/>
    </row>
    <row r="2976" spans="1:13" ht="30" hidden="1" customHeight="1" x14ac:dyDescent="0.3">
      <c r="A2976" s="27">
        <f t="shared" si="20"/>
        <v>1341</v>
      </c>
      <c r="B2976" s="31">
        <v>44893</v>
      </c>
      <c r="C2976" s="31">
        <v>44826</v>
      </c>
      <c r="D2976" s="19" t="s">
        <v>627</v>
      </c>
      <c r="E2976" s="51" t="str">
        <f>IF(ISBLANK(LeaveTracker[[#This Row],[Employee Name]]),"-----",VLOOKUP(LeaveTracker[[#This Row],[Employee Name]],Employees[[Employee Name]:[Office]],7))</f>
        <v>CTO</v>
      </c>
      <c r="F2976" s="51" t="str">
        <f>IF(ISBLANK(LeaveTracker[[#This Row],[Employee Name]]),"-----",VLOOKUP(LeaveTracker[[#This Row],[Employee Name]],Employees[[Employee Name]:[Office]],6))</f>
        <v>REGULAR</v>
      </c>
      <c r="G2976" s="24">
        <v>44823</v>
      </c>
      <c r="H2976" s="24">
        <v>44824</v>
      </c>
      <c r="I2976" s="57" t="s">
        <v>81</v>
      </c>
      <c r="K2976" s="51" t="str">
        <f ca="1">LeaveTracker[[#This Row],[Days]]&amp;" "&amp;LeaveTracker[[#This Row],[Type of Leave]]</f>
        <v>2 SL</v>
      </c>
      <c r="L2976" s="23">
        <f ca="1">NETWORKDAYS(LeaveTracker[[#This Row],[Start Date]],LeaveTracker[[#This Row],[End Date]],lstHolidays)</f>
        <v>2</v>
      </c>
      <c r="M2976" s="27"/>
    </row>
    <row r="2977" spans="1:13" ht="30" hidden="1" customHeight="1" x14ac:dyDescent="0.3">
      <c r="A2977" s="27">
        <f t="shared" si="20"/>
        <v>1342</v>
      </c>
      <c r="B2977" s="31">
        <v>44893</v>
      </c>
      <c r="C2977" s="31">
        <v>44882</v>
      </c>
      <c r="D2977" s="19" t="s">
        <v>1084</v>
      </c>
      <c r="E2977" s="51" t="str">
        <f>IF(ISBLANK(LeaveTracker[[#This Row],[Employee Name]]),"-----",VLOOKUP(LeaveTracker[[#This Row],[Employee Name]],Employees[[Employee Name]:[Office]],7))</f>
        <v>CTO</v>
      </c>
      <c r="F2977" s="51" t="str">
        <f>IF(ISBLANK(LeaveTracker[[#This Row],[Employee Name]]),"-----",VLOOKUP(LeaveTracker[[#This Row],[Employee Name]],Employees[[Employee Name]:[Office]],6))</f>
        <v>REGULAR</v>
      </c>
      <c r="G2977" s="24">
        <v>44887</v>
      </c>
      <c r="H2977" s="24">
        <v>44887</v>
      </c>
      <c r="I2977" s="57" t="s">
        <v>82</v>
      </c>
      <c r="J2977" s="43" t="s">
        <v>1008</v>
      </c>
      <c r="K2977" s="51" t="str">
        <f ca="1">LeaveTracker[[#This Row],[Days]]&amp;" "&amp;LeaveTracker[[#This Row],[Type of Leave]]</f>
        <v>1 VL</v>
      </c>
      <c r="L2977" s="23">
        <f ca="1">NETWORKDAYS(LeaveTracker[[#This Row],[Start Date]],LeaveTracker[[#This Row],[End Date]],lstHolidays)</f>
        <v>1</v>
      </c>
      <c r="M2977" s="27"/>
    </row>
    <row r="2978" spans="1:13" ht="30" hidden="1" customHeight="1" x14ac:dyDescent="0.3">
      <c r="A2978" s="27">
        <f t="shared" si="20"/>
        <v>1343</v>
      </c>
      <c r="B2978" s="31">
        <v>44893</v>
      </c>
      <c r="C2978" s="31">
        <v>44817</v>
      </c>
      <c r="D2978" s="19" t="s">
        <v>1084</v>
      </c>
      <c r="E2978" s="51" t="str">
        <f>IF(ISBLANK(LeaveTracker[[#This Row],[Employee Name]]),"-----",VLOOKUP(LeaveTracker[[#This Row],[Employee Name]],Employees[[Employee Name]:[Office]],7))</f>
        <v>CTO</v>
      </c>
      <c r="F2978" s="51" t="str">
        <f>IF(ISBLANK(LeaveTracker[[#This Row],[Employee Name]]),"-----",VLOOKUP(LeaveTracker[[#This Row],[Employee Name]],Employees[[Employee Name]:[Office]],6))</f>
        <v>REGULAR</v>
      </c>
      <c r="G2978" s="24">
        <v>44824</v>
      </c>
      <c r="H2978" s="24">
        <v>44824</v>
      </c>
      <c r="I2978" s="57" t="s">
        <v>300</v>
      </c>
      <c r="J2978" s="43" t="s">
        <v>1007</v>
      </c>
      <c r="K2978" s="51" t="str">
        <f ca="1">LeaveTracker[[#This Row],[Days]]&amp;" "&amp;LeaveTracker[[#This Row],[Type of Leave]]</f>
        <v>1 OTHER</v>
      </c>
      <c r="L2978" s="23">
        <f ca="1">NETWORKDAYS(LeaveTracker[[#This Row],[Start Date]],LeaveTracker[[#This Row],[End Date]],lstHolidays)</f>
        <v>1</v>
      </c>
      <c r="M2978" s="27"/>
    </row>
    <row r="2979" spans="1:13" ht="30" hidden="1" customHeight="1" x14ac:dyDescent="0.3">
      <c r="A2979" s="27">
        <f t="shared" si="20"/>
        <v>1344</v>
      </c>
      <c r="B2979" s="31">
        <v>44893</v>
      </c>
      <c r="C2979" s="31">
        <v>44859</v>
      </c>
      <c r="D2979" s="19" t="s">
        <v>837</v>
      </c>
      <c r="E2979" s="51" t="str">
        <f>IF(ISBLANK(LeaveTracker[[#This Row],[Employee Name]]),"-----",VLOOKUP(LeaveTracker[[#This Row],[Employee Name]],Employees[[Employee Name]:[Office]],7))</f>
        <v>CTO</v>
      </c>
      <c r="F2979" s="51" t="str">
        <f>IF(ISBLANK(LeaveTracker[[#This Row],[Employee Name]]),"-----",VLOOKUP(LeaveTracker[[#This Row],[Employee Name]],Employees[[Employee Name]:[Office]],6))</f>
        <v>REGULAR</v>
      </c>
      <c r="G2979" s="24">
        <v>44858</v>
      </c>
      <c r="H2979" s="24">
        <v>44858</v>
      </c>
      <c r="I2979" s="57" t="s">
        <v>300</v>
      </c>
      <c r="J2979" s="43" t="s">
        <v>1007</v>
      </c>
      <c r="K2979" s="51" t="str">
        <f ca="1">LeaveTracker[[#This Row],[Days]]&amp;" "&amp;LeaveTracker[[#This Row],[Type of Leave]]</f>
        <v>1 OTHER</v>
      </c>
      <c r="L2979" s="23">
        <f ca="1">NETWORKDAYS(LeaveTracker[[#This Row],[Start Date]],LeaveTracker[[#This Row],[End Date]],lstHolidays)</f>
        <v>1</v>
      </c>
      <c r="M2979" s="27"/>
    </row>
    <row r="2980" spans="1:13" ht="30" hidden="1" customHeight="1" x14ac:dyDescent="0.3">
      <c r="A2980" s="27">
        <f t="shared" si="20"/>
        <v>1345</v>
      </c>
      <c r="B2980" s="31">
        <v>44893</v>
      </c>
      <c r="C2980" s="31">
        <v>44886</v>
      </c>
      <c r="D2980" s="19" t="s">
        <v>418</v>
      </c>
      <c r="E2980" s="51" t="str">
        <f>IF(ISBLANK(LeaveTracker[[#This Row],[Employee Name]]),"-----",VLOOKUP(LeaveTracker[[#This Row],[Employee Name]],Employees[[Employee Name]:[Office]],7))</f>
        <v>CTO</v>
      </c>
      <c r="F2980" s="51" t="str">
        <f>IF(ISBLANK(LeaveTracker[[#This Row],[Employee Name]]),"-----",VLOOKUP(LeaveTracker[[#This Row],[Employee Name]],Employees[[Employee Name]:[Office]],6))</f>
        <v>REGULAR</v>
      </c>
      <c r="G2980" s="24">
        <v>44861</v>
      </c>
      <c r="H2980" s="24">
        <v>44862</v>
      </c>
      <c r="I2980" s="57" t="s">
        <v>82</v>
      </c>
      <c r="J2980" s="43" t="s">
        <v>1008</v>
      </c>
      <c r="K2980" s="51" t="str">
        <f ca="1">LeaveTracker[[#This Row],[Days]]&amp;" "&amp;LeaveTracker[[#This Row],[Type of Leave]]</f>
        <v>2 VL</v>
      </c>
      <c r="L2980" s="23">
        <f ca="1">NETWORKDAYS(LeaveTracker[[#This Row],[Start Date]],LeaveTracker[[#This Row],[End Date]],lstHolidays)</f>
        <v>2</v>
      </c>
      <c r="M2980" s="27"/>
    </row>
    <row r="2981" spans="1:13" ht="30" hidden="1" customHeight="1" x14ac:dyDescent="0.3">
      <c r="A2981" s="27">
        <f t="shared" si="20"/>
        <v>1346</v>
      </c>
      <c r="B2981" s="31">
        <v>44893</v>
      </c>
      <c r="C2981" s="31">
        <v>44858</v>
      </c>
      <c r="D2981" s="19" t="s">
        <v>421</v>
      </c>
      <c r="E2981" s="51" t="str">
        <f>IF(ISBLANK(LeaveTracker[[#This Row],[Employee Name]]),"-----",VLOOKUP(LeaveTracker[[#This Row],[Employee Name]],Employees[[Employee Name]:[Office]],7))</f>
        <v>CTO</v>
      </c>
      <c r="F2981" s="51" t="str">
        <f>IF(ISBLANK(LeaveTracker[[#This Row],[Employee Name]]),"-----",VLOOKUP(LeaveTracker[[#This Row],[Employee Name]],Employees[[Employee Name]:[Office]],6))</f>
        <v>REGULAR</v>
      </c>
      <c r="G2981" s="24">
        <v>44862</v>
      </c>
      <c r="H2981" s="24">
        <v>44862</v>
      </c>
      <c r="I2981" s="57" t="s">
        <v>82</v>
      </c>
      <c r="J2981" s="43" t="s">
        <v>1008</v>
      </c>
      <c r="K2981" s="51" t="str">
        <f ca="1">LeaveTracker[[#This Row],[Days]]&amp;" "&amp;LeaveTracker[[#This Row],[Type of Leave]]</f>
        <v>1 VL</v>
      </c>
      <c r="L2981" s="23">
        <f ca="1">NETWORKDAYS(LeaveTracker[[#This Row],[Start Date]],LeaveTracker[[#This Row],[End Date]],lstHolidays)</f>
        <v>1</v>
      </c>
      <c r="M2981" s="27"/>
    </row>
    <row r="2982" spans="1:13" ht="30" hidden="1" customHeight="1" x14ac:dyDescent="0.3">
      <c r="A2982" s="27">
        <v>1346</v>
      </c>
      <c r="B2982" s="31">
        <v>44893</v>
      </c>
      <c r="C2982" s="31">
        <v>44858</v>
      </c>
      <c r="D2982" s="19" t="s">
        <v>421</v>
      </c>
      <c r="E2982" s="51" t="str">
        <f>IF(ISBLANK(LeaveTracker[[#This Row],[Employee Name]]),"-----",VLOOKUP(LeaveTracker[[#This Row],[Employee Name]],Employees[[Employee Name]:[Office]],7))</f>
        <v>CTO</v>
      </c>
      <c r="F2982" s="51" t="str">
        <f>IF(ISBLANK(LeaveTracker[[#This Row],[Employee Name]]),"-----",VLOOKUP(LeaveTracker[[#This Row],[Employee Name]],Employees[[Employee Name]:[Office]],6))</f>
        <v>REGULAR</v>
      </c>
      <c r="G2982" s="24">
        <v>44867</v>
      </c>
      <c r="H2982" s="24">
        <v>44867</v>
      </c>
      <c r="I2982" s="57" t="s">
        <v>82</v>
      </c>
      <c r="J2982" s="43" t="s">
        <v>1008</v>
      </c>
      <c r="K2982" s="51" t="str">
        <f ca="1">LeaveTracker[[#This Row],[Days]]&amp;" "&amp;LeaveTracker[[#This Row],[Type of Leave]]</f>
        <v>0 VL</v>
      </c>
      <c r="L2982" s="23">
        <f ca="1">NETWORKDAYS(LeaveTracker[[#This Row],[Start Date]],LeaveTracker[[#This Row],[End Date]],lstHolidays)</f>
        <v>0</v>
      </c>
      <c r="M2982" s="27"/>
    </row>
    <row r="2983" spans="1:13" ht="30" hidden="1" customHeight="1" x14ac:dyDescent="0.3">
      <c r="A2983" s="27">
        <f t="shared" si="20"/>
        <v>1347</v>
      </c>
      <c r="B2983" s="31">
        <v>44893</v>
      </c>
      <c r="C2983" s="31">
        <v>44859</v>
      </c>
      <c r="D2983" s="19" t="s">
        <v>374</v>
      </c>
      <c r="E2983" s="51" t="str">
        <f>IF(ISBLANK(LeaveTracker[[#This Row],[Employee Name]]),"-----",VLOOKUP(LeaveTracker[[#This Row],[Employee Name]],Employees[[Employee Name]:[Office]],7))</f>
        <v>LIBRARY</v>
      </c>
      <c r="F2983" s="51" t="str">
        <f>IF(ISBLANK(LeaveTracker[[#This Row],[Employee Name]]),"-----",VLOOKUP(LeaveTracker[[#This Row],[Employee Name]],Employees[[Employee Name]:[Office]],6))</f>
        <v>REGULAR</v>
      </c>
      <c r="G2983" s="24">
        <v>44872</v>
      </c>
      <c r="H2983" s="24">
        <v>44872</v>
      </c>
      <c r="I2983" s="57" t="s">
        <v>82</v>
      </c>
      <c r="K2983" s="51" t="str">
        <f ca="1">LeaveTracker[[#This Row],[Days]]&amp;" "&amp;LeaveTracker[[#This Row],[Type of Leave]]</f>
        <v>1 VL</v>
      </c>
      <c r="L2983" s="23">
        <f ca="1">NETWORKDAYS(LeaveTracker[[#This Row],[Start Date]],LeaveTracker[[#This Row],[End Date]],lstHolidays)</f>
        <v>1</v>
      </c>
      <c r="M2983" s="27"/>
    </row>
    <row r="2984" spans="1:13" ht="30" hidden="1" customHeight="1" x14ac:dyDescent="0.3">
      <c r="A2984" s="27">
        <f t="shared" si="20"/>
        <v>1348</v>
      </c>
      <c r="B2984" s="31">
        <v>44893</v>
      </c>
      <c r="C2984" s="31">
        <v>44823</v>
      </c>
      <c r="D2984" s="19" t="s">
        <v>374</v>
      </c>
      <c r="E2984" s="51" t="str">
        <f>IF(ISBLANK(LeaveTracker[[#This Row],[Employee Name]]),"-----",VLOOKUP(LeaveTracker[[#This Row],[Employee Name]],Employees[[Employee Name]:[Office]],7))</f>
        <v>LIBRARY</v>
      </c>
      <c r="F2984" s="51" t="str">
        <f>IF(ISBLANK(LeaveTracker[[#This Row],[Employee Name]]),"-----",VLOOKUP(LeaveTracker[[#This Row],[Employee Name]],Employees[[Employee Name]:[Office]],6))</f>
        <v>REGULAR</v>
      </c>
      <c r="G2984" s="24">
        <v>44832</v>
      </c>
      <c r="H2984" s="24">
        <v>44834</v>
      </c>
      <c r="I2984" s="57" t="s">
        <v>82</v>
      </c>
      <c r="K2984" s="51" t="str">
        <f ca="1">LeaveTracker[[#This Row],[Days]]&amp;" "&amp;LeaveTracker[[#This Row],[Type of Leave]]</f>
        <v>3 VL</v>
      </c>
      <c r="L2984" s="23">
        <f ca="1">NETWORKDAYS(LeaveTracker[[#This Row],[Start Date]],LeaveTracker[[#This Row],[End Date]],lstHolidays)</f>
        <v>3</v>
      </c>
      <c r="M2984" s="27"/>
    </row>
    <row r="2985" spans="1:13" ht="30" hidden="1" customHeight="1" x14ac:dyDescent="0.3">
      <c r="A2985" s="27">
        <f t="shared" si="20"/>
        <v>1349</v>
      </c>
      <c r="B2985" s="31">
        <v>44893</v>
      </c>
      <c r="C2985" s="31">
        <v>44851</v>
      </c>
      <c r="D2985" s="19" t="s">
        <v>1064</v>
      </c>
      <c r="E2985" s="51" t="str">
        <f>IF(ISBLANK(LeaveTracker[[#This Row],[Employee Name]]),"-----",VLOOKUP(LeaveTracker[[#This Row],[Employee Name]],Employees[[Employee Name]:[Office]],7))</f>
        <v>MAHOGANY MARKET</v>
      </c>
      <c r="F2985" s="51" t="str">
        <f>IF(ISBLANK(LeaveTracker[[#This Row],[Employee Name]]),"-----",VLOOKUP(LeaveTracker[[#This Row],[Employee Name]],Employees[[Employee Name]:[Office]],6))</f>
        <v>REGULAR</v>
      </c>
      <c r="G2985" s="24">
        <v>44858</v>
      </c>
      <c r="H2985" s="24">
        <v>44858</v>
      </c>
      <c r="I2985" s="57" t="s">
        <v>82</v>
      </c>
      <c r="J2985" s="43" t="s">
        <v>1008</v>
      </c>
      <c r="K2985" s="51" t="str">
        <f ca="1">LeaveTracker[[#This Row],[Days]]&amp;" "&amp;LeaveTracker[[#This Row],[Type of Leave]]</f>
        <v>1 VL</v>
      </c>
      <c r="L2985" s="23">
        <f ca="1">NETWORKDAYS(LeaveTracker[[#This Row],[Start Date]],LeaveTracker[[#This Row],[End Date]],lstHolidays)</f>
        <v>1</v>
      </c>
      <c r="M2985" s="27"/>
    </row>
    <row r="2986" spans="1:13" ht="30" hidden="1" customHeight="1" x14ac:dyDescent="0.3">
      <c r="A2986" s="27">
        <f t="shared" si="20"/>
        <v>1350</v>
      </c>
      <c r="B2986" s="31">
        <v>44893</v>
      </c>
      <c r="C2986" s="31">
        <v>44876</v>
      </c>
      <c r="D2986" s="19" t="s">
        <v>1064</v>
      </c>
      <c r="E2986" s="51" t="str">
        <f>IF(ISBLANK(LeaveTracker[[#This Row],[Employee Name]]),"-----",VLOOKUP(LeaveTracker[[#This Row],[Employee Name]],Employees[[Employee Name]:[Office]],7))</f>
        <v>MAHOGANY MARKET</v>
      </c>
      <c r="F2986" s="51" t="str">
        <f>IF(ISBLANK(LeaveTracker[[#This Row],[Employee Name]]),"-----",VLOOKUP(LeaveTracker[[#This Row],[Employee Name]],Employees[[Employee Name]:[Office]],6))</f>
        <v>REGULAR</v>
      </c>
      <c r="G2986" s="24">
        <v>44875</v>
      </c>
      <c r="H2986" s="24">
        <v>44875</v>
      </c>
      <c r="I2986" s="57" t="s">
        <v>81</v>
      </c>
      <c r="K2986" s="51" t="str">
        <f ca="1">LeaveTracker[[#This Row],[Days]]&amp;" "&amp;LeaveTracker[[#This Row],[Type of Leave]]</f>
        <v>1 SL</v>
      </c>
      <c r="L2986" s="23">
        <f ca="1">NETWORKDAYS(LeaveTracker[[#This Row],[Start Date]],LeaveTracker[[#This Row],[End Date]],lstHolidays)</f>
        <v>1</v>
      </c>
      <c r="M2986" s="27"/>
    </row>
    <row r="2987" spans="1:13" ht="30" hidden="1" customHeight="1" x14ac:dyDescent="0.3">
      <c r="A2987" s="27">
        <f t="shared" si="20"/>
        <v>1351</v>
      </c>
      <c r="B2987" s="31">
        <v>44893</v>
      </c>
      <c r="C2987" s="31">
        <v>44837</v>
      </c>
      <c r="D2987" s="19" t="s">
        <v>414</v>
      </c>
      <c r="E2987" s="51" t="str">
        <f>IF(ISBLANK(LeaveTracker[[#This Row],[Employee Name]]),"-----",VLOOKUP(LeaveTracker[[#This Row],[Employee Name]],Employees[[Employee Name]:[Office]],7))</f>
        <v>CTO</v>
      </c>
      <c r="F2987" s="51" t="str">
        <f>IF(ISBLANK(LeaveTracker[[#This Row],[Employee Name]]),"-----",VLOOKUP(LeaveTracker[[#This Row],[Employee Name]],Employees[[Employee Name]:[Office]],6))</f>
        <v>REGULAR</v>
      </c>
      <c r="G2987" s="24">
        <v>44833</v>
      </c>
      <c r="H2987" s="24">
        <v>44833</v>
      </c>
      <c r="I2987" s="57" t="s">
        <v>81</v>
      </c>
      <c r="K2987" s="51" t="str">
        <f ca="1">LeaveTracker[[#This Row],[Days]]&amp;" "&amp;LeaveTracker[[#This Row],[Type of Leave]]</f>
        <v>1 SL</v>
      </c>
      <c r="L2987" s="23">
        <f ca="1">NETWORKDAYS(LeaveTracker[[#This Row],[Start Date]],LeaveTracker[[#This Row],[End Date]],lstHolidays)</f>
        <v>1</v>
      </c>
      <c r="M2987" s="27"/>
    </row>
    <row r="2988" spans="1:13" ht="30" hidden="1" customHeight="1" x14ac:dyDescent="0.3">
      <c r="A2988" s="27">
        <f t="shared" si="20"/>
        <v>1352</v>
      </c>
      <c r="B2988" s="31">
        <v>44893</v>
      </c>
      <c r="C2988" s="31">
        <v>44848</v>
      </c>
      <c r="D2988" s="19" t="s">
        <v>414</v>
      </c>
      <c r="E2988" s="51" t="str">
        <f>IF(ISBLANK(LeaveTracker[[#This Row],[Employee Name]]),"-----",VLOOKUP(LeaveTracker[[#This Row],[Employee Name]],Employees[[Employee Name]:[Office]],7))</f>
        <v>CTO</v>
      </c>
      <c r="F2988" s="51" t="str">
        <f>IF(ISBLANK(LeaveTracker[[#This Row],[Employee Name]]),"-----",VLOOKUP(LeaveTracker[[#This Row],[Employee Name]],Employees[[Employee Name]:[Office]],6))</f>
        <v>REGULAR</v>
      </c>
      <c r="G2988" s="24">
        <v>44854</v>
      </c>
      <c r="H2988" s="24">
        <v>44854</v>
      </c>
      <c r="I2988" s="57" t="s">
        <v>300</v>
      </c>
      <c r="J2988" s="43" t="s">
        <v>1007</v>
      </c>
      <c r="K2988" s="51" t="str">
        <f ca="1">LeaveTracker[[#This Row],[Days]]&amp;" "&amp;LeaveTracker[[#This Row],[Type of Leave]]</f>
        <v>1 OTHER</v>
      </c>
      <c r="L2988" s="23">
        <f ca="1">NETWORKDAYS(LeaveTracker[[#This Row],[Start Date]],LeaveTracker[[#This Row],[End Date]],lstHolidays)</f>
        <v>1</v>
      </c>
      <c r="M2988" s="27"/>
    </row>
    <row r="2989" spans="1:13" ht="30" hidden="1" customHeight="1" x14ac:dyDescent="0.3">
      <c r="A2989" s="27">
        <f t="shared" si="20"/>
        <v>1353</v>
      </c>
      <c r="B2989" s="31">
        <v>44893</v>
      </c>
      <c r="C2989" s="31">
        <v>44846</v>
      </c>
      <c r="D2989" s="19" t="s">
        <v>408</v>
      </c>
      <c r="E2989" s="51" t="str">
        <f>IF(ISBLANK(LeaveTracker[[#This Row],[Employee Name]]),"-----",VLOOKUP(LeaveTracker[[#This Row],[Employee Name]],Employees[[Employee Name]:[Office]],7))</f>
        <v>CTO</v>
      </c>
      <c r="F2989" s="51" t="str">
        <f>IF(ISBLANK(LeaveTracker[[#This Row],[Employee Name]]),"-----",VLOOKUP(LeaveTracker[[#This Row],[Employee Name]],Employees[[Employee Name]:[Office]],6))</f>
        <v>REGULAR</v>
      </c>
      <c r="G2989" s="24">
        <v>44841</v>
      </c>
      <c r="H2989" s="24">
        <v>44841</v>
      </c>
      <c r="I2989" s="57" t="s">
        <v>81</v>
      </c>
      <c r="K2989" s="51" t="str">
        <f ca="1">LeaveTracker[[#This Row],[Days]]&amp;" "&amp;LeaveTracker[[#This Row],[Type of Leave]]</f>
        <v>1 SL</v>
      </c>
      <c r="L2989" s="23">
        <f ca="1">NETWORKDAYS(LeaveTracker[[#This Row],[Start Date]],LeaveTracker[[#This Row],[End Date]],lstHolidays)</f>
        <v>1</v>
      </c>
      <c r="M2989" s="27"/>
    </row>
    <row r="2990" spans="1:13" ht="30" hidden="1" customHeight="1" x14ac:dyDescent="0.3">
      <c r="A2990" s="27">
        <f t="shared" si="20"/>
        <v>1354</v>
      </c>
      <c r="B2990" s="31">
        <v>44893</v>
      </c>
      <c r="C2990" s="31">
        <v>44867</v>
      </c>
      <c r="D2990" s="19" t="s">
        <v>408</v>
      </c>
      <c r="E2990" s="51" t="str">
        <f>IF(ISBLANK(LeaveTracker[[#This Row],[Employee Name]]),"-----",VLOOKUP(LeaveTracker[[#This Row],[Employee Name]],Employees[[Employee Name]:[Office]],7))</f>
        <v>CTO</v>
      </c>
      <c r="F2990" s="51" t="str">
        <f>IF(ISBLANK(LeaveTracker[[#This Row],[Employee Name]]),"-----",VLOOKUP(LeaveTracker[[#This Row],[Employee Name]],Employees[[Employee Name]:[Office]],6))</f>
        <v>REGULAR</v>
      </c>
      <c r="G2990" s="24">
        <v>44861</v>
      </c>
      <c r="H2990" s="24">
        <v>44861</v>
      </c>
      <c r="I2990" s="57" t="s">
        <v>81</v>
      </c>
      <c r="K2990" s="51" t="str">
        <f ca="1">LeaveTracker[[#This Row],[Days]]&amp;" "&amp;LeaveTracker[[#This Row],[Type of Leave]]</f>
        <v>1 SL</v>
      </c>
      <c r="L2990" s="23">
        <f ca="1">NETWORKDAYS(LeaveTracker[[#This Row],[Start Date]],LeaveTracker[[#This Row],[End Date]],lstHolidays)</f>
        <v>1</v>
      </c>
      <c r="M2990" s="27"/>
    </row>
    <row r="2991" spans="1:13" ht="30" hidden="1" customHeight="1" x14ac:dyDescent="0.3">
      <c r="A2991" s="27">
        <f t="shared" si="20"/>
        <v>1355</v>
      </c>
      <c r="B2991" s="31">
        <v>44893</v>
      </c>
      <c r="C2991" s="31">
        <v>44817</v>
      </c>
      <c r="D2991" s="19" t="s">
        <v>408</v>
      </c>
      <c r="E2991" s="51" t="str">
        <f>IF(ISBLANK(LeaveTracker[[#This Row],[Employee Name]]),"-----",VLOOKUP(LeaveTracker[[#This Row],[Employee Name]],Employees[[Employee Name]:[Office]],7))</f>
        <v>CTO</v>
      </c>
      <c r="F2991" s="51" t="str">
        <f>IF(ISBLANK(LeaveTracker[[#This Row],[Employee Name]]),"-----",VLOOKUP(LeaveTracker[[#This Row],[Employee Name]],Employees[[Employee Name]:[Office]],6))</f>
        <v>REGULAR</v>
      </c>
      <c r="G2991" s="24">
        <v>44816</v>
      </c>
      <c r="H2991" s="24">
        <v>44816</v>
      </c>
      <c r="I2991" s="57" t="s">
        <v>81</v>
      </c>
      <c r="K2991" s="51" t="str">
        <f ca="1">LeaveTracker[[#This Row],[Days]]&amp;" "&amp;LeaveTracker[[#This Row],[Type of Leave]]</f>
        <v>1 SL</v>
      </c>
      <c r="L2991" s="23">
        <f ca="1">NETWORKDAYS(LeaveTracker[[#This Row],[Start Date]],LeaveTracker[[#This Row],[End Date]],lstHolidays)</f>
        <v>1</v>
      </c>
      <c r="M2991" s="27"/>
    </row>
    <row r="2992" spans="1:13" ht="30" hidden="1" customHeight="1" x14ac:dyDescent="0.3">
      <c r="A2992" s="27">
        <f t="shared" si="20"/>
        <v>1356</v>
      </c>
      <c r="B2992" s="31">
        <v>44893</v>
      </c>
      <c r="C2992" s="31">
        <v>44868</v>
      </c>
      <c r="D2992" s="19" t="s">
        <v>1313</v>
      </c>
      <c r="E2992" s="51" t="str">
        <f>IF(ISBLANK(LeaveTracker[[#This Row],[Employee Name]]),"-----",VLOOKUP(LeaveTracker[[#This Row],[Employee Name]],Employees[[Employee Name]:[Office]],7))</f>
        <v>CTO</v>
      </c>
      <c r="F2992" s="51" t="str">
        <f>IF(ISBLANK(LeaveTracker[[#This Row],[Employee Name]]),"-----",VLOOKUP(LeaveTracker[[#This Row],[Employee Name]],Employees[[Employee Name]:[Office]],6))</f>
        <v>REGULAR</v>
      </c>
      <c r="G2992" s="24">
        <v>44867</v>
      </c>
      <c r="H2992" s="24">
        <v>44867</v>
      </c>
      <c r="I2992" s="57" t="s">
        <v>300</v>
      </c>
      <c r="J2992" s="43" t="s">
        <v>1007</v>
      </c>
      <c r="K2992" s="51" t="str">
        <f ca="1">LeaveTracker[[#This Row],[Days]]&amp;" "&amp;LeaveTracker[[#This Row],[Type of Leave]]</f>
        <v>0 OTHER</v>
      </c>
      <c r="L2992" s="23">
        <f ca="1">NETWORKDAYS(LeaveTracker[[#This Row],[Start Date]],LeaveTracker[[#This Row],[End Date]],lstHolidays)</f>
        <v>0</v>
      </c>
      <c r="M2992" s="27"/>
    </row>
    <row r="2993" spans="1:13" ht="30" hidden="1" customHeight="1" x14ac:dyDescent="0.3">
      <c r="A2993" s="27">
        <f t="shared" si="20"/>
        <v>1357</v>
      </c>
      <c r="B2993" s="31">
        <v>44893</v>
      </c>
      <c r="C2993" s="31">
        <v>44837</v>
      </c>
      <c r="D2993" s="19" t="s">
        <v>401</v>
      </c>
      <c r="E2993" s="51" t="str">
        <f>IF(ISBLANK(LeaveTracker[[#This Row],[Employee Name]]),"-----",VLOOKUP(LeaveTracker[[#This Row],[Employee Name]],Employees[[Employee Name]:[Office]],7))</f>
        <v>CTO</v>
      </c>
      <c r="F2993" s="51" t="str">
        <f>IF(ISBLANK(LeaveTracker[[#This Row],[Employee Name]]),"-----",VLOOKUP(LeaveTracker[[#This Row],[Employee Name]],Employees[[Employee Name]:[Office]],6))</f>
        <v>REGULAR</v>
      </c>
      <c r="G2993" s="24">
        <v>44832</v>
      </c>
      <c r="H2993" s="24">
        <v>44834</v>
      </c>
      <c r="I2993" s="57" t="s">
        <v>81</v>
      </c>
      <c r="K2993" s="51" t="str">
        <f ca="1">LeaveTracker[[#This Row],[Days]]&amp;" "&amp;LeaveTracker[[#This Row],[Type of Leave]]</f>
        <v>3 SL</v>
      </c>
      <c r="L2993" s="23">
        <f ca="1">NETWORKDAYS(LeaveTracker[[#This Row],[Start Date]],LeaveTracker[[#This Row],[End Date]],lstHolidays)</f>
        <v>3</v>
      </c>
      <c r="M2993" s="27"/>
    </row>
    <row r="2994" spans="1:13" ht="30" hidden="1" customHeight="1" x14ac:dyDescent="0.3">
      <c r="A2994" s="27">
        <f t="shared" si="20"/>
        <v>1358</v>
      </c>
      <c r="B2994" s="31">
        <v>44893</v>
      </c>
      <c r="C2994" s="31">
        <v>44851</v>
      </c>
      <c r="D2994" s="19" t="s">
        <v>401</v>
      </c>
      <c r="E2994" s="51" t="str">
        <f>IF(ISBLANK(LeaveTracker[[#This Row],[Employee Name]]),"-----",VLOOKUP(LeaveTracker[[#This Row],[Employee Name]],Employees[[Employee Name]:[Office]],7))</f>
        <v>CTO</v>
      </c>
      <c r="F2994" s="51" t="str">
        <f>IF(ISBLANK(LeaveTracker[[#This Row],[Employee Name]]),"-----",VLOOKUP(LeaveTracker[[#This Row],[Employee Name]],Employees[[Employee Name]:[Office]],6))</f>
        <v>REGULAR</v>
      </c>
      <c r="G2994" s="24">
        <v>44858</v>
      </c>
      <c r="H2994" s="24">
        <v>44859</v>
      </c>
      <c r="I2994" s="57" t="s">
        <v>82</v>
      </c>
      <c r="K2994" s="51" t="str">
        <f ca="1">LeaveTracker[[#This Row],[Days]]&amp;" "&amp;LeaveTracker[[#This Row],[Type of Leave]]</f>
        <v>2 VL</v>
      </c>
      <c r="L2994" s="23">
        <f ca="1">NETWORKDAYS(LeaveTracker[[#This Row],[Start Date]],LeaveTracker[[#This Row],[End Date]],lstHolidays)</f>
        <v>2</v>
      </c>
      <c r="M2994" s="27"/>
    </row>
    <row r="2995" spans="1:13" ht="30" hidden="1" customHeight="1" x14ac:dyDescent="0.3">
      <c r="A2995" s="27">
        <f t="shared" si="20"/>
        <v>1359</v>
      </c>
      <c r="B2995" s="31">
        <v>44893</v>
      </c>
      <c r="C2995" s="31">
        <v>44823</v>
      </c>
      <c r="D2995" s="19" t="s">
        <v>414</v>
      </c>
      <c r="E2995" s="51" t="str">
        <f>IF(ISBLANK(LeaveTracker[[#This Row],[Employee Name]]),"-----",VLOOKUP(LeaveTracker[[#This Row],[Employee Name]],Employees[[Employee Name]:[Office]],7))</f>
        <v>CTO</v>
      </c>
      <c r="F2995" s="51" t="str">
        <f>IF(ISBLANK(LeaveTracker[[#This Row],[Employee Name]]),"-----",VLOOKUP(LeaveTracker[[#This Row],[Employee Name]],Employees[[Employee Name]:[Office]],6))</f>
        <v>REGULAR</v>
      </c>
      <c r="G2995" s="24">
        <v>44816</v>
      </c>
      <c r="H2995" s="24">
        <v>44816</v>
      </c>
      <c r="I2995" s="57" t="s">
        <v>81</v>
      </c>
      <c r="K2995" s="51" t="str">
        <f ca="1">LeaveTracker[[#This Row],[Days]]&amp;" "&amp;LeaveTracker[[#This Row],[Type of Leave]]</f>
        <v>1 SL</v>
      </c>
      <c r="L2995" s="23">
        <f ca="1">NETWORKDAYS(LeaveTracker[[#This Row],[Start Date]],LeaveTracker[[#This Row],[End Date]],lstHolidays)</f>
        <v>1</v>
      </c>
      <c r="M2995" s="27"/>
    </row>
    <row r="2996" spans="1:13" ht="30" hidden="1" customHeight="1" x14ac:dyDescent="0.3">
      <c r="A2996" s="27">
        <v>1359</v>
      </c>
      <c r="B2996" s="31">
        <v>44893</v>
      </c>
      <c r="C2996" s="31">
        <v>44823</v>
      </c>
      <c r="D2996" s="19" t="s">
        <v>414</v>
      </c>
      <c r="E2996" s="51" t="str">
        <f>IF(ISBLANK(LeaveTracker[[#This Row],[Employee Name]]),"-----",VLOOKUP(LeaveTracker[[#This Row],[Employee Name]],Employees[[Employee Name]:[Office]],7))</f>
        <v>CTO</v>
      </c>
      <c r="F2996" s="51" t="str">
        <f>IF(ISBLANK(LeaveTracker[[#This Row],[Employee Name]]),"-----",VLOOKUP(LeaveTracker[[#This Row],[Employee Name]],Employees[[Employee Name]:[Office]],6))</f>
        <v>REGULAR</v>
      </c>
      <c r="G2996" s="24">
        <v>44820</v>
      </c>
      <c r="H2996" s="24">
        <v>44820</v>
      </c>
      <c r="I2996" s="57" t="s">
        <v>81</v>
      </c>
      <c r="K2996" s="51" t="str">
        <f ca="1">LeaveTracker[[#This Row],[Days]]&amp;" "&amp;LeaveTracker[[#This Row],[Type of Leave]]</f>
        <v>1 SL</v>
      </c>
      <c r="L2996" s="23">
        <f ca="1">NETWORKDAYS(LeaveTracker[[#This Row],[Start Date]],LeaveTracker[[#This Row],[End Date]],lstHolidays)</f>
        <v>1</v>
      </c>
      <c r="M2996" s="27"/>
    </row>
    <row r="2997" spans="1:13" ht="30" hidden="1" customHeight="1" x14ac:dyDescent="0.3">
      <c r="A2997" s="27">
        <f t="shared" si="20"/>
        <v>1360</v>
      </c>
      <c r="B2997" s="31">
        <v>44893</v>
      </c>
      <c r="C2997" s="31">
        <v>44809</v>
      </c>
      <c r="D2997" s="19" t="s">
        <v>414</v>
      </c>
      <c r="E2997" s="51" t="str">
        <f>IF(ISBLANK(LeaveTracker[[#This Row],[Employee Name]]),"-----",VLOOKUP(LeaveTracker[[#This Row],[Employee Name]],Employees[[Employee Name]:[Office]],7))</f>
        <v>CTO</v>
      </c>
      <c r="F2997" s="51" t="str">
        <f>IF(ISBLANK(LeaveTracker[[#This Row],[Employee Name]]),"-----",VLOOKUP(LeaveTracker[[#This Row],[Employee Name]],Employees[[Employee Name]:[Office]],6))</f>
        <v>REGULAR</v>
      </c>
      <c r="G2997" s="24">
        <v>44789</v>
      </c>
      <c r="H2997" s="24">
        <v>44789</v>
      </c>
      <c r="I2997" s="57" t="s">
        <v>81</v>
      </c>
      <c r="K2997" s="51" t="str">
        <f ca="1">LeaveTracker[[#This Row],[Days]]&amp;" "&amp;LeaveTracker[[#This Row],[Type of Leave]]</f>
        <v>1 SL</v>
      </c>
      <c r="L2997" s="23">
        <f ca="1">NETWORKDAYS(LeaveTracker[[#This Row],[Start Date]],LeaveTracker[[#This Row],[End Date]],lstHolidays)</f>
        <v>1</v>
      </c>
      <c r="M2997" s="27"/>
    </row>
    <row r="2998" spans="1:13" ht="30" hidden="1" customHeight="1" x14ac:dyDescent="0.3">
      <c r="A2998" s="27">
        <v>1360</v>
      </c>
      <c r="B2998" s="31">
        <v>44893</v>
      </c>
      <c r="C2998" s="31">
        <v>44809</v>
      </c>
      <c r="D2998" s="19" t="s">
        <v>414</v>
      </c>
      <c r="E2998" s="51" t="str">
        <f>IF(ISBLANK(LeaveTracker[[#This Row],[Employee Name]]),"-----",VLOOKUP(LeaveTracker[[#This Row],[Employee Name]],Employees[[Employee Name]:[Office]],7))</f>
        <v>CTO</v>
      </c>
      <c r="F2998" s="51" t="str">
        <f>IF(ISBLANK(LeaveTracker[[#This Row],[Employee Name]]),"-----",VLOOKUP(LeaveTracker[[#This Row],[Employee Name]],Employees[[Employee Name]:[Office]],6))</f>
        <v>REGULAR</v>
      </c>
      <c r="G2998" s="24">
        <v>44806</v>
      </c>
      <c r="H2998" s="24">
        <v>44806</v>
      </c>
      <c r="I2998" s="57" t="s">
        <v>81</v>
      </c>
      <c r="K2998" s="51" t="str">
        <f ca="1">LeaveTracker[[#This Row],[Days]]&amp;" "&amp;LeaveTracker[[#This Row],[Type of Leave]]</f>
        <v>1 SL</v>
      </c>
      <c r="L2998" s="23">
        <f ca="1">NETWORKDAYS(LeaveTracker[[#This Row],[Start Date]],LeaveTracker[[#This Row],[End Date]],lstHolidays)</f>
        <v>1</v>
      </c>
      <c r="M2998" s="27"/>
    </row>
    <row r="2999" spans="1:13" ht="30" hidden="1" customHeight="1" x14ac:dyDescent="0.3">
      <c r="A2999" s="27">
        <f t="shared" si="20"/>
        <v>1361</v>
      </c>
      <c r="B2999" s="31">
        <v>44893</v>
      </c>
      <c r="C2999" s="31">
        <v>44846</v>
      </c>
      <c r="D2999" s="19" t="s">
        <v>397</v>
      </c>
      <c r="E2999" s="51" t="str">
        <f>IF(ISBLANK(LeaveTracker[[#This Row],[Employee Name]]),"-----",VLOOKUP(LeaveTracker[[#This Row],[Employee Name]],Employees[[Employee Name]:[Office]],7))</f>
        <v>CTO</v>
      </c>
      <c r="F2999" s="51" t="str">
        <f>IF(ISBLANK(LeaveTracker[[#This Row],[Employee Name]]),"-----",VLOOKUP(LeaveTracker[[#This Row],[Employee Name]],Employees[[Employee Name]:[Office]],6))</f>
        <v>REGULAR</v>
      </c>
      <c r="G2999" s="24">
        <v>44833</v>
      </c>
      <c r="H2999" s="24">
        <v>44834</v>
      </c>
      <c r="I2999" s="57" t="s">
        <v>81</v>
      </c>
      <c r="K2999" s="51" t="str">
        <f ca="1">LeaveTracker[[#This Row],[Days]]&amp;" "&amp;LeaveTracker[[#This Row],[Type of Leave]]</f>
        <v>2 SL</v>
      </c>
      <c r="L2999" s="23">
        <f ca="1">NETWORKDAYS(LeaveTracker[[#This Row],[Start Date]],LeaveTracker[[#This Row],[End Date]],lstHolidays)</f>
        <v>2</v>
      </c>
      <c r="M2999" s="27"/>
    </row>
    <row r="3000" spans="1:13" ht="30" hidden="1" customHeight="1" x14ac:dyDescent="0.3">
      <c r="A3000" s="27">
        <f t="shared" si="20"/>
        <v>1362</v>
      </c>
      <c r="B3000" s="31">
        <v>44893</v>
      </c>
      <c r="C3000" s="31">
        <v>44846</v>
      </c>
      <c r="D3000" s="19" t="s">
        <v>397</v>
      </c>
      <c r="E3000" s="51" t="str">
        <f>IF(ISBLANK(LeaveTracker[[#This Row],[Employee Name]]),"-----",VLOOKUP(LeaveTracker[[#This Row],[Employee Name]],Employees[[Employee Name]:[Office]],7))</f>
        <v>CTO</v>
      </c>
      <c r="F3000" s="51" t="str">
        <f>IF(ISBLANK(LeaveTracker[[#This Row],[Employee Name]]),"-----",VLOOKUP(LeaveTracker[[#This Row],[Employee Name]],Employees[[Employee Name]:[Office]],6))</f>
        <v>REGULAR</v>
      </c>
      <c r="G3000" s="24">
        <v>44837</v>
      </c>
      <c r="H3000" s="24">
        <v>44845</v>
      </c>
      <c r="I3000" s="57" t="s">
        <v>81</v>
      </c>
      <c r="K3000" s="51" t="str">
        <f ca="1">LeaveTracker[[#This Row],[Days]]&amp;" "&amp;LeaveTracker[[#This Row],[Type of Leave]]</f>
        <v>7 SL</v>
      </c>
      <c r="L3000" s="23">
        <f ca="1">NETWORKDAYS(LeaveTracker[[#This Row],[Start Date]],LeaveTracker[[#This Row],[End Date]],lstHolidays)</f>
        <v>7</v>
      </c>
      <c r="M3000" s="27"/>
    </row>
    <row r="3001" spans="1:13" ht="30" hidden="1" customHeight="1" x14ac:dyDescent="0.3">
      <c r="A3001" s="27">
        <f t="shared" si="20"/>
        <v>1363</v>
      </c>
      <c r="B3001" s="31">
        <v>44893</v>
      </c>
      <c r="C3001" s="31">
        <v>44872</v>
      </c>
      <c r="D3001" s="19" t="s">
        <v>397</v>
      </c>
      <c r="E3001" s="51" t="str">
        <f>IF(ISBLANK(LeaveTracker[[#This Row],[Employee Name]]),"-----",VLOOKUP(LeaveTracker[[#This Row],[Employee Name]],Employees[[Employee Name]:[Office]],7))</f>
        <v>CTO</v>
      </c>
      <c r="F3001" s="51" t="str">
        <f>IF(ISBLANK(LeaveTracker[[#This Row],[Employee Name]]),"-----",VLOOKUP(LeaveTracker[[#This Row],[Employee Name]],Employees[[Employee Name]:[Office]],6))</f>
        <v>REGULAR</v>
      </c>
      <c r="G3001" s="24">
        <v>44867</v>
      </c>
      <c r="H3001" s="24">
        <v>44869</v>
      </c>
      <c r="I3001" s="57" t="s">
        <v>81</v>
      </c>
      <c r="K3001" s="51" t="str">
        <f ca="1">LeaveTracker[[#This Row],[Days]]&amp;" "&amp;LeaveTracker[[#This Row],[Type of Leave]]</f>
        <v>2 SL</v>
      </c>
      <c r="L3001" s="23">
        <f ca="1">NETWORKDAYS(LeaveTracker[[#This Row],[Start Date]],LeaveTracker[[#This Row],[End Date]],lstHolidays)</f>
        <v>2</v>
      </c>
      <c r="M3001" s="27"/>
    </row>
    <row r="3002" spans="1:13" ht="30" hidden="1" customHeight="1" x14ac:dyDescent="0.3">
      <c r="A3002" s="27">
        <f t="shared" si="20"/>
        <v>1364</v>
      </c>
      <c r="B3002" s="31">
        <v>44893</v>
      </c>
      <c r="C3002" s="31">
        <v>44790</v>
      </c>
      <c r="D3002" s="19" t="s">
        <v>425</v>
      </c>
      <c r="E3002" s="51" t="str">
        <f>IF(ISBLANK(LeaveTracker[[#This Row],[Employee Name]]),"-----",VLOOKUP(LeaveTracker[[#This Row],[Employee Name]],Employees[[Employee Name]:[Office]],7))</f>
        <v>CTO</v>
      </c>
      <c r="F3002" s="51" t="str">
        <f>IF(ISBLANK(LeaveTracker[[#This Row],[Employee Name]]),"-----",VLOOKUP(LeaveTracker[[#This Row],[Employee Name]],Employees[[Employee Name]:[Office]],6))</f>
        <v>REGULAR</v>
      </c>
      <c r="G3002" s="24">
        <v>44788</v>
      </c>
      <c r="H3002" s="24">
        <v>44788</v>
      </c>
      <c r="I3002" s="57" t="s">
        <v>82</v>
      </c>
      <c r="J3002" s="43" t="s">
        <v>1008</v>
      </c>
      <c r="K3002" s="51" t="str">
        <f ca="1">LeaveTracker[[#This Row],[Days]]&amp;" "&amp;LeaveTracker[[#This Row],[Type of Leave]]</f>
        <v>1 VL</v>
      </c>
      <c r="L3002" s="23">
        <f ca="1">NETWORKDAYS(LeaveTracker[[#This Row],[Start Date]],LeaveTracker[[#This Row],[End Date]],lstHolidays)</f>
        <v>1</v>
      </c>
      <c r="M3002" s="27"/>
    </row>
    <row r="3003" spans="1:13" ht="30" hidden="1" customHeight="1" x14ac:dyDescent="0.3">
      <c r="A3003" s="27">
        <v>1364</v>
      </c>
      <c r="B3003" s="31">
        <v>44893</v>
      </c>
      <c r="C3003" s="31">
        <v>44790</v>
      </c>
      <c r="D3003" s="19" t="s">
        <v>425</v>
      </c>
      <c r="E3003" s="51" t="str">
        <f>IF(ISBLANK(LeaveTracker[[#This Row],[Employee Name]]),"-----",VLOOKUP(LeaveTracker[[#This Row],[Employee Name]],Employees[[Employee Name]:[Office]],7))</f>
        <v>CTO</v>
      </c>
      <c r="F3003" s="51" t="str">
        <f>IF(ISBLANK(LeaveTracker[[#This Row],[Employee Name]]),"-----",VLOOKUP(LeaveTracker[[#This Row],[Employee Name]],Employees[[Employee Name]:[Office]],6))</f>
        <v>REGULAR</v>
      </c>
      <c r="G3003" s="24">
        <v>44795</v>
      </c>
      <c r="H3003" s="24">
        <v>44795</v>
      </c>
      <c r="I3003" s="57" t="s">
        <v>82</v>
      </c>
      <c r="J3003" s="43" t="s">
        <v>1008</v>
      </c>
      <c r="K3003" s="51" t="str">
        <f ca="1">LeaveTracker[[#This Row],[Days]]&amp;" "&amp;LeaveTracker[[#This Row],[Type of Leave]]</f>
        <v>1 VL</v>
      </c>
      <c r="L3003" s="23">
        <f ca="1">NETWORKDAYS(LeaveTracker[[#This Row],[Start Date]],LeaveTracker[[#This Row],[End Date]],lstHolidays)</f>
        <v>1</v>
      </c>
      <c r="M3003" s="27"/>
    </row>
    <row r="3004" spans="1:13" ht="30" hidden="1" customHeight="1" x14ac:dyDescent="0.3">
      <c r="A3004" s="27">
        <f t="shared" ref="A3004:A3066" si="21">A3003+1</f>
        <v>1365</v>
      </c>
      <c r="B3004" s="31">
        <v>44893</v>
      </c>
      <c r="C3004" s="31">
        <v>44834</v>
      </c>
      <c r="D3004" s="19" t="s">
        <v>1291</v>
      </c>
      <c r="E3004" s="51" t="str">
        <f>IF(ISBLANK(LeaveTracker[[#This Row],[Employee Name]]),"-----",VLOOKUP(LeaveTracker[[#This Row],[Employee Name]],Employees[[Employee Name]:[Office]],7))</f>
        <v>CTO</v>
      </c>
      <c r="F3004" s="51" t="str">
        <f>IF(ISBLANK(LeaveTracker[[#This Row],[Employee Name]]),"-----",VLOOKUP(LeaveTracker[[#This Row],[Employee Name]],Employees[[Employee Name]:[Office]],6))</f>
        <v>REGULAR</v>
      </c>
      <c r="G3004" s="24">
        <v>44838</v>
      </c>
      <c r="H3004" s="24">
        <v>44838</v>
      </c>
      <c r="I3004" s="57" t="s">
        <v>82</v>
      </c>
      <c r="K3004" s="51" t="str">
        <f ca="1">LeaveTracker[[#This Row],[Days]]&amp;" "&amp;LeaveTracker[[#This Row],[Type of Leave]]</f>
        <v>1 VL</v>
      </c>
      <c r="L3004" s="23">
        <f ca="1">NETWORKDAYS(LeaveTracker[[#This Row],[Start Date]],LeaveTracker[[#This Row],[End Date]],lstHolidays)</f>
        <v>1</v>
      </c>
      <c r="M3004" s="27"/>
    </row>
    <row r="3005" spans="1:13" ht="30" hidden="1" customHeight="1" x14ac:dyDescent="0.3">
      <c r="A3005" s="27">
        <f t="shared" si="21"/>
        <v>1366</v>
      </c>
      <c r="B3005" s="31">
        <v>44893</v>
      </c>
      <c r="C3005" s="31">
        <v>44818</v>
      </c>
      <c r="D3005" s="19" t="s">
        <v>663</v>
      </c>
      <c r="E3005" s="51" t="str">
        <f>IF(ISBLANK(LeaveTracker[[#This Row],[Employee Name]]),"-----",VLOOKUP(LeaveTracker[[#This Row],[Employee Name]],Employees[[Employee Name]:[Office]],7))</f>
        <v>CTO</v>
      </c>
      <c r="F3005" s="51" t="str">
        <f>IF(ISBLANK(LeaveTracker[[#This Row],[Employee Name]]),"-----",VLOOKUP(LeaveTracker[[#This Row],[Employee Name]],Employees[[Employee Name]:[Office]],6))</f>
        <v>REGULAR</v>
      </c>
      <c r="G3005" s="24">
        <v>44825</v>
      </c>
      <c r="H3005" s="24">
        <v>44825</v>
      </c>
      <c r="I3005" s="57" t="s">
        <v>82</v>
      </c>
      <c r="K3005" s="51" t="str">
        <f ca="1">LeaveTracker[[#This Row],[Days]]&amp;" "&amp;LeaveTracker[[#This Row],[Type of Leave]]</f>
        <v>1 VL</v>
      </c>
      <c r="L3005" s="23">
        <f ca="1">NETWORKDAYS(LeaveTracker[[#This Row],[Start Date]],LeaveTracker[[#This Row],[End Date]],lstHolidays)</f>
        <v>1</v>
      </c>
      <c r="M3005" s="27"/>
    </row>
    <row r="3006" spans="1:13" ht="30" hidden="1" customHeight="1" x14ac:dyDescent="0.3">
      <c r="A3006" s="27">
        <f t="shared" si="21"/>
        <v>1367</v>
      </c>
      <c r="B3006" s="31">
        <v>44893</v>
      </c>
      <c r="C3006" s="31">
        <v>44809</v>
      </c>
      <c r="D3006" s="19" t="s">
        <v>841</v>
      </c>
      <c r="E3006" s="51" t="str">
        <f>IF(ISBLANK(LeaveTracker[[#This Row],[Employee Name]]),"-----",VLOOKUP(LeaveTracker[[#This Row],[Employee Name]],Employees[[Employee Name]:[Office]],7))</f>
        <v>CTO</v>
      </c>
      <c r="F3006" s="51" t="str">
        <f>IF(ISBLANK(LeaveTracker[[#This Row],[Employee Name]]),"-----",VLOOKUP(LeaveTracker[[#This Row],[Employee Name]],Employees[[Employee Name]:[Office]],6))</f>
        <v>REGULAR</v>
      </c>
      <c r="G3006" s="24">
        <v>44799</v>
      </c>
      <c r="H3006" s="24">
        <v>44799</v>
      </c>
      <c r="I3006" s="57" t="s">
        <v>300</v>
      </c>
      <c r="J3006" s="43" t="s">
        <v>1007</v>
      </c>
      <c r="K3006" s="51" t="str">
        <f ca="1">LeaveTracker[[#This Row],[Days]]&amp;" "&amp;LeaveTracker[[#This Row],[Type of Leave]]</f>
        <v>1 OTHER</v>
      </c>
      <c r="L3006" s="23">
        <f ca="1">NETWORKDAYS(LeaveTracker[[#This Row],[Start Date]],LeaveTracker[[#This Row],[End Date]],lstHolidays)</f>
        <v>1</v>
      </c>
      <c r="M3006" s="27"/>
    </row>
    <row r="3007" spans="1:13" ht="30" hidden="1" customHeight="1" x14ac:dyDescent="0.3">
      <c r="A3007" s="27">
        <v>1367</v>
      </c>
      <c r="B3007" s="31">
        <v>44893</v>
      </c>
      <c r="C3007" s="31">
        <v>44809</v>
      </c>
      <c r="D3007" s="19" t="s">
        <v>841</v>
      </c>
      <c r="E3007" s="51" t="str">
        <f>IF(ISBLANK(LeaveTracker[[#This Row],[Employee Name]]),"-----",VLOOKUP(LeaveTracker[[#This Row],[Employee Name]],Employees[[Employee Name]:[Office]],7))</f>
        <v>CTO</v>
      </c>
      <c r="F3007" s="51" t="str">
        <f>IF(ISBLANK(LeaveTracker[[#This Row],[Employee Name]]),"-----",VLOOKUP(LeaveTracker[[#This Row],[Employee Name]],Employees[[Employee Name]:[Office]],6))</f>
        <v>REGULAR</v>
      </c>
      <c r="G3007" s="24">
        <v>44805</v>
      </c>
      <c r="H3007" s="24">
        <v>44805</v>
      </c>
      <c r="I3007" s="57" t="s">
        <v>300</v>
      </c>
      <c r="J3007" s="43" t="s">
        <v>1007</v>
      </c>
      <c r="K3007" s="51" t="str">
        <f ca="1">LeaveTracker[[#This Row],[Days]]&amp;" "&amp;LeaveTracker[[#This Row],[Type of Leave]]</f>
        <v>1 OTHER</v>
      </c>
      <c r="L3007" s="23">
        <f ca="1">NETWORKDAYS(LeaveTracker[[#This Row],[Start Date]],LeaveTracker[[#This Row],[End Date]],lstHolidays)</f>
        <v>1</v>
      </c>
      <c r="M3007" s="27"/>
    </row>
    <row r="3008" spans="1:13" ht="30" hidden="1" customHeight="1" x14ac:dyDescent="0.3">
      <c r="A3008" s="27">
        <f t="shared" si="21"/>
        <v>1368</v>
      </c>
      <c r="B3008" s="31">
        <v>44893</v>
      </c>
      <c r="C3008" s="31">
        <v>44790</v>
      </c>
      <c r="D3008" s="19" t="s">
        <v>841</v>
      </c>
      <c r="E3008" s="51" t="str">
        <f>IF(ISBLANK(LeaveTracker[[#This Row],[Employee Name]]),"-----",VLOOKUP(LeaveTracker[[#This Row],[Employee Name]],Employees[[Employee Name]:[Office]],7))</f>
        <v>CTO</v>
      </c>
      <c r="F3008" s="51" t="str">
        <f>IF(ISBLANK(LeaveTracker[[#This Row],[Employee Name]]),"-----",VLOOKUP(LeaveTracker[[#This Row],[Employee Name]],Employees[[Employee Name]:[Office]],6))</f>
        <v>REGULAR</v>
      </c>
      <c r="G3008" s="24">
        <v>44792</v>
      </c>
      <c r="H3008" s="24">
        <v>44792</v>
      </c>
      <c r="I3008" s="57" t="s">
        <v>82</v>
      </c>
      <c r="K3008" s="51" t="str">
        <f ca="1">LeaveTracker[[#This Row],[Days]]&amp;" "&amp;LeaveTracker[[#This Row],[Type of Leave]]</f>
        <v>1 VL</v>
      </c>
      <c r="L3008" s="23">
        <f ca="1">NETWORKDAYS(LeaveTracker[[#This Row],[Start Date]],LeaveTracker[[#This Row],[End Date]],lstHolidays)</f>
        <v>1</v>
      </c>
      <c r="M3008" s="27"/>
    </row>
    <row r="3009" spans="1:13" ht="30" hidden="1" customHeight="1" x14ac:dyDescent="0.3">
      <c r="A3009" s="27">
        <f t="shared" si="21"/>
        <v>1369</v>
      </c>
      <c r="B3009" s="31">
        <v>44893</v>
      </c>
      <c r="C3009" s="31">
        <v>44882</v>
      </c>
      <c r="D3009" s="19" t="s">
        <v>763</v>
      </c>
      <c r="E3009" s="51" t="str">
        <f>IF(ISBLANK(LeaveTracker[[#This Row],[Employee Name]]),"-----",VLOOKUP(LeaveTracker[[#This Row],[Employee Name]],Employees[[Employee Name]:[Office]],7))</f>
        <v>CTO</v>
      </c>
      <c r="F3009" s="51" t="str">
        <f>IF(ISBLANK(LeaveTracker[[#This Row],[Employee Name]]),"-----",VLOOKUP(LeaveTracker[[#This Row],[Employee Name]],Employees[[Employee Name]:[Office]],6))</f>
        <v>REGULAR</v>
      </c>
      <c r="G3009" s="24">
        <v>44907</v>
      </c>
      <c r="H3009" s="24">
        <v>44907</v>
      </c>
      <c r="I3009" s="57" t="s">
        <v>300</v>
      </c>
      <c r="J3009" s="43" t="s">
        <v>1007</v>
      </c>
      <c r="K3009" s="51" t="str">
        <f ca="1">LeaveTracker[[#This Row],[Days]]&amp;" "&amp;LeaveTracker[[#This Row],[Type of Leave]]</f>
        <v>1 OTHER</v>
      </c>
      <c r="L3009" s="23">
        <f ca="1">NETWORKDAYS(LeaveTracker[[#This Row],[Start Date]],LeaveTracker[[#This Row],[End Date]],lstHolidays)</f>
        <v>1</v>
      </c>
      <c r="M3009" s="27"/>
    </row>
    <row r="3010" spans="1:13" ht="30" hidden="1" customHeight="1" x14ac:dyDescent="0.3">
      <c r="A3010" s="27">
        <f t="shared" si="21"/>
        <v>1370</v>
      </c>
      <c r="B3010" s="31">
        <v>44893</v>
      </c>
      <c r="C3010" s="31">
        <v>44882</v>
      </c>
      <c r="D3010" s="19" t="s">
        <v>401</v>
      </c>
      <c r="E3010" s="51" t="str">
        <f>IF(ISBLANK(LeaveTracker[[#This Row],[Employee Name]]),"-----",VLOOKUP(LeaveTracker[[#This Row],[Employee Name]],Employees[[Employee Name]:[Office]],7))</f>
        <v>CTO</v>
      </c>
      <c r="F3010" s="51" t="str">
        <f>IF(ISBLANK(LeaveTracker[[#This Row],[Employee Name]]),"-----",VLOOKUP(LeaveTracker[[#This Row],[Employee Name]],Employees[[Employee Name]:[Office]],6))</f>
        <v>REGULAR</v>
      </c>
      <c r="G3010" s="24">
        <v>44922</v>
      </c>
      <c r="H3010" s="24">
        <v>44924</v>
      </c>
      <c r="I3010" s="57" t="s">
        <v>82</v>
      </c>
      <c r="J3010" s="43" t="s">
        <v>1008</v>
      </c>
      <c r="K3010" s="51" t="str">
        <f ca="1">LeaveTracker[[#This Row],[Days]]&amp;" "&amp;LeaveTracker[[#This Row],[Type of Leave]]</f>
        <v>3 VL</v>
      </c>
      <c r="L3010" s="23">
        <f ca="1">NETWORKDAYS(LeaveTracker[[#This Row],[Start Date]],LeaveTracker[[#This Row],[End Date]],lstHolidays)</f>
        <v>3</v>
      </c>
      <c r="M3010" s="27"/>
    </row>
    <row r="3011" spans="1:13" ht="30" hidden="1" customHeight="1" x14ac:dyDescent="0.3">
      <c r="A3011" s="27">
        <f t="shared" si="21"/>
        <v>1371</v>
      </c>
      <c r="B3011" s="31">
        <v>44893</v>
      </c>
      <c r="C3011" s="31">
        <v>44817</v>
      </c>
      <c r="D3011" s="19" t="s">
        <v>401</v>
      </c>
      <c r="E3011" s="51" t="str">
        <f>IF(ISBLANK(LeaveTracker[[#This Row],[Employee Name]]),"-----",VLOOKUP(LeaveTracker[[#This Row],[Employee Name]],Employees[[Employee Name]:[Office]],7))</f>
        <v>CTO</v>
      </c>
      <c r="F3011" s="51" t="str">
        <f>IF(ISBLANK(LeaveTracker[[#This Row],[Employee Name]]),"-----",VLOOKUP(LeaveTracker[[#This Row],[Employee Name]],Employees[[Employee Name]:[Office]],6))</f>
        <v>REGULAR</v>
      </c>
      <c r="G3011" s="24">
        <v>44816</v>
      </c>
      <c r="H3011" s="24">
        <v>44816</v>
      </c>
      <c r="I3011" s="57" t="s">
        <v>81</v>
      </c>
      <c r="K3011" s="51" t="str">
        <f ca="1">LeaveTracker[[#This Row],[Days]]&amp;" "&amp;LeaveTracker[[#This Row],[Type of Leave]]</f>
        <v>1 SL</v>
      </c>
      <c r="L3011" s="23">
        <f ca="1">NETWORKDAYS(LeaveTracker[[#This Row],[Start Date]],LeaveTracker[[#This Row],[End Date]],lstHolidays)</f>
        <v>1</v>
      </c>
      <c r="M3011" s="27"/>
    </row>
    <row r="3012" spans="1:13" ht="30" hidden="1" customHeight="1" x14ac:dyDescent="0.3">
      <c r="A3012" s="27">
        <f t="shared" si="21"/>
        <v>1372</v>
      </c>
      <c r="B3012" s="31">
        <v>44893</v>
      </c>
      <c r="C3012" s="31">
        <v>44878</v>
      </c>
      <c r="D3012" s="19" t="s">
        <v>401</v>
      </c>
      <c r="E3012" s="51" t="str">
        <f>IF(ISBLANK(LeaveTracker[[#This Row],[Employee Name]]),"-----",VLOOKUP(LeaveTracker[[#This Row],[Employee Name]],Employees[[Employee Name]:[Office]],7))</f>
        <v>CTO</v>
      </c>
      <c r="F3012" s="51" t="str">
        <f>IF(ISBLANK(LeaveTracker[[#This Row],[Employee Name]]),"-----",VLOOKUP(LeaveTracker[[#This Row],[Employee Name]],Employees[[Employee Name]:[Office]],6))</f>
        <v>REGULAR</v>
      </c>
      <c r="G3012" s="24">
        <v>44877</v>
      </c>
      <c r="H3012" s="24">
        <v>44877</v>
      </c>
      <c r="I3012" s="57" t="s">
        <v>81</v>
      </c>
      <c r="K3012" s="51" t="str">
        <f ca="1">LeaveTracker[[#This Row],[Days]]&amp;" "&amp;LeaveTracker[[#This Row],[Type of Leave]]</f>
        <v>0 SL</v>
      </c>
      <c r="L3012" s="23">
        <f ca="1">NETWORKDAYS(LeaveTracker[[#This Row],[Start Date]],LeaveTracker[[#This Row],[End Date]],lstHolidays)</f>
        <v>0</v>
      </c>
      <c r="M3012" s="27"/>
    </row>
    <row r="3013" spans="1:13" ht="30" hidden="1" customHeight="1" x14ac:dyDescent="0.3">
      <c r="A3013" s="27">
        <f t="shared" si="21"/>
        <v>1373</v>
      </c>
      <c r="B3013" s="31">
        <v>44893</v>
      </c>
      <c r="C3013" s="31">
        <v>44865</v>
      </c>
      <c r="D3013" s="19" t="s">
        <v>394</v>
      </c>
      <c r="E3013" s="51" t="str">
        <f>IF(ISBLANK(LeaveTracker[[#This Row],[Employee Name]]),"-----",VLOOKUP(LeaveTracker[[#This Row],[Employee Name]],Employees[[Employee Name]:[Office]],7))</f>
        <v>CTO</v>
      </c>
      <c r="F3013" s="51" t="str">
        <f>IF(ISBLANK(LeaveTracker[[#This Row],[Employee Name]]),"-----",VLOOKUP(LeaveTracker[[#This Row],[Employee Name]],Employees[[Employee Name]:[Office]],6))</f>
        <v>REGULAR</v>
      </c>
      <c r="G3013" s="24">
        <v>44851</v>
      </c>
      <c r="H3013" s="24">
        <v>44854</v>
      </c>
      <c r="I3013" s="57" t="s">
        <v>82</v>
      </c>
      <c r="K3013" s="51" t="str">
        <f ca="1">LeaveTracker[[#This Row],[Days]]&amp;" "&amp;LeaveTracker[[#This Row],[Type of Leave]]</f>
        <v>4 VL</v>
      </c>
      <c r="L3013" s="23">
        <f ca="1">NETWORKDAYS(LeaveTracker[[#This Row],[Start Date]],LeaveTracker[[#This Row],[End Date]],lstHolidays)</f>
        <v>4</v>
      </c>
      <c r="M3013" s="27"/>
    </row>
    <row r="3014" spans="1:13" ht="30" hidden="1" customHeight="1" x14ac:dyDescent="0.3">
      <c r="A3014" s="27">
        <f t="shared" si="21"/>
        <v>1374</v>
      </c>
      <c r="B3014" s="31">
        <v>44893</v>
      </c>
      <c r="C3014" s="31">
        <v>44855</v>
      </c>
      <c r="D3014" s="19" t="s">
        <v>394</v>
      </c>
      <c r="E3014" s="51" t="str">
        <f>IF(ISBLANK(LeaveTracker[[#This Row],[Employee Name]]),"-----",VLOOKUP(LeaveTracker[[#This Row],[Employee Name]],Employees[[Employee Name]:[Office]],7))</f>
        <v>CTO</v>
      </c>
      <c r="F3014" s="51" t="str">
        <f>IF(ISBLANK(LeaveTracker[[#This Row],[Employee Name]]),"-----",VLOOKUP(LeaveTracker[[#This Row],[Employee Name]],Employees[[Employee Name]:[Office]],6))</f>
        <v>REGULAR</v>
      </c>
      <c r="G3014" s="24">
        <v>44858</v>
      </c>
      <c r="H3014" s="24">
        <v>44859</v>
      </c>
      <c r="I3014" s="57" t="s">
        <v>82</v>
      </c>
      <c r="K3014" s="51" t="str">
        <f ca="1">LeaveTracker[[#This Row],[Days]]&amp;" "&amp;LeaveTracker[[#This Row],[Type of Leave]]</f>
        <v>2 VL</v>
      </c>
      <c r="L3014" s="23">
        <f ca="1">NETWORKDAYS(LeaveTracker[[#This Row],[Start Date]],LeaveTracker[[#This Row],[End Date]],lstHolidays)</f>
        <v>2</v>
      </c>
      <c r="M3014" s="27"/>
    </row>
    <row r="3015" spans="1:13" ht="30" hidden="1" customHeight="1" x14ac:dyDescent="0.3">
      <c r="A3015" s="27">
        <f t="shared" si="21"/>
        <v>1375</v>
      </c>
      <c r="B3015" s="31">
        <v>44893</v>
      </c>
      <c r="C3015" s="31">
        <v>44860</v>
      </c>
      <c r="D3015" s="19" t="s">
        <v>104</v>
      </c>
      <c r="E3015" s="51" t="str">
        <f>IF(ISBLANK(LeaveTracker[[#This Row],[Employee Name]]),"-----",VLOOKUP(LeaveTracker[[#This Row],[Employee Name]],Employees[[Employee Name]:[Office]],7))</f>
        <v>CTO</v>
      </c>
      <c r="F3015" s="51" t="str">
        <f>IF(ISBLANK(LeaveTracker[[#This Row],[Employee Name]]),"-----",VLOOKUP(LeaveTracker[[#This Row],[Employee Name]],Employees[[Employee Name]:[Office]],6))</f>
        <v>REGULAR</v>
      </c>
      <c r="G3015" s="24">
        <v>44847</v>
      </c>
      <c r="H3015" s="24">
        <v>44847</v>
      </c>
      <c r="I3015" s="57" t="s">
        <v>81</v>
      </c>
      <c r="K3015" s="51" t="str">
        <f ca="1">LeaveTracker[[#This Row],[Days]]&amp;" "&amp;LeaveTracker[[#This Row],[Type of Leave]]</f>
        <v>1 SL</v>
      </c>
      <c r="L3015" s="23">
        <f ca="1">NETWORKDAYS(LeaveTracker[[#This Row],[Start Date]],LeaveTracker[[#This Row],[End Date]],lstHolidays)</f>
        <v>1</v>
      </c>
      <c r="M3015" s="27"/>
    </row>
    <row r="3016" spans="1:13" ht="30" hidden="1" customHeight="1" x14ac:dyDescent="0.3">
      <c r="A3016" s="27">
        <v>1375</v>
      </c>
      <c r="B3016" s="31">
        <v>44893</v>
      </c>
      <c r="C3016" s="31">
        <v>44860</v>
      </c>
      <c r="D3016" s="19" t="s">
        <v>104</v>
      </c>
      <c r="E3016" s="51" t="str">
        <f>IF(ISBLANK(LeaveTracker[[#This Row],[Employee Name]]),"-----",VLOOKUP(LeaveTracker[[#This Row],[Employee Name]],Employees[[Employee Name]:[Office]],7))</f>
        <v>CTO</v>
      </c>
      <c r="F3016" s="51" t="str">
        <f>IF(ISBLANK(LeaveTracker[[#This Row],[Employee Name]]),"-----",VLOOKUP(LeaveTracker[[#This Row],[Employee Name]],Employees[[Employee Name]:[Office]],6))</f>
        <v>REGULAR</v>
      </c>
      <c r="G3016" s="24">
        <v>44858</v>
      </c>
      <c r="H3016" s="24">
        <v>44859</v>
      </c>
      <c r="I3016" s="57" t="s">
        <v>81</v>
      </c>
      <c r="K3016" s="51" t="str">
        <f ca="1">LeaveTracker[[#This Row],[Days]]&amp;" "&amp;LeaveTracker[[#This Row],[Type of Leave]]</f>
        <v>2 SL</v>
      </c>
      <c r="L3016" s="23">
        <f ca="1">NETWORKDAYS(LeaveTracker[[#This Row],[Start Date]],LeaveTracker[[#This Row],[End Date]],lstHolidays)</f>
        <v>2</v>
      </c>
      <c r="M3016" s="27"/>
    </row>
    <row r="3017" spans="1:13" ht="30" hidden="1" customHeight="1" x14ac:dyDescent="0.3">
      <c r="A3017" s="27">
        <f t="shared" si="21"/>
        <v>1376</v>
      </c>
      <c r="B3017" s="31">
        <v>44893</v>
      </c>
      <c r="C3017" s="31">
        <v>44875</v>
      </c>
      <c r="D3017" s="19" t="s">
        <v>838</v>
      </c>
      <c r="E3017" s="51" t="str">
        <f>IF(ISBLANK(LeaveTracker[[#This Row],[Employee Name]]),"-----",VLOOKUP(LeaveTracker[[#This Row],[Employee Name]],Employees[[Employee Name]:[Office]],7))</f>
        <v>CTO</v>
      </c>
      <c r="F3017" s="51" t="str">
        <f>IF(ISBLANK(LeaveTracker[[#This Row],[Employee Name]]),"-----",VLOOKUP(LeaveTracker[[#This Row],[Employee Name]],Employees[[Employee Name]:[Office]],6))</f>
        <v>REGULAR</v>
      </c>
      <c r="G3017" s="24">
        <v>44879</v>
      </c>
      <c r="H3017" s="24">
        <v>44879</v>
      </c>
      <c r="I3017" s="57" t="s">
        <v>82</v>
      </c>
      <c r="K3017" s="51" t="str">
        <f ca="1">LeaveTracker[[#This Row],[Days]]&amp;" "&amp;LeaveTracker[[#This Row],[Type of Leave]]</f>
        <v>1 VL</v>
      </c>
      <c r="L3017" s="23">
        <f ca="1">NETWORKDAYS(LeaveTracker[[#This Row],[Start Date]],LeaveTracker[[#This Row],[End Date]],lstHolidays)</f>
        <v>1</v>
      </c>
      <c r="M3017" s="27"/>
    </row>
    <row r="3018" spans="1:13" ht="30" hidden="1" customHeight="1" x14ac:dyDescent="0.3">
      <c r="A3018" s="27">
        <f t="shared" si="21"/>
        <v>1377</v>
      </c>
      <c r="B3018" s="31">
        <v>44893</v>
      </c>
      <c r="C3018" s="31">
        <v>44873</v>
      </c>
      <c r="D3018" s="19" t="s">
        <v>841</v>
      </c>
      <c r="E3018" s="51" t="str">
        <f>IF(ISBLANK(LeaveTracker[[#This Row],[Employee Name]]),"-----",VLOOKUP(LeaveTracker[[#This Row],[Employee Name]],Employees[[Employee Name]:[Office]],7))</f>
        <v>CTO</v>
      </c>
      <c r="F3018" s="51" t="str">
        <f>IF(ISBLANK(LeaveTracker[[#This Row],[Employee Name]]),"-----",VLOOKUP(LeaveTracker[[#This Row],[Employee Name]],Employees[[Employee Name]:[Office]],6))</f>
        <v>REGULAR</v>
      </c>
      <c r="G3018" s="24">
        <v>44872</v>
      </c>
      <c r="H3018" s="24">
        <v>44872</v>
      </c>
      <c r="I3018" s="57" t="s">
        <v>81</v>
      </c>
      <c r="K3018" s="51" t="str">
        <f ca="1">LeaveTracker[[#This Row],[Days]]&amp;" "&amp;LeaveTracker[[#This Row],[Type of Leave]]</f>
        <v>1 SL</v>
      </c>
      <c r="L3018" s="23">
        <f ca="1">NETWORKDAYS(LeaveTracker[[#This Row],[Start Date]],LeaveTracker[[#This Row],[End Date]],lstHolidays)</f>
        <v>1</v>
      </c>
      <c r="M3018" s="27"/>
    </row>
    <row r="3019" spans="1:13" ht="30" hidden="1" customHeight="1" x14ac:dyDescent="0.3">
      <c r="A3019" s="27">
        <f t="shared" si="21"/>
        <v>1378</v>
      </c>
      <c r="B3019" s="31">
        <v>44893</v>
      </c>
      <c r="C3019" s="31">
        <v>44868</v>
      </c>
      <c r="D3019" s="19" t="s">
        <v>838</v>
      </c>
      <c r="E3019" s="51" t="str">
        <f>IF(ISBLANK(LeaveTracker[[#This Row],[Employee Name]]),"-----",VLOOKUP(LeaveTracker[[#This Row],[Employee Name]],Employees[[Employee Name]:[Office]],7))</f>
        <v>CTO</v>
      </c>
      <c r="F3019" s="51" t="str">
        <f>IF(ISBLANK(LeaveTracker[[#This Row],[Employee Name]]),"-----",VLOOKUP(LeaveTracker[[#This Row],[Employee Name]],Employees[[Employee Name]:[Office]],6))</f>
        <v>REGULAR</v>
      </c>
      <c r="G3019" s="24">
        <v>44867</v>
      </c>
      <c r="H3019" s="24">
        <v>44867</v>
      </c>
      <c r="I3019" s="57" t="s">
        <v>81</v>
      </c>
      <c r="K3019" s="51" t="str">
        <f ca="1">LeaveTracker[[#This Row],[Days]]&amp;" "&amp;LeaveTracker[[#This Row],[Type of Leave]]</f>
        <v>0 SL</v>
      </c>
      <c r="L3019" s="23">
        <f ca="1">NETWORKDAYS(LeaveTracker[[#This Row],[Start Date]],LeaveTracker[[#This Row],[End Date]],lstHolidays)</f>
        <v>0</v>
      </c>
      <c r="M3019" s="27"/>
    </row>
    <row r="3020" spans="1:13" ht="30" hidden="1" customHeight="1" x14ac:dyDescent="0.3">
      <c r="A3020" s="27">
        <f t="shared" si="21"/>
        <v>1379</v>
      </c>
      <c r="B3020" s="31">
        <v>44893</v>
      </c>
      <c r="C3020" s="31">
        <v>44872</v>
      </c>
      <c r="D3020" s="19" t="s">
        <v>663</v>
      </c>
      <c r="E3020" s="51" t="str">
        <f>IF(ISBLANK(LeaveTracker[[#This Row],[Employee Name]]),"-----",VLOOKUP(LeaveTracker[[#This Row],[Employee Name]],Employees[[Employee Name]:[Office]],7))</f>
        <v>CTO</v>
      </c>
      <c r="F3020" s="51" t="str">
        <f>IF(ISBLANK(LeaveTracker[[#This Row],[Employee Name]]),"-----",VLOOKUP(LeaveTracker[[#This Row],[Employee Name]],Employees[[Employee Name]:[Office]],6))</f>
        <v>REGULAR</v>
      </c>
      <c r="G3020" s="24">
        <v>44876</v>
      </c>
      <c r="H3020" s="24">
        <v>44876</v>
      </c>
      <c r="I3020" s="57" t="s">
        <v>82</v>
      </c>
      <c r="J3020" s="43" t="s">
        <v>1008</v>
      </c>
      <c r="K3020" s="51" t="str">
        <f ca="1">LeaveTracker[[#This Row],[Days]]&amp;" "&amp;LeaveTracker[[#This Row],[Type of Leave]]</f>
        <v>1 VL</v>
      </c>
      <c r="L3020" s="23">
        <f ca="1">NETWORKDAYS(LeaveTracker[[#This Row],[Start Date]],LeaveTracker[[#This Row],[End Date]],lstHolidays)</f>
        <v>1</v>
      </c>
      <c r="M3020" s="27"/>
    </row>
    <row r="3021" spans="1:13" ht="30" hidden="1" customHeight="1" x14ac:dyDescent="0.3">
      <c r="A3021" s="27">
        <f t="shared" si="21"/>
        <v>1380</v>
      </c>
      <c r="B3021" s="31">
        <v>44893</v>
      </c>
      <c r="C3021" s="31">
        <v>44867</v>
      </c>
      <c r="D3021" s="19" t="s">
        <v>1084</v>
      </c>
      <c r="E3021" s="51" t="str">
        <f>IF(ISBLANK(LeaveTracker[[#This Row],[Employee Name]]),"-----",VLOOKUP(LeaveTracker[[#This Row],[Employee Name]],Employees[[Employee Name]:[Office]],7))</f>
        <v>CTO</v>
      </c>
      <c r="F3021" s="51" t="str">
        <f>IF(ISBLANK(LeaveTracker[[#This Row],[Employee Name]]),"-----",VLOOKUP(LeaveTracker[[#This Row],[Employee Name]],Employees[[Employee Name]:[Office]],6))</f>
        <v>REGULAR</v>
      </c>
      <c r="G3021" s="24">
        <v>44869</v>
      </c>
      <c r="H3021" s="24">
        <v>44869</v>
      </c>
      <c r="I3021" s="57" t="s">
        <v>82</v>
      </c>
      <c r="K3021" s="51" t="str">
        <f ca="1">LeaveTracker[[#This Row],[Days]]&amp;" "&amp;LeaveTracker[[#This Row],[Type of Leave]]</f>
        <v>1 VL</v>
      </c>
      <c r="L3021" s="23">
        <f ca="1">NETWORKDAYS(LeaveTracker[[#This Row],[Start Date]],LeaveTracker[[#This Row],[End Date]],lstHolidays)</f>
        <v>1</v>
      </c>
      <c r="M3021" s="27"/>
    </row>
    <row r="3022" spans="1:13" ht="30" hidden="1" customHeight="1" x14ac:dyDescent="0.3">
      <c r="A3022" s="27">
        <v>1380</v>
      </c>
      <c r="B3022" s="31">
        <v>44893</v>
      </c>
      <c r="C3022" s="31">
        <v>44867</v>
      </c>
      <c r="D3022" s="19" t="s">
        <v>1084</v>
      </c>
      <c r="E3022" s="51" t="str">
        <f>IF(ISBLANK(LeaveTracker[[#This Row],[Employee Name]]),"-----",VLOOKUP(LeaveTracker[[#This Row],[Employee Name]],Employees[[Employee Name]:[Office]],7))</f>
        <v>CTO</v>
      </c>
      <c r="F3022" s="51" t="str">
        <f>IF(ISBLANK(LeaveTracker[[#This Row],[Employee Name]]),"-----",VLOOKUP(LeaveTracker[[#This Row],[Employee Name]],Employees[[Employee Name]:[Office]],6))</f>
        <v>REGULAR</v>
      </c>
      <c r="G3022" s="24">
        <v>44872</v>
      </c>
      <c r="H3022" s="24">
        <v>44872</v>
      </c>
      <c r="I3022" s="57" t="s">
        <v>82</v>
      </c>
      <c r="K3022" s="51" t="str">
        <f ca="1">LeaveTracker[[#This Row],[Days]]&amp;" "&amp;LeaveTracker[[#This Row],[Type of Leave]]</f>
        <v>1 VL</v>
      </c>
      <c r="L3022" s="23">
        <f ca="1">NETWORKDAYS(LeaveTracker[[#This Row],[Start Date]],LeaveTracker[[#This Row],[End Date]],lstHolidays)</f>
        <v>1</v>
      </c>
      <c r="M3022" s="27"/>
    </row>
    <row r="3023" spans="1:13" ht="30" hidden="1" customHeight="1" x14ac:dyDescent="0.3">
      <c r="A3023" s="27">
        <f t="shared" si="21"/>
        <v>1381</v>
      </c>
      <c r="B3023" s="31">
        <v>44893</v>
      </c>
      <c r="C3023" s="31">
        <v>44869</v>
      </c>
      <c r="D3023" s="19" t="s">
        <v>1084</v>
      </c>
      <c r="E3023" s="51" t="str">
        <f>IF(ISBLANK(LeaveTracker[[#This Row],[Employee Name]]),"-----",VLOOKUP(LeaveTracker[[#This Row],[Employee Name]],Employees[[Employee Name]:[Office]],7))</f>
        <v>CTO</v>
      </c>
      <c r="F3023" s="51" t="str">
        <f>IF(ISBLANK(LeaveTracker[[#This Row],[Employee Name]]),"-----",VLOOKUP(LeaveTracker[[#This Row],[Employee Name]],Employees[[Employee Name]:[Office]],6))</f>
        <v>REGULAR</v>
      </c>
      <c r="G3023" s="24">
        <v>44876</v>
      </c>
      <c r="H3023" s="24">
        <v>44876</v>
      </c>
      <c r="I3023" s="57" t="s">
        <v>82</v>
      </c>
      <c r="K3023" s="51" t="str">
        <f ca="1">LeaveTracker[[#This Row],[Days]]&amp;" "&amp;LeaveTracker[[#This Row],[Type of Leave]]</f>
        <v>1 VL</v>
      </c>
      <c r="L3023" s="23">
        <f ca="1">NETWORKDAYS(LeaveTracker[[#This Row],[Start Date]],LeaveTracker[[#This Row],[End Date]],lstHolidays)</f>
        <v>1</v>
      </c>
      <c r="M3023" s="27"/>
    </row>
    <row r="3024" spans="1:13" ht="30" hidden="1" customHeight="1" x14ac:dyDescent="0.3">
      <c r="A3024" s="27">
        <f t="shared" si="21"/>
        <v>1382</v>
      </c>
      <c r="B3024" s="31">
        <v>44893</v>
      </c>
      <c r="C3024" s="31">
        <v>44753</v>
      </c>
      <c r="D3024" s="19" t="s">
        <v>1270</v>
      </c>
      <c r="E3024" s="51" t="str">
        <f>IF(ISBLANK(LeaveTracker[[#This Row],[Employee Name]]),"-----",VLOOKUP(LeaveTracker[[#This Row],[Employee Name]],Employees[[Employee Name]:[Office]],7))</f>
        <v>BUDGET</v>
      </c>
      <c r="F3024" s="51" t="str">
        <f>IF(ISBLANK(LeaveTracker[[#This Row],[Employee Name]]),"-----",VLOOKUP(LeaveTracker[[#This Row],[Employee Name]],Employees[[Employee Name]:[Office]],6))</f>
        <v>REGULAR</v>
      </c>
      <c r="G3024" s="24">
        <v>44749</v>
      </c>
      <c r="H3024" s="24">
        <v>44749</v>
      </c>
      <c r="I3024" s="57" t="s">
        <v>81</v>
      </c>
      <c r="K3024" s="51" t="str">
        <f ca="1">LeaveTracker[[#This Row],[Days]]&amp;" "&amp;LeaveTracker[[#This Row],[Type of Leave]]</f>
        <v>1 SL</v>
      </c>
      <c r="L3024" s="23">
        <f ca="1">NETWORKDAYS(LeaveTracker[[#This Row],[Start Date]],LeaveTracker[[#This Row],[End Date]],lstHolidays)</f>
        <v>1</v>
      </c>
      <c r="M3024" s="27"/>
    </row>
    <row r="3025" spans="1:13" ht="30" hidden="1" customHeight="1" x14ac:dyDescent="0.3">
      <c r="A3025" s="27">
        <f t="shared" si="21"/>
        <v>1383</v>
      </c>
      <c r="B3025" s="31">
        <v>44893</v>
      </c>
      <c r="C3025" s="31">
        <v>44831</v>
      </c>
      <c r="D3025" s="19" t="s">
        <v>1021</v>
      </c>
      <c r="E3025" s="51" t="str">
        <f>IF(ISBLANK(LeaveTracker[[#This Row],[Employee Name]]),"-----",VLOOKUP(LeaveTracker[[#This Row],[Employee Name]],Employees[[Employee Name]:[Office]],7))</f>
        <v>LANDTAX</v>
      </c>
      <c r="F3025" s="51" t="str">
        <f>IF(ISBLANK(LeaveTracker[[#This Row],[Employee Name]]),"-----",VLOOKUP(LeaveTracker[[#This Row],[Employee Name]],Employees[[Employee Name]:[Office]],6))</f>
        <v>REGULAR</v>
      </c>
      <c r="G3025" s="24">
        <v>44845</v>
      </c>
      <c r="H3025" s="24">
        <v>44846</v>
      </c>
      <c r="I3025" s="57" t="s">
        <v>82</v>
      </c>
      <c r="K3025" s="51" t="str">
        <f>LeaveTracker[[#This Row],[Days]]&amp;" "&amp;LeaveTracker[[#This Row],[Type of Leave]]</f>
        <v>3 VL</v>
      </c>
      <c r="L3025" s="23">
        <v>3</v>
      </c>
      <c r="M3025" s="27"/>
    </row>
    <row r="3026" spans="1:13" ht="30" hidden="1" customHeight="1" x14ac:dyDescent="0.3">
      <c r="A3026" s="27">
        <f t="shared" si="21"/>
        <v>1384</v>
      </c>
      <c r="B3026" s="31">
        <v>44893</v>
      </c>
      <c r="C3026" s="31">
        <v>44831</v>
      </c>
      <c r="D3026" s="19" t="s">
        <v>1021</v>
      </c>
      <c r="E3026" s="51" t="str">
        <f>IF(ISBLANK(LeaveTracker[[#This Row],[Employee Name]]),"-----",VLOOKUP(LeaveTracker[[#This Row],[Employee Name]],Employees[[Employee Name]:[Office]],7))</f>
        <v>LANDTAX</v>
      </c>
      <c r="F3026" s="51" t="str">
        <f>IF(ISBLANK(LeaveTracker[[#This Row],[Employee Name]]),"-----",VLOOKUP(LeaveTracker[[#This Row],[Employee Name]],Employees[[Employee Name]:[Office]],6))</f>
        <v>REGULAR</v>
      </c>
      <c r="G3026" s="24">
        <v>44826</v>
      </c>
      <c r="H3026" s="24">
        <v>44826</v>
      </c>
      <c r="I3026" s="57" t="s">
        <v>300</v>
      </c>
      <c r="J3026" s="43" t="s">
        <v>1007</v>
      </c>
      <c r="K3026" s="51" t="str">
        <f ca="1">LeaveTracker[[#This Row],[Days]]&amp;" "&amp;LeaveTracker[[#This Row],[Type of Leave]]</f>
        <v>1 OTHER</v>
      </c>
      <c r="L3026" s="23">
        <f ca="1">NETWORKDAYS(LeaveTracker[[#This Row],[Start Date]],LeaveTracker[[#This Row],[End Date]],lstHolidays)</f>
        <v>1</v>
      </c>
      <c r="M3026" s="27"/>
    </row>
    <row r="3027" spans="1:13" ht="30" hidden="1" customHeight="1" x14ac:dyDescent="0.3">
      <c r="A3027" s="27">
        <f t="shared" si="21"/>
        <v>1385</v>
      </c>
      <c r="B3027" s="31">
        <v>44893</v>
      </c>
      <c r="C3027" s="31">
        <v>44740</v>
      </c>
      <c r="D3027" s="19" t="s">
        <v>1313</v>
      </c>
      <c r="E3027" s="51" t="str">
        <f>IF(ISBLANK(LeaveTracker[[#This Row],[Employee Name]]),"-----",VLOOKUP(LeaveTracker[[#This Row],[Employee Name]],Employees[[Employee Name]:[Office]],7))</f>
        <v>CTO</v>
      </c>
      <c r="F3027" s="51" t="str">
        <f>IF(ISBLANK(LeaveTracker[[#This Row],[Employee Name]]),"-----",VLOOKUP(LeaveTracker[[#This Row],[Employee Name]],Employees[[Employee Name]:[Office]],6))</f>
        <v>REGULAR</v>
      </c>
      <c r="G3027" s="24">
        <v>44749</v>
      </c>
      <c r="H3027" s="24">
        <v>44749</v>
      </c>
      <c r="I3027" s="57" t="s">
        <v>82</v>
      </c>
      <c r="J3027" s="43" t="s">
        <v>1008</v>
      </c>
      <c r="K3027" s="51" t="str">
        <f ca="1">LeaveTracker[[#This Row],[Days]]&amp;" "&amp;LeaveTracker[[#This Row],[Type of Leave]]</f>
        <v>1 VL</v>
      </c>
      <c r="L3027" s="23">
        <f ca="1">NETWORKDAYS(LeaveTracker[[#This Row],[Start Date]],LeaveTracker[[#This Row],[End Date]],lstHolidays)</f>
        <v>1</v>
      </c>
      <c r="M3027" s="27"/>
    </row>
    <row r="3028" spans="1:13" ht="30" hidden="1" customHeight="1" x14ac:dyDescent="0.3">
      <c r="A3028" s="27">
        <f t="shared" si="21"/>
        <v>1386</v>
      </c>
      <c r="B3028" s="31">
        <v>44893</v>
      </c>
      <c r="C3028" s="31">
        <v>44764</v>
      </c>
      <c r="D3028" s="19" t="s">
        <v>1313</v>
      </c>
      <c r="E3028" s="51" t="str">
        <f>IF(ISBLANK(LeaveTracker[[#This Row],[Employee Name]]),"-----",VLOOKUP(LeaveTracker[[#This Row],[Employee Name]],Employees[[Employee Name]:[Office]],7))</f>
        <v>CTO</v>
      </c>
      <c r="F3028" s="51" t="str">
        <f>IF(ISBLANK(LeaveTracker[[#This Row],[Employee Name]]),"-----",VLOOKUP(LeaveTracker[[#This Row],[Employee Name]],Employees[[Employee Name]:[Office]],6))</f>
        <v>REGULAR</v>
      </c>
      <c r="G3028" s="24">
        <v>44762</v>
      </c>
      <c r="H3028" s="24">
        <v>44762</v>
      </c>
      <c r="I3028" s="57" t="s">
        <v>81</v>
      </c>
      <c r="K3028" s="51" t="str">
        <f ca="1">LeaveTracker[[#This Row],[Days]]&amp;" "&amp;LeaveTracker[[#This Row],[Type of Leave]]</f>
        <v>1 SL</v>
      </c>
      <c r="L3028" s="23">
        <f ca="1">NETWORKDAYS(LeaveTracker[[#This Row],[Start Date]],LeaveTracker[[#This Row],[End Date]],lstHolidays)</f>
        <v>1</v>
      </c>
      <c r="M3028" s="27"/>
    </row>
    <row r="3029" spans="1:13" ht="30" hidden="1" customHeight="1" x14ac:dyDescent="0.3">
      <c r="A3029" s="27">
        <f t="shared" si="21"/>
        <v>1387</v>
      </c>
      <c r="B3029" s="31">
        <v>44893</v>
      </c>
      <c r="C3029" s="31">
        <v>44797</v>
      </c>
      <c r="D3029" s="19" t="s">
        <v>1313</v>
      </c>
      <c r="E3029" s="51" t="str">
        <f>IF(ISBLANK(LeaveTracker[[#This Row],[Employee Name]]),"-----",VLOOKUP(LeaveTracker[[#This Row],[Employee Name]],Employees[[Employee Name]:[Office]],7))</f>
        <v>CTO</v>
      </c>
      <c r="F3029" s="51" t="str">
        <f>IF(ISBLANK(LeaveTracker[[#This Row],[Employee Name]]),"-----",VLOOKUP(LeaveTracker[[#This Row],[Employee Name]],Employees[[Employee Name]:[Office]],6))</f>
        <v>REGULAR</v>
      </c>
      <c r="G3029" s="24">
        <v>44799</v>
      </c>
      <c r="H3029" s="24">
        <v>44799</v>
      </c>
      <c r="I3029" s="57" t="s">
        <v>82</v>
      </c>
      <c r="J3029" s="43" t="s">
        <v>1008</v>
      </c>
      <c r="K3029" s="51" t="str">
        <f ca="1">LeaveTracker[[#This Row],[Days]]&amp;" "&amp;LeaveTracker[[#This Row],[Type of Leave]]</f>
        <v>1 VL</v>
      </c>
      <c r="L3029" s="23">
        <f ca="1">NETWORKDAYS(LeaveTracker[[#This Row],[Start Date]],LeaveTracker[[#This Row],[End Date]],lstHolidays)</f>
        <v>1</v>
      </c>
      <c r="M3029" s="27"/>
    </row>
    <row r="3030" spans="1:13" ht="30" hidden="1" customHeight="1" x14ac:dyDescent="0.3">
      <c r="A3030" s="27">
        <f t="shared" si="21"/>
        <v>1388</v>
      </c>
      <c r="B3030" s="31">
        <v>44893</v>
      </c>
      <c r="C3030" s="31">
        <v>44824</v>
      </c>
      <c r="D3030" s="19" t="s">
        <v>1313</v>
      </c>
      <c r="E3030" s="51" t="str">
        <f>IF(ISBLANK(LeaveTracker[[#This Row],[Employee Name]]),"-----",VLOOKUP(LeaveTracker[[#This Row],[Employee Name]],Employees[[Employee Name]:[Office]],7))</f>
        <v>CTO</v>
      </c>
      <c r="F3030" s="51" t="str">
        <f>IF(ISBLANK(LeaveTracker[[#This Row],[Employee Name]]),"-----",VLOOKUP(LeaveTracker[[#This Row],[Employee Name]],Employees[[Employee Name]:[Office]],6))</f>
        <v>REGULAR</v>
      </c>
      <c r="G3030" s="24">
        <v>44796</v>
      </c>
      <c r="H3030" s="24">
        <v>44796</v>
      </c>
      <c r="I3030" s="57" t="s">
        <v>82</v>
      </c>
      <c r="J3030" s="43" t="s">
        <v>1008</v>
      </c>
      <c r="K3030" s="51" t="str">
        <f ca="1">LeaveTracker[[#This Row],[Days]]&amp;" "&amp;LeaveTracker[[#This Row],[Type of Leave]]</f>
        <v>1 VL</v>
      </c>
      <c r="L3030" s="23">
        <f ca="1">NETWORKDAYS(LeaveTracker[[#This Row],[Start Date]],LeaveTracker[[#This Row],[End Date]],lstHolidays)</f>
        <v>1</v>
      </c>
      <c r="M3030" s="27"/>
    </row>
    <row r="3031" spans="1:13" ht="30" hidden="1" customHeight="1" x14ac:dyDescent="0.3">
      <c r="A3031" s="27">
        <f t="shared" si="21"/>
        <v>1389</v>
      </c>
      <c r="B3031" s="31">
        <v>44893</v>
      </c>
      <c r="C3031" s="31">
        <v>44844</v>
      </c>
      <c r="D3031" s="19" t="s">
        <v>1063</v>
      </c>
      <c r="E3031" s="51" t="str">
        <f>IF(ISBLANK(LeaveTracker[[#This Row],[Employee Name]]),"-----",VLOOKUP(LeaveTracker[[#This Row],[Employee Name]],Employees[[Employee Name]:[Office]],7))</f>
        <v>CTO</v>
      </c>
      <c r="F3031" s="51" t="str">
        <f>IF(ISBLANK(LeaveTracker[[#This Row],[Employee Name]]),"-----",VLOOKUP(LeaveTracker[[#This Row],[Employee Name]],Employees[[Employee Name]:[Office]],6))</f>
        <v>REGULAR</v>
      </c>
      <c r="G3031" s="24">
        <v>44839</v>
      </c>
      <c r="H3031" s="24">
        <v>44839</v>
      </c>
      <c r="I3031" s="57" t="s">
        <v>81</v>
      </c>
      <c r="K3031" s="51" t="str">
        <f ca="1">LeaveTracker[[#This Row],[Days]]&amp;" "&amp;LeaveTracker[[#This Row],[Type of Leave]]</f>
        <v>1 SL</v>
      </c>
      <c r="L3031" s="23">
        <f ca="1">NETWORKDAYS(LeaveTracker[[#This Row],[Start Date]],LeaveTracker[[#This Row],[End Date]],lstHolidays)</f>
        <v>1</v>
      </c>
      <c r="M3031" s="27"/>
    </row>
    <row r="3032" spans="1:13" ht="30" hidden="1" customHeight="1" x14ac:dyDescent="0.3">
      <c r="A3032" s="27">
        <f t="shared" si="21"/>
        <v>1390</v>
      </c>
      <c r="B3032" s="31">
        <v>44896</v>
      </c>
      <c r="C3032" s="31">
        <v>44896</v>
      </c>
      <c r="D3032" s="19" t="s">
        <v>526</v>
      </c>
      <c r="E3032" s="51" t="str">
        <f>IF(ISBLANK(LeaveTracker[[#This Row],[Employee Name]]),"-----",VLOOKUP(LeaveTracker[[#This Row],[Employee Name]],Employees[[Employee Name]:[Office]],7))</f>
        <v>HRMO</v>
      </c>
      <c r="F3032" s="51" t="str">
        <f>IF(ISBLANK(LeaveTracker[[#This Row],[Employee Name]]),"-----",VLOOKUP(LeaveTracker[[#This Row],[Employee Name]],Employees[[Employee Name]:[Office]],6))</f>
        <v>REGULAR</v>
      </c>
      <c r="G3032" s="24">
        <v>44907</v>
      </c>
      <c r="H3032" s="24">
        <v>44911</v>
      </c>
      <c r="I3032" s="57" t="s">
        <v>82</v>
      </c>
      <c r="J3032" s="43" t="s">
        <v>1008</v>
      </c>
      <c r="K3032" s="51" t="str">
        <f ca="1">LeaveTracker[[#This Row],[Days]]&amp;" "&amp;LeaveTracker[[#This Row],[Type of Leave]]</f>
        <v>5 VL</v>
      </c>
      <c r="L3032" s="23">
        <f ca="1">NETWORKDAYS(LeaveTracker[[#This Row],[Start Date]],LeaveTracker[[#This Row],[End Date]],lstHolidays)</f>
        <v>5</v>
      </c>
      <c r="M3032" s="27"/>
    </row>
    <row r="3033" spans="1:13" ht="30" hidden="1" customHeight="1" x14ac:dyDescent="0.3">
      <c r="A3033" s="27">
        <f t="shared" si="21"/>
        <v>1391</v>
      </c>
      <c r="B3033" s="31">
        <v>44896</v>
      </c>
      <c r="C3033" s="31">
        <v>44896</v>
      </c>
      <c r="D3033" s="19" t="s">
        <v>526</v>
      </c>
      <c r="E3033" s="51" t="str">
        <f>IF(ISBLANK(LeaveTracker[[#This Row],[Employee Name]]),"-----",VLOOKUP(LeaveTracker[[#This Row],[Employee Name]],Employees[[Employee Name]:[Office]],7))</f>
        <v>HRMO</v>
      </c>
      <c r="F3033" s="51" t="str">
        <f>IF(ISBLANK(LeaveTracker[[#This Row],[Employee Name]]),"-----",VLOOKUP(LeaveTracker[[#This Row],[Employee Name]],Employees[[Employee Name]:[Office]],6))</f>
        <v>REGULAR</v>
      </c>
      <c r="G3033" s="24">
        <v>44900</v>
      </c>
      <c r="H3033" s="24">
        <v>44904</v>
      </c>
      <c r="I3033" s="57" t="s">
        <v>300</v>
      </c>
      <c r="J3033" s="43" t="s">
        <v>276</v>
      </c>
      <c r="K3033" s="51" t="str">
        <f ca="1">LeaveTracker[[#This Row],[Days]]&amp;" "&amp;LeaveTracker[[#This Row],[Type of Leave]]</f>
        <v>4 OTHER</v>
      </c>
      <c r="L3033" s="23">
        <f ca="1">NETWORKDAYS(LeaveTracker[[#This Row],[Start Date]],LeaveTracker[[#This Row],[End Date]],lstHolidays)</f>
        <v>4</v>
      </c>
      <c r="M3033" s="27"/>
    </row>
    <row r="3034" spans="1:13" ht="30" hidden="1" customHeight="1" x14ac:dyDescent="0.3">
      <c r="A3034" s="27">
        <f t="shared" si="21"/>
        <v>1392</v>
      </c>
      <c r="B3034" s="31">
        <v>44922</v>
      </c>
      <c r="C3034" s="31">
        <v>44900</v>
      </c>
      <c r="D3034" s="19" t="s">
        <v>1343</v>
      </c>
      <c r="E3034" s="51" t="str">
        <f>IF(ISBLANK(LeaveTracker[[#This Row],[Employee Name]]),"-----",VLOOKUP(LeaveTracker[[#This Row],[Employee Name]],Employees[[Employee Name]:[Office]],7))</f>
        <v>SP</v>
      </c>
      <c r="F3034" s="51" t="str">
        <f>IF(ISBLANK(LeaveTracker[[#This Row],[Employee Name]]),"-----",VLOOKUP(LeaveTracker[[#This Row],[Employee Name]],Employees[[Employee Name]:[Office]],6))</f>
        <v>REGULAR</v>
      </c>
      <c r="G3034" s="24"/>
      <c r="H3034" s="24"/>
      <c r="I3034" s="57" t="s">
        <v>300</v>
      </c>
      <c r="J3034" s="43" t="s">
        <v>694</v>
      </c>
      <c r="K3034" s="51" t="str">
        <f ca="1">LeaveTracker[[#This Row],[Days]]&amp;" "&amp;LeaveTracker[[#This Row],[Type of Leave]]</f>
        <v>0 OTHER</v>
      </c>
      <c r="L3034" s="23">
        <f ca="1">NETWORKDAYS(LeaveTracker[[#This Row],[Start Date]],LeaveTracker[[#This Row],[End Date]],lstHolidays)</f>
        <v>0</v>
      </c>
      <c r="M3034" s="27"/>
    </row>
    <row r="3035" spans="1:13" ht="30" hidden="1" customHeight="1" x14ac:dyDescent="0.3">
      <c r="A3035" s="27">
        <f t="shared" si="21"/>
        <v>1393</v>
      </c>
      <c r="B3035" s="31">
        <v>44922</v>
      </c>
      <c r="C3035" s="31">
        <v>44900</v>
      </c>
      <c r="D3035" s="19" t="s">
        <v>1346</v>
      </c>
      <c r="E3035" s="51" t="str">
        <f>IF(ISBLANK(LeaveTracker[[#This Row],[Employee Name]]),"-----",VLOOKUP(LeaveTracker[[#This Row],[Employee Name]],Employees[[Employee Name]:[Office]],7))</f>
        <v>SP</v>
      </c>
      <c r="F3035" s="51" t="str">
        <f>IF(ISBLANK(LeaveTracker[[#This Row],[Employee Name]]),"-----",VLOOKUP(LeaveTracker[[#This Row],[Employee Name]],Employees[[Employee Name]:[Office]],6))</f>
        <v>REGULAR</v>
      </c>
      <c r="G3035" s="24"/>
      <c r="H3035" s="24"/>
      <c r="I3035" s="57" t="s">
        <v>300</v>
      </c>
      <c r="J3035" s="43" t="s">
        <v>694</v>
      </c>
      <c r="K3035" s="51" t="str">
        <f ca="1">LeaveTracker[[#This Row],[Days]]&amp;" "&amp;LeaveTracker[[#This Row],[Type of Leave]]</f>
        <v>0 OTHER</v>
      </c>
      <c r="L3035" s="23">
        <f ca="1">NETWORKDAYS(LeaveTracker[[#This Row],[Start Date]],LeaveTracker[[#This Row],[End Date]],lstHolidays)</f>
        <v>0</v>
      </c>
      <c r="M3035" s="27"/>
    </row>
    <row r="3036" spans="1:13" ht="30" hidden="1" customHeight="1" x14ac:dyDescent="0.3">
      <c r="A3036" s="27">
        <f t="shared" si="21"/>
        <v>1394</v>
      </c>
      <c r="B3036" s="31">
        <v>44922</v>
      </c>
      <c r="C3036" s="31">
        <v>44900</v>
      </c>
      <c r="D3036" s="19" t="s">
        <v>1350</v>
      </c>
      <c r="E3036" s="51" t="str">
        <f>IF(ISBLANK(LeaveTracker[[#This Row],[Employee Name]]),"-----",VLOOKUP(LeaveTracker[[#This Row],[Employee Name]],Employees[[Employee Name]:[Office]],7))</f>
        <v>SP</v>
      </c>
      <c r="F3036" s="51" t="str">
        <f>IF(ISBLANK(LeaveTracker[[#This Row],[Employee Name]]),"-----",VLOOKUP(LeaveTracker[[#This Row],[Employee Name]],Employees[[Employee Name]:[Office]],6))</f>
        <v>REGULAR</v>
      </c>
      <c r="G3036" s="24"/>
      <c r="H3036" s="24"/>
      <c r="I3036" s="57" t="s">
        <v>300</v>
      </c>
      <c r="J3036" s="43" t="s">
        <v>694</v>
      </c>
      <c r="K3036" s="51" t="str">
        <f ca="1">LeaveTracker[[#This Row],[Days]]&amp;" "&amp;LeaveTracker[[#This Row],[Type of Leave]]</f>
        <v>0 OTHER</v>
      </c>
      <c r="L3036" s="23">
        <f ca="1">NETWORKDAYS(LeaveTracker[[#This Row],[Start Date]],LeaveTracker[[#This Row],[End Date]],lstHolidays)</f>
        <v>0</v>
      </c>
      <c r="M3036" s="27"/>
    </row>
    <row r="3037" spans="1:13" ht="30" hidden="1" customHeight="1" x14ac:dyDescent="0.3">
      <c r="A3037" s="27">
        <f t="shared" si="21"/>
        <v>1395</v>
      </c>
      <c r="B3037" s="31">
        <v>44922</v>
      </c>
      <c r="C3037" s="31">
        <v>44900</v>
      </c>
      <c r="D3037" s="19" t="s">
        <v>1353</v>
      </c>
      <c r="E3037" s="51" t="str">
        <f>IF(ISBLANK(LeaveTracker[[#This Row],[Employee Name]]),"-----",VLOOKUP(LeaveTracker[[#This Row],[Employee Name]],Employees[[Employee Name]:[Office]],7))</f>
        <v>SP</v>
      </c>
      <c r="F3037" s="51" t="str">
        <f>IF(ISBLANK(LeaveTracker[[#This Row],[Employee Name]]),"-----",VLOOKUP(LeaveTracker[[#This Row],[Employee Name]],Employees[[Employee Name]:[Office]],6))</f>
        <v>REGULAR</v>
      </c>
      <c r="G3037" s="24"/>
      <c r="H3037" s="24"/>
      <c r="I3037" s="57" t="s">
        <v>300</v>
      </c>
      <c r="J3037" s="43" t="s">
        <v>694</v>
      </c>
      <c r="K3037" s="51" t="str">
        <f ca="1">LeaveTracker[[#This Row],[Days]]&amp;" "&amp;LeaveTracker[[#This Row],[Type of Leave]]</f>
        <v>0 OTHER</v>
      </c>
      <c r="L3037" s="23">
        <f ca="1">NETWORKDAYS(LeaveTracker[[#This Row],[Start Date]],LeaveTracker[[#This Row],[End Date]],lstHolidays)</f>
        <v>0</v>
      </c>
      <c r="M3037" s="27"/>
    </row>
    <row r="3038" spans="1:13" ht="30" hidden="1" customHeight="1" x14ac:dyDescent="0.3">
      <c r="A3038" s="27">
        <f t="shared" si="21"/>
        <v>1396</v>
      </c>
      <c r="B3038" s="31">
        <v>44922</v>
      </c>
      <c r="C3038" s="31">
        <v>44900</v>
      </c>
      <c r="D3038" s="19" t="s">
        <v>1355</v>
      </c>
      <c r="E3038" s="51" t="str">
        <f>IF(ISBLANK(LeaveTracker[[#This Row],[Employee Name]]),"-----",VLOOKUP(LeaveTracker[[#This Row],[Employee Name]],Employees[[Employee Name]:[Office]],7))</f>
        <v>SP</v>
      </c>
      <c r="F3038" s="51" t="str">
        <f>IF(ISBLANK(LeaveTracker[[#This Row],[Employee Name]]),"-----",VLOOKUP(LeaveTracker[[#This Row],[Employee Name]],Employees[[Employee Name]:[Office]],6))</f>
        <v>REGULAR</v>
      </c>
      <c r="G3038" s="24"/>
      <c r="H3038" s="24"/>
      <c r="I3038" s="57" t="s">
        <v>300</v>
      </c>
      <c r="J3038" s="43" t="s">
        <v>694</v>
      </c>
      <c r="K3038" s="51" t="str">
        <f ca="1">LeaveTracker[[#This Row],[Days]]&amp;" "&amp;LeaveTracker[[#This Row],[Type of Leave]]</f>
        <v>0 OTHER</v>
      </c>
      <c r="L3038" s="23">
        <f ca="1">NETWORKDAYS(LeaveTracker[[#This Row],[Start Date]],LeaveTracker[[#This Row],[End Date]],lstHolidays)</f>
        <v>0</v>
      </c>
      <c r="M3038" s="27"/>
    </row>
    <row r="3039" spans="1:13" ht="30" hidden="1" customHeight="1" x14ac:dyDescent="0.3">
      <c r="A3039" s="27">
        <f t="shared" si="21"/>
        <v>1397</v>
      </c>
      <c r="B3039" s="31">
        <v>44922</v>
      </c>
      <c r="C3039" s="31">
        <v>44897</v>
      </c>
      <c r="D3039" s="19" t="s">
        <v>1334</v>
      </c>
      <c r="E3039" s="51" t="str">
        <f>IF(ISBLANK(LeaveTracker[[#This Row],[Employee Name]]),"-----",VLOOKUP(LeaveTracker[[#This Row],[Employee Name]],Employees[[Employee Name]:[Office]],7))</f>
        <v>ONT</v>
      </c>
      <c r="F3039" s="51" t="str">
        <f>IF(ISBLANK(LeaveTracker[[#This Row],[Employee Name]]),"-----",VLOOKUP(LeaveTracker[[#This Row],[Employee Name]],Employees[[Employee Name]:[Office]],6))</f>
        <v>REGULAR</v>
      </c>
      <c r="G3039" s="24">
        <v>44918</v>
      </c>
      <c r="H3039" s="24">
        <v>44924</v>
      </c>
      <c r="I3039" s="57" t="s">
        <v>82</v>
      </c>
      <c r="K3039" s="51" t="str">
        <f ca="1">LeaveTracker[[#This Row],[Days]]&amp;" "&amp;LeaveTracker[[#This Row],[Type of Leave]]</f>
        <v>4 VL</v>
      </c>
      <c r="L3039" s="23">
        <f ca="1">NETWORKDAYS(LeaveTracker[[#This Row],[Start Date]],LeaveTracker[[#This Row],[End Date]],lstHolidays)</f>
        <v>4</v>
      </c>
      <c r="M3039" s="27"/>
    </row>
    <row r="3040" spans="1:13" ht="30" hidden="1" customHeight="1" x14ac:dyDescent="0.3">
      <c r="A3040" s="27">
        <f t="shared" si="21"/>
        <v>1398</v>
      </c>
      <c r="B3040" s="31">
        <v>44922</v>
      </c>
      <c r="C3040" s="31">
        <v>44901</v>
      </c>
      <c r="D3040" s="19" t="s">
        <v>686</v>
      </c>
      <c r="E3040" s="51" t="str">
        <f>IF(ISBLANK(LeaveTracker[[#This Row],[Employee Name]]),"-----",VLOOKUP(LeaveTracker[[#This Row],[Employee Name]],Employees[[Employee Name]:[Office]],7))</f>
        <v>CEO</v>
      </c>
      <c r="F3040" s="51" t="str">
        <f>IF(ISBLANK(LeaveTracker[[#This Row],[Employee Name]]),"-----",VLOOKUP(LeaveTracker[[#This Row],[Employee Name]],Employees[[Employee Name]:[Office]],6))</f>
        <v>REGULAR</v>
      </c>
      <c r="G3040" s="24">
        <v>44918</v>
      </c>
      <c r="H3040" s="24">
        <v>44960</v>
      </c>
      <c r="I3040" s="57" t="s">
        <v>82</v>
      </c>
      <c r="K3040" s="51" t="str">
        <f ca="1">LeaveTracker[[#This Row],[Days]]&amp;" "&amp;LeaveTracker[[#This Row],[Type of Leave]]</f>
        <v>28 VL</v>
      </c>
      <c r="L3040" s="23">
        <f ca="1">NETWORKDAYS(LeaveTracker[[#This Row],[Start Date]],LeaveTracker[[#This Row],[End Date]],lstHolidays)</f>
        <v>28</v>
      </c>
      <c r="M3040" s="27"/>
    </row>
    <row r="3041" spans="1:13" ht="30" hidden="1" customHeight="1" x14ac:dyDescent="0.3">
      <c r="A3041" s="27">
        <f t="shared" si="21"/>
        <v>1399</v>
      </c>
      <c r="B3041" s="31">
        <v>44922</v>
      </c>
      <c r="C3041" s="31">
        <v>44757</v>
      </c>
      <c r="D3041" s="19" t="s">
        <v>528</v>
      </c>
      <c r="E3041" s="51" t="str">
        <f>IF(ISBLANK(LeaveTracker[[#This Row],[Employee Name]]),"-----",VLOOKUP(LeaveTracker[[#This Row],[Employee Name]],Employees[[Employee Name]:[Office]],7))</f>
        <v>GSO</v>
      </c>
      <c r="F3041" s="51" t="str">
        <f>IF(ISBLANK(LeaveTracker[[#This Row],[Employee Name]]),"-----",VLOOKUP(LeaveTracker[[#This Row],[Employee Name]],Employees[[Employee Name]:[Office]],6))</f>
        <v>REGULAR</v>
      </c>
      <c r="G3041" s="24">
        <v>44756</v>
      </c>
      <c r="H3041" s="24">
        <v>44756</v>
      </c>
      <c r="I3041" s="57" t="s">
        <v>81</v>
      </c>
      <c r="K3041" s="51" t="str">
        <f ca="1">LeaveTracker[[#This Row],[Days]]&amp;" "&amp;LeaveTracker[[#This Row],[Type of Leave]]</f>
        <v>1 SL</v>
      </c>
      <c r="L3041" s="23">
        <f ca="1">NETWORKDAYS(LeaveTracker[[#This Row],[Start Date]],LeaveTracker[[#This Row],[End Date]],lstHolidays)</f>
        <v>1</v>
      </c>
      <c r="M3041" s="27"/>
    </row>
    <row r="3042" spans="1:13" ht="30" hidden="1" customHeight="1" x14ac:dyDescent="0.3">
      <c r="A3042" s="27">
        <f t="shared" si="21"/>
        <v>1400</v>
      </c>
      <c r="B3042" s="31">
        <v>44922</v>
      </c>
      <c r="C3042" s="31">
        <v>44223</v>
      </c>
      <c r="D3042" s="19" t="s">
        <v>882</v>
      </c>
      <c r="E3042" s="51" t="str">
        <f>IF(ISBLANK(LeaveTracker[[#This Row],[Employee Name]]),"-----",VLOOKUP(LeaveTracker[[#This Row],[Employee Name]],Employees[[Employee Name]:[Office]],7))</f>
        <v>GSO</v>
      </c>
      <c r="F3042" s="51" t="str">
        <f>IF(ISBLANK(LeaveTracker[[#This Row],[Employee Name]]),"-----",VLOOKUP(LeaveTracker[[#This Row],[Employee Name]],Employees[[Employee Name]:[Office]],6))</f>
        <v>REGULAR</v>
      </c>
      <c r="G3042" s="24">
        <v>44561</v>
      </c>
      <c r="H3042" s="24">
        <v>44561</v>
      </c>
      <c r="I3042" s="57" t="s">
        <v>82</v>
      </c>
      <c r="K3042" s="51" t="str">
        <f ca="1">LeaveTracker[[#This Row],[Days]]&amp;" "&amp;LeaveTracker[[#This Row],[Type of Leave]]</f>
        <v>1 VL</v>
      </c>
      <c r="L3042" s="23">
        <f ca="1">NETWORKDAYS(LeaveTracker[[#This Row],[Start Date]],LeaveTracker[[#This Row],[End Date]],lstHolidays)</f>
        <v>1</v>
      </c>
      <c r="M3042" s="27"/>
    </row>
    <row r="3043" spans="1:13" ht="30" hidden="1" customHeight="1" x14ac:dyDescent="0.3">
      <c r="A3043" s="27">
        <f t="shared" si="21"/>
        <v>1401</v>
      </c>
      <c r="B3043" s="31">
        <v>44922</v>
      </c>
      <c r="C3043" s="31">
        <v>44886</v>
      </c>
      <c r="D3043" s="19" t="s">
        <v>1776</v>
      </c>
      <c r="E3043" s="51" t="str">
        <f>IF(ISBLANK(LeaveTracker[[#This Row],[Employee Name]]),"-----",VLOOKUP(LeaveTracker[[#This Row],[Employee Name]],Employees[[Employee Name]:[Office]],7))</f>
        <v>GSO</v>
      </c>
      <c r="F3043" s="51" t="str">
        <f>IF(ISBLANK(LeaveTracker[[#This Row],[Employee Name]]),"-----",VLOOKUP(LeaveTracker[[#This Row],[Employee Name]],Employees[[Employee Name]:[Office]],6))</f>
        <v>CASUAL</v>
      </c>
      <c r="G3043" s="24">
        <v>44893</v>
      </c>
      <c r="H3043" s="24">
        <v>44894</v>
      </c>
      <c r="I3043" s="57" t="s">
        <v>82</v>
      </c>
      <c r="K3043" s="51" t="str">
        <f ca="1">LeaveTracker[[#This Row],[Days]]&amp;" "&amp;LeaveTracker[[#This Row],[Type of Leave]]</f>
        <v>2 VL</v>
      </c>
      <c r="L3043" s="23">
        <f ca="1">NETWORKDAYS(LeaveTracker[[#This Row],[Start Date]],LeaveTracker[[#This Row],[End Date]],lstHolidays)</f>
        <v>2</v>
      </c>
      <c r="M3043" s="27"/>
    </row>
    <row r="3044" spans="1:13" ht="30" hidden="1" customHeight="1" x14ac:dyDescent="0.3">
      <c r="A3044" s="27">
        <f t="shared" si="21"/>
        <v>1402</v>
      </c>
      <c r="B3044" s="31">
        <v>44922</v>
      </c>
      <c r="C3044" s="31">
        <v>44826</v>
      </c>
      <c r="D3044" s="19" t="s">
        <v>1776</v>
      </c>
      <c r="E3044" s="51" t="str">
        <f>IF(ISBLANK(LeaveTracker[[#This Row],[Employee Name]]),"-----",VLOOKUP(LeaveTracker[[#This Row],[Employee Name]],Employees[[Employee Name]:[Office]],7))</f>
        <v>GSO</v>
      </c>
      <c r="F3044" s="51" t="str">
        <f>IF(ISBLANK(LeaveTracker[[#This Row],[Employee Name]]),"-----",VLOOKUP(LeaveTracker[[#This Row],[Employee Name]],Employees[[Employee Name]:[Office]],6))</f>
        <v>CASUAL</v>
      </c>
      <c r="G3044" s="24">
        <v>44825</v>
      </c>
      <c r="H3044" s="24">
        <v>44825</v>
      </c>
      <c r="I3044" s="57" t="s">
        <v>81</v>
      </c>
      <c r="K3044" s="51" t="str">
        <f ca="1">LeaveTracker[[#This Row],[Days]]&amp;" "&amp;LeaveTracker[[#This Row],[Type of Leave]]</f>
        <v>1 SL</v>
      </c>
      <c r="L3044" s="23">
        <f ca="1">NETWORKDAYS(LeaveTracker[[#This Row],[Start Date]],LeaveTracker[[#This Row],[End Date]],lstHolidays)</f>
        <v>1</v>
      </c>
      <c r="M3044" s="27"/>
    </row>
    <row r="3045" spans="1:13" ht="30" hidden="1" customHeight="1" x14ac:dyDescent="0.3">
      <c r="A3045" s="27">
        <f t="shared" si="21"/>
        <v>1403</v>
      </c>
      <c r="B3045" s="31">
        <v>44922</v>
      </c>
      <c r="C3045" s="31">
        <v>44833</v>
      </c>
      <c r="D3045" s="19" t="s">
        <v>780</v>
      </c>
      <c r="E3045" s="51" t="str">
        <f>IF(ISBLANK(LeaveTracker[[#This Row],[Employee Name]]),"-----",VLOOKUP(LeaveTracker[[#This Row],[Employee Name]],Employees[[Employee Name]:[Office]],7))</f>
        <v>GSO</v>
      </c>
      <c r="F3045" s="51" t="str">
        <f>IF(ISBLANK(LeaveTracker[[#This Row],[Employee Name]]),"-----",VLOOKUP(LeaveTracker[[#This Row],[Employee Name]],Employees[[Employee Name]:[Office]],6))</f>
        <v>REGULAR</v>
      </c>
      <c r="G3045" s="24">
        <v>44832</v>
      </c>
      <c r="H3045" s="24">
        <v>44832</v>
      </c>
      <c r="I3045" s="57" t="s">
        <v>81</v>
      </c>
      <c r="K3045" s="51" t="str">
        <f ca="1">LeaveTracker[[#This Row],[Days]]&amp;" "&amp;LeaveTracker[[#This Row],[Type of Leave]]</f>
        <v>1 SL</v>
      </c>
      <c r="L3045" s="23">
        <f ca="1">NETWORKDAYS(LeaveTracker[[#This Row],[Start Date]],LeaveTracker[[#This Row],[End Date]],lstHolidays)</f>
        <v>1</v>
      </c>
      <c r="M3045" s="27"/>
    </row>
    <row r="3046" spans="1:13" ht="30" hidden="1" customHeight="1" x14ac:dyDescent="0.3">
      <c r="A3046" s="27">
        <f t="shared" si="21"/>
        <v>1404</v>
      </c>
      <c r="B3046" s="31">
        <v>44922</v>
      </c>
      <c r="C3046" s="31">
        <v>44823</v>
      </c>
      <c r="D3046" s="19" t="s">
        <v>780</v>
      </c>
      <c r="E3046" s="51" t="str">
        <f>IF(ISBLANK(LeaveTracker[[#This Row],[Employee Name]]),"-----",VLOOKUP(LeaveTracker[[#This Row],[Employee Name]],Employees[[Employee Name]:[Office]],7))</f>
        <v>GSO</v>
      </c>
      <c r="F3046" s="51" t="str">
        <f>IF(ISBLANK(LeaveTracker[[#This Row],[Employee Name]]),"-----",VLOOKUP(LeaveTracker[[#This Row],[Employee Name]],Employees[[Employee Name]:[Office]],6))</f>
        <v>REGULAR</v>
      </c>
      <c r="G3046" s="24">
        <v>44817</v>
      </c>
      <c r="H3046" s="24">
        <v>44820</v>
      </c>
      <c r="I3046" s="57" t="s">
        <v>81</v>
      </c>
      <c r="K3046" s="51" t="str">
        <f ca="1">LeaveTracker[[#This Row],[Days]]&amp;" "&amp;LeaveTracker[[#This Row],[Type of Leave]]</f>
        <v>4 SL</v>
      </c>
      <c r="L3046" s="23">
        <f ca="1">NETWORKDAYS(LeaveTracker[[#This Row],[Start Date]],LeaveTracker[[#This Row],[End Date]],lstHolidays)</f>
        <v>4</v>
      </c>
      <c r="M3046" s="27"/>
    </row>
    <row r="3047" spans="1:13" ht="30" hidden="1" customHeight="1" x14ac:dyDescent="0.3">
      <c r="A3047" s="27">
        <f t="shared" si="21"/>
        <v>1405</v>
      </c>
      <c r="B3047" s="31">
        <v>44922</v>
      </c>
      <c r="C3047" s="31">
        <v>44887</v>
      </c>
      <c r="D3047" s="19" t="s">
        <v>878</v>
      </c>
      <c r="E3047" s="51" t="str">
        <f>IF(ISBLANK(LeaveTracker[[#This Row],[Employee Name]]),"-----",VLOOKUP(LeaveTracker[[#This Row],[Employee Name]],Employees[[Employee Name]:[Office]],7))</f>
        <v>GSO</v>
      </c>
      <c r="F3047" s="51" t="str">
        <f>IF(ISBLANK(LeaveTracker[[#This Row],[Employee Name]]),"-----",VLOOKUP(LeaveTracker[[#This Row],[Employee Name]],Employees[[Employee Name]:[Office]],6))</f>
        <v>REGULAR</v>
      </c>
      <c r="G3047" s="24">
        <v>44886</v>
      </c>
      <c r="H3047" s="24">
        <v>44886</v>
      </c>
      <c r="I3047" s="57" t="s">
        <v>81</v>
      </c>
      <c r="K3047" s="51" t="str">
        <f ca="1">LeaveTracker[[#This Row],[Days]]&amp;" "&amp;LeaveTracker[[#This Row],[Type of Leave]]</f>
        <v>1 SL</v>
      </c>
      <c r="L3047" s="23">
        <f ca="1">NETWORKDAYS(LeaveTracker[[#This Row],[Start Date]],LeaveTracker[[#This Row],[End Date]],lstHolidays)</f>
        <v>1</v>
      </c>
      <c r="M3047" s="27"/>
    </row>
    <row r="3048" spans="1:13" ht="30" hidden="1" customHeight="1" x14ac:dyDescent="0.3">
      <c r="A3048" s="27">
        <f t="shared" si="21"/>
        <v>1406</v>
      </c>
      <c r="B3048" s="31">
        <v>44922</v>
      </c>
      <c r="C3048" s="31">
        <v>44879</v>
      </c>
      <c r="D3048" s="19" t="s">
        <v>878</v>
      </c>
      <c r="E3048" s="51" t="str">
        <f>IF(ISBLANK(LeaveTracker[[#This Row],[Employee Name]]),"-----",VLOOKUP(LeaveTracker[[#This Row],[Employee Name]],Employees[[Employee Name]:[Office]],7))</f>
        <v>GSO</v>
      </c>
      <c r="F3048" s="51" t="str">
        <f>IF(ISBLANK(LeaveTracker[[#This Row],[Employee Name]]),"-----",VLOOKUP(LeaveTracker[[#This Row],[Employee Name]],Employees[[Employee Name]:[Office]],6))</f>
        <v>REGULAR</v>
      </c>
      <c r="G3048" s="24">
        <v>44876</v>
      </c>
      <c r="H3048" s="24">
        <v>44876</v>
      </c>
      <c r="I3048" s="57" t="s">
        <v>81</v>
      </c>
      <c r="K3048" s="51" t="str">
        <f ca="1">LeaveTracker[[#This Row],[Days]]&amp;" "&amp;LeaveTracker[[#This Row],[Type of Leave]]</f>
        <v>1 SL</v>
      </c>
      <c r="L3048" s="23">
        <f ca="1">NETWORKDAYS(LeaveTracker[[#This Row],[Start Date]],LeaveTracker[[#This Row],[End Date]],lstHolidays)</f>
        <v>1</v>
      </c>
      <c r="M3048" s="27"/>
    </row>
    <row r="3049" spans="1:13" ht="30" hidden="1" customHeight="1" x14ac:dyDescent="0.3">
      <c r="A3049" s="27">
        <f t="shared" si="21"/>
        <v>1407</v>
      </c>
      <c r="B3049" s="31">
        <v>44922</v>
      </c>
      <c r="C3049" s="31">
        <v>44859</v>
      </c>
      <c r="D3049" s="19" t="s">
        <v>878</v>
      </c>
      <c r="E3049" s="51" t="str">
        <f>IF(ISBLANK(LeaveTracker[[#This Row],[Employee Name]]),"-----",VLOOKUP(LeaveTracker[[#This Row],[Employee Name]],Employees[[Employee Name]:[Office]],7))</f>
        <v>GSO</v>
      </c>
      <c r="F3049" s="51" t="str">
        <f>IF(ISBLANK(LeaveTracker[[#This Row],[Employee Name]]),"-----",VLOOKUP(LeaveTracker[[#This Row],[Employee Name]],Employees[[Employee Name]:[Office]],6))</f>
        <v>REGULAR</v>
      </c>
      <c r="G3049" s="24">
        <v>44858</v>
      </c>
      <c r="H3049" s="24">
        <v>44858</v>
      </c>
      <c r="I3049" s="57" t="s">
        <v>81</v>
      </c>
      <c r="K3049" s="51" t="str">
        <f ca="1">LeaveTracker[[#This Row],[Days]]&amp;" "&amp;LeaveTracker[[#This Row],[Type of Leave]]</f>
        <v>1 SL</v>
      </c>
      <c r="L3049" s="23">
        <f ca="1">NETWORKDAYS(LeaveTracker[[#This Row],[Start Date]],LeaveTracker[[#This Row],[End Date]],lstHolidays)</f>
        <v>1</v>
      </c>
      <c r="M3049" s="27"/>
    </row>
    <row r="3050" spans="1:13" ht="30" hidden="1" customHeight="1" x14ac:dyDescent="0.3">
      <c r="A3050" s="27">
        <f t="shared" si="21"/>
        <v>1408</v>
      </c>
      <c r="B3050" s="31">
        <v>44922</v>
      </c>
      <c r="C3050" s="31">
        <v>44860</v>
      </c>
      <c r="D3050" s="19" t="s">
        <v>1776</v>
      </c>
      <c r="E3050" s="51" t="str">
        <f>IF(ISBLANK(LeaveTracker[[#This Row],[Employee Name]]),"-----",VLOOKUP(LeaveTracker[[#This Row],[Employee Name]],Employees[[Employee Name]:[Office]],7))</f>
        <v>GSO</v>
      </c>
      <c r="F3050" s="51" t="str">
        <f>IF(ISBLANK(LeaveTracker[[#This Row],[Employee Name]]),"-----",VLOOKUP(LeaveTracker[[#This Row],[Employee Name]],Employees[[Employee Name]:[Office]],6))</f>
        <v>CASUAL</v>
      </c>
      <c r="G3050" s="24">
        <v>44859</v>
      </c>
      <c r="H3050" s="24">
        <v>44859</v>
      </c>
      <c r="I3050" s="57" t="s">
        <v>81</v>
      </c>
      <c r="K3050" s="51" t="str">
        <f ca="1">LeaveTracker[[#This Row],[Days]]&amp;" "&amp;LeaveTracker[[#This Row],[Type of Leave]]</f>
        <v>1 SL</v>
      </c>
      <c r="L3050" s="23">
        <f ca="1">NETWORKDAYS(LeaveTracker[[#This Row],[Start Date]],LeaveTracker[[#This Row],[End Date]],lstHolidays)</f>
        <v>1</v>
      </c>
      <c r="M3050" s="27"/>
    </row>
    <row r="3051" spans="1:13" ht="30" hidden="1" customHeight="1" x14ac:dyDescent="0.3">
      <c r="A3051" s="27">
        <f t="shared" si="21"/>
        <v>1409</v>
      </c>
      <c r="B3051" s="31">
        <v>44922</v>
      </c>
      <c r="C3051" s="31">
        <v>44868</v>
      </c>
      <c r="D3051" s="19" t="s">
        <v>878</v>
      </c>
      <c r="E3051" s="51" t="str">
        <f>IF(ISBLANK(LeaveTracker[[#This Row],[Employee Name]]),"-----",VLOOKUP(LeaveTracker[[#This Row],[Employee Name]],Employees[[Employee Name]:[Office]],7))</f>
        <v>GSO</v>
      </c>
      <c r="F3051" s="51" t="str">
        <f>IF(ISBLANK(LeaveTracker[[#This Row],[Employee Name]]),"-----",VLOOKUP(LeaveTracker[[#This Row],[Employee Name]],Employees[[Employee Name]:[Office]],6))</f>
        <v>REGULAR</v>
      </c>
      <c r="G3051" s="24">
        <v>44862</v>
      </c>
      <c r="H3051" s="24">
        <v>44862</v>
      </c>
      <c r="I3051" s="57" t="s">
        <v>81</v>
      </c>
      <c r="K3051" s="51" t="str">
        <f ca="1">LeaveTracker[[#This Row],[Days]]&amp;" "&amp;LeaveTracker[[#This Row],[Type of Leave]]</f>
        <v>1 SL</v>
      </c>
      <c r="L3051" s="23">
        <f ca="1">NETWORKDAYS(LeaveTracker[[#This Row],[Start Date]],LeaveTracker[[#This Row],[End Date]],lstHolidays)</f>
        <v>1</v>
      </c>
      <c r="M3051" s="27"/>
    </row>
    <row r="3052" spans="1:13" ht="30" hidden="1" customHeight="1" x14ac:dyDescent="0.3">
      <c r="A3052" s="27">
        <v>1409</v>
      </c>
      <c r="B3052" s="31">
        <v>44922</v>
      </c>
      <c r="C3052" s="31">
        <v>44868</v>
      </c>
      <c r="D3052" s="19" t="s">
        <v>878</v>
      </c>
      <c r="E3052" s="51" t="str">
        <f>IF(ISBLANK(LeaveTracker[[#This Row],[Employee Name]]),"-----",VLOOKUP(LeaveTracker[[#This Row],[Employee Name]],Employees[[Employee Name]:[Office]],7))</f>
        <v>GSO</v>
      </c>
      <c r="F3052" s="51" t="str">
        <f>IF(ISBLANK(LeaveTracker[[#This Row],[Employee Name]]),"-----",VLOOKUP(LeaveTracker[[#This Row],[Employee Name]],Employees[[Employee Name]:[Office]],6))</f>
        <v>REGULAR</v>
      </c>
      <c r="G3052" s="24">
        <v>44867</v>
      </c>
      <c r="H3052" s="24">
        <v>44867</v>
      </c>
      <c r="I3052" s="57" t="s">
        <v>81</v>
      </c>
      <c r="K3052" s="51" t="str">
        <f ca="1">LeaveTracker[[#This Row],[Days]]&amp;" "&amp;LeaveTracker[[#This Row],[Type of Leave]]</f>
        <v>0 SL</v>
      </c>
      <c r="L3052" s="23">
        <f ca="1">NETWORKDAYS(LeaveTracker[[#This Row],[Start Date]],LeaveTracker[[#This Row],[End Date]],lstHolidays)</f>
        <v>0</v>
      </c>
      <c r="M3052" s="27"/>
    </row>
    <row r="3053" spans="1:13" ht="30" hidden="1" customHeight="1" x14ac:dyDescent="0.3">
      <c r="A3053" s="27">
        <f t="shared" si="21"/>
        <v>1410</v>
      </c>
      <c r="B3053" s="31">
        <v>44922</v>
      </c>
      <c r="C3053" s="31">
        <v>44867</v>
      </c>
      <c r="D3053" s="19" t="s">
        <v>882</v>
      </c>
      <c r="E3053" s="51" t="str">
        <f>IF(ISBLANK(LeaveTracker[[#This Row],[Employee Name]]),"-----",VLOOKUP(LeaveTracker[[#This Row],[Employee Name]],Employees[[Employee Name]:[Office]],7))</f>
        <v>GSO</v>
      </c>
      <c r="F3053" s="51" t="str">
        <f>IF(ISBLANK(LeaveTracker[[#This Row],[Employee Name]]),"-----",VLOOKUP(LeaveTracker[[#This Row],[Employee Name]],Employees[[Employee Name]:[Office]],6))</f>
        <v>REGULAR</v>
      </c>
      <c r="G3053" s="24">
        <v>44862</v>
      </c>
      <c r="H3053" s="24">
        <v>44862</v>
      </c>
      <c r="I3053" s="57" t="s">
        <v>81</v>
      </c>
      <c r="K3053" s="51" t="str">
        <f ca="1">LeaveTracker[[#This Row],[Days]]&amp;" "&amp;LeaveTracker[[#This Row],[Type of Leave]]</f>
        <v>1 SL</v>
      </c>
      <c r="L3053" s="23">
        <f ca="1">NETWORKDAYS(LeaveTracker[[#This Row],[Start Date]],LeaveTracker[[#This Row],[End Date]],lstHolidays)</f>
        <v>1</v>
      </c>
      <c r="M3053" s="27"/>
    </row>
    <row r="3054" spans="1:13" ht="30" hidden="1" customHeight="1" x14ac:dyDescent="0.3">
      <c r="A3054" s="27">
        <f t="shared" si="21"/>
        <v>1411</v>
      </c>
      <c r="B3054" s="31">
        <v>44922</v>
      </c>
      <c r="C3054" s="31">
        <v>44841</v>
      </c>
      <c r="D3054" s="19" t="s">
        <v>533</v>
      </c>
      <c r="E3054" s="51" t="str">
        <f>IF(ISBLANK(LeaveTracker[[#This Row],[Employee Name]]),"-----",VLOOKUP(LeaveTracker[[#This Row],[Employee Name]],Employees[[Employee Name]:[Office]],7))</f>
        <v>GSO</v>
      </c>
      <c r="F3054" s="51" t="str">
        <f>IF(ISBLANK(LeaveTracker[[#This Row],[Employee Name]]),"-----",VLOOKUP(LeaveTracker[[#This Row],[Employee Name]],Employees[[Employee Name]:[Office]],6))</f>
        <v>REGULAR</v>
      </c>
      <c r="G3054" s="24">
        <v>44838</v>
      </c>
      <c r="H3054" s="24">
        <v>44840</v>
      </c>
      <c r="I3054" s="57" t="s">
        <v>81</v>
      </c>
      <c r="K3054" s="51" t="str">
        <f ca="1">LeaveTracker[[#This Row],[Days]]&amp;" "&amp;LeaveTracker[[#This Row],[Type of Leave]]</f>
        <v>3 SL</v>
      </c>
      <c r="L3054" s="23">
        <f ca="1">NETWORKDAYS(LeaveTracker[[#This Row],[Start Date]],LeaveTracker[[#This Row],[End Date]],lstHolidays)</f>
        <v>3</v>
      </c>
      <c r="M3054" s="27"/>
    </row>
    <row r="3055" spans="1:13" ht="30" hidden="1" customHeight="1" x14ac:dyDescent="0.3">
      <c r="A3055" s="27">
        <f t="shared" si="21"/>
        <v>1412</v>
      </c>
      <c r="B3055" s="31">
        <v>44922</v>
      </c>
      <c r="C3055" s="31">
        <v>44839</v>
      </c>
      <c r="D3055" s="19" t="s">
        <v>879</v>
      </c>
      <c r="E3055" s="51" t="str">
        <f>IF(ISBLANK(LeaveTracker[[#This Row],[Employee Name]]),"-----",VLOOKUP(LeaveTracker[[#This Row],[Employee Name]],Employees[[Employee Name]:[Office]],7))</f>
        <v>GSO</v>
      </c>
      <c r="F3055" s="51" t="str">
        <f>IF(ISBLANK(LeaveTracker[[#This Row],[Employee Name]]),"-----",VLOOKUP(LeaveTracker[[#This Row],[Employee Name]],Employees[[Employee Name]:[Office]],6))</f>
        <v>REGULAR</v>
      </c>
      <c r="G3055" s="24">
        <v>44838</v>
      </c>
      <c r="H3055" s="24">
        <v>44838</v>
      </c>
      <c r="I3055" s="57" t="s">
        <v>81</v>
      </c>
      <c r="K3055" s="51" t="str">
        <f ca="1">LeaveTracker[[#This Row],[Days]]&amp;" "&amp;LeaveTracker[[#This Row],[Type of Leave]]</f>
        <v>1 SL</v>
      </c>
      <c r="L3055" s="23">
        <f ca="1">NETWORKDAYS(LeaveTracker[[#This Row],[Start Date]],LeaveTracker[[#This Row],[End Date]],lstHolidays)</f>
        <v>1</v>
      </c>
      <c r="M3055" s="27"/>
    </row>
    <row r="3056" spans="1:13" ht="30" hidden="1" customHeight="1" x14ac:dyDescent="0.3">
      <c r="A3056" s="27">
        <f t="shared" si="21"/>
        <v>1413</v>
      </c>
      <c r="B3056" s="31">
        <v>44922</v>
      </c>
      <c r="C3056" s="31">
        <v>44873</v>
      </c>
      <c r="D3056" s="19" t="s">
        <v>446</v>
      </c>
      <c r="E3056" s="51" t="str">
        <f>IF(ISBLANK(LeaveTracker[[#This Row],[Employee Name]]),"-----",VLOOKUP(LeaveTracker[[#This Row],[Employee Name]],Employees[[Employee Name]:[Office]],7))</f>
        <v>GSO</v>
      </c>
      <c r="F3056" s="51" t="str">
        <f>IF(ISBLANK(LeaveTracker[[#This Row],[Employee Name]]),"-----",VLOOKUP(LeaveTracker[[#This Row],[Employee Name]],Employees[[Employee Name]:[Office]],6))</f>
        <v>REGULAR</v>
      </c>
      <c r="G3056" s="24">
        <v>44880</v>
      </c>
      <c r="H3056" s="24">
        <v>44880</v>
      </c>
      <c r="I3056" s="57" t="s">
        <v>82</v>
      </c>
      <c r="J3056" s="43" t="s">
        <v>1008</v>
      </c>
      <c r="K3056" s="51" t="str">
        <f ca="1">LeaveTracker[[#This Row],[Days]]&amp;" "&amp;LeaveTracker[[#This Row],[Type of Leave]]</f>
        <v>1 VL</v>
      </c>
      <c r="L3056" s="23">
        <f ca="1">NETWORKDAYS(LeaveTracker[[#This Row],[Start Date]],LeaveTracker[[#This Row],[End Date]],lstHolidays)</f>
        <v>1</v>
      </c>
      <c r="M3056" s="27"/>
    </row>
    <row r="3057" spans="1:13" ht="30" hidden="1" customHeight="1" x14ac:dyDescent="0.3">
      <c r="A3057" s="27">
        <f t="shared" si="21"/>
        <v>1414</v>
      </c>
      <c r="B3057" s="31">
        <v>44922</v>
      </c>
      <c r="C3057" s="31">
        <v>44841</v>
      </c>
      <c r="D3057" s="19" t="s">
        <v>370</v>
      </c>
      <c r="E3057" s="51" t="str">
        <f>IF(ISBLANK(LeaveTracker[[#This Row],[Employee Name]]),"-----",VLOOKUP(LeaveTracker[[#This Row],[Employee Name]],Employees[[Employee Name]:[Office]],7))</f>
        <v>CCT</v>
      </c>
      <c r="F3057" s="51" t="str">
        <f>IF(ISBLANK(LeaveTracker[[#This Row],[Employee Name]]),"-----",VLOOKUP(LeaveTracker[[#This Row],[Employee Name]],Employees[[Employee Name]:[Office]],6))</f>
        <v>REGULAR</v>
      </c>
      <c r="G3057" s="24">
        <v>44841</v>
      </c>
      <c r="H3057" s="24">
        <v>44841</v>
      </c>
      <c r="I3057" s="57" t="s">
        <v>81</v>
      </c>
      <c r="K3057" s="51" t="str">
        <f ca="1">LeaveTracker[[#This Row],[Days]]&amp;" "&amp;LeaveTracker[[#This Row],[Type of Leave]]</f>
        <v>1 SL</v>
      </c>
      <c r="L3057" s="23">
        <f ca="1">NETWORKDAYS(LeaveTracker[[#This Row],[Start Date]],LeaveTracker[[#This Row],[End Date]],lstHolidays)</f>
        <v>1</v>
      </c>
      <c r="M3057" s="27"/>
    </row>
    <row r="3058" spans="1:13" ht="30" hidden="1" customHeight="1" x14ac:dyDescent="0.3">
      <c r="A3058" s="27">
        <f t="shared" si="21"/>
        <v>1415</v>
      </c>
      <c r="B3058" s="31">
        <v>44922</v>
      </c>
      <c r="C3058" s="31">
        <v>44872</v>
      </c>
      <c r="D3058" s="19" t="s">
        <v>378</v>
      </c>
      <c r="E3058" s="51" t="str">
        <f>IF(ISBLANK(LeaveTracker[[#This Row],[Employee Name]]),"-----",VLOOKUP(LeaveTracker[[#This Row],[Employee Name]],Employees[[Employee Name]:[Office]],7))</f>
        <v>CCT</v>
      </c>
      <c r="F3058" s="51" t="str">
        <f>IF(ISBLANK(LeaveTracker[[#This Row],[Employee Name]]),"-----",VLOOKUP(LeaveTracker[[#This Row],[Employee Name]],Employees[[Employee Name]:[Office]],6))</f>
        <v>REGULAR</v>
      </c>
      <c r="G3058" s="24">
        <v>44880</v>
      </c>
      <c r="H3058" s="24">
        <v>44880</v>
      </c>
      <c r="I3058" s="57" t="s">
        <v>82</v>
      </c>
      <c r="K3058" s="51" t="str">
        <f ca="1">LeaveTracker[[#This Row],[Days]]&amp;" "&amp;LeaveTracker[[#This Row],[Type of Leave]]</f>
        <v>1 VL</v>
      </c>
      <c r="L3058" s="23">
        <f ca="1">NETWORKDAYS(LeaveTracker[[#This Row],[Start Date]],LeaveTracker[[#This Row],[End Date]],lstHolidays)</f>
        <v>1</v>
      </c>
      <c r="M3058" s="27"/>
    </row>
    <row r="3059" spans="1:13" ht="30" hidden="1" customHeight="1" x14ac:dyDescent="0.3">
      <c r="A3059" s="27">
        <f t="shared" si="21"/>
        <v>1416</v>
      </c>
      <c r="B3059" s="31">
        <v>44922</v>
      </c>
      <c r="C3059" s="31">
        <v>44872</v>
      </c>
      <c r="D3059" s="19" t="s">
        <v>378</v>
      </c>
      <c r="E3059" s="51" t="str">
        <f>IF(ISBLANK(LeaveTracker[[#This Row],[Employee Name]]),"-----",VLOOKUP(LeaveTracker[[#This Row],[Employee Name]],Employees[[Employee Name]:[Office]],7))</f>
        <v>CCT</v>
      </c>
      <c r="F3059" s="51" t="str">
        <f>IF(ISBLANK(LeaveTracker[[#This Row],[Employee Name]]),"-----",VLOOKUP(LeaveTracker[[#This Row],[Employee Name]],Employees[[Employee Name]:[Office]],6))</f>
        <v>REGULAR</v>
      </c>
      <c r="G3059" s="24">
        <v>44890</v>
      </c>
      <c r="H3059" s="24">
        <v>44890</v>
      </c>
      <c r="I3059" s="57" t="s">
        <v>82</v>
      </c>
      <c r="K3059" s="51" t="str">
        <f ca="1">LeaveTracker[[#This Row],[Days]]&amp;" "&amp;LeaveTracker[[#This Row],[Type of Leave]]</f>
        <v>1 VL</v>
      </c>
      <c r="L3059" s="23">
        <f ca="1">NETWORKDAYS(LeaveTracker[[#This Row],[Start Date]],LeaveTracker[[#This Row],[End Date]],lstHolidays)</f>
        <v>1</v>
      </c>
      <c r="M3059" s="27"/>
    </row>
    <row r="3060" spans="1:13" ht="30" hidden="1" customHeight="1" x14ac:dyDescent="0.3">
      <c r="A3060" s="27">
        <f t="shared" si="21"/>
        <v>1417</v>
      </c>
      <c r="B3060" s="31">
        <v>44922</v>
      </c>
      <c r="C3060" s="31">
        <v>44872</v>
      </c>
      <c r="D3060" s="19" t="s">
        <v>581</v>
      </c>
      <c r="E3060" s="51" t="str">
        <f>IF(ISBLANK(LeaveTracker[[#This Row],[Employee Name]]),"-----",VLOOKUP(LeaveTracker[[#This Row],[Employee Name]],Employees[[Employee Name]:[Office]],7))</f>
        <v>CCT</v>
      </c>
      <c r="F3060" s="51" t="str">
        <f>IF(ISBLANK(LeaveTracker[[#This Row],[Employee Name]]),"-----",VLOOKUP(LeaveTracker[[#This Row],[Employee Name]],Employees[[Employee Name]:[Office]],6))</f>
        <v>REGULAR</v>
      </c>
      <c r="G3060" s="24">
        <v>44869</v>
      </c>
      <c r="H3060" s="24">
        <v>44869</v>
      </c>
      <c r="I3060" s="57" t="s">
        <v>81</v>
      </c>
      <c r="K3060" s="51" t="str">
        <f ca="1">LeaveTracker[[#This Row],[Days]]&amp;" "&amp;LeaveTracker[[#This Row],[Type of Leave]]</f>
        <v>1 SL</v>
      </c>
      <c r="L3060" s="23">
        <f ca="1">NETWORKDAYS(LeaveTracker[[#This Row],[Start Date]],LeaveTracker[[#This Row],[End Date]],lstHolidays)</f>
        <v>1</v>
      </c>
      <c r="M3060" s="27"/>
    </row>
    <row r="3061" spans="1:13" ht="30" hidden="1" customHeight="1" x14ac:dyDescent="0.3">
      <c r="A3061" s="27">
        <f t="shared" si="21"/>
        <v>1418</v>
      </c>
      <c r="B3061" s="31">
        <v>44922</v>
      </c>
      <c r="C3061" s="31">
        <v>44862</v>
      </c>
      <c r="D3061" s="19" t="s">
        <v>586</v>
      </c>
      <c r="E3061" s="51" t="str">
        <f>IF(ISBLANK(LeaveTracker[[#This Row],[Employee Name]]),"-----",VLOOKUP(LeaveTracker[[#This Row],[Employee Name]],Employees[[Employee Name]:[Office]],7))</f>
        <v>CCT</v>
      </c>
      <c r="F3061" s="51" t="str">
        <f>IF(ISBLANK(LeaveTracker[[#This Row],[Employee Name]]),"-----",VLOOKUP(LeaveTracker[[#This Row],[Employee Name]],Employees[[Employee Name]:[Office]],6))</f>
        <v>REGULAR</v>
      </c>
      <c r="G3061" s="24">
        <v>44891</v>
      </c>
      <c r="H3061" s="24">
        <v>44891</v>
      </c>
      <c r="I3061" s="57" t="s">
        <v>81</v>
      </c>
      <c r="K3061" s="51" t="str">
        <f>LeaveTracker[[#This Row],[Days]]&amp;" "&amp;LeaveTracker[[#This Row],[Type of Leave]]</f>
        <v>1 SL</v>
      </c>
      <c r="L3061" s="23">
        <v>1</v>
      </c>
      <c r="M3061" s="27"/>
    </row>
    <row r="3062" spans="1:13" ht="30" hidden="1" customHeight="1" x14ac:dyDescent="0.3">
      <c r="A3062" s="27">
        <f t="shared" si="21"/>
        <v>1419</v>
      </c>
      <c r="B3062" s="31">
        <v>44922</v>
      </c>
      <c r="C3062" s="31">
        <v>44862</v>
      </c>
      <c r="D3062" s="19" t="s">
        <v>581</v>
      </c>
      <c r="E3062" s="51" t="str">
        <f>IF(ISBLANK(LeaveTracker[[#This Row],[Employee Name]]),"-----",VLOOKUP(LeaveTracker[[#This Row],[Employee Name]],Employees[[Employee Name]:[Office]],7))</f>
        <v>CCT</v>
      </c>
      <c r="F3062" s="51" t="str">
        <f>IF(ISBLANK(LeaveTracker[[#This Row],[Employee Name]]),"-----",VLOOKUP(LeaveTracker[[#This Row],[Employee Name]],Employees[[Employee Name]:[Office]],6))</f>
        <v>REGULAR</v>
      </c>
      <c r="G3062" s="24">
        <v>44848</v>
      </c>
      <c r="H3062" s="24">
        <v>44848</v>
      </c>
      <c r="I3062" s="57" t="s">
        <v>81</v>
      </c>
      <c r="K3062" s="51" t="str">
        <f ca="1">LeaveTracker[[#This Row],[Days]]&amp;" "&amp;LeaveTracker[[#This Row],[Type of Leave]]</f>
        <v>1 SL</v>
      </c>
      <c r="L3062" s="23">
        <f ca="1">NETWORKDAYS(LeaveTracker[[#This Row],[Start Date]],LeaveTracker[[#This Row],[End Date]],lstHolidays)</f>
        <v>1</v>
      </c>
      <c r="M3062" s="27"/>
    </row>
    <row r="3063" spans="1:13" ht="30" hidden="1" customHeight="1" x14ac:dyDescent="0.3">
      <c r="A3063" s="27">
        <f t="shared" si="21"/>
        <v>1420</v>
      </c>
      <c r="B3063" s="31">
        <v>44922</v>
      </c>
      <c r="C3063" s="31">
        <v>44775</v>
      </c>
      <c r="D3063" s="19" t="s">
        <v>1992</v>
      </c>
      <c r="E3063" s="51" t="str">
        <f>IF(ISBLANK(LeaveTracker[[#This Row],[Employee Name]]),"-----",VLOOKUP(LeaveTracker[[#This Row],[Employee Name]],Employees[[Employee Name]:[Office]],7))</f>
        <v>CSU</v>
      </c>
      <c r="F3063" s="51" t="str">
        <f>IF(ISBLANK(LeaveTracker[[#This Row],[Employee Name]]),"-----",VLOOKUP(LeaveTracker[[#This Row],[Employee Name]],Employees[[Employee Name]:[Office]],6))</f>
        <v>CASUAL</v>
      </c>
      <c r="G3063" s="24"/>
      <c r="H3063" s="24"/>
      <c r="I3063" s="57" t="s">
        <v>300</v>
      </c>
      <c r="J3063" s="43" t="s">
        <v>694</v>
      </c>
      <c r="K3063" s="51" t="str">
        <f ca="1">LeaveTracker[[#This Row],[Days]]&amp;" "&amp;LeaveTracker[[#This Row],[Type of Leave]]</f>
        <v>0 OTHER</v>
      </c>
      <c r="L3063" s="23">
        <f ca="1">NETWORKDAYS(LeaveTracker[[#This Row],[Start Date]],LeaveTracker[[#This Row],[End Date]],lstHolidays)</f>
        <v>0</v>
      </c>
      <c r="M3063" s="27"/>
    </row>
    <row r="3064" spans="1:13" ht="30" hidden="1" customHeight="1" x14ac:dyDescent="0.3">
      <c r="A3064" s="27">
        <f t="shared" si="21"/>
        <v>1421</v>
      </c>
      <c r="B3064" s="31">
        <v>44922</v>
      </c>
      <c r="C3064" s="31">
        <v>44851</v>
      </c>
      <c r="D3064" s="19" t="s">
        <v>586</v>
      </c>
      <c r="E3064" s="51" t="str">
        <f>IF(ISBLANK(LeaveTracker[[#This Row],[Employee Name]]),"-----",VLOOKUP(LeaveTracker[[#This Row],[Employee Name]],Employees[[Employee Name]:[Office]],7))</f>
        <v>CCT</v>
      </c>
      <c r="F3064" s="51" t="str">
        <f>IF(ISBLANK(LeaveTracker[[#This Row],[Employee Name]]),"-----",VLOOKUP(LeaveTracker[[#This Row],[Employee Name]],Employees[[Employee Name]:[Office]],6))</f>
        <v>REGULAR</v>
      </c>
      <c r="G3064" s="24">
        <v>44848</v>
      </c>
      <c r="H3064" s="24">
        <v>44848</v>
      </c>
      <c r="I3064" s="57" t="s">
        <v>81</v>
      </c>
      <c r="K3064" s="51" t="str">
        <f ca="1">LeaveTracker[[#This Row],[Days]]&amp;" "&amp;LeaveTracker[[#This Row],[Type of Leave]]</f>
        <v>1 SL</v>
      </c>
      <c r="L3064" s="23">
        <f ca="1">NETWORKDAYS(LeaveTracker[[#This Row],[Start Date]],LeaveTracker[[#This Row],[End Date]],lstHolidays)</f>
        <v>1</v>
      </c>
      <c r="M3064" s="27"/>
    </row>
    <row r="3065" spans="1:13" ht="30" hidden="1" customHeight="1" x14ac:dyDescent="0.3">
      <c r="A3065" s="27">
        <f t="shared" si="21"/>
        <v>1422</v>
      </c>
      <c r="B3065" s="31">
        <v>44922</v>
      </c>
      <c r="C3065" s="31">
        <v>44840</v>
      </c>
      <c r="D3065" s="19" t="s">
        <v>575</v>
      </c>
      <c r="E3065" s="51" t="str">
        <f>IF(ISBLANK(LeaveTracker[[#This Row],[Employee Name]]),"-----",VLOOKUP(LeaveTracker[[#This Row],[Employee Name]],Employees[[Employee Name]:[Office]],7))</f>
        <v>CCT</v>
      </c>
      <c r="F3065" s="51" t="str">
        <f>IF(ISBLANK(LeaveTracker[[#This Row],[Employee Name]]),"-----",VLOOKUP(LeaveTracker[[#This Row],[Employee Name]],Employees[[Employee Name]:[Office]],6))</f>
        <v>REGULAR</v>
      </c>
      <c r="G3065" s="24">
        <v>44838</v>
      </c>
      <c r="H3065" s="24">
        <v>44839</v>
      </c>
      <c r="I3065" s="57" t="s">
        <v>81</v>
      </c>
      <c r="K3065" s="51" t="str">
        <f ca="1">LeaveTracker[[#This Row],[Days]]&amp;" "&amp;LeaveTracker[[#This Row],[Type of Leave]]</f>
        <v>2 SL</v>
      </c>
      <c r="L3065" s="23">
        <f ca="1">NETWORKDAYS(LeaveTracker[[#This Row],[Start Date]],LeaveTracker[[#This Row],[End Date]],lstHolidays)</f>
        <v>2</v>
      </c>
      <c r="M3065" s="27"/>
    </row>
    <row r="3066" spans="1:13" ht="30" hidden="1" customHeight="1" x14ac:dyDescent="0.3">
      <c r="A3066" s="27">
        <f t="shared" si="21"/>
        <v>1423</v>
      </c>
      <c r="B3066" s="31">
        <v>44922</v>
      </c>
      <c r="C3066" s="31">
        <v>44851</v>
      </c>
      <c r="D3066" s="19" t="s">
        <v>586</v>
      </c>
      <c r="E3066" s="51" t="str">
        <f>IF(ISBLANK(LeaveTracker[[#This Row],[Employee Name]]),"-----",VLOOKUP(LeaveTracker[[#This Row],[Employee Name]],Employees[[Employee Name]:[Office]],7))</f>
        <v>CCT</v>
      </c>
      <c r="F3066" s="51" t="str">
        <f>IF(ISBLANK(LeaveTracker[[#This Row],[Employee Name]]),"-----",VLOOKUP(LeaveTracker[[#This Row],[Employee Name]],Employees[[Employee Name]:[Office]],6))</f>
        <v>REGULAR</v>
      </c>
      <c r="G3066" s="24">
        <v>44845</v>
      </c>
      <c r="H3066" s="24">
        <v>44847</v>
      </c>
      <c r="I3066" s="57" t="s">
        <v>300</v>
      </c>
      <c r="J3066" s="43" t="s">
        <v>276</v>
      </c>
      <c r="K3066" s="51" t="str">
        <f ca="1">LeaveTracker[[#This Row],[Days]]&amp;" "&amp;LeaveTracker[[#This Row],[Type of Leave]]</f>
        <v>3 OTHER</v>
      </c>
      <c r="L3066" s="23">
        <f ca="1">NETWORKDAYS(LeaveTracker[[#This Row],[Start Date]],LeaveTracker[[#This Row],[End Date]],lstHolidays)</f>
        <v>3</v>
      </c>
      <c r="M3066" s="27"/>
    </row>
    <row r="3067" spans="1:13" ht="30" hidden="1" customHeight="1" x14ac:dyDescent="0.3">
      <c r="A3067" s="27">
        <f t="shared" ref="A3067:A3129" si="22">A3066+1</f>
        <v>1424</v>
      </c>
      <c r="B3067" s="31">
        <v>44922</v>
      </c>
      <c r="C3067" s="31">
        <v>44845</v>
      </c>
      <c r="D3067" s="19" t="s">
        <v>581</v>
      </c>
      <c r="E3067" s="51" t="str">
        <f>IF(ISBLANK(LeaveTracker[[#This Row],[Employee Name]]),"-----",VLOOKUP(LeaveTracker[[#This Row],[Employee Name]],Employees[[Employee Name]:[Office]],7))</f>
        <v>CCT</v>
      </c>
      <c r="F3067" s="51" t="str">
        <f>IF(ISBLANK(LeaveTracker[[#This Row],[Employee Name]]),"-----",VLOOKUP(LeaveTracker[[#This Row],[Employee Name]],Employees[[Employee Name]:[Office]],6))</f>
        <v>REGULAR</v>
      </c>
      <c r="G3067" s="24">
        <v>44841</v>
      </c>
      <c r="H3067" s="24">
        <v>44841</v>
      </c>
      <c r="I3067" s="57" t="s">
        <v>81</v>
      </c>
      <c r="K3067" s="51" t="str">
        <f ca="1">LeaveTracker[[#This Row],[Days]]&amp;" "&amp;LeaveTracker[[#This Row],[Type of Leave]]</f>
        <v>1 SL</v>
      </c>
      <c r="L3067" s="23">
        <f ca="1">NETWORKDAYS(LeaveTracker[[#This Row],[Start Date]],LeaveTracker[[#This Row],[End Date]],lstHolidays)</f>
        <v>1</v>
      </c>
      <c r="M3067" s="27"/>
    </row>
    <row r="3068" spans="1:13" ht="30" hidden="1" customHeight="1" x14ac:dyDescent="0.3">
      <c r="A3068" s="27">
        <f t="shared" si="22"/>
        <v>1425</v>
      </c>
      <c r="B3068" s="31">
        <v>44922</v>
      </c>
      <c r="C3068" s="31">
        <v>44778</v>
      </c>
      <c r="D3068" s="19" t="s">
        <v>383</v>
      </c>
      <c r="E3068" s="51" t="str">
        <f>IF(ISBLANK(LeaveTracker[[#This Row],[Employee Name]]),"-----",VLOOKUP(LeaveTracker[[#This Row],[Employee Name]],Employees[[Employee Name]:[Office]],7))</f>
        <v>CCT</v>
      </c>
      <c r="F3068" s="51" t="str">
        <f>IF(ISBLANK(LeaveTracker[[#This Row],[Employee Name]]),"-----",VLOOKUP(LeaveTracker[[#This Row],[Employee Name]],Employees[[Employee Name]:[Office]],6))</f>
        <v>REGULAR</v>
      </c>
      <c r="G3068" s="24">
        <v>44777</v>
      </c>
      <c r="H3068" s="24">
        <v>44777</v>
      </c>
      <c r="I3068" s="57" t="s">
        <v>300</v>
      </c>
      <c r="J3068" s="43" t="s">
        <v>1007</v>
      </c>
      <c r="K3068" s="51" t="str">
        <f ca="1">LeaveTracker[[#This Row],[Days]]&amp;" "&amp;LeaveTracker[[#This Row],[Type of Leave]]</f>
        <v>1 OTHER</v>
      </c>
      <c r="L3068" s="23">
        <f ca="1">NETWORKDAYS(LeaveTracker[[#This Row],[Start Date]],LeaveTracker[[#This Row],[End Date]],lstHolidays)</f>
        <v>1</v>
      </c>
      <c r="M3068" s="27"/>
    </row>
    <row r="3069" spans="1:13" ht="30" hidden="1" customHeight="1" x14ac:dyDescent="0.3">
      <c r="A3069" s="27">
        <f t="shared" si="22"/>
        <v>1426</v>
      </c>
      <c r="B3069" s="31">
        <v>44922</v>
      </c>
      <c r="C3069" s="31">
        <v>44809</v>
      </c>
      <c r="D3069" s="19" t="s">
        <v>581</v>
      </c>
      <c r="E3069" s="51" t="str">
        <f>IF(ISBLANK(LeaveTracker[[#This Row],[Employee Name]]),"-----",VLOOKUP(LeaveTracker[[#This Row],[Employee Name]],Employees[[Employee Name]:[Office]],7))</f>
        <v>CCT</v>
      </c>
      <c r="F3069" s="51" t="str">
        <f>IF(ISBLANK(LeaveTracker[[#This Row],[Employee Name]]),"-----",VLOOKUP(LeaveTracker[[#This Row],[Employee Name]],Employees[[Employee Name]:[Office]],6))</f>
        <v>REGULAR</v>
      </c>
      <c r="G3069" s="24">
        <v>44799</v>
      </c>
      <c r="H3069" s="24">
        <v>44799</v>
      </c>
      <c r="I3069" s="57" t="s">
        <v>81</v>
      </c>
      <c r="K3069" s="51" t="str">
        <f ca="1">LeaveTracker[[#This Row],[Days]]&amp;" "&amp;LeaveTracker[[#This Row],[Type of Leave]]</f>
        <v>1 SL</v>
      </c>
      <c r="L3069" s="23">
        <f ca="1">NETWORKDAYS(LeaveTracker[[#This Row],[Start Date]],LeaveTracker[[#This Row],[End Date]],lstHolidays)</f>
        <v>1</v>
      </c>
      <c r="M3069" s="27"/>
    </row>
    <row r="3070" spans="1:13" ht="30" hidden="1" customHeight="1" x14ac:dyDescent="0.3">
      <c r="A3070" s="27">
        <f t="shared" si="22"/>
        <v>1427</v>
      </c>
      <c r="B3070" s="31">
        <v>44922</v>
      </c>
      <c r="C3070" s="31">
        <v>44858</v>
      </c>
      <c r="D3070" s="19" t="s">
        <v>378</v>
      </c>
      <c r="E3070" s="51" t="str">
        <f>IF(ISBLANK(LeaveTracker[[#This Row],[Employee Name]]),"-----",VLOOKUP(LeaveTracker[[#This Row],[Employee Name]],Employees[[Employee Name]:[Office]],7))</f>
        <v>CCT</v>
      </c>
      <c r="F3070" s="51" t="str">
        <f>IF(ISBLANK(LeaveTracker[[#This Row],[Employee Name]]),"-----",VLOOKUP(LeaveTracker[[#This Row],[Employee Name]],Employees[[Employee Name]:[Office]],6))</f>
        <v>REGULAR</v>
      </c>
      <c r="G3070" s="24">
        <v>44855</v>
      </c>
      <c r="H3070" s="24">
        <v>44855</v>
      </c>
      <c r="I3070" s="57" t="s">
        <v>81</v>
      </c>
      <c r="K3070" s="51" t="str">
        <f ca="1">LeaveTracker[[#This Row],[Days]]&amp;" "&amp;LeaveTracker[[#This Row],[Type of Leave]]</f>
        <v>1 SL</v>
      </c>
      <c r="L3070" s="23">
        <f ca="1">NETWORKDAYS(LeaveTracker[[#This Row],[Start Date]],LeaveTracker[[#This Row],[End Date]],lstHolidays)</f>
        <v>1</v>
      </c>
      <c r="M3070" s="27"/>
    </row>
    <row r="3071" spans="1:13" ht="30" hidden="1" customHeight="1" x14ac:dyDescent="0.3">
      <c r="A3071" s="27">
        <f t="shared" si="22"/>
        <v>1428</v>
      </c>
      <c r="B3071" s="31">
        <v>44922</v>
      </c>
      <c r="C3071" s="31">
        <v>44823</v>
      </c>
      <c r="D3071" s="19" t="s">
        <v>600</v>
      </c>
      <c r="E3071" s="51" t="str">
        <f>IF(ISBLANK(LeaveTracker[[#This Row],[Employee Name]]),"-----",VLOOKUP(LeaveTracker[[#This Row],[Employee Name]],Employees[[Employee Name]:[Office]],7))</f>
        <v>MAHOGANY MARKET</v>
      </c>
      <c r="F3071" s="51" t="str">
        <f>IF(ISBLANK(LeaveTracker[[#This Row],[Employee Name]]),"-----",VLOOKUP(LeaveTracker[[#This Row],[Employee Name]],Employees[[Employee Name]:[Office]],6))</f>
        <v>REGULAR</v>
      </c>
      <c r="G3071" s="24">
        <v>44822</v>
      </c>
      <c r="H3071" s="24">
        <v>44822</v>
      </c>
      <c r="I3071" s="57" t="s">
        <v>81</v>
      </c>
      <c r="K3071" s="51" t="str">
        <f>LeaveTracker[[#This Row],[Days]]&amp;" "&amp;LeaveTracker[[#This Row],[Type of Leave]]</f>
        <v>1 SL</v>
      </c>
      <c r="L3071" s="23">
        <v>1</v>
      </c>
      <c r="M3071" s="27"/>
    </row>
    <row r="3072" spans="1:13" ht="30" hidden="1" customHeight="1" x14ac:dyDescent="0.3">
      <c r="A3072" s="27">
        <f t="shared" si="22"/>
        <v>1429</v>
      </c>
      <c r="B3072" s="31">
        <v>44922</v>
      </c>
      <c r="C3072" s="31">
        <v>44816</v>
      </c>
      <c r="D3072" s="19" t="s">
        <v>602</v>
      </c>
      <c r="E3072" s="51" t="str">
        <f>IF(ISBLANK(LeaveTracker[[#This Row],[Employee Name]]),"-----",VLOOKUP(LeaveTracker[[#This Row],[Employee Name]],Employees[[Employee Name]:[Office]],7))</f>
        <v>EEO/ CITY MARKET</v>
      </c>
      <c r="F3072" s="51" t="str">
        <f>IF(ISBLANK(LeaveTracker[[#This Row],[Employee Name]]),"-----",VLOOKUP(LeaveTracker[[#This Row],[Employee Name]],Employees[[Employee Name]:[Office]],6))</f>
        <v>REGULAR</v>
      </c>
      <c r="G3072" s="24">
        <v>44805</v>
      </c>
      <c r="H3072" s="24">
        <v>44805</v>
      </c>
      <c r="I3072" s="57" t="s">
        <v>81</v>
      </c>
      <c r="K3072" s="51" t="str">
        <f ca="1">LeaveTracker[[#This Row],[Days]]&amp;" "&amp;LeaveTracker[[#This Row],[Type of Leave]]</f>
        <v>1 SL</v>
      </c>
      <c r="L3072" s="23">
        <f ca="1">NETWORKDAYS(LeaveTracker[[#This Row],[Start Date]],LeaveTracker[[#This Row],[End Date]],lstHolidays)</f>
        <v>1</v>
      </c>
      <c r="M3072" s="27"/>
    </row>
    <row r="3073" spans="1:13" ht="30" hidden="1" customHeight="1" x14ac:dyDescent="0.3">
      <c r="A3073" s="27">
        <f t="shared" si="22"/>
        <v>1430</v>
      </c>
      <c r="B3073" s="31">
        <v>44922</v>
      </c>
      <c r="C3073" s="31">
        <v>44816</v>
      </c>
      <c r="D3073" s="19" t="s">
        <v>594</v>
      </c>
      <c r="E3073" s="51" t="str">
        <f>IF(ISBLANK(LeaveTracker[[#This Row],[Employee Name]]),"-----",VLOOKUP(LeaveTracker[[#This Row],[Employee Name]],Employees[[Employee Name]:[Office]],7))</f>
        <v>MAHOGANY MARKET</v>
      </c>
      <c r="F3073" s="51" t="str">
        <f>IF(ISBLANK(LeaveTracker[[#This Row],[Employee Name]]),"-----",VLOOKUP(LeaveTracker[[#This Row],[Employee Name]],Employees[[Employee Name]:[Office]],6))</f>
        <v>REGULAR</v>
      </c>
      <c r="G3073" s="24">
        <v>44815</v>
      </c>
      <c r="H3073" s="24">
        <v>44815</v>
      </c>
      <c r="I3073" s="57" t="s">
        <v>81</v>
      </c>
      <c r="K3073" s="51" t="str">
        <f>LeaveTracker[[#This Row],[Days]]&amp;" "&amp;LeaveTracker[[#This Row],[Type of Leave]]</f>
        <v>1 SL</v>
      </c>
      <c r="L3073" s="23">
        <v>1</v>
      </c>
      <c r="M3073" s="27"/>
    </row>
    <row r="3074" spans="1:13" ht="30" hidden="1" customHeight="1" x14ac:dyDescent="0.3">
      <c r="A3074" s="27">
        <f t="shared" si="22"/>
        <v>1431</v>
      </c>
      <c r="B3074" s="31">
        <v>44922</v>
      </c>
      <c r="C3074" s="31">
        <v>44882</v>
      </c>
      <c r="D3074" s="19" t="s">
        <v>604</v>
      </c>
      <c r="E3074" s="51" t="str">
        <f>IF(ISBLANK(LeaveTracker[[#This Row],[Employee Name]]),"-----",VLOOKUP(LeaveTracker[[#This Row],[Employee Name]],Employees[[Employee Name]:[Office]],7))</f>
        <v>MAHOGANY MARKET</v>
      </c>
      <c r="F3074" s="51" t="str">
        <f>IF(ISBLANK(LeaveTracker[[#This Row],[Employee Name]]),"-----",VLOOKUP(LeaveTracker[[#This Row],[Employee Name]],Employees[[Employee Name]:[Office]],6))</f>
        <v>REGULAR</v>
      </c>
      <c r="G3074" s="24">
        <v>44880</v>
      </c>
      <c r="H3074" s="24">
        <v>44880</v>
      </c>
      <c r="I3074" s="57" t="s">
        <v>81</v>
      </c>
      <c r="K3074" s="51" t="str">
        <f ca="1">LeaveTracker[[#This Row],[Days]]&amp;" "&amp;LeaveTracker[[#This Row],[Type of Leave]]</f>
        <v>1 SL</v>
      </c>
      <c r="L3074" s="23">
        <f ca="1">NETWORKDAYS(LeaveTracker[[#This Row],[Start Date]],LeaveTracker[[#This Row],[End Date]],lstHolidays)</f>
        <v>1</v>
      </c>
      <c r="M3074" s="27"/>
    </row>
    <row r="3075" spans="1:13" ht="30" hidden="1" customHeight="1" x14ac:dyDescent="0.3">
      <c r="A3075" s="27">
        <f t="shared" si="22"/>
        <v>1432</v>
      </c>
      <c r="B3075" s="31">
        <v>44922</v>
      </c>
      <c r="C3075" s="31">
        <v>44879</v>
      </c>
      <c r="D3075" s="19" t="s">
        <v>594</v>
      </c>
      <c r="E3075" s="51" t="str">
        <f>IF(ISBLANK(LeaveTracker[[#This Row],[Employee Name]]),"-----",VLOOKUP(LeaveTracker[[#This Row],[Employee Name]],Employees[[Employee Name]:[Office]],7))</f>
        <v>MAHOGANY MARKET</v>
      </c>
      <c r="F3075" s="51" t="str">
        <f>IF(ISBLANK(LeaveTracker[[#This Row],[Employee Name]]),"-----",VLOOKUP(LeaveTracker[[#This Row],[Employee Name]],Employees[[Employee Name]:[Office]],6))</f>
        <v>REGULAR</v>
      </c>
      <c r="G3075" s="24">
        <v>44878</v>
      </c>
      <c r="H3075" s="24">
        <v>44878</v>
      </c>
      <c r="I3075" s="57" t="s">
        <v>81</v>
      </c>
      <c r="K3075" s="51" t="str">
        <f>LeaveTracker[[#This Row],[Days]]&amp;" "&amp;LeaveTracker[[#This Row],[Type of Leave]]</f>
        <v>1 SL</v>
      </c>
      <c r="L3075" s="23">
        <v>1</v>
      </c>
      <c r="M3075" s="27"/>
    </row>
    <row r="3076" spans="1:13" ht="30" hidden="1" customHeight="1" x14ac:dyDescent="0.3">
      <c r="A3076" s="27">
        <f t="shared" si="22"/>
        <v>1433</v>
      </c>
      <c r="B3076" s="31">
        <v>44922</v>
      </c>
      <c r="C3076" s="31">
        <v>44858</v>
      </c>
      <c r="D3076" s="19" t="s">
        <v>604</v>
      </c>
      <c r="E3076" s="51" t="str">
        <f>IF(ISBLANK(LeaveTracker[[#This Row],[Employee Name]]),"-----",VLOOKUP(LeaveTracker[[#This Row],[Employee Name]],Employees[[Employee Name]:[Office]],7))</f>
        <v>MAHOGANY MARKET</v>
      </c>
      <c r="F3076" s="51" t="str">
        <f>IF(ISBLANK(LeaveTracker[[#This Row],[Employee Name]]),"-----",VLOOKUP(LeaveTracker[[#This Row],[Employee Name]],Employees[[Employee Name]:[Office]],6))</f>
        <v>REGULAR</v>
      </c>
      <c r="G3076" s="24">
        <v>44858</v>
      </c>
      <c r="H3076" s="24">
        <v>44860</v>
      </c>
      <c r="I3076" s="57" t="s">
        <v>82</v>
      </c>
      <c r="J3076" s="43" t="s">
        <v>1008</v>
      </c>
      <c r="K3076" s="51" t="str">
        <f ca="1">LeaveTracker[[#This Row],[Days]]&amp;" "&amp;LeaveTracker[[#This Row],[Type of Leave]]</f>
        <v>3 VL</v>
      </c>
      <c r="L3076" s="23">
        <f ca="1">NETWORKDAYS(LeaveTracker[[#This Row],[Start Date]],LeaveTracker[[#This Row],[End Date]],lstHolidays)</f>
        <v>3</v>
      </c>
      <c r="M3076" s="27"/>
    </row>
    <row r="3077" spans="1:13" ht="30" hidden="1" customHeight="1" x14ac:dyDescent="0.3">
      <c r="A3077" s="27">
        <f t="shared" si="22"/>
        <v>1434</v>
      </c>
      <c r="B3077" s="31">
        <v>44922</v>
      </c>
      <c r="C3077" s="31">
        <v>44874</v>
      </c>
      <c r="D3077" s="19" t="s">
        <v>621</v>
      </c>
      <c r="E3077" s="51" t="str">
        <f>IF(ISBLANK(LeaveTracker[[#This Row],[Employee Name]]),"-----",VLOOKUP(LeaveTracker[[#This Row],[Employee Name]],Employees[[Employee Name]:[Office]],7))</f>
        <v>EEO/ CITY MARKET</v>
      </c>
      <c r="F3077" s="51" t="str">
        <f>IF(ISBLANK(LeaveTracker[[#This Row],[Employee Name]]),"-----",VLOOKUP(LeaveTracker[[#This Row],[Employee Name]],Employees[[Employee Name]:[Office]],6))</f>
        <v>REGULAR</v>
      </c>
      <c r="G3077" s="24">
        <v>44854</v>
      </c>
      <c r="H3077" s="24">
        <v>44854</v>
      </c>
      <c r="I3077" s="57" t="s">
        <v>300</v>
      </c>
      <c r="J3077" s="43" t="s">
        <v>1007</v>
      </c>
      <c r="K3077" s="51" t="str">
        <f ca="1">LeaveTracker[[#This Row],[Days]]&amp;" "&amp;LeaveTracker[[#This Row],[Type of Leave]]</f>
        <v>1 OTHER</v>
      </c>
      <c r="L3077" s="23">
        <f ca="1">NETWORKDAYS(LeaveTracker[[#This Row],[Start Date]],LeaveTracker[[#This Row],[End Date]],lstHolidays)</f>
        <v>1</v>
      </c>
      <c r="M3077" s="27"/>
    </row>
    <row r="3078" spans="1:13" ht="30" hidden="1" customHeight="1" x14ac:dyDescent="0.3">
      <c r="A3078" s="27">
        <f t="shared" si="22"/>
        <v>1435</v>
      </c>
      <c r="B3078" s="31">
        <v>44922</v>
      </c>
      <c r="C3078" s="31">
        <v>44838</v>
      </c>
      <c r="D3078" s="19" t="s">
        <v>621</v>
      </c>
      <c r="E3078" s="51" t="str">
        <f>IF(ISBLANK(LeaveTracker[[#This Row],[Employee Name]]),"-----",VLOOKUP(LeaveTracker[[#This Row],[Employee Name]],Employees[[Employee Name]:[Office]],7))</f>
        <v>EEO/ CITY MARKET</v>
      </c>
      <c r="F3078" s="51" t="str">
        <f>IF(ISBLANK(LeaveTracker[[#This Row],[Employee Name]]),"-----",VLOOKUP(LeaveTracker[[#This Row],[Employee Name]],Employees[[Employee Name]:[Office]],6))</f>
        <v>REGULAR</v>
      </c>
      <c r="G3078" s="24">
        <v>44840</v>
      </c>
      <c r="H3078" s="24">
        <v>44840</v>
      </c>
      <c r="I3078" s="57" t="s">
        <v>300</v>
      </c>
      <c r="J3078" s="43" t="s">
        <v>1007</v>
      </c>
      <c r="K3078" s="51" t="str">
        <f ca="1">LeaveTracker[[#This Row],[Days]]&amp;" "&amp;LeaveTracker[[#This Row],[Type of Leave]]</f>
        <v>1 OTHER</v>
      </c>
      <c r="L3078" s="23">
        <f ca="1">NETWORKDAYS(LeaveTracker[[#This Row],[Start Date]],LeaveTracker[[#This Row],[End Date]],lstHolidays)</f>
        <v>1</v>
      </c>
      <c r="M3078" s="27"/>
    </row>
    <row r="3079" spans="1:13" ht="30" hidden="1" customHeight="1" x14ac:dyDescent="0.3">
      <c r="A3079" s="27">
        <f t="shared" si="22"/>
        <v>1436</v>
      </c>
      <c r="B3079" s="31">
        <v>44922</v>
      </c>
      <c r="C3079" s="31">
        <v>44879</v>
      </c>
      <c r="D3079" s="19" t="s">
        <v>600</v>
      </c>
      <c r="E3079" s="51" t="str">
        <f>IF(ISBLANK(LeaveTracker[[#This Row],[Employee Name]]),"-----",VLOOKUP(LeaveTracker[[#This Row],[Employee Name]],Employees[[Employee Name]:[Office]],7))</f>
        <v>MAHOGANY MARKET</v>
      </c>
      <c r="F3079" s="51" t="str">
        <f>IF(ISBLANK(LeaveTracker[[#This Row],[Employee Name]]),"-----",VLOOKUP(LeaveTracker[[#This Row],[Employee Name]],Employees[[Employee Name]:[Office]],6))</f>
        <v>REGULAR</v>
      </c>
      <c r="G3079" s="24">
        <v>44877</v>
      </c>
      <c r="H3079" s="24">
        <v>44877</v>
      </c>
      <c r="I3079" s="57" t="s">
        <v>81</v>
      </c>
      <c r="K3079" s="51" t="str">
        <f>LeaveTracker[[#This Row],[Days]]&amp;" "&amp;LeaveTracker[[#This Row],[Type of Leave]]</f>
        <v>1 SL</v>
      </c>
      <c r="L3079" s="23">
        <v>1</v>
      </c>
      <c r="M3079" s="27"/>
    </row>
    <row r="3080" spans="1:13" ht="30" hidden="1" customHeight="1" x14ac:dyDescent="0.3">
      <c r="A3080" s="27">
        <f t="shared" si="22"/>
        <v>1437</v>
      </c>
      <c r="B3080" s="31">
        <v>44922</v>
      </c>
      <c r="C3080" s="31">
        <v>44884</v>
      </c>
      <c r="D3080" s="19" t="s">
        <v>1843</v>
      </c>
      <c r="E3080" s="51" t="str">
        <f>IF(ISBLANK(LeaveTracker[[#This Row],[Employee Name]]),"-----",VLOOKUP(LeaveTracker[[#This Row],[Employee Name]],Employees[[Employee Name]:[Office]],7))</f>
        <v>EEO/CITY MARKET</v>
      </c>
      <c r="F3080" s="51" t="str">
        <f>IF(ISBLANK(LeaveTracker[[#This Row],[Employee Name]]),"-----",VLOOKUP(LeaveTracker[[#This Row],[Employee Name]],Employees[[Employee Name]:[Office]],6))</f>
        <v>CASUAL</v>
      </c>
      <c r="G3080" s="24">
        <v>44883</v>
      </c>
      <c r="H3080" s="24">
        <v>44883</v>
      </c>
      <c r="I3080" s="57" t="s">
        <v>81</v>
      </c>
      <c r="K3080" s="51" t="str">
        <f ca="1">LeaveTracker[[#This Row],[Days]]&amp;" "&amp;LeaveTracker[[#This Row],[Type of Leave]]</f>
        <v>1 SL</v>
      </c>
      <c r="L3080" s="23">
        <f ca="1">NETWORKDAYS(LeaveTracker[[#This Row],[Start Date]],LeaveTracker[[#This Row],[End Date]],lstHolidays)</f>
        <v>1</v>
      </c>
      <c r="M3080" s="27"/>
    </row>
    <row r="3081" spans="1:13" ht="30" hidden="1" customHeight="1" x14ac:dyDescent="0.3">
      <c r="A3081" s="27">
        <f t="shared" si="22"/>
        <v>1438</v>
      </c>
      <c r="B3081" s="31">
        <v>44922</v>
      </c>
      <c r="C3081" s="31">
        <v>44872</v>
      </c>
      <c r="D3081" s="19" t="s">
        <v>1050</v>
      </c>
      <c r="E3081" s="51" t="str">
        <f>IF(ISBLANK(LeaveTracker[[#This Row],[Employee Name]]),"-----",VLOOKUP(LeaveTracker[[#This Row],[Employee Name]],Employees[[Employee Name]:[Office]],7))</f>
        <v>CENRO</v>
      </c>
      <c r="F3081" s="51" t="str">
        <f>IF(ISBLANK(LeaveTracker[[#This Row],[Employee Name]]),"-----",VLOOKUP(LeaveTracker[[#This Row],[Employee Name]],Employees[[Employee Name]:[Office]],6))</f>
        <v>REGULAR</v>
      </c>
      <c r="G3081" s="24">
        <v>44877</v>
      </c>
      <c r="H3081" s="24">
        <v>44879</v>
      </c>
      <c r="I3081" s="57" t="s">
        <v>82</v>
      </c>
      <c r="J3081" s="43" t="s">
        <v>1008</v>
      </c>
      <c r="K3081" s="51" t="str">
        <f ca="1">LeaveTracker[[#This Row],[Days]]&amp;" "&amp;LeaveTracker[[#This Row],[Type of Leave]]</f>
        <v>1 VL</v>
      </c>
      <c r="L3081" s="23">
        <f ca="1">NETWORKDAYS(LeaveTracker[[#This Row],[Start Date]],LeaveTracker[[#This Row],[End Date]],lstHolidays)</f>
        <v>1</v>
      </c>
      <c r="M3081" s="27"/>
    </row>
    <row r="3082" spans="1:13" ht="30" hidden="1" customHeight="1" x14ac:dyDescent="0.3">
      <c r="A3082" s="27">
        <f t="shared" si="22"/>
        <v>1439</v>
      </c>
      <c r="B3082" s="31">
        <v>44922</v>
      </c>
      <c r="C3082" s="31">
        <v>44865</v>
      </c>
      <c r="D3082" s="19" t="s">
        <v>1113</v>
      </c>
      <c r="E3082" s="51" t="str">
        <f>IF(ISBLANK(LeaveTracker[[#This Row],[Employee Name]]),"-----",VLOOKUP(LeaveTracker[[#This Row],[Employee Name]],Employees[[Employee Name]:[Office]],7))</f>
        <v>CENRO</v>
      </c>
      <c r="F3082" s="51" t="str">
        <f>IF(ISBLANK(LeaveTracker[[#This Row],[Employee Name]]),"-----",VLOOKUP(LeaveTracker[[#This Row],[Employee Name]],Employees[[Employee Name]:[Office]],6))</f>
        <v>REGULAR</v>
      </c>
      <c r="G3082" s="24">
        <v>44872</v>
      </c>
      <c r="H3082" s="24">
        <v>44876</v>
      </c>
      <c r="I3082" s="57" t="s">
        <v>82</v>
      </c>
      <c r="K3082" s="51" t="str">
        <f ca="1">LeaveTracker[[#This Row],[Days]]&amp;" "&amp;LeaveTracker[[#This Row],[Type of Leave]]</f>
        <v>5 VL</v>
      </c>
      <c r="L3082" s="23">
        <f ca="1">NETWORKDAYS(LeaveTracker[[#This Row],[Start Date]],LeaveTracker[[#This Row],[End Date]],lstHolidays)</f>
        <v>5</v>
      </c>
      <c r="M3082" s="27"/>
    </row>
    <row r="3083" spans="1:13" ht="30" hidden="1" customHeight="1" x14ac:dyDescent="0.3">
      <c r="A3083" s="27">
        <f t="shared" si="22"/>
        <v>1440</v>
      </c>
      <c r="B3083" s="31">
        <v>44922</v>
      </c>
      <c r="C3083" s="31">
        <v>44894</v>
      </c>
      <c r="D3083" s="19" t="s">
        <v>686</v>
      </c>
      <c r="E3083" s="51" t="str">
        <f>IF(ISBLANK(LeaveTracker[[#This Row],[Employee Name]]),"-----",VLOOKUP(LeaveTracker[[#This Row],[Employee Name]],Employees[[Employee Name]:[Office]],7))</f>
        <v>CEO</v>
      </c>
      <c r="F3083" s="51" t="str">
        <f>IF(ISBLANK(LeaveTracker[[#This Row],[Employee Name]]),"-----",VLOOKUP(LeaveTracker[[#This Row],[Employee Name]],Employees[[Employee Name]:[Office]],6))</f>
        <v>REGULAR</v>
      </c>
      <c r="G3083" s="24">
        <v>44893</v>
      </c>
      <c r="H3083" s="24">
        <v>44893</v>
      </c>
      <c r="I3083" s="57" t="s">
        <v>81</v>
      </c>
      <c r="K3083" s="51" t="str">
        <f ca="1">LeaveTracker[[#This Row],[Days]]&amp;" "&amp;LeaveTracker[[#This Row],[Type of Leave]]</f>
        <v>1 SL</v>
      </c>
      <c r="L3083" s="23">
        <f ca="1">NETWORKDAYS(LeaveTracker[[#This Row],[Start Date]],LeaveTracker[[#This Row],[End Date]],lstHolidays)</f>
        <v>1</v>
      </c>
      <c r="M3083" s="27"/>
    </row>
    <row r="3084" spans="1:13" ht="30" hidden="1" customHeight="1" x14ac:dyDescent="0.3">
      <c r="A3084" s="27">
        <f t="shared" si="22"/>
        <v>1441</v>
      </c>
      <c r="B3084" s="31">
        <v>44922</v>
      </c>
      <c r="C3084" s="31">
        <v>44909</v>
      </c>
      <c r="D3084" s="19" t="s">
        <v>686</v>
      </c>
      <c r="E3084" s="51" t="str">
        <f>IF(ISBLANK(LeaveTracker[[#This Row],[Employee Name]]),"-----",VLOOKUP(LeaveTracker[[#This Row],[Employee Name]],Employees[[Employee Name]:[Office]],7))</f>
        <v>CEO</v>
      </c>
      <c r="F3084" s="51" t="str">
        <f>IF(ISBLANK(LeaveTracker[[#This Row],[Employee Name]]),"-----",VLOOKUP(LeaveTracker[[#This Row],[Employee Name]],Employees[[Employee Name]:[Office]],6))</f>
        <v>REGULAR</v>
      </c>
      <c r="G3084" s="24">
        <v>44908</v>
      </c>
      <c r="H3084" s="24">
        <v>44908</v>
      </c>
      <c r="I3084" s="57" t="s">
        <v>300</v>
      </c>
      <c r="J3084" s="43" t="s">
        <v>1007</v>
      </c>
      <c r="K3084" s="51" t="str">
        <f ca="1">LeaveTracker[[#This Row],[Days]]&amp;" "&amp;LeaveTracker[[#This Row],[Type of Leave]]</f>
        <v>1 OTHER</v>
      </c>
      <c r="L3084" s="23">
        <f ca="1">NETWORKDAYS(LeaveTracker[[#This Row],[Start Date]],LeaveTracker[[#This Row],[End Date]],lstHolidays)</f>
        <v>1</v>
      </c>
      <c r="M3084" s="27"/>
    </row>
    <row r="3085" spans="1:13" ht="30" hidden="1" customHeight="1" x14ac:dyDescent="0.3">
      <c r="A3085" s="27">
        <f t="shared" si="22"/>
        <v>1442</v>
      </c>
      <c r="B3085" s="31">
        <v>44922</v>
      </c>
      <c r="C3085" s="31">
        <v>44902</v>
      </c>
      <c r="D3085" s="19" t="s">
        <v>594</v>
      </c>
      <c r="E3085" s="51" t="str">
        <f>IF(ISBLANK(LeaveTracker[[#This Row],[Employee Name]]),"-----",VLOOKUP(LeaveTracker[[#This Row],[Employee Name]],Employees[[Employee Name]:[Office]],7))</f>
        <v>MAHOGANY MARKET</v>
      </c>
      <c r="F3085" s="51" t="str">
        <f>IF(ISBLANK(LeaveTracker[[#This Row],[Employee Name]]),"-----",VLOOKUP(LeaveTracker[[#This Row],[Employee Name]],Employees[[Employee Name]:[Office]],6))</f>
        <v>REGULAR</v>
      </c>
      <c r="G3085" s="24">
        <v>44915</v>
      </c>
      <c r="H3085" s="24">
        <v>44917</v>
      </c>
      <c r="I3085" s="57" t="s">
        <v>82</v>
      </c>
      <c r="J3085" s="43" t="s">
        <v>1008</v>
      </c>
      <c r="K3085" s="51" t="str">
        <f ca="1">LeaveTracker[[#This Row],[Days]]&amp;" "&amp;LeaveTracker[[#This Row],[Type of Leave]]</f>
        <v>3 VL</v>
      </c>
      <c r="L3085" s="23">
        <f ca="1">NETWORKDAYS(LeaveTracker[[#This Row],[Start Date]],LeaveTracker[[#This Row],[End Date]],lstHolidays)</f>
        <v>3</v>
      </c>
      <c r="M3085" s="27"/>
    </row>
    <row r="3086" spans="1:13" ht="30" hidden="1" customHeight="1" x14ac:dyDescent="0.3">
      <c r="A3086" s="27">
        <f t="shared" si="22"/>
        <v>1443</v>
      </c>
      <c r="B3086" s="31">
        <v>44922</v>
      </c>
      <c r="C3086" s="31">
        <v>44902</v>
      </c>
      <c r="D3086" s="19" t="s">
        <v>598</v>
      </c>
      <c r="E3086" s="51" t="str">
        <f>IF(ISBLANK(LeaveTracker[[#This Row],[Employee Name]]),"-----",VLOOKUP(LeaveTracker[[#This Row],[Employee Name]],Employees[[Employee Name]:[Office]],7))</f>
        <v>MAHOGANY MARKET</v>
      </c>
      <c r="F3086" s="51" t="str">
        <f>IF(ISBLANK(LeaveTracker[[#This Row],[Employee Name]]),"-----",VLOOKUP(LeaveTracker[[#This Row],[Employee Name]],Employees[[Employee Name]:[Office]],6))</f>
        <v>REGULAR</v>
      </c>
      <c r="G3086" s="24">
        <v>44900</v>
      </c>
      <c r="H3086" s="24">
        <v>44900</v>
      </c>
      <c r="I3086" s="57" t="s">
        <v>81</v>
      </c>
      <c r="K3086" s="51" t="str">
        <f ca="1">LeaveTracker[[#This Row],[Days]]&amp;" "&amp;LeaveTracker[[#This Row],[Type of Leave]]</f>
        <v>1 SL</v>
      </c>
      <c r="L3086" s="23">
        <f ca="1">NETWORKDAYS(LeaveTracker[[#This Row],[Start Date]],LeaveTracker[[#This Row],[End Date]],lstHolidays)</f>
        <v>1</v>
      </c>
      <c r="M3086" s="27"/>
    </row>
    <row r="3087" spans="1:13" ht="30" hidden="1" customHeight="1" x14ac:dyDescent="0.3">
      <c r="A3087" s="27">
        <f t="shared" si="22"/>
        <v>1444</v>
      </c>
      <c r="B3087" s="31">
        <v>44922</v>
      </c>
      <c r="C3087" s="31">
        <v>44902</v>
      </c>
      <c r="D3087" s="19" t="s">
        <v>594</v>
      </c>
      <c r="E3087" s="51" t="str">
        <f>IF(ISBLANK(LeaveTracker[[#This Row],[Employee Name]]),"-----",VLOOKUP(LeaveTracker[[#This Row],[Employee Name]],Employees[[Employee Name]:[Office]],7))</f>
        <v>MAHOGANY MARKET</v>
      </c>
      <c r="F3087" s="51" t="str">
        <f>IF(ISBLANK(LeaveTracker[[#This Row],[Employee Name]]),"-----",VLOOKUP(LeaveTracker[[#This Row],[Employee Name]],Employees[[Employee Name]:[Office]],6))</f>
        <v>REGULAR</v>
      </c>
      <c r="G3087" s="24">
        <v>44901</v>
      </c>
      <c r="H3087" s="24">
        <v>44901</v>
      </c>
      <c r="I3087" s="57" t="s">
        <v>300</v>
      </c>
      <c r="J3087" s="43" t="s">
        <v>1007</v>
      </c>
      <c r="K3087" s="51" t="str">
        <f ca="1">LeaveTracker[[#This Row],[Days]]&amp;" "&amp;LeaveTracker[[#This Row],[Type of Leave]]</f>
        <v>1 OTHER</v>
      </c>
      <c r="L3087" s="23">
        <f ca="1">NETWORKDAYS(LeaveTracker[[#This Row],[Start Date]],LeaveTracker[[#This Row],[End Date]],lstHolidays)</f>
        <v>1</v>
      </c>
      <c r="M3087" s="27"/>
    </row>
    <row r="3088" spans="1:13" ht="30" hidden="1" customHeight="1" x14ac:dyDescent="0.3">
      <c r="A3088" s="27">
        <f t="shared" si="22"/>
        <v>1445</v>
      </c>
      <c r="B3088" s="31">
        <v>44922</v>
      </c>
      <c r="C3088" s="31">
        <v>44902</v>
      </c>
      <c r="D3088" s="19" t="s">
        <v>621</v>
      </c>
      <c r="E3088" s="51" t="str">
        <f>IF(ISBLANK(LeaveTracker[[#This Row],[Employee Name]]),"-----",VLOOKUP(LeaveTracker[[#This Row],[Employee Name]],Employees[[Employee Name]:[Office]],7))</f>
        <v>EEO/ CITY MARKET</v>
      </c>
      <c r="F3088" s="51" t="str">
        <f>IF(ISBLANK(LeaveTracker[[#This Row],[Employee Name]]),"-----",VLOOKUP(LeaveTracker[[#This Row],[Employee Name]],Employees[[Employee Name]:[Office]],6))</f>
        <v>REGULAR</v>
      </c>
      <c r="G3088" s="24">
        <v>44914</v>
      </c>
      <c r="H3088" s="24">
        <v>44914</v>
      </c>
      <c r="I3088" s="57" t="s">
        <v>82</v>
      </c>
      <c r="K3088" s="51" t="str">
        <f ca="1">LeaveTracker[[#This Row],[Days]]&amp;" "&amp;LeaveTracker[[#This Row],[Type of Leave]]</f>
        <v>1 VL</v>
      </c>
      <c r="L3088" s="23">
        <f ca="1">NETWORKDAYS(LeaveTracker[[#This Row],[Start Date]],LeaveTracker[[#This Row],[End Date]],lstHolidays)</f>
        <v>1</v>
      </c>
      <c r="M3088" s="27"/>
    </row>
    <row r="3089" spans="1:13" ht="30" hidden="1" customHeight="1" x14ac:dyDescent="0.3">
      <c r="A3089" s="27">
        <v>1445</v>
      </c>
      <c r="B3089" s="31">
        <v>44922</v>
      </c>
      <c r="C3089" s="31">
        <v>44902</v>
      </c>
      <c r="D3089" s="19" t="s">
        <v>621</v>
      </c>
      <c r="E3089" s="51" t="str">
        <f>IF(ISBLANK(LeaveTracker[[#This Row],[Employee Name]]),"-----",VLOOKUP(LeaveTracker[[#This Row],[Employee Name]],Employees[[Employee Name]:[Office]],7))</f>
        <v>EEO/ CITY MARKET</v>
      </c>
      <c r="F3089" s="51" t="str">
        <f>IF(ISBLANK(LeaveTracker[[#This Row],[Employee Name]]),"-----",VLOOKUP(LeaveTracker[[#This Row],[Employee Name]],Employees[[Employee Name]:[Office]],6))</f>
        <v>REGULAR</v>
      </c>
      <c r="G3089" s="24">
        <v>44921</v>
      </c>
      <c r="H3089" s="24">
        <v>44921</v>
      </c>
      <c r="I3089" s="57" t="s">
        <v>82</v>
      </c>
      <c r="K3089" s="51" t="str">
        <f>LeaveTracker[[#This Row],[Days]]&amp;" "&amp;LeaveTracker[[#This Row],[Type of Leave]]</f>
        <v>1 VL</v>
      </c>
      <c r="L3089" s="23">
        <v>1</v>
      </c>
      <c r="M3089" s="27"/>
    </row>
    <row r="3090" spans="1:13" ht="30" hidden="1" customHeight="1" x14ac:dyDescent="0.3">
      <c r="A3090" s="27">
        <v>1445</v>
      </c>
      <c r="B3090" s="31">
        <v>44922</v>
      </c>
      <c r="C3090" s="31">
        <v>44902</v>
      </c>
      <c r="D3090" s="19" t="s">
        <v>621</v>
      </c>
      <c r="E3090" s="51" t="str">
        <f>IF(ISBLANK(LeaveTracker[[#This Row],[Employee Name]]),"-----",VLOOKUP(LeaveTracker[[#This Row],[Employee Name]],Employees[[Employee Name]:[Office]],7))</f>
        <v>EEO/ CITY MARKET</v>
      </c>
      <c r="F3090" s="51" t="str">
        <f>IF(ISBLANK(LeaveTracker[[#This Row],[Employee Name]]),"-----",VLOOKUP(LeaveTracker[[#This Row],[Employee Name]],Employees[[Employee Name]:[Office]],6))</f>
        <v>REGULAR</v>
      </c>
      <c r="G3090" s="24">
        <v>44924</v>
      </c>
      <c r="H3090" s="24">
        <v>44924</v>
      </c>
      <c r="I3090" s="57" t="s">
        <v>82</v>
      </c>
      <c r="K3090" s="51" t="str">
        <f ca="1">LeaveTracker[[#This Row],[Days]]&amp;" "&amp;LeaveTracker[[#This Row],[Type of Leave]]</f>
        <v>1 VL</v>
      </c>
      <c r="L3090" s="23">
        <f ca="1">NETWORKDAYS(LeaveTracker[[#This Row],[Start Date]],LeaveTracker[[#This Row],[End Date]],lstHolidays)</f>
        <v>1</v>
      </c>
      <c r="M3090" s="27"/>
    </row>
    <row r="3091" spans="1:13" ht="30" hidden="1" customHeight="1" x14ac:dyDescent="0.3">
      <c r="A3091" s="27">
        <f t="shared" si="22"/>
        <v>1446</v>
      </c>
      <c r="B3091" s="31">
        <v>44922</v>
      </c>
      <c r="C3091" s="31">
        <v>44868</v>
      </c>
      <c r="D3091" s="19" t="s">
        <v>713</v>
      </c>
      <c r="E3091" s="51" t="str">
        <f>IF(ISBLANK(LeaveTracker[[#This Row],[Employee Name]]),"-----",VLOOKUP(LeaveTracker[[#This Row],[Employee Name]],Employees[[Employee Name]:[Office]],7))</f>
        <v>ONT</v>
      </c>
      <c r="F3091" s="51" t="str">
        <f>IF(ISBLANK(LeaveTracker[[#This Row],[Employee Name]]),"-----",VLOOKUP(LeaveTracker[[#This Row],[Employee Name]],Employees[[Employee Name]:[Office]],6))</f>
        <v>REGULAR</v>
      </c>
      <c r="G3091" s="24">
        <v>44890</v>
      </c>
      <c r="H3091" s="24">
        <v>44891</v>
      </c>
      <c r="I3091" s="57" t="s">
        <v>82</v>
      </c>
      <c r="J3091" s="43" t="s">
        <v>1008</v>
      </c>
      <c r="K3091" s="51" t="str">
        <f ca="1">LeaveTracker[[#This Row],[Days]]&amp;" "&amp;LeaveTracker[[#This Row],[Type of Leave]]</f>
        <v>1 VL</v>
      </c>
      <c r="L3091" s="23">
        <f ca="1">NETWORKDAYS(LeaveTracker[[#This Row],[Start Date]],LeaveTracker[[#This Row],[End Date]],lstHolidays)</f>
        <v>1</v>
      </c>
      <c r="M3091" s="27"/>
    </row>
    <row r="3092" spans="1:13" ht="30" hidden="1" customHeight="1" x14ac:dyDescent="0.3">
      <c r="A3092" s="27">
        <f t="shared" si="22"/>
        <v>1447</v>
      </c>
      <c r="B3092" s="31">
        <v>44922</v>
      </c>
      <c r="C3092" s="31">
        <v>44851</v>
      </c>
      <c r="D3092" s="19" t="s">
        <v>897</v>
      </c>
      <c r="E3092" s="51" t="str">
        <f>IF(ISBLANK(LeaveTracker[[#This Row],[Employee Name]]),"-----",VLOOKUP(LeaveTracker[[#This Row],[Employee Name]],Employees[[Employee Name]:[Office]],7))</f>
        <v>ONT</v>
      </c>
      <c r="F3092" s="51" t="str">
        <f>IF(ISBLANK(LeaveTracker[[#This Row],[Employee Name]]),"-----",VLOOKUP(LeaveTracker[[#This Row],[Employee Name]],Employees[[Employee Name]:[Office]],6))</f>
        <v>REGULAR</v>
      </c>
      <c r="G3092" s="24">
        <v>44841</v>
      </c>
      <c r="H3092" s="24">
        <v>44848</v>
      </c>
      <c r="I3092" s="57" t="s">
        <v>81</v>
      </c>
      <c r="K3092" s="51" t="str">
        <f>LeaveTracker[[#This Row],[Days]]&amp;" "&amp;LeaveTracker[[#This Row],[Type of Leave]]</f>
        <v>9 SL</v>
      </c>
      <c r="L3092" s="23">
        <v>9</v>
      </c>
      <c r="M3092" s="27"/>
    </row>
    <row r="3093" spans="1:13" ht="30" hidden="1" customHeight="1" x14ac:dyDescent="0.3">
      <c r="A3093" s="27">
        <f t="shared" si="22"/>
        <v>1448</v>
      </c>
      <c r="B3093" s="31">
        <v>44922</v>
      </c>
      <c r="C3093" s="31">
        <v>44855</v>
      </c>
      <c r="D3093" s="19" t="s">
        <v>112</v>
      </c>
      <c r="E3093" s="51" t="str">
        <f>IF(ISBLANK(LeaveTracker[[#This Row],[Employee Name]]),"-----",VLOOKUP(LeaveTracker[[#This Row],[Employee Name]],Employees[[Employee Name]:[Office]],7))</f>
        <v>ONT</v>
      </c>
      <c r="F3093" s="51" t="str">
        <f>IF(ISBLANK(LeaveTracker[[#This Row],[Employee Name]]),"-----",VLOOKUP(LeaveTracker[[#This Row],[Employee Name]],Employees[[Employee Name]:[Office]],6))</f>
        <v>REGULAR</v>
      </c>
      <c r="G3093" s="24">
        <v>44893</v>
      </c>
      <c r="H3093" s="24">
        <v>44894</v>
      </c>
      <c r="I3093" s="57" t="s">
        <v>82</v>
      </c>
      <c r="K3093" s="51" t="str">
        <f ca="1">LeaveTracker[[#This Row],[Days]]&amp;" "&amp;LeaveTracker[[#This Row],[Type of Leave]]</f>
        <v>2 VL</v>
      </c>
      <c r="L3093" s="23">
        <f ca="1">NETWORKDAYS(LeaveTracker[[#This Row],[Start Date]],LeaveTracker[[#This Row],[End Date]],lstHolidays)</f>
        <v>2</v>
      </c>
      <c r="M3093" s="27"/>
    </row>
    <row r="3094" spans="1:13" ht="30" hidden="1" customHeight="1" x14ac:dyDescent="0.3">
      <c r="A3094" s="27">
        <f t="shared" si="22"/>
        <v>1449</v>
      </c>
      <c r="B3094" s="31">
        <v>44922</v>
      </c>
      <c r="C3094" s="31">
        <v>44855</v>
      </c>
      <c r="D3094" s="19" t="s">
        <v>112</v>
      </c>
      <c r="E3094" s="51" t="str">
        <f>IF(ISBLANK(LeaveTracker[[#This Row],[Employee Name]]),"-----",VLOOKUP(LeaveTracker[[#This Row],[Employee Name]],Employees[[Employee Name]:[Office]],7))</f>
        <v>ONT</v>
      </c>
      <c r="F3094" s="51" t="str">
        <f>IF(ISBLANK(LeaveTracker[[#This Row],[Employee Name]]),"-----",VLOOKUP(LeaveTracker[[#This Row],[Employee Name]],Employees[[Employee Name]:[Office]],6))</f>
        <v>REGULAR</v>
      </c>
      <c r="G3094" s="24">
        <v>44918</v>
      </c>
      <c r="H3094" s="24">
        <v>44922</v>
      </c>
      <c r="I3094" s="57" t="s">
        <v>82</v>
      </c>
      <c r="K3094" s="51" t="str">
        <f ca="1">LeaveTracker[[#This Row],[Days]]&amp;" "&amp;LeaveTracker[[#This Row],[Type of Leave]]</f>
        <v>2 VL</v>
      </c>
      <c r="L3094" s="23">
        <f ca="1">NETWORKDAYS(LeaveTracker[[#This Row],[Start Date]],LeaveTracker[[#This Row],[End Date]],lstHolidays)</f>
        <v>2</v>
      </c>
      <c r="M3094" s="27"/>
    </row>
    <row r="3095" spans="1:13" ht="30" hidden="1" customHeight="1" x14ac:dyDescent="0.3">
      <c r="A3095" s="27">
        <v>1449</v>
      </c>
      <c r="B3095" s="31">
        <v>44922</v>
      </c>
      <c r="C3095" s="31">
        <v>44855</v>
      </c>
      <c r="D3095" s="19" t="s">
        <v>112</v>
      </c>
      <c r="E3095" s="51" t="str">
        <f>IF(ISBLANK(LeaveTracker[[#This Row],[Employee Name]]),"-----",VLOOKUP(LeaveTracker[[#This Row],[Employee Name]],Employees[[Employee Name]:[Office]],7))</f>
        <v>ONT</v>
      </c>
      <c r="F3095" s="51" t="str">
        <f>IF(ISBLANK(LeaveTracker[[#This Row],[Employee Name]]),"-----",VLOOKUP(LeaveTracker[[#This Row],[Employee Name]],Employees[[Employee Name]:[Office]],6))</f>
        <v>REGULAR</v>
      </c>
      <c r="G3095" s="24">
        <v>44924</v>
      </c>
      <c r="H3095" s="24">
        <v>44924</v>
      </c>
      <c r="I3095" s="57" t="s">
        <v>82</v>
      </c>
      <c r="K3095" s="51" t="str">
        <f ca="1">LeaveTracker[[#This Row],[Days]]&amp;" "&amp;LeaveTracker[[#This Row],[Type of Leave]]</f>
        <v>1 VL</v>
      </c>
      <c r="L3095" s="23">
        <f ca="1">NETWORKDAYS(LeaveTracker[[#This Row],[Start Date]],LeaveTracker[[#This Row],[End Date]],lstHolidays)</f>
        <v>1</v>
      </c>
      <c r="M3095" s="27"/>
    </row>
    <row r="3096" spans="1:13" ht="30" hidden="1" customHeight="1" x14ac:dyDescent="0.3">
      <c r="A3096" s="27">
        <f t="shared" si="22"/>
        <v>1450</v>
      </c>
      <c r="B3096" s="31">
        <v>44922</v>
      </c>
      <c r="C3096" s="31">
        <v>44838</v>
      </c>
      <c r="D3096" s="19" t="s">
        <v>1995</v>
      </c>
      <c r="E3096" s="51" t="str">
        <f>IF(ISBLANK(LeaveTracker[[#This Row],[Employee Name]]),"-----",VLOOKUP(LeaveTracker[[#This Row],[Employee Name]],Employees[[Employee Name]:[Office]],7))</f>
        <v>ONT</v>
      </c>
      <c r="F3096" s="51" t="str">
        <f>IF(ISBLANK(LeaveTracker[[#This Row],[Employee Name]]),"-----",VLOOKUP(LeaveTracker[[#This Row],[Employee Name]],Employees[[Employee Name]:[Office]],6))</f>
        <v>REGULAR</v>
      </c>
      <c r="G3096" s="24">
        <v>44855</v>
      </c>
      <c r="H3096" s="24">
        <v>44857</v>
      </c>
      <c r="I3096" s="57" t="s">
        <v>300</v>
      </c>
      <c r="J3096" s="43" t="s">
        <v>1007</v>
      </c>
      <c r="K3096" s="51" t="str">
        <f ca="1">LeaveTracker[[#This Row],[Days]]&amp;" "&amp;LeaveTracker[[#This Row],[Type of Leave]]</f>
        <v>1 OTHER</v>
      </c>
      <c r="L3096" s="23">
        <f ca="1">NETWORKDAYS(LeaveTracker[[#This Row],[Start Date]],LeaveTracker[[#This Row],[End Date]],lstHolidays)</f>
        <v>1</v>
      </c>
      <c r="M3096" s="27"/>
    </row>
    <row r="3097" spans="1:13" ht="30" hidden="1" customHeight="1" x14ac:dyDescent="0.3">
      <c r="A3097" s="27">
        <f t="shared" si="22"/>
        <v>1451</v>
      </c>
      <c r="B3097" s="31">
        <v>44922</v>
      </c>
      <c r="C3097" s="31">
        <v>44838</v>
      </c>
      <c r="D3097" s="19" t="s">
        <v>1193</v>
      </c>
      <c r="E3097" s="51" t="str">
        <f>IF(ISBLANK(LeaveTracker[[#This Row],[Employee Name]]),"-----",VLOOKUP(LeaveTracker[[#This Row],[Employee Name]],Employees[[Employee Name]:[Office]],7))</f>
        <v>ONT</v>
      </c>
      <c r="F3097" s="51" t="str">
        <f>IF(ISBLANK(LeaveTracker[[#This Row],[Employee Name]]),"-----",VLOOKUP(LeaveTracker[[#This Row],[Employee Name]],Employees[[Employee Name]:[Office]],6))</f>
        <v>REGULAR</v>
      </c>
      <c r="G3097" s="24">
        <v>44851</v>
      </c>
      <c r="H3097" s="24">
        <v>44862</v>
      </c>
      <c r="I3097" s="57" t="s">
        <v>82</v>
      </c>
      <c r="K3097" s="51" t="str">
        <f ca="1">LeaveTracker[[#This Row],[Days]]&amp;" "&amp;LeaveTracker[[#This Row],[Type of Leave]]</f>
        <v>10 VL</v>
      </c>
      <c r="L3097" s="23">
        <f ca="1">NETWORKDAYS(LeaveTracker[[#This Row],[Start Date]],LeaveTracker[[#This Row],[End Date]],lstHolidays)</f>
        <v>10</v>
      </c>
      <c r="M3097" s="27"/>
    </row>
    <row r="3098" spans="1:13" ht="30" hidden="1" customHeight="1" x14ac:dyDescent="0.3">
      <c r="A3098" s="27">
        <f t="shared" si="22"/>
        <v>1452</v>
      </c>
      <c r="B3098" s="31">
        <v>44922</v>
      </c>
      <c r="C3098" s="31">
        <v>44883</v>
      </c>
      <c r="D3098" s="19" t="s">
        <v>467</v>
      </c>
      <c r="E3098" s="51" t="str">
        <f>IF(ISBLANK(LeaveTracker[[#This Row],[Employee Name]]),"-----",VLOOKUP(LeaveTracker[[#This Row],[Employee Name]],Employees[[Employee Name]:[Office]],7))</f>
        <v>ASSESSORS OFFICE</v>
      </c>
      <c r="F3098" s="51" t="str">
        <f>IF(ISBLANK(LeaveTracker[[#This Row],[Employee Name]]),"-----",VLOOKUP(LeaveTracker[[#This Row],[Employee Name]],Employees[[Employee Name]:[Office]],6))</f>
        <v>REGULAR</v>
      </c>
      <c r="G3098" s="24">
        <v>44882</v>
      </c>
      <c r="H3098" s="24">
        <v>44882</v>
      </c>
      <c r="I3098" s="57" t="s">
        <v>81</v>
      </c>
      <c r="K3098" s="51" t="str">
        <f ca="1">LeaveTracker[[#This Row],[Days]]&amp;" "&amp;LeaveTracker[[#This Row],[Type of Leave]]</f>
        <v>1 SL</v>
      </c>
      <c r="L3098" s="23">
        <f ca="1">NETWORKDAYS(LeaveTracker[[#This Row],[Start Date]],LeaveTracker[[#This Row],[End Date]],lstHolidays)</f>
        <v>1</v>
      </c>
      <c r="M3098" s="27"/>
    </row>
    <row r="3099" spans="1:13" ht="30" hidden="1" customHeight="1" x14ac:dyDescent="0.3">
      <c r="A3099" s="27">
        <f t="shared" si="22"/>
        <v>1453</v>
      </c>
      <c r="B3099" s="31">
        <v>44922</v>
      </c>
      <c r="C3099" s="31">
        <v>44852</v>
      </c>
      <c r="D3099" s="19" t="s">
        <v>446</v>
      </c>
      <c r="E3099" s="51" t="str">
        <f>IF(ISBLANK(LeaveTracker[[#This Row],[Employee Name]]),"-----",VLOOKUP(LeaveTracker[[#This Row],[Employee Name]],Employees[[Employee Name]:[Office]],7))</f>
        <v>GSO</v>
      </c>
      <c r="F3099" s="51" t="str">
        <f>IF(ISBLANK(LeaveTracker[[#This Row],[Employee Name]]),"-----",VLOOKUP(LeaveTracker[[#This Row],[Employee Name]],Employees[[Employee Name]:[Office]],6))</f>
        <v>REGULAR</v>
      </c>
      <c r="G3099" s="24">
        <v>44859</v>
      </c>
      <c r="H3099" s="24">
        <v>44859</v>
      </c>
      <c r="I3099" s="57" t="s">
        <v>82</v>
      </c>
      <c r="J3099" s="43" t="s">
        <v>1008</v>
      </c>
      <c r="K3099" s="51" t="str">
        <f ca="1">LeaveTracker[[#This Row],[Days]]&amp;" "&amp;LeaveTracker[[#This Row],[Type of Leave]]</f>
        <v>1 VL</v>
      </c>
      <c r="L3099" s="23">
        <f ca="1">NETWORKDAYS(LeaveTracker[[#This Row],[Start Date]],LeaveTracker[[#This Row],[End Date]],lstHolidays)</f>
        <v>1</v>
      </c>
      <c r="M3099" s="27"/>
    </row>
    <row r="3100" spans="1:13" ht="30" hidden="1" customHeight="1" x14ac:dyDescent="0.3">
      <c r="A3100" s="27">
        <f t="shared" si="22"/>
        <v>1454</v>
      </c>
      <c r="B3100" s="31">
        <v>44922</v>
      </c>
      <c r="C3100" s="31">
        <v>44838</v>
      </c>
      <c r="D3100" s="19" t="s">
        <v>577</v>
      </c>
      <c r="E3100" s="51" t="str">
        <f>IF(ISBLANK(LeaveTracker[[#This Row],[Employee Name]]),"-----",VLOOKUP(LeaveTracker[[#This Row],[Employee Name]],Employees[[Employee Name]:[Office]],7))</f>
        <v>CCT</v>
      </c>
      <c r="F3100" s="51" t="str">
        <f>IF(ISBLANK(LeaveTracker[[#This Row],[Employee Name]]),"-----",VLOOKUP(LeaveTracker[[#This Row],[Employee Name]],Employees[[Employee Name]:[Office]],6))</f>
        <v>REGULAR</v>
      </c>
      <c r="G3100" s="24">
        <v>44837</v>
      </c>
      <c r="H3100" s="24">
        <v>44837</v>
      </c>
      <c r="I3100" s="57" t="s">
        <v>81</v>
      </c>
      <c r="K3100" s="51" t="str">
        <f ca="1">LeaveTracker[[#This Row],[Days]]&amp;" "&amp;LeaveTracker[[#This Row],[Type of Leave]]</f>
        <v>1 SL</v>
      </c>
      <c r="L3100" s="23">
        <f ca="1">NETWORKDAYS(LeaveTracker[[#This Row],[Start Date]],LeaveTracker[[#This Row],[End Date]],lstHolidays)</f>
        <v>1</v>
      </c>
      <c r="M3100" s="27"/>
    </row>
    <row r="3101" spans="1:13" ht="30" hidden="1" customHeight="1" x14ac:dyDescent="0.3">
      <c r="A3101" s="27">
        <f t="shared" si="22"/>
        <v>1455</v>
      </c>
      <c r="B3101" s="31">
        <v>44922</v>
      </c>
      <c r="C3101" s="31">
        <v>44846</v>
      </c>
      <c r="D3101" s="19" t="s">
        <v>577</v>
      </c>
      <c r="E3101" s="51" t="str">
        <f>IF(ISBLANK(LeaveTracker[[#This Row],[Employee Name]]),"-----",VLOOKUP(LeaveTracker[[#This Row],[Employee Name]],Employees[[Employee Name]:[Office]],7))</f>
        <v>CCT</v>
      </c>
      <c r="F3101" s="51" t="str">
        <f>IF(ISBLANK(LeaveTracker[[#This Row],[Employee Name]]),"-----",VLOOKUP(LeaveTracker[[#This Row],[Employee Name]],Employees[[Employee Name]:[Office]],6))</f>
        <v>REGULAR</v>
      </c>
      <c r="G3101" s="24">
        <v>44839</v>
      </c>
      <c r="H3101" s="24">
        <v>44845</v>
      </c>
      <c r="I3101" s="57" t="s">
        <v>81</v>
      </c>
      <c r="K3101" s="51" t="str">
        <f ca="1">LeaveTracker[[#This Row],[Days]]&amp;" "&amp;LeaveTracker[[#This Row],[Type of Leave]]</f>
        <v>5 SL</v>
      </c>
      <c r="L3101" s="23">
        <f ca="1">NETWORKDAYS(LeaveTracker[[#This Row],[Start Date]],LeaveTracker[[#This Row],[End Date]],lstHolidays)</f>
        <v>5</v>
      </c>
      <c r="M3101" s="27"/>
    </row>
    <row r="3102" spans="1:13" ht="30" hidden="1" customHeight="1" x14ac:dyDescent="0.3">
      <c r="A3102" s="27">
        <f t="shared" si="22"/>
        <v>1456</v>
      </c>
      <c r="B3102" s="31">
        <v>44922</v>
      </c>
      <c r="C3102" s="31">
        <v>44831</v>
      </c>
      <c r="D3102" s="19" t="s">
        <v>929</v>
      </c>
      <c r="E3102" s="51" t="str">
        <f>IF(ISBLANK(LeaveTracker[[#This Row],[Employee Name]]),"-----",VLOOKUP(LeaveTracker[[#This Row],[Employee Name]],Employees[[Employee Name]:[Office]],7))</f>
        <v>TCNHS</v>
      </c>
      <c r="F3102" s="51" t="str">
        <f>IF(ISBLANK(LeaveTracker[[#This Row],[Employee Name]]),"-----",VLOOKUP(LeaveTracker[[#This Row],[Employee Name]],Employees[[Employee Name]:[Office]],6))</f>
        <v>REGULAR</v>
      </c>
      <c r="G3102" s="24">
        <v>44858</v>
      </c>
      <c r="H3102" s="24">
        <v>44865</v>
      </c>
      <c r="I3102" s="57" t="s">
        <v>82</v>
      </c>
      <c r="K3102" s="51" t="str">
        <f ca="1">LeaveTracker[[#This Row],[Days]]&amp;" "&amp;LeaveTracker[[#This Row],[Type of Leave]]</f>
        <v>6 VL</v>
      </c>
      <c r="L3102" s="23">
        <f ca="1">NETWORKDAYS(LeaveTracker[[#This Row],[Start Date]],LeaveTracker[[#This Row],[End Date]],lstHolidays)</f>
        <v>6</v>
      </c>
      <c r="M3102" s="27"/>
    </row>
    <row r="3103" spans="1:13" ht="30" hidden="1" customHeight="1" x14ac:dyDescent="0.3">
      <c r="A3103" s="27">
        <f t="shared" si="22"/>
        <v>1457</v>
      </c>
      <c r="B3103" s="31">
        <v>44922</v>
      </c>
      <c r="C3103" s="31">
        <v>44831</v>
      </c>
      <c r="D3103" s="19" t="s">
        <v>929</v>
      </c>
      <c r="E3103" s="51" t="str">
        <f>IF(ISBLANK(LeaveTracker[[#This Row],[Employee Name]]),"-----",VLOOKUP(LeaveTracker[[#This Row],[Employee Name]],Employees[[Employee Name]:[Office]],7))</f>
        <v>TCNHS</v>
      </c>
      <c r="F3103" s="51" t="str">
        <f>IF(ISBLANK(LeaveTracker[[#This Row],[Employee Name]]),"-----",VLOOKUP(LeaveTracker[[#This Row],[Employee Name]],Employees[[Employee Name]:[Office]],6))</f>
        <v>REGULAR</v>
      </c>
      <c r="G3103" s="24">
        <v>44868</v>
      </c>
      <c r="H3103" s="24">
        <v>44880</v>
      </c>
      <c r="I3103" s="57" t="s">
        <v>82</v>
      </c>
      <c r="K3103" s="51" t="str">
        <f ca="1">LeaveTracker[[#This Row],[Days]]&amp;" "&amp;LeaveTracker[[#This Row],[Type of Leave]]</f>
        <v>9 VL</v>
      </c>
      <c r="L3103" s="23">
        <f ca="1">NETWORKDAYS(LeaveTracker[[#This Row],[Start Date]],LeaveTracker[[#This Row],[End Date]],lstHolidays)</f>
        <v>9</v>
      </c>
      <c r="M3103" s="27"/>
    </row>
    <row r="3104" spans="1:13" ht="30" hidden="1" customHeight="1" x14ac:dyDescent="0.3">
      <c r="A3104" s="27">
        <f t="shared" si="22"/>
        <v>1458</v>
      </c>
      <c r="B3104" s="31">
        <v>44922</v>
      </c>
      <c r="C3104" s="31">
        <v>44817</v>
      </c>
      <c r="D3104" s="19" t="s">
        <v>562</v>
      </c>
      <c r="E3104" s="51" t="str">
        <f>IF(ISBLANK(LeaveTracker[[#This Row],[Employee Name]]),"-----",VLOOKUP(LeaveTracker[[#This Row],[Employee Name]],Employees[[Employee Name]:[Office]],7))</f>
        <v>CENRO</v>
      </c>
      <c r="F3104" s="51" t="str">
        <f>IF(ISBLANK(LeaveTracker[[#This Row],[Employee Name]]),"-----",VLOOKUP(LeaveTracker[[#This Row],[Employee Name]],Employees[[Employee Name]:[Office]],6))</f>
        <v>REGULAR</v>
      </c>
      <c r="G3104" s="24">
        <v>44816</v>
      </c>
      <c r="H3104" s="24">
        <v>44816</v>
      </c>
      <c r="I3104" s="57" t="s">
        <v>81</v>
      </c>
      <c r="K3104" s="51" t="str">
        <f ca="1">LeaveTracker[[#This Row],[Days]]&amp;" "&amp;LeaveTracker[[#This Row],[Type of Leave]]</f>
        <v>1 SL</v>
      </c>
      <c r="L3104" s="23">
        <f ca="1">NETWORKDAYS(LeaveTracker[[#This Row],[Start Date]],LeaveTracker[[#This Row],[End Date]],lstHolidays)</f>
        <v>1</v>
      </c>
      <c r="M3104" s="27"/>
    </row>
    <row r="3105" spans="1:13" ht="30" hidden="1" customHeight="1" x14ac:dyDescent="0.3">
      <c r="A3105" s="27">
        <f t="shared" si="22"/>
        <v>1459</v>
      </c>
      <c r="B3105" s="31">
        <v>44922</v>
      </c>
      <c r="C3105" s="31">
        <v>44791</v>
      </c>
      <c r="D3105" s="19" t="s">
        <v>339</v>
      </c>
      <c r="E3105" s="51" t="str">
        <f>IF(ISBLANK(LeaveTracker[[#This Row],[Employee Name]]),"-----",VLOOKUP(LeaveTracker[[#This Row],[Employee Name]],Employees[[Employee Name]:[Office]],7))</f>
        <v>COMELEC</v>
      </c>
      <c r="F3105" s="51" t="str">
        <f>IF(ISBLANK(LeaveTracker[[#This Row],[Employee Name]]),"-----",VLOOKUP(LeaveTracker[[#This Row],[Employee Name]],Employees[[Employee Name]:[Office]],6))</f>
        <v>REGULAR</v>
      </c>
      <c r="G3105" s="24">
        <v>44834</v>
      </c>
      <c r="H3105" s="24">
        <v>44803</v>
      </c>
      <c r="I3105" s="57" t="s">
        <v>300</v>
      </c>
      <c r="J3105" s="43" t="s">
        <v>1007</v>
      </c>
      <c r="K3105" s="51" t="str">
        <f ca="1">LeaveTracker[[#This Row],[Days]]&amp;" "&amp;LeaveTracker[[#This Row],[Type of Leave]]</f>
        <v>-24 OTHER</v>
      </c>
      <c r="L3105" s="23">
        <f ca="1">NETWORKDAYS(LeaveTracker[[#This Row],[Start Date]],LeaveTracker[[#This Row],[End Date]],lstHolidays)</f>
        <v>-24</v>
      </c>
      <c r="M3105" s="27"/>
    </row>
    <row r="3106" spans="1:13" ht="30" hidden="1" customHeight="1" x14ac:dyDescent="0.3">
      <c r="A3106" s="27">
        <f t="shared" si="22"/>
        <v>1460</v>
      </c>
      <c r="B3106" s="31">
        <v>44922</v>
      </c>
      <c r="C3106" s="31">
        <v>44781</v>
      </c>
      <c r="D3106" s="19" t="s">
        <v>577</v>
      </c>
      <c r="E3106" s="51" t="str">
        <f>IF(ISBLANK(LeaveTracker[[#This Row],[Employee Name]]),"-----",VLOOKUP(LeaveTracker[[#This Row],[Employee Name]],Employees[[Employee Name]:[Office]],7))</f>
        <v>CCT</v>
      </c>
      <c r="F3106" s="51" t="str">
        <f>IF(ISBLANK(LeaveTracker[[#This Row],[Employee Name]]),"-----",VLOOKUP(LeaveTracker[[#This Row],[Employee Name]],Employees[[Employee Name]:[Office]],6))</f>
        <v>REGULAR</v>
      </c>
      <c r="G3106" s="24">
        <v>44778</v>
      </c>
      <c r="H3106" s="24">
        <v>44778</v>
      </c>
      <c r="I3106" s="57" t="s">
        <v>81</v>
      </c>
      <c r="K3106" s="51" t="str">
        <f ca="1">LeaveTracker[[#This Row],[Days]]&amp;" "&amp;LeaveTracker[[#This Row],[Type of Leave]]</f>
        <v>1 SL</v>
      </c>
      <c r="L3106" s="23">
        <f ca="1">NETWORKDAYS(LeaveTracker[[#This Row],[Start Date]],LeaveTracker[[#This Row],[End Date]],lstHolidays)</f>
        <v>1</v>
      </c>
      <c r="M3106" s="27"/>
    </row>
    <row r="3107" spans="1:13" ht="30" hidden="1" customHeight="1" x14ac:dyDescent="0.3">
      <c r="A3107" s="27">
        <f t="shared" si="22"/>
        <v>1461</v>
      </c>
      <c r="B3107" s="31">
        <v>44922</v>
      </c>
      <c r="C3107" s="31">
        <v>44791</v>
      </c>
      <c r="D3107" s="19" t="s">
        <v>635</v>
      </c>
      <c r="E3107" s="51" t="str">
        <f>IF(ISBLANK(LeaveTracker[[#This Row],[Employee Name]]),"-----",VLOOKUP(LeaveTracker[[#This Row],[Employee Name]],Employees[[Employee Name]:[Office]],7))</f>
        <v>LIBRARY</v>
      </c>
      <c r="F3107" s="51" t="str">
        <f>IF(ISBLANK(LeaveTracker[[#This Row],[Employee Name]]),"-----",VLOOKUP(LeaveTracker[[#This Row],[Employee Name]],Employees[[Employee Name]:[Office]],6))</f>
        <v>REGULAR</v>
      </c>
      <c r="G3107" s="24">
        <v>44790</v>
      </c>
      <c r="H3107" s="24">
        <v>44790</v>
      </c>
      <c r="I3107" s="57" t="s">
        <v>81</v>
      </c>
      <c r="K3107" s="51" t="str">
        <f ca="1">LeaveTracker[[#This Row],[Days]]&amp;" "&amp;LeaveTracker[[#This Row],[Type of Leave]]</f>
        <v>1 SL</v>
      </c>
      <c r="L3107" s="23">
        <f ca="1">NETWORKDAYS(LeaveTracker[[#This Row],[Start Date]],LeaveTracker[[#This Row],[End Date]],lstHolidays)</f>
        <v>1</v>
      </c>
      <c r="M3107" s="27"/>
    </row>
    <row r="3108" spans="1:13" ht="30" hidden="1" customHeight="1" x14ac:dyDescent="0.3">
      <c r="A3108" s="27">
        <f t="shared" si="22"/>
        <v>1462</v>
      </c>
      <c r="B3108" s="31">
        <v>44922</v>
      </c>
      <c r="C3108" s="31">
        <v>44811</v>
      </c>
      <c r="D3108" s="19" t="s">
        <v>467</v>
      </c>
      <c r="E3108" s="51" t="str">
        <f>IF(ISBLANK(LeaveTracker[[#This Row],[Employee Name]]),"-----",VLOOKUP(LeaveTracker[[#This Row],[Employee Name]],Employees[[Employee Name]:[Office]],7))</f>
        <v>ASSESSORS OFFICE</v>
      </c>
      <c r="F3108" s="51" t="str">
        <f>IF(ISBLANK(LeaveTracker[[#This Row],[Employee Name]]),"-----",VLOOKUP(LeaveTracker[[#This Row],[Employee Name]],Employees[[Employee Name]:[Office]],6))</f>
        <v>REGULAR</v>
      </c>
      <c r="G3108" s="24">
        <v>44809</v>
      </c>
      <c r="H3108" s="24">
        <v>44810</v>
      </c>
      <c r="I3108" s="57" t="s">
        <v>81</v>
      </c>
      <c r="K3108" s="51" t="str">
        <f ca="1">LeaveTracker[[#This Row],[Days]]&amp;" "&amp;LeaveTracker[[#This Row],[Type of Leave]]</f>
        <v>2 SL</v>
      </c>
      <c r="L3108" s="23">
        <f ca="1">NETWORKDAYS(LeaveTracker[[#This Row],[Start Date]],LeaveTracker[[#This Row],[End Date]],lstHolidays)</f>
        <v>2</v>
      </c>
      <c r="M3108" s="27"/>
    </row>
    <row r="3109" spans="1:13" ht="30" hidden="1" customHeight="1" x14ac:dyDescent="0.3">
      <c r="A3109" s="27">
        <f t="shared" si="22"/>
        <v>1463</v>
      </c>
      <c r="B3109" s="31">
        <v>44922</v>
      </c>
      <c r="C3109" s="31">
        <v>44804</v>
      </c>
      <c r="D3109" s="19" t="s">
        <v>467</v>
      </c>
      <c r="E3109" s="51" t="str">
        <f>IF(ISBLANK(LeaveTracker[[#This Row],[Employee Name]]),"-----",VLOOKUP(LeaveTracker[[#This Row],[Employee Name]],Employees[[Employee Name]:[Office]],7))</f>
        <v>ASSESSORS OFFICE</v>
      </c>
      <c r="F3109" s="51" t="str">
        <f>IF(ISBLANK(LeaveTracker[[#This Row],[Employee Name]]),"-----",VLOOKUP(LeaveTracker[[#This Row],[Employee Name]],Employees[[Employee Name]:[Office]],6))</f>
        <v>REGULAR</v>
      </c>
      <c r="G3109" s="24">
        <v>44803</v>
      </c>
      <c r="H3109" s="24">
        <v>44803</v>
      </c>
      <c r="I3109" s="57" t="s">
        <v>81</v>
      </c>
      <c r="K3109" s="51" t="str">
        <f ca="1">LeaveTracker[[#This Row],[Days]]&amp;" "&amp;LeaveTracker[[#This Row],[Type of Leave]]</f>
        <v>1 SL</v>
      </c>
      <c r="L3109" s="23">
        <f ca="1">NETWORKDAYS(LeaveTracker[[#This Row],[Start Date]],LeaveTracker[[#This Row],[End Date]],lstHolidays)</f>
        <v>1</v>
      </c>
      <c r="M3109" s="27"/>
    </row>
    <row r="3110" spans="1:13" ht="30" hidden="1" customHeight="1" x14ac:dyDescent="0.3">
      <c r="A3110" s="27">
        <f t="shared" si="22"/>
        <v>1464</v>
      </c>
      <c r="B3110" s="31">
        <v>44922</v>
      </c>
      <c r="C3110" s="31">
        <v>44851</v>
      </c>
      <c r="D3110" s="19" t="s">
        <v>473</v>
      </c>
      <c r="E3110" s="51" t="str">
        <f>IF(ISBLANK(LeaveTracker[[#This Row],[Employee Name]]),"-----",VLOOKUP(LeaveTracker[[#This Row],[Employee Name]],Employees[[Employee Name]:[Office]],7))</f>
        <v>ASSESSORS OFFICE</v>
      </c>
      <c r="F3110" s="51" t="str">
        <f>IF(ISBLANK(LeaveTracker[[#This Row],[Employee Name]]),"-----",VLOOKUP(LeaveTracker[[#This Row],[Employee Name]],Employees[[Employee Name]:[Office]],6))</f>
        <v>REGULAR</v>
      </c>
      <c r="G3110" s="24">
        <v>44858</v>
      </c>
      <c r="H3110" s="24">
        <v>44858</v>
      </c>
      <c r="I3110" s="57" t="s">
        <v>82</v>
      </c>
      <c r="K3110" s="51" t="str">
        <f ca="1">LeaveTracker[[#This Row],[Days]]&amp;" "&amp;LeaveTracker[[#This Row],[Type of Leave]]</f>
        <v>1 VL</v>
      </c>
      <c r="L3110" s="23">
        <f ca="1">NETWORKDAYS(LeaveTracker[[#This Row],[Start Date]],LeaveTracker[[#This Row],[End Date]],lstHolidays)</f>
        <v>1</v>
      </c>
      <c r="M3110" s="27"/>
    </row>
    <row r="3111" spans="1:13" ht="30" hidden="1" customHeight="1" x14ac:dyDescent="0.3">
      <c r="A3111" s="27">
        <f t="shared" si="22"/>
        <v>1465</v>
      </c>
      <c r="B3111" s="31">
        <v>44922</v>
      </c>
      <c r="C3111" s="31">
        <v>44867</v>
      </c>
      <c r="D3111" s="19" t="s">
        <v>469</v>
      </c>
      <c r="E3111" s="51" t="str">
        <f>IF(ISBLANK(LeaveTracker[[#This Row],[Employee Name]]),"-----",VLOOKUP(LeaveTracker[[#This Row],[Employee Name]],Employees[[Employee Name]:[Office]],7))</f>
        <v>ASSESSORS OFFICE</v>
      </c>
      <c r="F3111" s="51" t="str">
        <f>IF(ISBLANK(LeaveTracker[[#This Row],[Employee Name]]),"-----",VLOOKUP(LeaveTracker[[#This Row],[Employee Name]],Employees[[Employee Name]:[Office]],6))</f>
        <v>REGULAR</v>
      </c>
      <c r="G3111" s="24">
        <v>44858</v>
      </c>
      <c r="H3111" s="24">
        <v>44858</v>
      </c>
      <c r="I3111" s="57" t="s">
        <v>81</v>
      </c>
      <c r="K3111" s="51" t="str">
        <f ca="1">LeaveTracker[[#This Row],[Days]]&amp;" "&amp;LeaveTracker[[#This Row],[Type of Leave]]</f>
        <v>1 SL</v>
      </c>
      <c r="L3111" s="23">
        <f ca="1">NETWORKDAYS(LeaveTracker[[#This Row],[Start Date]],LeaveTracker[[#This Row],[End Date]],lstHolidays)</f>
        <v>1</v>
      </c>
      <c r="M3111" s="27"/>
    </row>
    <row r="3112" spans="1:13" ht="30" hidden="1" customHeight="1" x14ac:dyDescent="0.3">
      <c r="A3112" s="27">
        <v>1465</v>
      </c>
      <c r="B3112" s="31">
        <v>44922</v>
      </c>
      <c r="C3112" s="31">
        <v>44867</v>
      </c>
      <c r="D3112" s="19" t="s">
        <v>469</v>
      </c>
      <c r="E3112" s="51" t="str">
        <f>IF(ISBLANK(LeaveTracker[[#This Row],[Employee Name]]),"-----",VLOOKUP(LeaveTracker[[#This Row],[Employee Name]],Employees[[Employee Name]:[Office]],7))</f>
        <v>ASSESSORS OFFICE</v>
      </c>
      <c r="F3112" s="51" t="str">
        <f>IF(ISBLANK(LeaveTracker[[#This Row],[Employee Name]]),"-----",VLOOKUP(LeaveTracker[[#This Row],[Employee Name]],Employees[[Employee Name]:[Office]],6))</f>
        <v>REGULAR</v>
      </c>
      <c r="G3112" s="24">
        <v>44862</v>
      </c>
      <c r="H3112" s="24">
        <v>44862</v>
      </c>
      <c r="I3112" s="57" t="s">
        <v>81</v>
      </c>
      <c r="K3112" s="51" t="str">
        <f ca="1">LeaveTracker[[#This Row],[Days]]&amp;" "&amp;LeaveTracker[[#This Row],[Type of Leave]]</f>
        <v>1 SL</v>
      </c>
      <c r="L3112" s="23">
        <f ca="1">NETWORKDAYS(LeaveTracker[[#This Row],[Start Date]],LeaveTracker[[#This Row],[End Date]],lstHolidays)</f>
        <v>1</v>
      </c>
      <c r="M3112" s="27"/>
    </row>
    <row r="3113" spans="1:13" ht="30" hidden="1" customHeight="1" x14ac:dyDescent="0.3">
      <c r="A3113" s="27">
        <f t="shared" si="22"/>
        <v>1466</v>
      </c>
      <c r="B3113" s="31">
        <v>44922</v>
      </c>
      <c r="C3113" s="31">
        <v>44846</v>
      </c>
      <c r="D3113" s="19" t="s">
        <v>467</v>
      </c>
      <c r="E3113" s="51" t="str">
        <f>IF(ISBLANK(LeaveTracker[[#This Row],[Employee Name]]),"-----",VLOOKUP(LeaveTracker[[#This Row],[Employee Name]],Employees[[Employee Name]:[Office]],7))</f>
        <v>ASSESSORS OFFICE</v>
      </c>
      <c r="F3113" s="51" t="str">
        <f>IF(ISBLANK(LeaveTracker[[#This Row],[Employee Name]]),"-----",VLOOKUP(LeaveTracker[[#This Row],[Employee Name]],Employees[[Employee Name]:[Office]],6))</f>
        <v>REGULAR</v>
      </c>
      <c r="G3113" s="24">
        <v>44841</v>
      </c>
      <c r="H3113" s="24">
        <v>44845</v>
      </c>
      <c r="I3113" s="57" t="s">
        <v>81</v>
      </c>
      <c r="K3113" s="51" t="str">
        <f ca="1">LeaveTracker[[#This Row],[Days]]&amp;" "&amp;LeaveTracker[[#This Row],[Type of Leave]]</f>
        <v>3 SL</v>
      </c>
      <c r="L3113" s="23">
        <f ca="1">NETWORKDAYS(LeaveTracker[[#This Row],[Start Date]],LeaveTracker[[#This Row],[End Date]],lstHolidays)</f>
        <v>3</v>
      </c>
      <c r="M3113" s="27"/>
    </row>
    <row r="3114" spans="1:13" ht="30" hidden="1" customHeight="1" x14ac:dyDescent="0.3">
      <c r="A3114" s="27">
        <f t="shared" si="22"/>
        <v>1467</v>
      </c>
      <c r="B3114" s="31">
        <v>44922</v>
      </c>
      <c r="C3114" s="31">
        <v>44840</v>
      </c>
      <c r="D3114" s="19" t="s">
        <v>467</v>
      </c>
      <c r="E3114" s="51" t="str">
        <f>IF(ISBLANK(LeaveTracker[[#This Row],[Employee Name]]),"-----",VLOOKUP(LeaveTracker[[#This Row],[Employee Name]],Employees[[Employee Name]:[Office]],7))</f>
        <v>ASSESSORS OFFICE</v>
      </c>
      <c r="F3114" s="51" t="str">
        <f>IF(ISBLANK(LeaveTracker[[#This Row],[Employee Name]]),"-----",VLOOKUP(LeaveTracker[[#This Row],[Employee Name]],Employees[[Employee Name]:[Office]],6))</f>
        <v>REGULAR</v>
      </c>
      <c r="G3114" s="24">
        <v>44848</v>
      </c>
      <c r="H3114" s="24">
        <v>44848</v>
      </c>
      <c r="I3114" s="57" t="s">
        <v>82</v>
      </c>
      <c r="K3114" s="51" t="str">
        <f ca="1">LeaveTracker[[#This Row],[Days]]&amp;" "&amp;LeaveTracker[[#This Row],[Type of Leave]]</f>
        <v>1 VL</v>
      </c>
      <c r="L3114" s="23">
        <f ca="1">NETWORKDAYS(LeaveTracker[[#This Row],[Start Date]],LeaveTracker[[#This Row],[End Date]],lstHolidays)</f>
        <v>1</v>
      </c>
      <c r="M3114" s="27"/>
    </row>
    <row r="3115" spans="1:13" ht="30" hidden="1" customHeight="1" x14ac:dyDescent="0.3">
      <c r="A3115" s="27">
        <f t="shared" si="22"/>
        <v>1468</v>
      </c>
      <c r="B3115" s="31">
        <v>44922</v>
      </c>
      <c r="C3115" s="31">
        <v>44847</v>
      </c>
      <c r="D3115" s="19" t="s">
        <v>467</v>
      </c>
      <c r="E3115" s="51" t="str">
        <f>IF(ISBLANK(LeaveTracker[[#This Row],[Employee Name]]),"-----",VLOOKUP(LeaveTracker[[#This Row],[Employee Name]],Employees[[Employee Name]:[Office]],7))</f>
        <v>ASSESSORS OFFICE</v>
      </c>
      <c r="F3115" s="51" t="str">
        <f>IF(ISBLANK(LeaveTracker[[#This Row],[Employee Name]]),"-----",VLOOKUP(LeaveTracker[[#This Row],[Employee Name]],Employees[[Employee Name]:[Office]],6))</f>
        <v>REGULAR</v>
      </c>
      <c r="G3115" s="24">
        <v>44858</v>
      </c>
      <c r="H3115" s="24">
        <v>44858</v>
      </c>
      <c r="I3115" s="57" t="s">
        <v>82</v>
      </c>
      <c r="K3115" s="51" t="str">
        <f ca="1">LeaveTracker[[#This Row],[Days]]&amp;" "&amp;LeaveTracker[[#This Row],[Type of Leave]]</f>
        <v>1 VL</v>
      </c>
      <c r="L3115" s="23">
        <f ca="1">NETWORKDAYS(LeaveTracker[[#This Row],[Start Date]],LeaveTracker[[#This Row],[End Date]],lstHolidays)</f>
        <v>1</v>
      </c>
      <c r="M3115" s="27"/>
    </row>
    <row r="3116" spans="1:13" ht="30" hidden="1" customHeight="1" x14ac:dyDescent="0.3">
      <c r="A3116" s="27">
        <f t="shared" si="22"/>
        <v>1469</v>
      </c>
      <c r="B3116" s="31">
        <v>44922</v>
      </c>
      <c r="C3116" s="31">
        <v>44851</v>
      </c>
      <c r="D3116" s="19" t="s">
        <v>473</v>
      </c>
      <c r="E3116" s="51" t="str">
        <f>IF(ISBLANK(LeaveTracker[[#This Row],[Employee Name]]),"-----",VLOOKUP(LeaveTracker[[#This Row],[Employee Name]],Employees[[Employee Name]:[Office]],7))</f>
        <v>ASSESSORS OFFICE</v>
      </c>
      <c r="F3116" s="51" t="str">
        <f>IF(ISBLANK(LeaveTracker[[#This Row],[Employee Name]]),"-----",VLOOKUP(LeaveTracker[[#This Row],[Employee Name]],Employees[[Employee Name]:[Office]],6))</f>
        <v>REGULAR</v>
      </c>
      <c r="G3116" s="24">
        <v>44848</v>
      </c>
      <c r="H3116" s="24">
        <v>44848</v>
      </c>
      <c r="I3116" s="57" t="s">
        <v>81</v>
      </c>
      <c r="K3116" s="51" t="str">
        <f ca="1">LeaveTracker[[#This Row],[Days]]&amp;" "&amp;LeaveTracker[[#This Row],[Type of Leave]]</f>
        <v>1 SL</v>
      </c>
      <c r="L3116" s="23">
        <f ca="1">NETWORKDAYS(LeaveTracker[[#This Row],[Start Date]],LeaveTracker[[#This Row],[End Date]],lstHolidays)</f>
        <v>1</v>
      </c>
      <c r="M3116" s="27"/>
    </row>
    <row r="3117" spans="1:13" ht="30" hidden="1" customHeight="1" x14ac:dyDescent="0.3">
      <c r="A3117" s="27">
        <f t="shared" si="22"/>
        <v>1470</v>
      </c>
      <c r="B3117" s="31">
        <v>44922</v>
      </c>
      <c r="C3117" s="31">
        <v>44851</v>
      </c>
      <c r="D3117" s="19" t="s">
        <v>469</v>
      </c>
      <c r="E3117" s="51" t="str">
        <f>IF(ISBLANK(LeaveTracker[[#This Row],[Employee Name]]),"-----",VLOOKUP(LeaveTracker[[#This Row],[Employee Name]],Employees[[Employee Name]:[Office]],7))</f>
        <v>ASSESSORS OFFICE</v>
      </c>
      <c r="F3117" s="51" t="str">
        <f>IF(ISBLANK(LeaveTracker[[#This Row],[Employee Name]]),"-----",VLOOKUP(LeaveTracker[[#This Row],[Employee Name]],Employees[[Employee Name]:[Office]],6))</f>
        <v>REGULAR</v>
      </c>
      <c r="G3117" s="24">
        <v>44848</v>
      </c>
      <c r="H3117" s="24">
        <v>44848</v>
      </c>
      <c r="I3117" s="57" t="s">
        <v>300</v>
      </c>
      <c r="J3117" s="43" t="s">
        <v>1007</v>
      </c>
      <c r="K3117" s="51" t="str">
        <f ca="1">LeaveTracker[[#This Row],[Days]]&amp;" "&amp;LeaveTracker[[#This Row],[Type of Leave]]</f>
        <v>1 OTHER</v>
      </c>
      <c r="L3117" s="23">
        <f ca="1">NETWORKDAYS(LeaveTracker[[#This Row],[Start Date]],LeaveTracker[[#This Row],[End Date]],lstHolidays)</f>
        <v>1</v>
      </c>
      <c r="M3117" s="27"/>
    </row>
    <row r="3118" spans="1:13" ht="30" hidden="1" customHeight="1" x14ac:dyDescent="0.3">
      <c r="A3118" s="27">
        <f t="shared" si="22"/>
        <v>1471</v>
      </c>
      <c r="B3118" s="31">
        <v>44922</v>
      </c>
      <c r="C3118" s="31">
        <v>44781</v>
      </c>
      <c r="D3118" s="19" t="s">
        <v>686</v>
      </c>
      <c r="E3118" s="51" t="str">
        <f>IF(ISBLANK(LeaveTracker[[#This Row],[Employee Name]]),"-----",VLOOKUP(LeaveTracker[[#This Row],[Employee Name]],Employees[[Employee Name]:[Office]],7))</f>
        <v>CEO</v>
      </c>
      <c r="F3118" s="51" t="str">
        <f>IF(ISBLANK(LeaveTracker[[#This Row],[Employee Name]]),"-----",VLOOKUP(LeaveTracker[[#This Row],[Employee Name]],Employees[[Employee Name]:[Office]],6))</f>
        <v>REGULAR</v>
      </c>
      <c r="G3118" s="24">
        <v>44778</v>
      </c>
      <c r="H3118" s="24">
        <v>44778</v>
      </c>
      <c r="I3118" s="57" t="s">
        <v>81</v>
      </c>
      <c r="K3118" s="51" t="str">
        <f ca="1">LeaveTracker[[#This Row],[Days]]&amp;" "&amp;LeaveTracker[[#This Row],[Type of Leave]]</f>
        <v>1 SL</v>
      </c>
      <c r="L3118" s="23">
        <f ca="1">NETWORKDAYS(LeaveTracker[[#This Row],[Start Date]],LeaveTracker[[#This Row],[End Date]],lstHolidays)</f>
        <v>1</v>
      </c>
      <c r="M3118" s="27"/>
    </row>
    <row r="3119" spans="1:13" ht="30" hidden="1" customHeight="1" x14ac:dyDescent="0.3">
      <c r="A3119" s="27">
        <f t="shared" si="22"/>
        <v>1472</v>
      </c>
      <c r="B3119" s="31">
        <v>44922</v>
      </c>
      <c r="C3119" s="31">
        <v>44832</v>
      </c>
      <c r="D3119" s="19" t="s">
        <v>686</v>
      </c>
      <c r="E3119" s="51" t="str">
        <f>IF(ISBLANK(LeaveTracker[[#This Row],[Employee Name]]),"-----",VLOOKUP(LeaveTracker[[#This Row],[Employee Name]],Employees[[Employee Name]:[Office]],7))</f>
        <v>CEO</v>
      </c>
      <c r="F3119" s="51" t="str">
        <f>IF(ISBLANK(LeaveTracker[[#This Row],[Employee Name]]),"-----",VLOOKUP(LeaveTracker[[#This Row],[Employee Name]],Employees[[Employee Name]:[Office]],6))</f>
        <v>REGULAR</v>
      </c>
      <c r="G3119" s="24">
        <v>44831</v>
      </c>
      <c r="H3119" s="24">
        <v>44831</v>
      </c>
      <c r="I3119" s="57" t="s">
        <v>81</v>
      </c>
      <c r="K3119" s="51" t="str">
        <f ca="1">LeaveTracker[[#This Row],[Days]]&amp;" "&amp;LeaveTracker[[#This Row],[Type of Leave]]</f>
        <v>1 SL</v>
      </c>
      <c r="L3119" s="23">
        <f ca="1">NETWORKDAYS(LeaveTracker[[#This Row],[Start Date]],LeaveTracker[[#This Row],[End Date]],lstHolidays)</f>
        <v>1</v>
      </c>
      <c r="M3119" s="27"/>
    </row>
    <row r="3120" spans="1:13" ht="30" hidden="1" customHeight="1" x14ac:dyDescent="0.3">
      <c r="A3120" s="27">
        <f t="shared" si="22"/>
        <v>1473</v>
      </c>
      <c r="B3120" s="31">
        <v>44922</v>
      </c>
      <c r="C3120" s="31">
        <v>44809</v>
      </c>
      <c r="D3120" s="19" t="s">
        <v>686</v>
      </c>
      <c r="E3120" s="51" t="str">
        <f>IF(ISBLANK(LeaveTracker[[#This Row],[Employee Name]]),"-----",VLOOKUP(LeaveTracker[[#This Row],[Employee Name]],Employees[[Employee Name]:[Office]],7))</f>
        <v>CEO</v>
      </c>
      <c r="F3120" s="51" t="str">
        <f>IF(ISBLANK(LeaveTracker[[#This Row],[Employee Name]]),"-----",VLOOKUP(LeaveTracker[[#This Row],[Employee Name]],Employees[[Employee Name]:[Office]],6))</f>
        <v>REGULAR</v>
      </c>
      <c r="G3120" s="24">
        <v>44806</v>
      </c>
      <c r="H3120" s="24">
        <v>44806</v>
      </c>
      <c r="I3120" s="57" t="s">
        <v>300</v>
      </c>
      <c r="J3120" s="43" t="s">
        <v>1007</v>
      </c>
      <c r="K3120" s="51" t="str">
        <f ca="1">LeaveTracker[[#This Row],[Days]]&amp;" "&amp;LeaveTracker[[#This Row],[Type of Leave]]</f>
        <v>1 OTHER</v>
      </c>
      <c r="L3120" s="23">
        <f ca="1">NETWORKDAYS(LeaveTracker[[#This Row],[Start Date]],LeaveTracker[[#This Row],[End Date]],lstHolidays)</f>
        <v>1</v>
      </c>
      <c r="M3120" s="27"/>
    </row>
    <row r="3121" spans="1:13" ht="30" hidden="1" customHeight="1" x14ac:dyDescent="0.3">
      <c r="A3121" s="27">
        <f t="shared" si="22"/>
        <v>1474</v>
      </c>
      <c r="B3121" s="31">
        <v>44922</v>
      </c>
      <c r="C3121" s="31">
        <v>44893</v>
      </c>
      <c r="D3121" s="19" t="s">
        <v>1025</v>
      </c>
      <c r="E3121" s="51" t="str">
        <f>IF(ISBLANK(LeaveTracker[[#This Row],[Employee Name]]),"-----",VLOOKUP(LeaveTracker[[#This Row],[Employee Name]],Employees[[Employee Name]:[Office]],7))</f>
        <v>CTO</v>
      </c>
      <c r="F3121" s="51" t="str">
        <f>IF(ISBLANK(LeaveTracker[[#This Row],[Employee Name]]),"-----",VLOOKUP(LeaveTracker[[#This Row],[Employee Name]],Employees[[Employee Name]:[Office]],6))</f>
        <v>REGULAR</v>
      </c>
      <c r="G3121" s="24">
        <v>44900</v>
      </c>
      <c r="H3121" s="24">
        <v>44918</v>
      </c>
      <c r="I3121" s="57" t="s">
        <v>82</v>
      </c>
      <c r="K3121" s="51" t="str">
        <f ca="1">LeaveTracker[[#This Row],[Days]]&amp;" "&amp;LeaveTracker[[#This Row],[Type of Leave]]</f>
        <v>14 VL</v>
      </c>
      <c r="L3121" s="23">
        <f ca="1">NETWORKDAYS(LeaveTracker[[#This Row],[Start Date]],LeaveTracker[[#This Row],[End Date]],lstHolidays)</f>
        <v>14</v>
      </c>
      <c r="M3121" s="27"/>
    </row>
    <row r="3122" spans="1:13" ht="30" hidden="1" customHeight="1" x14ac:dyDescent="0.3">
      <c r="A3122" s="27">
        <f t="shared" si="22"/>
        <v>1475</v>
      </c>
      <c r="B3122" s="31">
        <v>44922</v>
      </c>
      <c r="C3122" s="31">
        <v>44862</v>
      </c>
      <c r="D3122" s="19" t="s">
        <v>1025</v>
      </c>
      <c r="E3122" s="51" t="str">
        <f>IF(ISBLANK(LeaveTracker[[#This Row],[Employee Name]]),"-----",VLOOKUP(LeaveTracker[[#This Row],[Employee Name]],Employees[[Employee Name]:[Office]],7))</f>
        <v>CTO</v>
      </c>
      <c r="F3122" s="51" t="str">
        <f>IF(ISBLANK(LeaveTracker[[#This Row],[Employee Name]]),"-----",VLOOKUP(LeaveTracker[[#This Row],[Employee Name]],Employees[[Employee Name]:[Office]],6))</f>
        <v>REGULAR</v>
      </c>
      <c r="G3122" s="24">
        <v>44867</v>
      </c>
      <c r="H3122" s="24">
        <v>44868</v>
      </c>
      <c r="I3122" s="57" t="s">
        <v>82</v>
      </c>
      <c r="K3122" s="51" t="str">
        <f ca="1">LeaveTracker[[#This Row],[Days]]&amp;" "&amp;LeaveTracker[[#This Row],[Type of Leave]]</f>
        <v>1 VL</v>
      </c>
      <c r="L3122" s="23">
        <f ca="1">NETWORKDAYS(LeaveTracker[[#This Row],[Start Date]],LeaveTracker[[#This Row],[End Date]],lstHolidays)</f>
        <v>1</v>
      </c>
      <c r="M3122" s="27"/>
    </row>
    <row r="3123" spans="1:13" ht="30" hidden="1" customHeight="1" x14ac:dyDescent="0.3">
      <c r="A3123" s="27">
        <f t="shared" si="22"/>
        <v>1476</v>
      </c>
      <c r="B3123" s="31">
        <v>44922</v>
      </c>
      <c r="C3123" s="31">
        <v>44848</v>
      </c>
      <c r="D3123" s="19" t="s">
        <v>1025</v>
      </c>
      <c r="E3123" s="51" t="str">
        <f>IF(ISBLANK(LeaveTracker[[#This Row],[Employee Name]]),"-----",VLOOKUP(LeaveTracker[[#This Row],[Employee Name]],Employees[[Employee Name]:[Office]],7))</f>
        <v>CTO</v>
      </c>
      <c r="F3123" s="51" t="str">
        <f>IF(ISBLANK(LeaveTracker[[#This Row],[Employee Name]]),"-----",VLOOKUP(LeaveTracker[[#This Row],[Employee Name]],Employees[[Employee Name]:[Office]],6))</f>
        <v>REGULAR</v>
      </c>
      <c r="G3123" s="24">
        <v>44852</v>
      </c>
      <c r="H3123" s="24">
        <v>44853</v>
      </c>
      <c r="I3123" s="57" t="s">
        <v>82</v>
      </c>
      <c r="J3123" s="43" t="s">
        <v>1008</v>
      </c>
      <c r="K3123" s="51" t="str">
        <f ca="1">LeaveTracker[[#This Row],[Days]]&amp;" "&amp;LeaveTracker[[#This Row],[Type of Leave]]</f>
        <v>2 VL</v>
      </c>
      <c r="L3123" s="23">
        <f ca="1">NETWORKDAYS(LeaveTracker[[#This Row],[Start Date]],LeaveTracker[[#This Row],[End Date]],lstHolidays)</f>
        <v>2</v>
      </c>
      <c r="M3123" s="27"/>
    </row>
    <row r="3124" spans="1:13" ht="30" hidden="1" customHeight="1" x14ac:dyDescent="0.3">
      <c r="A3124" s="27">
        <f t="shared" si="22"/>
        <v>1477</v>
      </c>
      <c r="B3124" s="31">
        <v>44922</v>
      </c>
      <c r="C3124" s="31">
        <v>44922</v>
      </c>
      <c r="D3124" s="19" t="s">
        <v>1025</v>
      </c>
      <c r="E3124" s="51" t="str">
        <f>IF(ISBLANK(LeaveTracker[[#This Row],[Employee Name]]),"-----",VLOOKUP(LeaveTracker[[#This Row],[Employee Name]],Employees[[Employee Name]:[Office]],7))</f>
        <v>CTO</v>
      </c>
      <c r="F3124" s="51" t="str">
        <f>IF(ISBLANK(LeaveTracker[[#This Row],[Employee Name]]),"-----",VLOOKUP(LeaveTracker[[#This Row],[Employee Name]],Employees[[Employee Name]:[Office]],6))</f>
        <v>REGULAR</v>
      </c>
      <c r="G3124" s="24">
        <v>44824</v>
      </c>
      <c r="H3124" s="24">
        <v>44824</v>
      </c>
      <c r="I3124" s="57" t="s">
        <v>81</v>
      </c>
      <c r="K3124" s="51" t="str">
        <f ca="1">LeaveTracker[[#This Row],[Days]]&amp;" "&amp;LeaveTracker[[#This Row],[Type of Leave]]</f>
        <v>1 SL</v>
      </c>
      <c r="L3124" s="23">
        <f ca="1">NETWORKDAYS(LeaveTracker[[#This Row],[Start Date]],LeaveTracker[[#This Row],[End Date]],lstHolidays)</f>
        <v>1</v>
      </c>
      <c r="M3124" s="27"/>
    </row>
    <row r="3125" spans="1:13" ht="30" hidden="1" customHeight="1" x14ac:dyDescent="0.3">
      <c r="A3125" s="27">
        <f t="shared" si="22"/>
        <v>1478</v>
      </c>
      <c r="B3125" s="31">
        <v>44922</v>
      </c>
      <c r="C3125" s="31">
        <v>44818</v>
      </c>
      <c r="D3125" s="19" t="s">
        <v>1025</v>
      </c>
      <c r="E3125" s="51" t="str">
        <f>IF(ISBLANK(LeaveTracker[[#This Row],[Employee Name]]),"-----",VLOOKUP(LeaveTracker[[#This Row],[Employee Name]],Employees[[Employee Name]:[Office]],7))</f>
        <v>CTO</v>
      </c>
      <c r="F3125" s="51" t="str">
        <f>IF(ISBLANK(LeaveTracker[[#This Row],[Employee Name]]),"-----",VLOOKUP(LeaveTracker[[#This Row],[Employee Name]],Employees[[Employee Name]:[Office]],6))</f>
        <v>REGULAR</v>
      </c>
      <c r="G3125" s="24">
        <v>44816</v>
      </c>
      <c r="H3125" s="24">
        <v>44817</v>
      </c>
      <c r="I3125" s="57" t="s">
        <v>81</v>
      </c>
      <c r="K3125" s="51" t="str">
        <f ca="1">LeaveTracker[[#This Row],[Days]]&amp;" "&amp;LeaveTracker[[#This Row],[Type of Leave]]</f>
        <v>2 SL</v>
      </c>
      <c r="L3125" s="23">
        <f ca="1">NETWORKDAYS(LeaveTracker[[#This Row],[Start Date]],LeaveTracker[[#This Row],[End Date]],lstHolidays)</f>
        <v>2</v>
      </c>
      <c r="M3125" s="27"/>
    </row>
    <row r="3126" spans="1:13" ht="30" hidden="1" customHeight="1" x14ac:dyDescent="0.3">
      <c r="A3126" s="27">
        <f t="shared" si="22"/>
        <v>1479</v>
      </c>
      <c r="B3126" s="31">
        <v>44922</v>
      </c>
      <c r="C3126" s="31">
        <v>44884</v>
      </c>
      <c r="D3126" s="19" t="s">
        <v>1863</v>
      </c>
      <c r="E3126" s="51" t="str">
        <f>IF(ISBLANK(LeaveTracker[[#This Row],[Employee Name]]),"-----",VLOOKUP(LeaveTracker[[#This Row],[Employee Name]],Employees[[Employee Name]:[Office]],7))</f>
        <v>EEO/CITY MARKET</v>
      </c>
      <c r="F3126" s="51" t="str">
        <f>IF(ISBLANK(LeaveTracker[[#This Row],[Employee Name]]),"-----",VLOOKUP(LeaveTracker[[#This Row],[Employee Name]],Employees[[Employee Name]:[Office]],6))</f>
        <v>CASUAL</v>
      </c>
      <c r="G3126" s="24">
        <v>44881</v>
      </c>
      <c r="H3126" s="24">
        <v>44881</v>
      </c>
      <c r="I3126" s="57" t="s">
        <v>81</v>
      </c>
      <c r="K3126" s="51" t="str">
        <f ca="1">LeaveTracker[[#This Row],[Days]]&amp;" "&amp;LeaveTracker[[#This Row],[Type of Leave]]</f>
        <v>1 SL</v>
      </c>
      <c r="L3126" s="23">
        <f ca="1">NETWORKDAYS(LeaveTracker[[#This Row],[Start Date]],LeaveTracker[[#This Row],[End Date]],lstHolidays)</f>
        <v>1</v>
      </c>
      <c r="M3126" s="27"/>
    </row>
    <row r="3127" spans="1:13" ht="30" hidden="1" customHeight="1" x14ac:dyDescent="0.3">
      <c r="A3127" s="27">
        <f t="shared" si="22"/>
        <v>1480</v>
      </c>
      <c r="B3127" s="31">
        <v>44922</v>
      </c>
      <c r="C3127" s="24">
        <v>44874</v>
      </c>
      <c r="D3127" s="19" t="s">
        <v>1878</v>
      </c>
      <c r="E3127" s="51" t="str">
        <f>IF(ISBLANK(LeaveTracker[[#This Row],[Employee Name]]),"-----",VLOOKUP(LeaveTracker[[#This Row],[Employee Name]],Employees[[Employee Name]:[Office]],7))</f>
        <v>CHO</v>
      </c>
      <c r="F3127" s="51" t="str">
        <f>IF(ISBLANK(LeaveTracker[[#This Row],[Employee Name]]),"-----",VLOOKUP(LeaveTracker[[#This Row],[Employee Name]],Employees[[Employee Name]:[Office]],6))</f>
        <v>CASUAL</v>
      </c>
      <c r="G3127" s="24">
        <v>44874</v>
      </c>
      <c r="H3127" s="24">
        <v>44876</v>
      </c>
      <c r="I3127" s="57" t="s">
        <v>300</v>
      </c>
      <c r="J3127" s="43" t="s">
        <v>1240</v>
      </c>
      <c r="K3127" s="51" t="str">
        <f ca="1">LeaveTracker[[#This Row],[Days]]&amp;" "&amp;LeaveTracker[[#This Row],[Type of Leave]]</f>
        <v>3 OTHER</v>
      </c>
      <c r="L3127" s="23">
        <f ca="1">NETWORKDAYS(LeaveTracker[[#This Row],[Start Date]],LeaveTracker[[#This Row],[End Date]],lstHolidays)</f>
        <v>3</v>
      </c>
      <c r="M3127" s="27"/>
    </row>
    <row r="3128" spans="1:13" ht="30" hidden="1" customHeight="1" x14ac:dyDescent="0.3">
      <c r="A3128" s="27">
        <f t="shared" si="22"/>
        <v>1481</v>
      </c>
      <c r="B3128" s="31">
        <v>44922</v>
      </c>
      <c r="C3128" s="31">
        <v>44872</v>
      </c>
      <c r="D3128" s="19" t="s">
        <v>1113</v>
      </c>
      <c r="E3128" s="51" t="str">
        <f>IF(ISBLANK(LeaveTracker[[#This Row],[Employee Name]]),"-----",VLOOKUP(LeaveTracker[[#This Row],[Employee Name]],Employees[[Employee Name]:[Office]],7))</f>
        <v>CENRO</v>
      </c>
      <c r="F3128" s="51" t="str">
        <f>IF(ISBLANK(LeaveTracker[[#This Row],[Employee Name]]),"-----",VLOOKUP(LeaveTracker[[#This Row],[Employee Name]],Employees[[Employee Name]:[Office]],6))</f>
        <v>REGULAR</v>
      </c>
      <c r="G3128" s="24">
        <v>44868</v>
      </c>
      <c r="H3128" s="24">
        <v>44869</v>
      </c>
      <c r="I3128" s="57" t="s">
        <v>81</v>
      </c>
      <c r="K3128" s="51" t="str">
        <f ca="1">LeaveTracker[[#This Row],[Days]]&amp;" "&amp;LeaveTracker[[#This Row],[Type of Leave]]</f>
        <v>2 SL</v>
      </c>
      <c r="L3128" s="23">
        <f ca="1">NETWORKDAYS(LeaveTracker[[#This Row],[Start Date]],LeaveTracker[[#This Row],[End Date]],lstHolidays)</f>
        <v>2</v>
      </c>
      <c r="M3128" s="27"/>
    </row>
    <row r="3129" spans="1:13" ht="30" hidden="1" customHeight="1" x14ac:dyDescent="0.3">
      <c r="A3129" s="27">
        <f t="shared" si="22"/>
        <v>1482</v>
      </c>
      <c r="B3129" s="31">
        <v>44922</v>
      </c>
      <c r="C3129" s="31">
        <v>44852</v>
      </c>
      <c r="D3129" s="19" t="s">
        <v>1113</v>
      </c>
      <c r="E3129" s="51" t="str">
        <f>IF(ISBLANK(LeaveTracker[[#This Row],[Employee Name]]),"-----",VLOOKUP(LeaveTracker[[#This Row],[Employee Name]],Employees[[Employee Name]:[Office]],7))</f>
        <v>CENRO</v>
      </c>
      <c r="F3129" s="51" t="str">
        <f>IF(ISBLANK(LeaveTracker[[#This Row],[Employee Name]]),"-----",VLOOKUP(LeaveTracker[[#This Row],[Employee Name]],Employees[[Employee Name]:[Office]],6))</f>
        <v>REGULAR</v>
      </c>
      <c r="G3129" s="24">
        <v>44834</v>
      </c>
      <c r="H3129" s="24">
        <v>44844</v>
      </c>
      <c r="I3129" s="57" t="s">
        <v>81</v>
      </c>
      <c r="K3129" s="51" t="str">
        <f ca="1">LeaveTracker[[#This Row],[Days]]&amp;" "&amp;LeaveTracker[[#This Row],[Type of Leave]]</f>
        <v>7 SL</v>
      </c>
      <c r="L3129" s="23">
        <f ca="1">NETWORKDAYS(LeaveTracker[[#This Row],[Start Date]],LeaveTracker[[#This Row],[End Date]],lstHolidays)</f>
        <v>7</v>
      </c>
      <c r="M3129" s="27"/>
    </row>
    <row r="3130" spans="1:13" ht="30" hidden="1" customHeight="1" x14ac:dyDescent="0.3">
      <c r="A3130" s="27">
        <v>1482</v>
      </c>
      <c r="B3130" s="31">
        <v>44922</v>
      </c>
      <c r="C3130" s="31">
        <v>44852</v>
      </c>
      <c r="D3130" s="19" t="s">
        <v>1113</v>
      </c>
      <c r="E3130" s="51" t="str">
        <f>IF(ISBLANK(LeaveTracker[[#This Row],[Employee Name]]),"-----",VLOOKUP(LeaveTracker[[#This Row],[Employee Name]],Employees[[Employee Name]:[Office]],7))</f>
        <v>CENRO</v>
      </c>
      <c r="F3130" s="51" t="str">
        <f>IF(ISBLANK(LeaveTracker[[#This Row],[Employee Name]]),"-----",VLOOKUP(LeaveTracker[[#This Row],[Employee Name]],Employees[[Employee Name]:[Office]],6))</f>
        <v>REGULAR</v>
      </c>
      <c r="G3130" s="24">
        <v>44848</v>
      </c>
      <c r="H3130" s="24">
        <v>44851</v>
      </c>
      <c r="I3130" s="57" t="s">
        <v>81</v>
      </c>
      <c r="K3130" s="51" t="str">
        <f>LeaveTracker[[#This Row],[Days]]&amp;" "&amp;LeaveTracker[[#This Row],[Type of Leave]]</f>
        <v>5 SL</v>
      </c>
      <c r="L3130" s="23">
        <v>5</v>
      </c>
      <c r="M3130" s="27"/>
    </row>
    <row r="3131" spans="1:13" ht="30" hidden="1" customHeight="1" x14ac:dyDescent="0.3">
      <c r="A3131" s="27">
        <f t="shared" ref="A3131:A3194" si="23">A3130+1</f>
        <v>1483</v>
      </c>
      <c r="B3131" s="31">
        <v>44922</v>
      </c>
      <c r="C3131" s="31">
        <v>44853</v>
      </c>
      <c r="D3131" s="19" t="s">
        <v>1113</v>
      </c>
      <c r="E3131" s="51" t="str">
        <f>IF(ISBLANK(LeaveTracker[[#This Row],[Employee Name]]),"-----",VLOOKUP(LeaveTracker[[#This Row],[Employee Name]],Employees[[Employee Name]:[Office]],7))</f>
        <v>CENRO</v>
      </c>
      <c r="F3131" s="51" t="str">
        <f>IF(ISBLANK(LeaveTracker[[#This Row],[Employee Name]]),"-----",VLOOKUP(LeaveTracker[[#This Row],[Employee Name]],Employees[[Employee Name]:[Office]],6))</f>
        <v>REGULAR</v>
      </c>
      <c r="G3131" s="24">
        <v>44860</v>
      </c>
      <c r="H3131" s="24">
        <v>44862</v>
      </c>
      <c r="I3131" s="57" t="s">
        <v>82</v>
      </c>
      <c r="K3131" s="51" t="str">
        <f ca="1">LeaveTracker[[#This Row],[Days]]&amp;" "&amp;LeaveTracker[[#This Row],[Type of Leave]]</f>
        <v>3 VL</v>
      </c>
      <c r="L3131" s="23">
        <f ca="1">NETWORKDAYS(LeaveTracker[[#This Row],[Start Date]],LeaveTracker[[#This Row],[End Date]],lstHolidays)</f>
        <v>3</v>
      </c>
      <c r="M3131" s="27"/>
    </row>
    <row r="3132" spans="1:13" ht="30" hidden="1" customHeight="1" x14ac:dyDescent="0.3">
      <c r="A3132" s="27">
        <f t="shared" si="23"/>
        <v>1484</v>
      </c>
      <c r="B3132" s="31">
        <v>44922</v>
      </c>
      <c r="C3132" s="31">
        <v>44847</v>
      </c>
      <c r="D3132" s="19" t="s">
        <v>1050</v>
      </c>
      <c r="E3132" s="51" t="str">
        <f>IF(ISBLANK(LeaveTracker[[#This Row],[Employee Name]]),"-----",VLOOKUP(LeaveTracker[[#This Row],[Employee Name]],Employees[[Employee Name]:[Office]],7))</f>
        <v>CENRO</v>
      </c>
      <c r="F3132" s="51" t="str">
        <f>IF(ISBLANK(LeaveTracker[[#This Row],[Employee Name]]),"-----",VLOOKUP(LeaveTracker[[#This Row],[Employee Name]],Employees[[Employee Name]:[Office]],6))</f>
        <v>REGULAR</v>
      </c>
      <c r="G3132" s="24">
        <v>44835</v>
      </c>
      <c r="H3132" s="24">
        <v>44835</v>
      </c>
      <c r="I3132" s="57" t="s">
        <v>81</v>
      </c>
      <c r="K3132" s="51" t="str">
        <f ca="1">LeaveTracker[[#This Row],[Days]]&amp;" "&amp;LeaveTracker[[#This Row],[Type of Leave]]</f>
        <v>0 SL</v>
      </c>
      <c r="L3132" s="23">
        <f ca="1">NETWORKDAYS(LeaveTracker[[#This Row],[Start Date]],LeaveTracker[[#This Row],[End Date]],lstHolidays)</f>
        <v>0</v>
      </c>
      <c r="M3132" s="27"/>
    </row>
    <row r="3133" spans="1:13" ht="30" hidden="1" customHeight="1" x14ac:dyDescent="0.3">
      <c r="A3133" s="27">
        <f t="shared" si="23"/>
        <v>1485</v>
      </c>
      <c r="B3133" s="31">
        <v>44922</v>
      </c>
      <c r="C3133" s="31">
        <v>44839</v>
      </c>
      <c r="D3133" s="19" t="s">
        <v>572</v>
      </c>
      <c r="E3133" s="51" t="str">
        <f>IF(ISBLANK(LeaveTracker[[#This Row],[Employee Name]]),"-----",VLOOKUP(LeaveTracker[[#This Row],[Employee Name]],Employees[[Employee Name]:[Office]],7))</f>
        <v>CENRO</v>
      </c>
      <c r="F3133" s="51" t="str">
        <f>IF(ISBLANK(LeaveTracker[[#This Row],[Employee Name]]),"-----",VLOOKUP(LeaveTracker[[#This Row],[Employee Name]],Employees[[Employee Name]:[Office]],6))</f>
        <v>REGULAR</v>
      </c>
      <c r="G3133" s="24">
        <v>44838</v>
      </c>
      <c r="H3133" s="24">
        <v>44838</v>
      </c>
      <c r="I3133" s="57" t="s">
        <v>81</v>
      </c>
      <c r="K3133" s="51" t="str">
        <f ca="1">LeaveTracker[[#This Row],[Days]]&amp;" "&amp;LeaveTracker[[#This Row],[Type of Leave]]</f>
        <v>1 SL</v>
      </c>
      <c r="L3133" s="23">
        <f ca="1">NETWORKDAYS(LeaveTracker[[#This Row],[Start Date]],LeaveTracker[[#This Row],[End Date]],lstHolidays)</f>
        <v>1</v>
      </c>
      <c r="M3133" s="27"/>
    </row>
    <row r="3134" spans="1:13" ht="30" hidden="1" customHeight="1" x14ac:dyDescent="0.3">
      <c r="A3134" s="27">
        <f t="shared" si="23"/>
        <v>1486</v>
      </c>
      <c r="B3134" s="31">
        <v>44922</v>
      </c>
      <c r="C3134" s="31">
        <v>44887</v>
      </c>
      <c r="D3134" s="19" t="s">
        <v>572</v>
      </c>
      <c r="E3134" s="51" t="str">
        <f>IF(ISBLANK(LeaveTracker[[#This Row],[Employee Name]]),"-----",VLOOKUP(LeaveTracker[[#This Row],[Employee Name]],Employees[[Employee Name]:[Office]],7))</f>
        <v>CENRO</v>
      </c>
      <c r="F3134" s="51" t="str">
        <f>IF(ISBLANK(LeaveTracker[[#This Row],[Employee Name]]),"-----",VLOOKUP(LeaveTracker[[#This Row],[Employee Name]],Employees[[Employee Name]:[Office]],6))</f>
        <v>REGULAR</v>
      </c>
      <c r="G3134" s="24">
        <v>44886</v>
      </c>
      <c r="H3134" s="24">
        <v>44886</v>
      </c>
      <c r="I3134" s="57" t="s">
        <v>81</v>
      </c>
      <c r="K3134" s="51" t="str">
        <f ca="1">LeaveTracker[[#This Row],[Days]]&amp;" "&amp;LeaveTracker[[#This Row],[Type of Leave]]</f>
        <v>1 SL</v>
      </c>
      <c r="L3134" s="23">
        <f ca="1">NETWORKDAYS(LeaveTracker[[#This Row],[Start Date]],LeaveTracker[[#This Row],[End Date]],lstHolidays)</f>
        <v>1</v>
      </c>
      <c r="M3134" s="27"/>
    </row>
    <row r="3135" spans="1:13" ht="30" hidden="1" customHeight="1" x14ac:dyDescent="0.3">
      <c r="A3135" s="27">
        <f t="shared" si="23"/>
        <v>1487</v>
      </c>
      <c r="B3135" s="31">
        <v>44922</v>
      </c>
      <c r="C3135" s="31">
        <v>44811</v>
      </c>
      <c r="D3135" s="19" t="s">
        <v>556</v>
      </c>
      <c r="E3135" s="51" t="str">
        <f>IF(ISBLANK(LeaveTracker[[#This Row],[Employee Name]]),"-----",VLOOKUP(LeaveTracker[[#This Row],[Employee Name]],Employees[[Employee Name]:[Office]],7))</f>
        <v>CENRO</v>
      </c>
      <c r="F3135" s="51" t="str">
        <f>IF(ISBLANK(LeaveTracker[[#This Row],[Employee Name]]),"-----",VLOOKUP(LeaveTracker[[#This Row],[Employee Name]],Employees[[Employee Name]:[Office]],6))</f>
        <v>REGULAR</v>
      </c>
      <c r="G3135" s="24">
        <v>44818</v>
      </c>
      <c r="H3135" s="24">
        <v>44820</v>
      </c>
      <c r="I3135" s="57" t="s">
        <v>82</v>
      </c>
      <c r="J3135" s="43" t="s">
        <v>1008</v>
      </c>
      <c r="K3135" s="51" t="str">
        <f ca="1">LeaveTracker[[#This Row],[Days]]&amp;" "&amp;LeaveTracker[[#This Row],[Type of Leave]]</f>
        <v>3 VL</v>
      </c>
      <c r="L3135" s="23">
        <f ca="1">NETWORKDAYS(LeaveTracker[[#This Row],[Start Date]],LeaveTracker[[#This Row],[End Date]],lstHolidays)</f>
        <v>3</v>
      </c>
      <c r="M3135" s="27"/>
    </row>
    <row r="3136" spans="1:13" ht="30" hidden="1" customHeight="1" x14ac:dyDescent="0.3">
      <c r="A3136" s="27">
        <f t="shared" si="23"/>
        <v>1488</v>
      </c>
      <c r="B3136" s="31">
        <v>44922</v>
      </c>
      <c r="C3136" s="31">
        <v>44810</v>
      </c>
      <c r="D3136" s="19" t="s">
        <v>556</v>
      </c>
      <c r="E3136" s="51" t="str">
        <f>IF(ISBLANK(LeaveTracker[[#This Row],[Employee Name]]),"-----",VLOOKUP(LeaveTracker[[#This Row],[Employee Name]],Employees[[Employee Name]:[Office]],7))</f>
        <v>CENRO</v>
      </c>
      <c r="F3136" s="51" t="str">
        <f>IF(ISBLANK(LeaveTracker[[#This Row],[Employee Name]]),"-----",VLOOKUP(LeaveTracker[[#This Row],[Employee Name]],Employees[[Employee Name]:[Office]],6))</f>
        <v>REGULAR</v>
      </c>
      <c r="G3136" s="24">
        <v>44805</v>
      </c>
      <c r="H3136" s="24">
        <v>44809</v>
      </c>
      <c r="I3136" s="57" t="s">
        <v>81</v>
      </c>
      <c r="K3136" s="51" t="str">
        <f ca="1">LeaveTracker[[#This Row],[Days]]&amp;" "&amp;LeaveTracker[[#This Row],[Type of Leave]]</f>
        <v>3 SL</v>
      </c>
      <c r="L3136" s="23">
        <f ca="1">NETWORKDAYS(LeaveTracker[[#This Row],[Start Date]],LeaveTracker[[#This Row],[End Date]],lstHolidays)</f>
        <v>3</v>
      </c>
      <c r="M3136" s="27"/>
    </row>
    <row r="3137" spans="1:13" ht="30" hidden="1" customHeight="1" x14ac:dyDescent="0.3">
      <c r="A3137" s="27">
        <f t="shared" si="23"/>
        <v>1489</v>
      </c>
      <c r="B3137" s="31">
        <v>44922</v>
      </c>
      <c r="C3137" s="31">
        <v>44795</v>
      </c>
      <c r="D3137" s="19" t="s">
        <v>562</v>
      </c>
      <c r="E3137" s="51" t="str">
        <f>IF(ISBLANK(LeaveTracker[[#This Row],[Employee Name]]),"-----",VLOOKUP(LeaveTracker[[#This Row],[Employee Name]],Employees[[Employee Name]:[Office]],7))</f>
        <v>CENRO</v>
      </c>
      <c r="F3137" s="51" t="str">
        <f>IF(ISBLANK(LeaveTracker[[#This Row],[Employee Name]]),"-----",VLOOKUP(LeaveTracker[[#This Row],[Employee Name]],Employees[[Employee Name]:[Office]],6))</f>
        <v>REGULAR</v>
      </c>
      <c r="G3137" s="24">
        <v>44803</v>
      </c>
      <c r="H3137" s="24">
        <v>44804</v>
      </c>
      <c r="I3137" s="57" t="s">
        <v>82</v>
      </c>
      <c r="J3137" s="43" t="s">
        <v>1008</v>
      </c>
      <c r="K3137" s="51" t="str">
        <f ca="1">LeaveTracker[[#This Row],[Days]]&amp;" "&amp;LeaveTracker[[#This Row],[Type of Leave]]</f>
        <v>2 VL</v>
      </c>
      <c r="L3137" s="23">
        <f ca="1">NETWORKDAYS(LeaveTracker[[#This Row],[Start Date]],LeaveTracker[[#This Row],[End Date]],lstHolidays)</f>
        <v>2</v>
      </c>
      <c r="M3137" s="27"/>
    </row>
    <row r="3138" spans="1:13" ht="30" hidden="1" customHeight="1" x14ac:dyDescent="0.3">
      <c r="A3138" s="27">
        <f t="shared" si="23"/>
        <v>1490</v>
      </c>
      <c r="B3138" s="31">
        <v>44922</v>
      </c>
      <c r="C3138" s="31">
        <v>44851</v>
      </c>
      <c r="D3138" s="19" t="s">
        <v>195</v>
      </c>
      <c r="E3138" s="51" t="str">
        <f>IF(ISBLANK(LeaveTracker[[#This Row],[Employee Name]]),"-----",VLOOKUP(LeaveTracker[[#This Row],[Employee Name]],Employees[[Employee Name]:[Office]],7))</f>
        <v>CCT</v>
      </c>
      <c r="F3138" s="51" t="str">
        <f>IF(ISBLANK(LeaveTracker[[#This Row],[Employee Name]]),"-----",VLOOKUP(LeaveTracker[[#This Row],[Employee Name]],Employees[[Employee Name]:[Office]],6))</f>
        <v>REGULAR</v>
      </c>
      <c r="G3138" s="24">
        <v>44858</v>
      </c>
      <c r="H3138" s="24">
        <v>44858</v>
      </c>
      <c r="I3138" s="57" t="s">
        <v>82</v>
      </c>
      <c r="J3138" s="43" t="s">
        <v>1008</v>
      </c>
      <c r="K3138" s="51" t="str">
        <f ca="1">LeaveTracker[[#This Row],[Days]]&amp;" "&amp;LeaveTracker[[#This Row],[Type of Leave]]</f>
        <v>1 VL</v>
      </c>
      <c r="L3138" s="23">
        <f ca="1">NETWORKDAYS(LeaveTracker[[#This Row],[Start Date]],LeaveTracker[[#This Row],[End Date]],lstHolidays)</f>
        <v>1</v>
      </c>
      <c r="M3138" s="27"/>
    </row>
    <row r="3139" spans="1:13" ht="30" hidden="1" customHeight="1" x14ac:dyDescent="0.3">
      <c r="A3139" s="27">
        <f t="shared" si="23"/>
        <v>1491</v>
      </c>
      <c r="B3139" s="31">
        <v>44922</v>
      </c>
      <c r="C3139" s="31">
        <v>44825</v>
      </c>
      <c r="D3139" s="19" t="s">
        <v>598</v>
      </c>
      <c r="E3139" s="51" t="str">
        <f>IF(ISBLANK(LeaveTracker[[#This Row],[Employee Name]]),"-----",VLOOKUP(LeaveTracker[[#This Row],[Employee Name]],Employees[[Employee Name]:[Office]],7))</f>
        <v>MAHOGANY MARKET</v>
      </c>
      <c r="F3139" s="51" t="str">
        <f>IF(ISBLANK(LeaveTracker[[#This Row],[Employee Name]]),"-----",VLOOKUP(LeaveTracker[[#This Row],[Employee Name]],Employees[[Employee Name]:[Office]],6))</f>
        <v>REGULAR</v>
      </c>
      <c r="G3139" s="24">
        <v>44832</v>
      </c>
      <c r="H3139" s="24">
        <v>44832</v>
      </c>
      <c r="I3139" s="57" t="s">
        <v>300</v>
      </c>
      <c r="J3139" s="43" t="s">
        <v>1007</v>
      </c>
      <c r="K3139" s="51" t="str">
        <f ca="1">LeaveTracker[[#This Row],[Days]]&amp;" "&amp;LeaveTracker[[#This Row],[Type of Leave]]</f>
        <v>1 OTHER</v>
      </c>
      <c r="L3139" s="23">
        <f ca="1">NETWORKDAYS(LeaveTracker[[#This Row],[Start Date]],LeaveTracker[[#This Row],[End Date]],lstHolidays)</f>
        <v>1</v>
      </c>
      <c r="M3139" s="27"/>
    </row>
    <row r="3140" spans="1:13" ht="30" hidden="1" customHeight="1" x14ac:dyDescent="0.3">
      <c r="A3140" s="27">
        <f t="shared" si="23"/>
        <v>1492</v>
      </c>
      <c r="B3140" s="31">
        <v>44922</v>
      </c>
      <c r="C3140" s="31">
        <v>44782</v>
      </c>
      <c r="D3140" s="19" t="s">
        <v>629</v>
      </c>
      <c r="E3140" s="51" t="str">
        <f>IF(ISBLANK(LeaveTracker[[#This Row],[Employee Name]]),"-----",VLOOKUP(LeaveTracker[[#This Row],[Employee Name]],Employees[[Employee Name]:[Office]],7))</f>
        <v>EEO/ CITY MARKET</v>
      </c>
      <c r="F3140" s="51" t="str">
        <f>IF(ISBLANK(LeaveTracker[[#This Row],[Employee Name]]),"-----",VLOOKUP(LeaveTracker[[#This Row],[Employee Name]],Employees[[Employee Name]:[Office]],6))</f>
        <v>REGULAR</v>
      </c>
      <c r="G3140" s="24">
        <v>44796</v>
      </c>
      <c r="H3140" s="24">
        <v>44798</v>
      </c>
      <c r="I3140" s="57" t="s">
        <v>82</v>
      </c>
      <c r="K3140" s="51" t="str">
        <f ca="1">LeaveTracker[[#This Row],[Days]]&amp;" "&amp;LeaveTracker[[#This Row],[Type of Leave]]</f>
        <v>3 VL</v>
      </c>
      <c r="L3140" s="23">
        <f ca="1">NETWORKDAYS(LeaveTracker[[#This Row],[Start Date]],LeaveTracker[[#This Row],[End Date]],lstHolidays)</f>
        <v>3</v>
      </c>
      <c r="M3140" s="27"/>
    </row>
    <row r="3141" spans="1:13" ht="30" hidden="1" customHeight="1" x14ac:dyDescent="0.3">
      <c r="A3141" s="27">
        <f t="shared" si="23"/>
        <v>1493</v>
      </c>
      <c r="B3141" s="31">
        <v>44922</v>
      </c>
      <c r="C3141" s="31">
        <v>44795</v>
      </c>
      <c r="D3141" s="19" t="s">
        <v>602</v>
      </c>
      <c r="E3141" s="51" t="str">
        <f>IF(ISBLANK(LeaveTracker[[#This Row],[Employee Name]]),"-----",VLOOKUP(LeaveTracker[[#This Row],[Employee Name]],Employees[[Employee Name]:[Office]],7))</f>
        <v>EEO/ CITY MARKET</v>
      </c>
      <c r="F3141" s="51" t="str">
        <f>IF(ISBLANK(LeaveTracker[[#This Row],[Employee Name]]),"-----",VLOOKUP(LeaveTracker[[#This Row],[Employee Name]],Employees[[Employee Name]:[Office]],6))</f>
        <v>REGULAR</v>
      </c>
      <c r="G3141" s="24">
        <v>44789</v>
      </c>
      <c r="H3141" s="24">
        <v>44790</v>
      </c>
      <c r="I3141" s="57" t="s">
        <v>81</v>
      </c>
      <c r="K3141" s="51" t="str">
        <f ca="1">LeaveTracker[[#This Row],[Days]]&amp;" "&amp;LeaveTracker[[#This Row],[Type of Leave]]</f>
        <v>2 SL</v>
      </c>
      <c r="L3141" s="23">
        <f ca="1">NETWORKDAYS(LeaveTracker[[#This Row],[Start Date]],LeaveTracker[[#This Row],[End Date]],lstHolidays)</f>
        <v>2</v>
      </c>
      <c r="M3141" s="27"/>
    </row>
    <row r="3142" spans="1:13" ht="30" hidden="1" customHeight="1" x14ac:dyDescent="0.3">
      <c r="A3142" s="27">
        <f t="shared" si="23"/>
        <v>1494</v>
      </c>
      <c r="B3142" s="31">
        <v>44922</v>
      </c>
      <c r="C3142" s="31">
        <v>44806</v>
      </c>
      <c r="D3142" s="19" t="s">
        <v>598</v>
      </c>
      <c r="E3142" s="51" t="str">
        <f>IF(ISBLANK(LeaveTracker[[#This Row],[Employee Name]]),"-----",VLOOKUP(LeaveTracker[[#This Row],[Employee Name]],Employees[[Employee Name]:[Office]],7))</f>
        <v>MAHOGANY MARKET</v>
      </c>
      <c r="F3142" s="51" t="str">
        <f>IF(ISBLANK(LeaveTracker[[#This Row],[Employee Name]]),"-----",VLOOKUP(LeaveTracker[[#This Row],[Employee Name]],Employees[[Employee Name]:[Office]],6))</f>
        <v>REGULAR</v>
      </c>
      <c r="G3142" s="24">
        <v>44806</v>
      </c>
      <c r="H3142" s="24">
        <v>44806</v>
      </c>
      <c r="I3142" s="57" t="s">
        <v>300</v>
      </c>
      <c r="J3142" s="43" t="s">
        <v>1007</v>
      </c>
      <c r="K3142" s="51" t="str">
        <f ca="1">LeaveTracker[[#This Row],[Days]]&amp;" "&amp;LeaveTracker[[#This Row],[Type of Leave]]</f>
        <v>1 OTHER</v>
      </c>
      <c r="L3142" s="23">
        <f ca="1">NETWORKDAYS(LeaveTracker[[#This Row],[Start Date]],LeaveTracker[[#This Row],[End Date]],lstHolidays)</f>
        <v>1</v>
      </c>
      <c r="M3142" s="27"/>
    </row>
    <row r="3143" spans="1:13" ht="30" hidden="1" customHeight="1" x14ac:dyDescent="0.3">
      <c r="A3143" s="27">
        <f t="shared" si="23"/>
        <v>1495</v>
      </c>
      <c r="B3143" s="31">
        <v>44922</v>
      </c>
      <c r="C3143" s="31">
        <v>44826</v>
      </c>
      <c r="D3143" s="19" t="s">
        <v>598</v>
      </c>
      <c r="E3143" s="51" t="str">
        <f>IF(ISBLANK(LeaveTracker[[#This Row],[Employee Name]]),"-----",VLOOKUP(LeaveTracker[[#This Row],[Employee Name]],Employees[[Employee Name]:[Office]],7))</f>
        <v>MAHOGANY MARKET</v>
      </c>
      <c r="F3143" s="51" t="str">
        <f>IF(ISBLANK(LeaveTracker[[#This Row],[Employee Name]]),"-----",VLOOKUP(LeaveTracker[[#This Row],[Employee Name]],Employees[[Employee Name]:[Office]],6))</f>
        <v>REGULAR</v>
      </c>
      <c r="G3143" s="24">
        <v>44816</v>
      </c>
      <c r="H3143" s="24">
        <v>44820</v>
      </c>
      <c r="I3143" s="57" t="s">
        <v>82</v>
      </c>
      <c r="K3143" s="51" t="str">
        <f ca="1">LeaveTracker[[#This Row],[Days]]&amp;" "&amp;LeaveTracker[[#This Row],[Type of Leave]]</f>
        <v>5 VL</v>
      </c>
      <c r="L3143" s="23">
        <f ca="1">NETWORKDAYS(LeaveTracker[[#This Row],[Start Date]],LeaveTracker[[#This Row],[End Date]],lstHolidays)</f>
        <v>5</v>
      </c>
      <c r="M3143" s="27"/>
    </row>
    <row r="3144" spans="1:13" ht="30" hidden="1" customHeight="1" x14ac:dyDescent="0.3">
      <c r="A3144" s="27">
        <f t="shared" si="23"/>
        <v>1496</v>
      </c>
      <c r="B3144" s="31">
        <v>44922</v>
      </c>
      <c r="C3144" s="31">
        <v>44816</v>
      </c>
      <c r="D3144" s="19" t="s">
        <v>833</v>
      </c>
      <c r="E3144" s="51" t="str">
        <f>IF(ISBLANK(LeaveTracker[[#This Row],[Employee Name]]),"-----",VLOOKUP(LeaveTracker[[#This Row],[Employee Name]],Employees[[Employee Name]:[Office]],7))</f>
        <v>CHO</v>
      </c>
      <c r="F3144" s="51" t="str">
        <f>IF(ISBLANK(LeaveTracker[[#This Row],[Employee Name]]),"-----",VLOOKUP(LeaveTracker[[#This Row],[Employee Name]],Employees[[Employee Name]:[Office]],6))</f>
        <v>REGULAR</v>
      </c>
      <c r="G3144" s="24">
        <v>44830</v>
      </c>
      <c r="H3144" s="24">
        <v>44830</v>
      </c>
      <c r="I3144" s="57" t="s">
        <v>82</v>
      </c>
      <c r="K3144" s="51" t="str">
        <f ca="1">LeaveTracker[[#This Row],[Days]]&amp;" "&amp;LeaveTracker[[#This Row],[Type of Leave]]</f>
        <v>1 VL</v>
      </c>
      <c r="L3144" s="23">
        <f ca="1">NETWORKDAYS(LeaveTracker[[#This Row],[Start Date]],LeaveTracker[[#This Row],[End Date]],lstHolidays)</f>
        <v>1</v>
      </c>
      <c r="M3144" s="27"/>
    </row>
    <row r="3145" spans="1:13" ht="30" hidden="1" customHeight="1" x14ac:dyDescent="0.3">
      <c r="A3145" s="27">
        <f t="shared" si="23"/>
        <v>1497</v>
      </c>
      <c r="B3145" s="31">
        <v>44922</v>
      </c>
      <c r="C3145" s="31">
        <v>44809</v>
      </c>
      <c r="D3145" s="19" t="s">
        <v>1998</v>
      </c>
      <c r="E3145" s="51" t="str">
        <f>IF(ISBLANK(LeaveTracker[[#This Row],[Employee Name]]),"-----",VLOOKUP(LeaveTracker[[#This Row],[Employee Name]],Employees[[Employee Name]:[Office]],7))</f>
        <v>CHO</v>
      </c>
      <c r="F3145" s="51" t="str">
        <f>IF(ISBLANK(LeaveTracker[[#This Row],[Employee Name]]),"-----",VLOOKUP(LeaveTracker[[#This Row],[Employee Name]],Employees[[Employee Name]:[Office]],6))</f>
        <v>REGULAR</v>
      </c>
      <c r="G3145" s="24">
        <v>44810</v>
      </c>
      <c r="H3145" s="24">
        <v>44810</v>
      </c>
      <c r="I3145" s="57" t="s">
        <v>300</v>
      </c>
      <c r="J3145" s="43" t="s">
        <v>1007</v>
      </c>
      <c r="K3145" s="51" t="str">
        <f ca="1">LeaveTracker[[#This Row],[Days]]&amp;" "&amp;LeaveTracker[[#This Row],[Type of Leave]]</f>
        <v>1 OTHER</v>
      </c>
      <c r="L3145" s="23">
        <f ca="1">NETWORKDAYS(LeaveTracker[[#This Row],[Start Date]],LeaveTracker[[#This Row],[End Date]],lstHolidays)</f>
        <v>1</v>
      </c>
      <c r="M3145" s="27"/>
    </row>
    <row r="3146" spans="1:13" ht="30" hidden="1" customHeight="1" x14ac:dyDescent="0.3">
      <c r="A3146" s="27">
        <f t="shared" si="23"/>
        <v>1498</v>
      </c>
      <c r="B3146" s="31">
        <v>44922</v>
      </c>
      <c r="C3146" s="31">
        <v>44811</v>
      </c>
      <c r="D3146" s="19" t="s">
        <v>163</v>
      </c>
      <c r="E3146" s="51" t="str">
        <f>IF(ISBLANK(LeaveTracker[[#This Row],[Employee Name]]),"-----",VLOOKUP(LeaveTracker[[#This Row],[Employee Name]],Employees[[Employee Name]:[Office]],7))</f>
        <v>CHO</v>
      </c>
      <c r="F3146" s="51" t="str">
        <f>IF(ISBLANK(LeaveTracker[[#This Row],[Employee Name]]),"-----",VLOOKUP(LeaveTracker[[#This Row],[Employee Name]],Employees[[Employee Name]:[Office]],6))</f>
        <v>REGULAR</v>
      </c>
      <c r="G3146" s="24">
        <v>44817</v>
      </c>
      <c r="H3146" s="24">
        <v>44817</v>
      </c>
      <c r="I3146" s="57" t="s">
        <v>82</v>
      </c>
      <c r="K3146" s="51" t="str">
        <f ca="1">LeaveTracker[[#This Row],[Days]]&amp;" "&amp;LeaveTracker[[#This Row],[Type of Leave]]</f>
        <v>1 VL</v>
      </c>
      <c r="L3146" s="23">
        <f ca="1">NETWORKDAYS(LeaveTracker[[#This Row],[Start Date]],LeaveTracker[[#This Row],[End Date]],lstHolidays)</f>
        <v>1</v>
      </c>
      <c r="M3146" s="27"/>
    </row>
    <row r="3147" spans="1:13" ht="30" hidden="1" customHeight="1" x14ac:dyDescent="0.3">
      <c r="A3147" s="27">
        <f t="shared" si="23"/>
        <v>1499</v>
      </c>
      <c r="B3147" s="31">
        <v>44922</v>
      </c>
      <c r="C3147" s="31">
        <v>44811</v>
      </c>
      <c r="D3147" s="19" t="s">
        <v>830</v>
      </c>
      <c r="E3147" s="51" t="str">
        <f>IF(ISBLANK(LeaveTracker[[#This Row],[Employee Name]]),"-----",VLOOKUP(LeaveTracker[[#This Row],[Employee Name]],Employees[[Employee Name]:[Office]],7))</f>
        <v>CHO</v>
      </c>
      <c r="F3147" s="51" t="str">
        <f>IF(ISBLANK(LeaveTracker[[#This Row],[Employee Name]]),"-----",VLOOKUP(LeaveTracker[[#This Row],[Employee Name]],Employees[[Employee Name]:[Office]],6))</f>
        <v>REGULAR</v>
      </c>
      <c r="G3147" s="24">
        <v>44810</v>
      </c>
      <c r="H3147" s="24">
        <v>44810</v>
      </c>
      <c r="I3147" s="57" t="s">
        <v>81</v>
      </c>
      <c r="K3147" s="51" t="str">
        <f ca="1">LeaveTracker[[#This Row],[Days]]&amp;" "&amp;LeaveTracker[[#This Row],[Type of Leave]]</f>
        <v>1 SL</v>
      </c>
      <c r="L3147" s="23">
        <f ca="1">NETWORKDAYS(LeaveTracker[[#This Row],[Start Date]],LeaveTracker[[#This Row],[End Date]],lstHolidays)</f>
        <v>1</v>
      </c>
      <c r="M3147" s="27"/>
    </row>
    <row r="3148" spans="1:13" ht="30" hidden="1" customHeight="1" x14ac:dyDescent="0.3">
      <c r="A3148" s="27">
        <f t="shared" si="23"/>
        <v>1500</v>
      </c>
      <c r="B3148" s="31">
        <v>44922</v>
      </c>
      <c r="C3148" s="31">
        <v>44774</v>
      </c>
      <c r="D3148" s="19" t="s">
        <v>830</v>
      </c>
      <c r="E3148" s="51" t="str">
        <f>IF(ISBLANK(LeaveTracker[[#This Row],[Employee Name]]),"-----",VLOOKUP(LeaveTracker[[#This Row],[Employee Name]],Employees[[Employee Name]:[Office]],7))</f>
        <v>CHO</v>
      </c>
      <c r="F3148" s="51" t="str">
        <f>IF(ISBLANK(LeaveTracker[[#This Row],[Employee Name]]),"-----",VLOOKUP(LeaveTracker[[#This Row],[Employee Name]],Employees[[Employee Name]:[Office]],6))</f>
        <v>REGULAR</v>
      </c>
      <c r="G3148" s="24">
        <v>44768</v>
      </c>
      <c r="H3148" s="24">
        <v>44768</v>
      </c>
      <c r="I3148" s="57" t="s">
        <v>81</v>
      </c>
      <c r="K3148" s="51" t="str">
        <f ca="1">LeaveTracker[[#This Row],[Days]]&amp;" "&amp;LeaveTracker[[#This Row],[Type of Leave]]</f>
        <v>1 SL</v>
      </c>
      <c r="L3148" s="23">
        <f ca="1">NETWORKDAYS(LeaveTracker[[#This Row],[Start Date]],LeaveTracker[[#This Row],[End Date]],lstHolidays)</f>
        <v>1</v>
      </c>
      <c r="M3148" s="27"/>
    </row>
    <row r="3149" spans="1:13" ht="30" hidden="1" customHeight="1" x14ac:dyDescent="0.3">
      <c r="A3149" s="27">
        <f t="shared" si="23"/>
        <v>1501</v>
      </c>
      <c r="B3149" s="31">
        <v>44922</v>
      </c>
      <c r="C3149" s="31">
        <v>44922</v>
      </c>
      <c r="D3149" s="19" t="s">
        <v>691</v>
      </c>
      <c r="E3149" s="51" t="str">
        <f>IF(ISBLANK(LeaveTracker[[#This Row],[Employee Name]]),"-----",VLOOKUP(LeaveTracker[[#This Row],[Employee Name]],Employees[[Employee Name]:[Office]],7))</f>
        <v>CHO</v>
      </c>
      <c r="F3149" s="51" t="str">
        <f>IF(ISBLANK(LeaveTracker[[#This Row],[Employee Name]]),"-----",VLOOKUP(LeaveTracker[[#This Row],[Employee Name]],Employees[[Employee Name]:[Office]],6))</f>
        <v>REGULAR</v>
      </c>
      <c r="G3149" s="24">
        <v>44922</v>
      </c>
      <c r="H3149" s="24">
        <v>44924</v>
      </c>
      <c r="I3149" s="57" t="s">
        <v>82</v>
      </c>
      <c r="J3149" s="43" t="s">
        <v>1008</v>
      </c>
      <c r="K3149" s="51" t="str">
        <f ca="1">LeaveTracker[[#This Row],[Days]]&amp;" "&amp;LeaveTracker[[#This Row],[Type of Leave]]</f>
        <v>3 VL</v>
      </c>
      <c r="L3149" s="23">
        <f ca="1">NETWORKDAYS(LeaveTracker[[#This Row],[Start Date]],LeaveTracker[[#This Row],[End Date]],lstHolidays)</f>
        <v>3</v>
      </c>
      <c r="M3149" s="27"/>
    </row>
    <row r="3150" spans="1:13" ht="30" hidden="1" customHeight="1" x14ac:dyDescent="0.3">
      <c r="A3150" s="27">
        <f t="shared" si="23"/>
        <v>1502</v>
      </c>
      <c r="B3150" s="31">
        <v>44922</v>
      </c>
      <c r="C3150" s="31">
        <v>44922</v>
      </c>
      <c r="D3150" s="19" t="s">
        <v>691</v>
      </c>
      <c r="E3150" s="51" t="str">
        <f>IF(ISBLANK(LeaveTracker[[#This Row],[Employee Name]]),"-----",VLOOKUP(LeaveTracker[[#This Row],[Employee Name]],Employees[[Employee Name]:[Office]],7))</f>
        <v>CHO</v>
      </c>
      <c r="F3150" s="51" t="str">
        <f>IF(ISBLANK(LeaveTracker[[#This Row],[Employee Name]]),"-----",VLOOKUP(LeaveTracker[[#This Row],[Employee Name]],Employees[[Employee Name]:[Office]],6))</f>
        <v>REGULAR</v>
      </c>
      <c r="G3150" s="24">
        <v>44921</v>
      </c>
      <c r="H3150" s="24">
        <v>44921</v>
      </c>
      <c r="I3150" s="57" t="s">
        <v>300</v>
      </c>
      <c r="J3150" s="43" t="s">
        <v>1007</v>
      </c>
      <c r="K3150" s="51" t="str">
        <f ca="1">LeaveTracker[[#This Row],[Days]]&amp;" "&amp;LeaveTracker[[#This Row],[Type of Leave]]</f>
        <v>0 OTHER</v>
      </c>
      <c r="L3150" s="23">
        <f ca="1">NETWORKDAYS(LeaveTracker[[#This Row],[Start Date]],LeaveTracker[[#This Row],[End Date]],lstHolidays)</f>
        <v>0</v>
      </c>
      <c r="M3150" s="27"/>
    </row>
    <row r="3151" spans="1:13" ht="30" hidden="1" customHeight="1" x14ac:dyDescent="0.3">
      <c r="A3151" s="27">
        <f t="shared" si="23"/>
        <v>1503</v>
      </c>
      <c r="B3151" s="31">
        <v>44922</v>
      </c>
      <c r="C3151" s="31">
        <v>44856</v>
      </c>
      <c r="D3151" s="19" t="s">
        <v>830</v>
      </c>
      <c r="E3151" s="51" t="str">
        <f>IF(ISBLANK(LeaveTracker[[#This Row],[Employee Name]]),"-----",VLOOKUP(LeaveTracker[[#This Row],[Employee Name]],Employees[[Employee Name]:[Office]],7))</f>
        <v>CHO</v>
      </c>
      <c r="F3151" s="51" t="str">
        <f>IF(ISBLANK(LeaveTracker[[#This Row],[Employee Name]]),"-----",VLOOKUP(LeaveTracker[[#This Row],[Employee Name]],Employees[[Employee Name]:[Office]],6))</f>
        <v>REGULAR</v>
      </c>
      <c r="G3151" s="24">
        <v>44851</v>
      </c>
      <c r="H3151" s="24">
        <v>44852</v>
      </c>
      <c r="I3151" s="57" t="s">
        <v>81</v>
      </c>
      <c r="K3151" s="51" t="str">
        <f ca="1">LeaveTracker[[#This Row],[Days]]&amp;" "&amp;LeaveTracker[[#This Row],[Type of Leave]]</f>
        <v>2 SL</v>
      </c>
      <c r="L3151" s="23">
        <f ca="1">NETWORKDAYS(LeaveTracker[[#This Row],[Start Date]],LeaveTracker[[#This Row],[End Date]],lstHolidays)</f>
        <v>2</v>
      </c>
      <c r="M3151" s="27"/>
    </row>
    <row r="3152" spans="1:13" ht="30" hidden="1" customHeight="1" x14ac:dyDescent="0.3">
      <c r="A3152" s="27">
        <f t="shared" si="23"/>
        <v>1504</v>
      </c>
      <c r="B3152" s="31">
        <v>44922</v>
      </c>
      <c r="C3152" s="31">
        <v>44853</v>
      </c>
      <c r="D3152" s="19" t="s">
        <v>830</v>
      </c>
      <c r="E3152" s="51" t="str">
        <f>IF(ISBLANK(LeaveTracker[[#This Row],[Employee Name]]),"-----",VLOOKUP(LeaveTracker[[#This Row],[Employee Name]],Employees[[Employee Name]:[Office]],7))</f>
        <v>CHO</v>
      </c>
      <c r="F3152" s="51" t="str">
        <f>IF(ISBLANK(LeaveTracker[[#This Row],[Employee Name]]),"-----",VLOOKUP(LeaveTracker[[#This Row],[Employee Name]],Employees[[Employee Name]:[Office]],6))</f>
        <v>REGULAR</v>
      </c>
      <c r="G3152" s="24">
        <v>44844</v>
      </c>
      <c r="H3152" s="24">
        <v>44849</v>
      </c>
      <c r="I3152" s="57" t="s">
        <v>300</v>
      </c>
      <c r="J3152" s="43" t="s">
        <v>1240</v>
      </c>
      <c r="K3152" s="51" t="str">
        <f ca="1">LeaveTracker[[#This Row],[Days]]&amp;" "&amp;LeaveTracker[[#This Row],[Type of Leave]]</f>
        <v>5 OTHER</v>
      </c>
      <c r="L3152" s="23">
        <f ca="1">NETWORKDAYS(LeaveTracker[[#This Row],[Start Date]],LeaveTracker[[#This Row],[End Date]],lstHolidays)</f>
        <v>5</v>
      </c>
      <c r="M3152" s="27"/>
    </row>
    <row r="3153" spans="1:13" ht="30" hidden="1" customHeight="1" x14ac:dyDescent="0.3">
      <c r="A3153" s="27">
        <f t="shared" si="23"/>
        <v>1505</v>
      </c>
      <c r="B3153" s="31">
        <v>44922</v>
      </c>
      <c r="C3153" s="31">
        <v>44868</v>
      </c>
      <c r="D3153" s="19" t="s">
        <v>813</v>
      </c>
      <c r="E3153" s="51" t="str">
        <f>IF(ISBLANK(LeaveTracker[[#This Row],[Employee Name]]),"-----",VLOOKUP(LeaveTracker[[#This Row],[Employee Name]],Employees[[Employee Name]:[Office]],7))</f>
        <v>CHO</v>
      </c>
      <c r="F3153" s="51" t="str">
        <f>IF(ISBLANK(LeaveTracker[[#This Row],[Employee Name]]),"-----",VLOOKUP(LeaveTracker[[#This Row],[Employee Name]],Employees[[Employee Name]:[Office]],6))</f>
        <v>REGULAR</v>
      </c>
      <c r="G3153" s="24">
        <v>44851</v>
      </c>
      <c r="H3153" s="24">
        <v>44862</v>
      </c>
      <c r="I3153" s="57" t="s">
        <v>81</v>
      </c>
      <c r="K3153" s="51" t="str">
        <f ca="1">LeaveTracker[[#This Row],[Days]]&amp;" "&amp;LeaveTracker[[#This Row],[Type of Leave]]</f>
        <v>10 SL</v>
      </c>
      <c r="L3153" s="23">
        <f ca="1">NETWORKDAYS(LeaveTracker[[#This Row],[Start Date]],LeaveTracker[[#This Row],[End Date]],lstHolidays)</f>
        <v>10</v>
      </c>
      <c r="M3153" s="27"/>
    </row>
    <row r="3154" spans="1:13" ht="30" hidden="1" customHeight="1" x14ac:dyDescent="0.3">
      <c r="A3154" s="27">
        <f t="shared" si="23"/>
        <v>1506</v>
      </c>
      <c r="B3154" s="31">
        <v>44922</v>
      </c>
      <c r="C3154" s="31">
        <v>44868</v>
      </c>
      <c r="D3154" s="19" t="s">
        <v>691</v>
      </c>
      <c r="E3154" s="51" t="str">
        <f>IF(ISBLANK(LeaveTracker[[#This Row],[Employee Name]]),"-----",VLOOKUP(LeaveTracker[[#This Row],[Employee Name]],Employees[[Employee Name]:[Office]],7))</f>
        <v>CHO</v>
      </c>
      <c r="F3154" s="51" t="str">
        <f>IF(ISBLANK(LeaveTracker[[#This Row],[Employee Name]]),"-----",VLOOKUP(LeaveTracker[[#This Row],[Employee Name]],Employees[[Employee Name]:[Office]],6))</f>
        <v>REGULAR</v>
      </c>
      <c r="G3154" s="24">
        <v>44867</v>
      </c>
      <c r="H3154" s="24">
        <v>44867</v>
      </c>
      <c r="I3154" s="57" t="s">
        <v>81</v>
      </c>
      <c r="K3154" s="51" t="str">
        <f ca="1">LeaveTracker[[#This Row],[Days]]&amp;" "&amp;LeaveTracker[[#This Row],[Type of Leave]]</f>
        <v>0 SL</v>
      </c>
      <c r="L3154" s="23">
        <f ca="1">NETWORKDAYS(LeaveTracker[[#This Row],[Start Date]],LeaveTracker[[#This Row],[End Date]],lstHolidays)</f>
        <v>0</v>
      </c>
      <c r="M3154" s="27"/>
    </row>
    <row r="3155" spans="1:13" ht="30" hidden="1" customHeight="1" x14ac:dyDescent="0.3">
      <c r="A3155" s="27">
        <f t="shared" si="23"/>
        <v>1507</v>
      </c>
      <c r="B3155" s="31">
        <v>44922</v>
      </c>
      <c r="C3155" s="31">
        <v>44819</v>
      </c>
      <c r="D3155" s="19" t="s">
        <v>347</v>
      </c>
      <c r="E3155" s="51" t="str">
        <f>IF(ISBLANK(LeaveTracker[[#This Row],[Employee Name]]),"-----",VLOOKUP(LeaveTracker[[#This Row],[Employee Name]],Employees[[Employee Name]:[Office]],7))</f>
        <v>ONT</v>
      </c>
      <c r="F3155" s="51" t="str">
        <f>IF(ISBLANK(LeaveTracker[[#This Row],[Employee Name]]),"-----",VLOOKUP(LeaveTracker[[#This Row],[Employee Name]],Employees[[Employee Name]:[Office]],6))</f>
        <v>REGULAR</v>
      </c>
      <c r="G3155" s="24">
        <v>44832</v>
      </c>
      <c r="H3155" s="24">
        <v>44833</v>
      </c>
      <c r="I3155" s="57" t="s">
        <v>82</v>
      </c>
      <c r="K3155" s="51" t="str">
        <f ca="1">LeaveTracker[[#This Row],[Days]]&amp;" "&amp;LeaveTracker[[#This Row],[Type of Leave]]</f>
        <v>2 VL</v>
      </c>
      <c r="L3155" s="23">
        <f ca="1">NETWORKDAYS(LeaveTracker[[#This Row],[Start Date]],LeaveTracker[[#This Row],[End Date]],lstHolidays)</f>
        <v>2</v>
      </c>
      <c r="M3155" s="27"/>
    </row>
    <row r="3156" spans="1:13" ht="30" hidden="1" customHeight="1" x14ac:dyDescent="0.3">
      <c r="A3156" s="27">
        <f t="shared" si="23"/>
        <v>1508</v>
      </c>
      <c r="B3156" s="31">
        <v>44922</v>
      </c>
      <c r="C3156" s="31">
        <v>44825</v>
      </c>
      <c r="D3156" s="19" t="s">
        <v>1048</v>
      </c>
      <c r="E3156" s="51" t="str">
        <f>IF(ISBLANK(LeaveTracker[[#This Row],[Employee Name]]),"-----",VLOOKUP(LeaveTracker[[#This Row],[Employee Name]],Employees[[Employee Name]:[Office]],7))</f>
        <v>ONT</v>
      </c>
      <c r="F3156" s="51" t="str">
        <f>IF(ISBLANK(LeaveTracker[[#This Row],[Employee Name]]),"-----",VLOOKUP(LeaveTracker[[#This Row],[Employee Name]],Employees[[Employee Name]:[Office]],6))</f>
        <v>REGULAR</v>
      </c>
      <c r="G3156" s="24">
        <v>44821</v>
      </c>
      <c r="H3156" s="24">
        <v>44821</v>
      </c>
      <c r="I3156" s="57" t="s">
        <v>81</v>
      </c>
      <c r="K3156" s="51" t="str">
        <f ca="1">LeaveTracker[[#This Row],[Days]]&amp;" "&amp;LeaveTracker[[#This Row],[Type of Leave]]</f>
        <v>0 SL</v>
      </c>
      <c r="L3156" s="23">
        <f ca="1">NETWORKDAYS(LeaveTracker[[#This Row],[Start Date]],LeaveTracker[[#This Row],[End Date]],lstHolidays)</f>
        <v>0</v>
      </c>
      <c r="M3156" s="27"/>
    </row>
    <row r="3157" spans="1:13" ht="30" hidden="1" customHeight="1" x14ac:dyDescent="0.3">
      <c r="A3157" s="27">
        <f t="shared" si="23"/>
        <v>1509</v>
      </c>
      <c r="B3157" s="31">
        <v>44922</v>
      </c>
      <c r="C3157" s="31">
        <v>44785</v>
      </c>
      <c r="D3157" s="19" t="s">
        <v>900</v>
      </c>
      <c r="E3157" s="51" t="str">
        <f>IF(ISBLANK(LeaveTracker[[#This Row],[Employee Name]]),"-----",VLOOKUP(LeaveTracker[[#This Row],[Employee Name]],Employees[[Employee Name]:[Office]],7))</f>
        <v>ONT</v>
      </c>
      <c r="F3157" s="51" t="str">
        <f>IF(ISBLANK(LeaveTracker[[#This Row],[Employee Name]]),"-----",VLOOKUP(LeaveTracker[[#This Row],[Employee Name]],Employees[[Employee Name]:[Office]],6))</f>
        <v>REGULAR</v>
      </c>
      <c r="G3157" s="24">
        <v>44777</v>
      </c>
      <c r="H3157" s="24">
        <v>44781</v>
      </c>
      <c r="I3157" s="57" t="s">
        <v>81</v>
      </c>
      <c r="K3157" s="51" t="str">
        <f ca="1">LeaveTracker[[#This Row],[Days]]&amp;" "&amp;LeaveTracker[[#This Row],[Type of Leave]]</f>
        <v>3 SL</v>
      </c>
      <c r="L3157" s="23">
        <f ca="1">NETWORKDAYS(LeaveTracker[[#This Row],[Start Date]],LeaveTracker[[#This Row],[End Date]],lstHolidays)</f>
        <v>3</v>
      </c>
      <c r="M3157" s="27"/>
    </row>
    <row r="3158" spans="1:13" ht="30" hidden="1" customHeight="1" x14ac:dyDescent="0.3">
      <c r="A3158" s="27">
        <f t="shared" si="23"/>
        <v>1510</v>
      </c>
      <c r="B3158" s="31">
        <v>44922</v>
      </c>
      <c r="C3158" s="31">
        <v>44819</v>
      </c>
      <c r="D3158" s="19" t="s">
        <v>900</v>
      </c>
      <c r="E3158" s="51" t="str">
        <f>IF(ISBLANK(LeaveTracker[[#This Row],[Employee Name]]),"-----",VLOOKUP(LeaveTracker[[#This Row],[Employee Name]],Employees[[Employee Name]:[Office]],7))</f>
        <v>ONT</v>
      </c>
      <c r="F3158" s="51" t="str">
        <f>IF(ISBLANK(LeaveTracker[[#This Row],[Employee Name]]),"-----",VLOOKUP(LeaveTracker[[#This Row],[Employee Name]],Employees[[Employee Name]:[Office]],6))</f>
        <v>REGULAR</v>
      </c>
      <c r="G3158" s="24">
        <v>44813</v>
      </c>
      <c r="H3158" s="24">
        <v>44818</v>
      </c>
      <c r="I3158" s="57" t="s">
        <v>81</v>
      </c>
      <c r="K3158" s="51" t="str">
        <f ca="1">LeaveTracker[[#This Row],[Days]]&amp;" "&amp;LeaveTracker[[#This Row],[Type of Leave]]</f>
        <v>4 SL</v>
      </c>
      <c r="L3158" s="23">
        <f ca="1">NETWORKDAYS(LeaveTracker[[#This Row],[Start Date]],LeaveTracker[[#This Row],[End Date]],lstHolidays)</f>
        <v>4</v>
      </c>
      <c r="M3158" s="27"/>
    </row>
    <row r="3159" spans="1:13" ht="30" hidden="1" customHeight="1" x14ac:dyDescent="0.3">
      <c r="A3159" s="27">
        <f t="shared" si="23"/>
        <v>1511</v>
      </c>
      <c r="B3159" s="31">
        <v>44922</v>
      </c>
      <c r="C3159" s="31">
        <v>44888</v>
      </c>
      <c r="D3159" s="19" t="s">
        <v>385</v>
      </c>
      <c r="E3159" s="51" t="str">
        <f>IF(ISBLANK(LeaveTracker[[#This Row],[Employee Name]]),"-----",VLOOKUP(LeaveTracker[[#This Row],[Employee Name]],Employees[[Employee Name]:[Office]],7))</f>
        <v>ONT</v>
      </c>
      <c r="F3159" s="51" t="str">
        <f>IF(ISBLANK(LeaveTracker[[#This Row],[Employee Name]]),"-----",VLOOKUP(LeaveTracker[[#This Row],[Employee Name]],Employees[[Employee Name]:[Office]],6))</f>
        <v>REGULAR</v>
      </c>
      <c r="G3159" s="24">
        <v>44893</v>
      </c>
      <c r="H3159" s="24">
        <v>44894</v>
      </c>
      <c r="I3159" s="57" t="s">
        <v>82</v>
      </c>
      <c r="K3159" s="51" t="str">
        <f ca="1">LeaveTracker[[#This Row],[Days]]&amp;" "&amp;LeaveTracker[[#This Row],[Type of Leave]]</f>
        <v>2 VL</v>
      </c>
      <c r="L3159" s="23">
        <f ca="1">NETWORKDAYS(LeaveTracker[[#This Row],[Start Date]],LeaveTracker[[#This Row],[End Date]],lstHolidays)</f>
        <v>2</v>
      </c>
      <c r="M3159" s="27"/>
    </row>
    <row r="3160" spans="1:13" ht="30" hidden="1" customHeight="1" x14ac:dyDescent="0.3">
      <c r="A3160" s="27">
        <f t="shared" si="23"/>
        <v>1512</v>
      </c>
      <c r="B3160" s="31">
        <v>44922</v>
      </c>
      <c r="C3160" s="31">
        <v>44880</v>
      </c>
      <c r="D3160" s="19" t="s">
        <v>1995</v>
      </c>
      <c r="E3160" s="51" t="str">
        <f>IF(ISBLANK(LeaveTracker[[#This Row],[Employee Name]]),"-----",VLOOKUP(LeaveTracker[[#This Row],[Employee Name]],Employees[[Employee Name]:[Office]],7))</f>
        <v>ONT</v>
      </c>
      <c r="F3160" s="51" t="str">
        <f>IF(ISBLANK(LeaveTracker[[#This Row],[Employee Name]]),"-----",VLOOKUP(LeaveTracker[[#This Row],[Employee Name]],Employees[[Employee Name]:[Office]],6))</f>
        <v>REGULAR</v>
      </c>
      <c r="G3160" s="24">
        <v>44871</v>
      </c>
      <c r="H3160" s="24">
        <v>44875</v>
      </c>
      <c r="I3160" s="57" t="s">
        <v>82</v>
      </c>
      <c r="K3160" s="51" t="str">
        <f ca="1">LeaveTracker[[#This Row],[Days]]&amp;" "&amp;LeaveTracker[[#This Row],[Type of Leave]]</f>
        <v>4 VL</v>
      </c>
      <c r="L3160" s="23">
        <f ca="1">NETWORKDAYS(LeaveTracker[[#This Row],[Start Date]],LeaveTracker[[#This Row],[End Date]],lstHolidays)</f>
        <v>4</v>
      </c>
      <c r="M3160" s="27"/>
    </row>
    <row r="3161" spans="1:13" ht="30" hidden="1" customHeight="1" x14ac:dyDescent="0.3">
      <c r="A3161" s="27">
        <v>1512</v>
      </c>
      <c r="B3161" s="31">
        <v>44922</v>
      </c>
      <c r="C3161" s="31">
        <v>44880</v>
      </c>
      <c r="D3161" s="19" t="s">
        <v>1995</v>
      </c>
      <c r="E3161" s="51" t="str">
        <f>IF(ISBLANK(LeaveTracker[[#This Row],[Employee Name]]),"-----",VLOOKUP(LeaveTracker[[#This Row],[Employee Name]],Employees[[Employee Name]:[Office]],7))</f>
        <v>ONT</v>
      </c>
      <c r="F3161" s="51" t="str">
        <f>IF(ISBLANK(LeaveTracker[[#This Row],[Employee Name]]),"-----",VLOOKUP(LeaveTracker[[#This Row],[Employee Name]],Employees[[Employee Name]:[Office]],6))</f>
        <v>REGULAR</v>
      </c>
      <c r="G3161" s="24">
        <v>44878</v>
      </c>
      <c r="H3161" s="24">
        <v>44878</v>
      </c>
      <c r="I3161" s="57" t="s">
        <v>82</v>
      </c>
      <c r="K3161" s="51" t="str">
        <f ca="1">LeaveTracker[[#This Row],[Days]]&amp;" "&amp;LeaveTracker[[#This Row],[Type of Leave]]</f>
        <v>0 VL</v>
      </c>
      <c r="L3161" s="23">
        <f ca="1">NETWORKDAYS(LeaveTracker[[#This Row],[Start Date]],LeaveTracker[[#This Row],[End Date]],lstHolidays)</f>
        <v>0</v>
      </c>
      <c r="M3161" s="27"/>
    </row>
    <row r="3162" spans="1:13" ht="30" hidden="1" customHeight="1" x14ac:dyDescent="0.3">
      <c r="A3162" s="27">
        <f t="shared" si="23"/>
        <v>1513</v>
      </c>
      <c r="B3162" s="31">
        <v>44922</v>
      </c>
      <c r="C3162" s="31">
        <v>44872</v>
      </c>
      <c r="D3162" s="19" t="s">
        <v>776</v>
      </c>
      <c r="E3162" s="51" t="str">
        <f>IF(ISBLANK(LeaveTracker[[#This Row],[Employee Name]]),"-----",VLOOKUP(LeaveTracker[[#This Row],[Employee Name]],Employees[[Employee Name]:[Office]],7))</f>
        <v>ONT</v>
      </c>
      <c r="F3162" s="51" t="str">
        <f>IF(ISBLANK(LeaveTracker[[#This Row],[Employee Name]]),"-----",VLOOKUP(LeaveTracker[[#This Row],[Employee Name]],Employees[[Employee Name]:[Office]],6))</f>
        <v>REGULAR</v>
      </c>
      <c r="G3162" s="24">
        <v>44879</v>
      </c>
      <c r="H3162" s="24">
        <v>44881</v>
      </c>
      <c r="I3162" s="57" t="s">
        <v>82</v>
      </c>
      <c r="K3162" s="51" t="str">
        <f ca="1">LeaveTracker[[#This Row],[Days]]&amp;" "&amp;LeaveTracker[[#This Row],[Type of Leave]]</f>
        <v>3 VL</v>
      </c>
      <c r="L3162" s="23">
        <f ca="1">NETWORKDAYS(LeaveTracker[[#This Row],[Start Date]],LeaveTracker[[#This Row],[End Date]],lstHolidays)</f>
        <v>3</v>
      </c>
      <c r="M3162" s="27"/>
    </row>
    <row r="3163" spans="1:13" ht="30" hidden="1" customHeight="1" x14ac:dyDescent="0.3">
      <c r="A3163" s="27">
        <f t="shared" si="23"/>
        <v>1514</v>
      </c>
      <c r="B3163" s="31">
        <v>44922</v>
      </c>
      <c r="C3163" s="31">
        <v>44872</v>
      </c>
      <c r="D3163" s="19" t="s">
        <v>776</v>
      </c>
      <c r="E3163" s="51" t="str">
        <f>IF(ISBLANK(LeaveTracker[[#This Row],[Employee Name]]),"-----",VLOOKUP(LeaveTracker[[#This Row],[Employee Name]],Employees[[Employee Name]:[Office]],7))</f>
        <v>ONT</v>
      </c>
      <c r="F3163" s="51" t="str">
        <f>IF(ISBLANK(LeaveTracker[[#This Row],[Employee Name]]),"-----",VLOOKUP(LeaveTracker[[#This Row],[Employee Name]],Employees[[Employee Name]:[Office]],6))</f>
        <v>REGULAR</v>
      </c>
      <c r="G3163" s="24">
        <v>44878</v>
      </c>
      <c r="H3163" s="24">
        <v>44878</v>
      </c>
      <c r="I3163" s="57" t="s">
        <v>300</v>
      </c>
      <c r="J3163" s="43" t="s">
        <v>1007</v>
      </c>
      <c r="K3163" s="51" t="str">
        <f ca="1">LeaveTracker[[#This Row],[Days]]&amp;" "&amp;LeaveTracker[[#This Row],[Type of Leave]]</f>
        <v>0 OTHER</v>
      </c>
      <c r="L3163" s="23">
        <f ca="1">NETWORKDAYS(LeaveTracker[[#This Row],[Start Date]],LeaveTracker[[#This Row],[End Date]],lstHolidays)</f>
        <v>0</v>
      </c>
      <c r="M3163" s="27"/>
    </row>
    <row r="3164" spans="1:13" ht="30" hidden="1" customHeight="1" x14ac:dyDescent="0.3">
      <c r="A3164" s="27">
        <f t="shared" si="23"/>
        <v>1515</v>
      </c>
      <c r="B3164" s="31">
        <v>44922</v>
      </c>
      <c r="C3164" s="31">
        <v>44877</v>
      </c>
      <c r="D3164" s="19" t="s">
        <v>189</v>
      </c>
      <c r="E3164" s="51" t="str">
        <f>IF(ISBLANK(LeaveTracker[[#This Row],[Employee Name]]),"-----",VLOOKUP(LeaveTracker[[#This Row],[Employee Name]],Employees[[Employee Name]:[Office]],7))</f>
        <v>CENRO</v>
      </c>
      <c r="F3164" s="51" t="str">
        <f>IF(ISBLANK(LeaveTracker[[#This Row],[Employee Name]]),"-----",VLOOKUP(LeaveTracker[[#This Row],[Employee Name]],Employees[[Employee Name]:[Office]],6))</f>
        <v>CASUAL</v>
      </c>
      <c r="G3164" s="24">
        <v>44874</v>
      </c>
      <c r="H3164" s="24">
        <v>44874</v>
      </c>
      <c r="I3164" s="57" t="s">
        <v>81</v>
      </c>
      <c r="K3164" s="51" t="str">
        <f ca="1">LeaveTracker[[#This Row],[Days]]&amp;" "&amp;LeaveTracker[[#This Row],[Type of Leave]]</f>
        <v>1 SL</v>
      </c>
      <c r="L3164" s="23">
        <f ca="1">NETWORKDAYS(LeaveTracker[[#This Row],[Start Date]],LeaveTracker[[#This Row],[End Date]],lstHolidays)</f>
        <v>1</v>
      </c>
      <c r="M3164" s="27"/>
    </row>
    <row r="3165" spans="1:13" ht="30" hidden="1" customHeight="1" x14ac:dyDescent="0.3">
      <c r="A3165" s="27">
        <f t="shared" si="23"/>
        <v>1516</v>
      </c>
      <c r="B3165" s="31">
        <v>44922</v>
      </c>
      <c r="C3165" s="31">
        <v>44868</v>
      </c>
      <c r="D3165" s="19" t="s">
        <v>711</v>
      </c>
      <c r="E3165" s="51" t="str">
        <f>IF(ISBLANK(LeaveTracker[[#This Row],[Employee Name]]),"-----",VLOOKUP(LeaveTracker[[#This Row],[Employee Name]],Employees[[Employee Name]:[Office]],7))</f>
        <v>ONT</v>
      </c>
      <c r="F3165" s="51" t="str">
        <f>IF(ISBLANK(LeaveTracker[[#This Row],[Employee Name]]),"-----",VLOOKUP(LeaveTracker[[#This Row],[Employee Name]],Employees[[Employee Name]:[Office]],6))</f>
        <v>CASUAL</v>
      </c>
      <c r="G3165" s="24">
        <v>44890</v>
      </c>
      <c r="H3165" s="24">
        <v>44893</v>
      </c>
      <c r="I3165" s="57" t="s">
        <v>82</v>
      </c>
      <c r="K3165" s="51" t="str">
        <f ca="1">LeaveTracker[[#This Row],[Days]]&amp;" "&amp;LeaveTracker[[#This Row],[Type of Leave]]</f>
        <v>2 VL</v>
      </c>
      <c r="L3165" s="23">
        <f ca="1">NETWORKDAYS(LeaveTracker[[#This Row],[Start Date]],LeaveTracker[[#This Row],[End Date]],lstHolidays)</f>
        <v>2</v>
      </c>
      <c r="M3165" s="27"/>
    </row>
    <row r="3166" spans="1:13" ht="30" hidden="1" customHeight="1" x14ac:dyDescent="0.3">
      <c r="A3166" s="27">
        <f t="shared" si="23"/>
        <v>1517</v>
      </c>
      <c r="B3166" s="31">
        <v>44922</v>
      </c>
      <c r="C3166" s="31">
        <v>44911</v>
      </c>
      <c r="D3166" s="19" t="s">
        <v>1845</v>
      </c>
      <c r="E3166" s="51" t="str">
        <f>IF(ISBLANK(LeaveTracker[[#This Row],[Employee Name]]),"-----",VLOOKUP(LeaveTracker[[#This Row],[Employee Name]],Employees[[Employee Name]:[Office]],7))</f>
        <v>GSO</v>
      </c>
      <c r="F3166" s="51" t="str">
        <f>IF(ISBLANK(LeaveTracker[[#This Row],[Employee Name]]),"-----",VLOOKUP(LeaveTracker[[#This Row],[Employee Name]],Employees[[Employee Name]:[Office]],6))</f>
        <v>CASUAL</v>
      </c>
      <c r="G3166" s="24">
        <v>44907</v>
      </c>
      <c r="H3166" s="24">
        <v>44910</v>
      </c>
      <c r="I3166" s="57" t="s">
        <v>81</v>
      </c>
      <c r="K3166" s="51" t="str">
        <f ca="1">LeaveTracker[[#This Row],[Days]]&amp;" "&amp;LeaveTracker[[#This Row],[Type of Leave]]</f>
        <v>4 SL</v>
      </c>
      <c r="L3166" s="23">
        <f ca="1">NETWORKDAYS(LeaveTracker[[#This Row],[Start Date]],LeaveTracker[[#This Row],[End Date]],lstHolidays)</f>
        <v>4</v>
      </c>
      <c r="M3166" s="27"/>
    </row>
    <row r="3167" spans="1:13" ht="30" hidden="1" customHeight="1" x14ac:dyDescent="0.3">
      <c r="A3167" s="27">
        <f t="shared" si="23"/>
        <v>1518</v>
      </c>
      <c r="B3167" s="31">
        <v>44922</v>
      </c>
      <c r="C3167" s="31">
        <v>44887</v>
      </c>
      <c r="D3167" s="19" t="s">
        <v>1060</v>
      </c>
      <c r="E3167" s="51" t="str">
        <f>IF(ISBLANK(LeaveTracker[[#This Row],[Employee Name]]),"-----",VLOOKUP(LeaveTracker[[#This Row],[Employee Name]],Employees[[Employee Name]:[Office]],7))</f>
        <v>CTO</v>
      </c>
      <c r="F3167" s="51" t="str">
        <f>IF(ISBLANK(LeaveTracker[[#This Row],[Employee Name]]),"-----",VLOOKUP(LeaveTracker[[#This Row],[Employee Name]],Employees[[Employee Name]:[Office]],6))</f>
        <v>REGULAR</v>
      </c>
      <c r="G3167" s="24">
        <v>44894</v>
      </c>
      <c r="H3167" s="24">
        <v>44894</v>
      </c>
      <c r="I3167" s="57" t="s">
        <v>82</v>
      </c>
      <c r="J3167" s="43" t="s">
        <v>1008</v>
      </c>
      <c r="K3167" s="51" t="str">
        <f ca="1">LeaveTracker[[#This Row],[Days]]&amp;" "&amp;LeaveTracker[[#This Row],[Type of Leave]]</f>
        <v>1 VL</v>
      </c>
      <c r="L3167" s="23">
        <f ca="1">NETWORKDAYS(LeaveTracker[[#This Row],[Start Date]],LeaveTracker[[#This Row],[End Date]],lstHolidays)</f>
        <v>1</v>
      </c>
      <c r="M3167" s="27"/>
    </row>
    <row r="3168" spans="1:13" ht="30" hidden="1" customHeight="1" x14ac:dyDescent="0.3">
      <c r="A3168" s="27">
        <f t="shared" si="23"/>
        <v>1519</v>
      </c>
      <c r="B3168" s="31">
        <v>44922</v>
      </c>
      <c r="C3168" s="31">
        <v>44894</v>
      </c>
      <c r="D3168" s="19" t="s">
        <v>1060</v>
      </c>
      <c r="E3168" s="51" t="str">
        <f>IF(ISBLANK(LeaveTracker[[#This Row],[Employee Name]]),"-----",VLOOKUP(LeaveTracker[[#This Row],[Employee Name]],Employees[[Employee Name]:[Office]],7))</f>
        <v>CTO</v>
      </c>
      <c r="F3168" s="51" t="str">
        <f>IF(ISBLANK(LeaveTracker[[#This Row],[Employee Name]]),"-----",VLOOKUP(LeaveTracker[[#This Row],[Employee Name]],Employees[[Employee Name]:[Office]],6))</f>
        <v>REGULAR</v>
      </c>
      <c r="G3168" s="24">
        <v>44902</v>
      </c>
      <c r="H3168" s="24">
        <v>44902</v>
      </c>
      <c r="I3168" s="57" t="s">
        <v>82</v>
      </c>
      <c r="J3168" s="43" t="s">
        <v>1008</v>
      </c>
      <c r="K3168" s="51" t="str">
        <f ca="1">LeaveTracker[[#This Row],[Days]]&amp;" "&amp;LeaveTracker[[#This Row],[Type of Leave]]</f>
        <v>1 VL</v>
      </c>
      <c r="L3168" s="23">
        <f ca="1">NETWORKDAYS(LeaveTracker[[#This Row],[Start Date]],LeaveTracker[[#This Row],[End Date]],lstHolidays)</f>
        <v>1</v>
      </c>
      <c r="M3168" s="27"/>
    </row>
    <row r="3169" spans="1:13" ht="30" hidden="1" customHeight="1" x14ac:dyDescent="0.3">
      <c r="A3169" s="27">
        <f t="shared" si="23"/>
        <v>1520</v>
      </c>
      <c r="B3169" s="31">
        <v>44922</v>
      </c>
      <c r="C3169" s="31">
        <v>44907</v>
      </c>
      <c r="D3169" s="19" t="s">
        <v>1060</v>
      </c>
      <c r="E3169" s="51" t="str">
        <f>IF(ISBLANK(LeaveTracker[[#This Row],[Employee Name]]),"-----",VLOOKUP(LeaveTracker[[#This Row],[Employee Name]],Employees[[Employee Name]:[Office]],7))</f>
        <v>CTO</v>
      </c>
      <c r="F3169" s="51" t="str">
        <f>IF(ISBLANK(LeaveTracker[[#This Row],[Employee Name]]),"-----",VLOOKUP(LeaveTracker[[#This Row],[Employee Name]],Employees[[Employee Name]:[Office]],6))</f>
        <v>REGULAR</v>
      </c>
      <c r="G3169" s="24">
        <v>44914</v>
      </c>
      <c r="H3169" s="24">
        <v>44914</v>
      </c>
      <c r="I3169" s="57" t="s">
        <v>82</v>
      </c>
      <c r="K3169" s="51" t="str">
        <f ca="1">LeaveTracker[[#This Row],[Days]]&amp;" "&amp;LeaveTracker[[#This Row],[Type of Leave]]</f>
        <v>1 VL</v>
      </c>
      <c r="L3169" s="23">
        <f ca="1">NETWORKDAYS(LeaveTracker[[#This Row],[Start Date]],LeaveTracker[[#This Row],[End Date]],lstHolidays)</f>
        <v>1</v>
      </c>
      <c r="M3169" s="27"/>
    </row>
    <row r="3170" spans="1:13" ht="30" hidden="1" customHeight="1" x14ac:dyDescent="0.3">
      <c r="A3170" s="27">
        <f t="shared" si="23"/>
        <v>1521</v>
      </c>
      <c r="B3170" s="31">
        <v>44922</v>
      </c>
      <c r="C3170" s="31">
        <v>44897</v>
      </c>
      <c r="D3170" s="19" t="s">
        <v>399</v>
      </c>
      <c r="E3170" s="51" t="str">
        <f>IF(ISBLANK(LeaveTracker[[#This Row],[Employee Name]]),"-----",VLOOKUP(LeaveTracker[[#This Row],[Employee Name]],Employees[[Employee Name]:[Office]],7))</f>
        <v>CTO</v>
      </c>
      <c r="F3170" s="51" t="str">
        <f>IF(ISBLANK(LeaveTracker[[#This Row],[Employee Name]]),"-----",VLOOKUP(LeaveTracker[[#This Row],[Employee Name]],Employees[[Employee Name]:[Office]],6))</f>
        <v>REGULAR</v>
      </c>
      <c r="G3170" s="24">
        <v>44902</v>
      </c>
      <c r="H3170" s="24">
        <v>44904</v>
      </c>
      <c r="I3170" s="57" t="s">
        <v>82</v>
      </c>
      <c r="J3170" s="43" t="s">
        <v>1008</v>
      </c>
      <c r="K3170" s="51" t="str">
        <f ca="1">LeaveTracker[[#This Row],[Days]]&amp;" "&amp;LeaveTracker[[#This Row],[Type of Leave]]</f>
        <v>2 VL</v>
      </c>
      <c r="L3170" s="23">
        <f ca="1">NETWORKDAYS(LeaveTracker[[#This Row],[Start Date]],LeaveTracker[[#This Row],[End Date]],lstHolidays)</f>
        <v>2</v>
      </c>
      <c r="M3170" s="27"/>
    </row>
    <row r="3171" spans="1:13" ht="30" hidden="1" customHeight="1" x14ac:dyDescent="0.3">
      <c r="A3171" s="27">
        <f t="shared" si="23"/>
        <v>1522</v>
      </c>
      <c r="B3171" s="31">
        <v>44922</v>
      </c>
      <c r="C3171" s="31">
        <v>44897</v>
      </c>
      <c r="D3171" s="19" t="s">
        <v>104</v>
      </c>
      <c r="E3171" s="51" t="str">
        <f>IF(ISBLANK(LeaveTracker[[#This Row],[Employee Name]]),"-----",VLOOKUP(LeaveTracker[[#This Row],[Employee Name]],Employees[[Employee Name]:[Office]],7))</f>
        <v>CTO</v>
      </c>
      <c r="F3171" s="51" t="str">
        <f>IF(ISBLANK(LeaveTracker[[#This Row],[Employee Name]]),"-----",VLOOKUP(LeaveTracker[[#This Row],[Employee Name]],Employees[[Employee Name]:[Office]],6))</f>
        <v>REGULAR</v>
      </c>
      <c r="G3171" s="24">
        <v>44911</v>
      </c>
      <c r="H3171" s="24">
        <v>44911</v>
      </c>
      <c r="I3171" s="57" t="s">
        <v>82</v>
      </c>
      <c r="J3171" s="43" t="s">
        <v>1008</v>
      </c>
      <c r="K3171" s="51" t="str">
        <f ca="1">LeaveTracker[[#This Row],[Days]]&amp;" "&amp;LeaveTracker[[#This Row],[Type of Leave]]</f>
        <v>1 VL</v>
      </c>
      <c r="L3171" s="23">
        <f ca="1">NETWORKDAYS(LeaveTracker[[#This Row],[Start Date]],LeaveTracker[[#This Row],[End Date]],lstHolidays)</f>
        <v>1</v>
      </c>
      <c r="M3171" s="27"/>
    </row>
    <row r="3172" spans="1:13" ht="30" hidden="1" customHeight="1" x14ac:dyDescent="0.3">
      <c r="A3172" s="27">
        <v>1522</v>
      </c>
      <c r="B3172" s="31">
        <v>44922</v>
      </c>
      <c r="C3172" s="31">
        <v>44897</v>
      </c>
      <c r="D3172" s="19" t="s">
        <v>104</v>
      </c>
      <c r="E3172" s="51" t="str">
        <f>IF(ISBLANK(LeaveTracker[[#This Row],[Employee Name]]),"-----",VLOOKUP(LeaveTracker[[#This Row],[Employee Name]],Employees[[Employee Name]:[Office]],7))</f>
        <v>CTO</v>
      </c>
      <c r="F3172" s="51" t="str">
        <f>IF(ISBLANK(LeaveTracker[[#This Row],[Employee Name]]),"-----",VLOOKUP(LeaveTracker[[#This Row],[Employee Name]],Employees[[Employee Name]:[Office]],6))</f>
        <v>REGULAR</v>
      </c>
      <c r="G3172" s="24">
        <v>44921</v>
      </c>
      <c r="H3172" s="24">
        <v>44921</v>
      </c>
      <c r="I3172" s="57" t="s">
        <v>82</v>
      </c>
      <c r="J3172" s="43" t="s">
        <v>1008</v>
      </c>
      <c r="K3172" s="51" t="str">
        <f ca="1">LeaveTracker[[#This Row],[Days]]&amp;" "&amp;LeaveTracker[[#This Row],[Type of Leave]]</f>
        <v>0 VL</v>
      </c>
      <c r="L3172" s="23">
        <f ca="1">NETWORKDAYS(LeaveTracker[[#This Row],[Start Date]],LeaveTracker[[#This Row],[End Date]],lstHolidays)</f>
        <v>0</v>
      </c>
      <c r="M3172" s="27"/>
    </row>
    <row r="3173" spans="1:13" ht="30" hidden="1" customHeight="1" x14ac:dyDescent="0.3">
      <c r="A3173" s="27">
        <f>A3171+1</f>
        <v>1523</v>
      </c>
      <c r="B3173" s="31">
        <v>44922</v>
      </c>
      <c r="C3173" s="31">
        <v>44894</v>
      </c>
      <c r="D3173" s="19" t="s">
        <v>104</v>
      </c>
      <c r="E3173" s="51" t="str">
        <f>IF(ISBLANK(LeaveTracker[[#This Row],[Employee Name]]),"-----",VLOOKUP(LeaveTracker[[#This Row],[Employee Name]],Employees[[Employee Name]:[Office]],7))</f>
        <v>CTO</v>
      </c>
      <c r="F3173" s="51" t="str">
        <f>IF(ISBLANK(LeaveTracker[[#This Row],[Employee Name]]),"-----",VLOOKUP(LeaveTracker[[#This Row],[Employee Name]],Employees[[Employee Name]:[Office]],6))</f>
        <v>REGULAR</v>
      </c>
      <c r="G3173" s="24">
        <v>44890</v>
      </c>
      <c r="H3173" s="24">
        <v>44890</v>
      </c>
      <c r="I3173" s="57" t="s">
        <v>81</v>
      </c>
      <c r="K3173" s="51" t="str">
        <f ca="1">LeaveTracker[[#This Row],[Days]]&amp;" "&amp;LeaveTracker[[#This Row],[Type of Leave]]</f>
        <v>1 SL</v>
      </c>
      <c r="L3173" s="23">
        <f ca="1">NETWORKDAYS(LeaveTracker[[#This Row],[Start Date]],LeaveTracker[[#This Row],[End Date]],lstHolidays)</f>
        <v>1</v>
      </c>
      <c r="M3173" s="27"/>
    </row>
    <row r="3174" spans="1:13" ht="30" hidden="1" customHeight="1" x14ac:dyDescent="0.3">
      <c r="A3174" s="27">
        <f t="shared" si="23"/>
        <v>1524</v>
      </c>
      <c r="B3174" s="31">
        <v>44922</v>
      </c>
      <c r="C3174" s="31">
        <v>44897</v>
      </c>
      <c r="D3174" s="19" t="s">
        <v>414</v>
      </c>
      <c r="E3174" s="51" t="str">
        <f>IF(ISBLANK(LeaveTracker[[#This Row],[Employee Name]]),"-----",VLOOKUP(LeaveTracker[[#This Row],[Employee Name]],Employees[[Employee Name]:[Office]],7))</f>
        <v>CTO</v>
      </c>
      <c r="F3174" s="51" t="str">
        <f>IF(ISBLANK(LeaveTracker[[#This Row],[Employee Name]]),"-----",VLOOKUP(LeaveTracker[[#This Row],[Employee Name]],Employees[[Employee Name]:[Office]],6))</f>
        <v>REGULAR</v>
      </c>
      <c r="G3174" s="24">
        <v>44896</v>
      </c>
      <c r="H3174" s="24">
        <v>44896</v>
      </c>
      <c r="I3174" s="57" t="s">
        <v>81</v>
      </c>
      <c r="K3174" s="51" t="str">
        <f ca="1">LeaveTracker[[#This Row],[Days]]&amp;" "&amp;LeaveTracker[[#This Row],[Type of Leave]]</f>
        <v>1 SL</v>
      </c>
      <c r="L3174" s="23">
        <f ca="1">NETWORKDAYS(LeaveTracker[[#This Row],[Start Date]],LeaveTracker[[#This Row],[End Date]],lstHolidays)</f>
        <v>1</v>
      </c>
      <c r="M3174" s="27"/>
    </row>
    <row r="3175" spans="1:13" ht="30" hidden="1" customHeight="1" x14ac:dyDescent="0.3">
      <c r="A3175" s="27">
        <f t="shared" si="23"/>
        <v>1525</v>
      </c>
      <c r="B3175" s="31">
        <v>44922</v>
      </c>
      <c r="C3175" s="31">
        <v>44896</v>
      </c>
      <c r="D3175" s="19" t="s">
        <v>374</v>
      </c>
      <c r="E3175" s="51" t="str">
        <f>IF(ISBLANK(LeaveTracker[[#This Row],[Employee Name]]),"-----",VLOOKUP(LeaveTracker[[#This Row],[Employee Name]],Employees[[Employee Name]:[Office]],7))</f>
        <v>LIBRARY</v>
      </c>
      <c r="F3175" s="51" t="str">
        <f>IF(ISBLANK(LeaveTracker[[#This Row],[Employee Name]]),"-----",VLOOKUP(LeaveTracker[[#This Row],[Employee Name]],Employees[[Employee Name]:[Office]],6))</f>
        <v>REGULAR</v>
      </c>
      <c r="G3175" s="24">
        <v>44902</v>
      </c>
      <c r="H3175" s="24">
        <v>44902</v>
      </c>
      <c r="I3175" s="57" t="s">
        <v>82</v>
      </c>
      <c r="K3175" s="51" t="str">
        <f ca="1">LeaveTracker[[#This Row],[Days]]&amp;" "&amp;LeaveTracker[[#This Row],[Type of Leave]]</f>
        <v>1 VL</v>
      </c>
      <c r="L3175" s="23">
        <f ca="1">NETWORKDAYS(LeaveTracker[[#This Row],[Start Date]],LeaveTracker[[#This Row],[End Date]],lstHolidays)</f>
        <v>1</v>
      </c>
      <c r="M3175" s="27"/>
    </row>
    <row r="3176" spans="1:13" ht="30" hidden="1" customHeight="1" x14ac:dyDescent="0.3">
      <c r="A3176" s="27">
        <f t="shared" si="23"/>
        <v>1526</v>
      </c>
      <c r="B3176" s="31">
        <v>44922</v>
      </c>
      <c r="C3176" s="31">
        <v>44894</v>
      </c>
      <c r="D3176" s="19" t="s">
        <v>766</v>
      </c>
      <c r="E3176" s="51" t="str">
        <f>IF(ISBLANK(LeaveTracker[[#This Row],[Employee Name]]),"-----",VLOOKUP(LeaveTracker[[#This Row],[Employee Name]],Employees[[Employee Name]:[Office]],7))</f>
        <v>CTO</v>
      </c>
      <c r="F3176" s="51" t="str">
        <f>IF(ISBLANK(LeaveTracker[[#This Row],[Employee Name]]),"-----",VLOOKUP(LeaveTracker[[#This Row],[Employee Name]],Employees[[Employee Name]:[Office]],6))</f>
        <v>REGULAR</v>
      </c>
      <c r="G3176" s="24">
        <v>44881</v>
      </c>
      <c r="H3176" s="24">
        <v>44881</v>
      </c>
      <c r="I3176" s="57" t="s">
        <v>81</v>
      </c>
      <c r="K3176" s="51" t="str">
        <f ca="1">LeaveTracker[[#This Row],[Days]]&amp;" "&amp;LeaveTracker[[#This Row],[Type of Leave]]</f>
        <v>1 SL</v>
      </c>
      <c r="L3176" s="23">
        <f ca="1">NETWORKDAYS(LeaveTracker[[#This Row],[Start Date]],LeaveTracker[[#This Row],[End Date]],lstHolidays)</f>
        <v>1</v>
      </c>
      <c r="M3176" s="27"/>
    </row>
    <row r="3177" spans="1:13" ht="30" hidden="1" customHeight="1" x14ac:dyDescent="0.3">
      <c r="A3177" s="27">
        <v>1526</v>
      </c>
      <c r="B3177" s="31">
        <v>44922</v>
      </c>
      <c r="C3177" s="31">
        <v>44894</v>
      </c>
      <c r="D3177" s="19" t="s">
        <v>766</v>
      </c>
      <c r="E3177" s="51" t="str">
        <f>IF(ISBLANK(LeaveTracker[[#This Row],[Employee Name]]),"-----",VLOOKUP(LeaveTracker[[#This Row],[Employee Name]],Employees[[Employee Name]:[Office]],7))</f>
        <v>CTO</v>
      </c>
      <c r="F3177" s="51" t="str">
        <f>IF(ISBLANK(LeaveTracker[[#This Row],[Employee Name]]),"-----",VLOOKUP(LeaveTracker[[#This Row],[Employee Name]],Employees[[Employee Name]:[Office]],6))</f>
        <v>REGULAR</v>
      </c>
      <c r="G3177" s="24">
        <v>44893</v>
      </c>
      <c r="H3177" s="24">
        <v>44893</v>
      </c>
      <c r="I3177" s="57" t="s">
        <v>81</v>
      </c>
      <c r="K3177" s="51" t="str">
        <f ca="1">LeaveTracker[[#This Row],[Days]]&amp;" "&amp;LeaveTracker[[#This Row],[Type of Leave]]</f>
        <v>1 SL</v>
      </c>
      <c r="L3177" s="23">
        <f ca="1">NETWORKDAYS(LeaveTracker[[#This Row],[Start Date]],LeaveTracker[[#This Row],[End Date]],lstHolidays)</f>
        <v>1</v>
      </c>
      <c r="M3177" s="27"/>
    </row>
    <row r="3178" spans="1:13" ht="30" hidden="1" customHeight="1" x14ac:dyDescent="0.3">
      <c r="A3178" s="27">
        <f t="shared" si="23"/>
        <v>1527</v>
      </c>
      <c r="B3178" s="31">
        <v>44922</v>
      </c>
      <c r="C3178" s="31">
        <v>44908</v>
      </c>
      <c r="D3178" s="19" t="s">
        <v>714</v>
      </c>
      <c r="E3178" s="51" t="str">
        <f>IF(ISBLANK(LeaveTracker[[#This Row],[Employee Name]]),"-----",VLOOKUP(LeaveTracker[[#This Row],[Employee Name]],Employees[[Employee Name]:[Office]],7))</f>
        <v>CBO</v>
      </c>
      <c r="F3178" s="51" t="str">
        <f>IF(ISBLANK(LeaveTracker[[#This Row],[Employee Name]]),"-----",VLOOKUP(LeaveTracker[[#This Row],[Employee Name]],Employees[[Employee Name]:[Office]],6))</f>
        <v>REGULAR</v>
      </c>
      <c r="G3178" s="24">
        <v>44909</v>
      </c>
      <c r="H3178" s="24">
        <v>44909</v>
      </c>
      <c r="I3178" s="57" t="s">
        <v>300</v>
      </c>
      <c r="J3178" s="43" t="s">
        <v>1007</v>
      </c>
      <c r="K3178" s="51" t="str">
        <f ca="1">LeaveTracker[[#This Row],[Days]]&amp;" "&amp;LeaveTracker[[#This Row],[Type of Leave]]</f>
        <v>1 OTHER</v>
      </c>
      <c r="L3178" s="23">
        <f ca="1">NETWORKDAYS(LeaveTracker[[#This Row],[Start Date]],LeaveTracker[[#This Row],[End Date]],lstHolidays)</f>
        <v>1</v>
      </c>
      <c r="M3178" s="27"/>
    </row>
    <row r="3179" spans="1:13" ht="30" hidden="1" customHeight="1" x14ac:dyDescent="0.3">
      <c r="A3179" s="27">
        <f t="shared" si="23"/>
        <v>1528</v>
      </c>
      <c r="B3179" s="31">
        <v>44922</v>
      </c>
      <c r="C3179" s="31">
        <v>44902</v>
      </c>
      <c r="D3179" s="35" t="s">
        <v>717</v>
      </c>
      <c r="E3179" s="51" t="str">
        <f>IF(ISBLANK(LeaveTracker[[#This Row],[Employee Name]]),"-----",VLOOKUP(LeaveTracker[[#This Row],[Employee Name]],Employees[[Employee Name]:[Office]],7))</f>
        <v>CBO</v>
      </c>
      <c r="F3179" s="51" t="str">
        <f>IF(ISBLANK(LeaveTracker[[#This Row],[Employee Name]]),"-----",VLOOKUP(LeaveTracker[[#This Row],[Employee Name]],Employees[[Employee Name]:[Office]],6))</f>
        <v>REGULAR</v>
      </c>
      <c r="G3179" s="24">
        <v>44910</v>
      </c>
      <c r="H3179" s="24">
        <v>44910</v>
      </c>
      <c r="I3179" s="57" t="s">
        <v>82</v>
      </c>
      <c r="J3179" s="43" t="s">
        <v>1008</v>
      </c>
      <c r="K3179" s="51" t="str">
        <f ca="1">LeaveTracker[[#This Row],[Days]]&amp;" "&amp;LeaveTracker[[#This Row],[Type of Leave]]</f>
        <v>1 VL</v>
      </c>
      <c r="L3179" s="23">
        <f ca="1">NETWORKDAYS(LeaveTracker[[#This Row],[Start Date]],LeaveTracker[[#This Row],[End Date]],lstHolidays)</f>
        <v>1</v>
      </c>
      <c r="M3179" s="27"/>
    </row>
    <row r="3180" spans="1:13" ht="30" hidden="1" customHeight="1" x14ac:dyDescent="0.3">
      <c r="A3180" s="27">
        <f t="shared" si="23"/>
        <v>1529</v>
      </c>
      <c r="B3180" s="31">
        <v>44922</v>
      </c>
      <c r="C3180" s="31">
        <v>44890</v>
      </c>
      <c r="D3180" s="35" t="s">
        <v>717</v>
      </c>
      <c r="E3180" s="51" t="str">
        <f>IF(ISBLANK(LeaveTracker[[#This Row],[Employee Name]]),"-----",VLOOKUP(LeaveTracker[[#This Row],[Employee Name]],Employees[[Employee Name]:[Office]],7))</f>
        <v>CBO</v>
      </c>
      <c r="F3180" s="51" t="str">
        <f>IF(ISBLANK(LeaveTracker[[#This Row],[Employee Name]]),"-----",VLOOKUP(LeaveTracker[[#This Row],[Employee Name]],Employees[[Employee Name]:[Office]],6))</f>
        <v>REGULAR</v>
      </c>
      <c r="G3180" s="24">
        <v>44896</v>
      </c>
      <c r="H3180" s="24">
        <v>44896</v>
      </c>
      <c r="I3180" s="57" t="s">
        <v>82</v>
      </c>
      <c r="J3180" s="43" t="s">
        <v>1008</v>
      </c>
      <c r="K3180" s="51" t="str">
        <f ca="1">LeaveTracker[[#This Row],[Days]]&amp;" "&amp;LeaveTracker[[#This Row],[Type of Leave]]</f>
        <v>1 VL</v>
      </c>
      <c r="L3180" s="23">
        <f ca="1">NETWORKDAYS(LeaveTracker[[#This Row],[Start Date]],LeaveTracker[[#This Row],[End Date]],lstHolidays)</f>
        <v>1</v>
      </c>
      <c r="M3180" s="27"/>
    </row>
    <row r="3181" spans="1:13" ht="30" hidden="1" customHeight="1" x14ac:dyDescent="0.3">
      <c r="A3181" s="27">
        <f t="shared" si="23"/>
        <v>1530</v>
      </c>
      <c r="B3181" s="31">
        <v>44922</v>
      </c>
      <c r="C3181" s="31">
        <v>44890</v>
      </c>
      <c r="D3181" s="19" t="s">
        <v>186</v>
      </c>
      <c r="E3181" s="51" t="str">
        <f>IF(ISBLANK(LeaveTracker[[#This Row],[Employee Name]]),"-----",VLOOKUP(LeaveTracker[[#This Row],[Employee Name]],Employees[[Employee Name]:[Office]],7))</f>
        <v>CBO</v>
      </c>
      <c r="F3181" s="51" t="str">
        <f>IF(ISBLANK(LeaveTracker[[#This Row],[Employee Name]]),"-----",VLOOKUP(LeaveTracker[[#This Row],[Employee Name]],Employees[[Employee Name]:[Office]],6))</f>
        <v>REGULAR</v>
      </c>
      <c r="G3181" s="24">
        <v>44904</v>
      </c>
      <c r="H3181" s="24">
        <v>44904</v>
      </c>
      <c r="I3181" s="57" t="s">
        <v>82</v>
      </c>
      <c r="J3181" s="43" t="s">
        <v>1008</v>
      </c>
      <c r="K3181" s="51" t="str">
        <f ca="1">LeaveTracker[[#This Row],[Days]]&amp;" "&amp;LeaveTracker[[#This Row],[Type of Leave]]</f>
        <v>1 VL</v>
      </c>
      <c r="L3181" s="23">
        <f ca="1">NETWORKDAYS(LeaveTracker[[#This Row],[Start Date]],LeaveTracker[[#This Row],[End Date]],lstHolidays)</f>
        <v>1</v>
      </c>
      <c r="M3181" s="27"/>
    </row>
    <row r="3182" spans="1:13" ht="30" hidden="1" customHeight="1" x14ac:dyDescent="0.3">
      <c r="A3182" s="27">
        <v>1530</v>
      </c>
      <c r="B3182" s="31">
        <v>44922</v>
      </c>
      <c r="C3182" s="31">
        <v>44890</v>
      </c>
      <c r="D3182" s="19" t="s">
        <v>186</v>
      </c>
      <c r="E3182" s="51" t="str">
        <f>IF(ISBLANK(LeaveTracker[[#This Row],[Employee Name]]),"-----",VLOOKUP(LeaveTracker[[#This Row],[Employee Name]],Employees[[Employee Name]:[Office]],7))</f>
        <v>CBO</v>
      </c>
      <c r="F3182" s="51" t="str">
        <f>IF(ISBLANK(LeaveTracker[[#This Row],[Employee Name]]),"-----",VLOOKUP(LeaveTracker[[#This Row],[Employee Name]],Employees[[Employee Name]:[Office]],6))</f>
        <v>REGULAR</v>
      </c>
      <c r="G3182" s="24">
        <v>44911</v>
      </c>
      <c r="H3182" s="24">
        <v>44911</v>
      </c>
      <c r="I3182" s="57" t="s">
        <v>82</v>
      </c>
      <c r="J3182" s="43" t="s">
        <v>1008</v>
      </c>
      <c r="K3182" s="51" t="str">
        <f ca="1">LeaveTracker[[#This Row],[Days]]&amp;" "&amp;LeaveTracker[[#This Row],[Type of Leave]]</f>
        <v>1 VL</v>
      </c>
      <c r="L3182" s="23">
        <f ca="1">NETWORKDAYS(LeaveTracker[[#This Row],[Start Date]],LeaveTracker[[#This Row],[End Date]],lstHolidays)</f>
        <v>1</v>
      </c>
      <c r="M3182" s="27"/>
    </row>
    <row r="3183" spans="1:13" ht="30" hidden="1" customHeight="1" x14ac:dyDescent="0.3">
      <c r="A3183" s="27">
        <v>1530</v>
      </c>
      <c r="B3183" s="31">
        <v>44922</v>
      </c>
      <c r="C3183" s="31">
        <v>44890</v>
      </c>
      <c r="D3183" s="19" t="s">
        <v>186</v>
      </c>
      <c r="E3183" s="51" t="str">
        <f>IF(ISBLANK(LeaveTracker[[#This Row],[Employee Name]]),"-----",VLOOKUP(LeaveTracker[[#This Row],[Employee Name]],Employees[[Employee Name]:[Office]],7))</f>
        <v>CBO</v>
      </c>
      <c r="F3183" s="51" t="str">
        <f>IF(ISBLANK(LeaveTracker[[#This Row],[Employee Name]]),"-----",VLOOKUP(LeaveTracker[[#This Row],[Employee Name]],Employees[[Employee Name]:[Office]],6))</f>
        <v>REGULAR</v>
      </c>
      <c r="G3183" s="24">
        <v>44916</v>
      </c>
      <c r="H3183" s="24">
        <v>44916</v>
      </c>
      <c r="I3183" s="57" t="s">
        <v>82</v>
      </c>
      <c r="J3183" s="43" t="s">
        <v>1008</v>
      </c>
      <c r="K3183" s="51" t="str">
        <f ca="1">LeaveTracker[[#This Row],[Days]]&amp;" "&amp;LeaveTracker[[#This Row],[Type of Leave]]</f>
        <v>1 VL</v>
      </c>
      <c r="L3183" s="23">
        <f ca="1">NETWORKDAYS(LeaveTracker[[#This Row],[Start Date]],LeaveTracker[[#This Row],[End Date]],lstHolidays)</f>
        <v>1</v>
      </c>
      <c r="M3183" s="27"/>
    </row>
    <row r="3184" spans="1:13" ht="30" hidden="1" customHeight="1" x14ac:dyDescent="0.3">
      <c r="A3184" s="27">
        <v>1530</v>
      </c>
      <c r="B3184" s="31">
        <v>44922</v>
      </c>
      <c r="C3184" s="31">
        <v>44890</v>
      </c>
      <c r="D3184" s="19" t="s">
        <v>186</v>
      </c>
      <c r="E3184" s="51" t="str">
        <f>IF(ISBLANK(LeaveTracker[[#This Row],[Employee Name]]),"-----",VLOOKUP(LeaveTracker[[#This Row],[Employee Name]],Employees[[Employee Name]:[Office]],7))</f>
        <v>CBO</v>
      </c>
      <c r="F3184" s="51" t="str">
        <f>IF(ISBLANK(LeaveTracker[[#This Row],[Employee Name]]),"-----",VLOOKUP(LeaveTracker[[#This Row],[Employee Name]],Employees[[Employee Name]:[Office]],6))</f>
        <v>REGULAR</v>
      </c>
      <c r="G3184" s="24">
        <v>44921</v>
      </c>
      <c r="H3184" s="24">
        <v>44921</v>
      </c>
      <c r="I3184" s="57" t="s">
        <v>82</v>
      </c>
      <c r="J3184" s="43" t="s">
        <v>1008</v>
      </c>
      <c r="K3184" s="51" t="str">
        <f ca="1">LeaveTracker[[#This Row],[Days]]&amp;" "&amp;LeaveTracker[[#This Row],[Type of Leave]]</f>
        <v>0 VL</v>
      </c>
      <c r="L3184" s="23">
        <f ca="1">NETWORKDAYS(LeaveTracker[[#This Row],[Start Date]],LeaveTracker[[#This Row],[End Date]],lstHolidays)</f>
        <v>0</v>
      </c>
      <c r="M3184" s="27"/>
    </row>
    <row r="3185" spans="1:13" ht="30" hidden="1" customHeight="1" x14ac:dyDescent="0.3">
      <c r="A3185" s="27">
        <f t="shared" si="23"/>
        <v>1531</v>
      </c>
      <c r="B3185" s="31">
        <v>44922</v>
      </c>
      <c r="C3185" s="31">
        <v>44890</v>
      </c>
      <c r="D3185" s="19" t="s">
        <v>1270</v>
      </c>
      <c r="E3185" s="51" t="str">
        <f>IF(ISBLANK(LeaveTracker[[#This Row],[Employee Name]]),"-----",VLOOKUP(LeaveTracker[[#This Row],[Employee Name]],Employees[[Employee Name]:[Office]],7))</f>
        <v>BUDGET</v>
      </c>
      <c r="F3185" s="51" t="str">
        <f>IF(ISBLANK(LeaveTracker[[#This Row],[Employee Name]]),"-----",VLOOKUP(LeaveTracker[[#This Row],[Employee Name]],Employees[[Employee Name]:[Office]],6))</f>
        <v>REGULAR</v>
      </c>
      <c r="G3185" s="24">
        <v>44893</v>
      </c>
      <c r="H3185" s="24">
        <v>44893</v>
      </c>
      <c r="I3185" s="57" t="s">
        <v>82</v>
      </c>
      <c r="J3185" s="43" t="s">
        <v>1008</v>
      </c>
      <c r="K3185" s="51" t="str">
        <f ca="1">LeaveTracker[[#This Row],[Days]]&amp;" "&amp;LeaveTracker[[#This Row],[Type of Leave]]</f>
        <v>1 VL</v>
      </c>
      <c r="L3185" s="23">
        <f ca="1">NETWORKDAYS(LeaveTracker[[#This Row],[Start Date]],LeaveTracker[[#This Row],[End Date]],lstHolidays)</f>
        <v>1</v>
      </c>
      <c r="M3185" s="27"/>
    </row>
    <row r="3186" spans="1:13" ht="30" hidden="1" customHeight="1" x14ac:dyDescent="0.3">
      <c r="A3186" s="27">
        <v>1531</v>
      </c>
      <c r="B3186" s="31">
        <v>44922</v>
      </c>
      <c r="C3186" s="31">
        <v>44890</v>
      </c>
      <c r="D3186" s="19" t="s">
        <v>1270</v>
      </c>
      <c r="E3186" s="51" t="str">
        <f>IF(ISBLANK(LeaveTracker[[#This Row],[Employee Name]]),"-----",VLOOKUP(LeaveTracker[[#This Row],[Employee Name]],Employees[[Employee Name]:[Office]],7))</f>
        <v>BUDGET</v>
      </c>
      <c r="F3186" s="51" t="str">
        <f>IF(ISBLANK(LeaveTracker[[#This Row],[Employee Name]]),"-----",VLOOKUP(LeaveTracker[[#This Row],[Employee Name]],Employees[[Employee Name]:[Office]],6))</f>
        <v>REGULAR</v>
      </c>
      <c r="G3186" s="24">
        <v>44907</v>
      </c>
      <c r="H3186" s="24">
        <v>44907</v>
      </c>
      <c r="I3186" s="57" t="s">
        <v>82</v>
      </c>
      <c r="J3186" s="43" t="s">
        <v>1008</v>
      </c>
      <c r="K3186" s="51" t="str">
        <f ca="1">LeaveTracker[[#This Row],[Days]]&amp;" "&amp;LeaveTracker[[#This Row],[Type of Leave]]</f>
        <v>1 VL</v>
      </c>
      <c r="L3186" s="23">
        <f ca="1">NETWORKDAYS(LeaveTracker[[#This Row],[Start Date]],LeaveTracker[[#This Row],[End Date]],lstHolidays)</f>
        <v>1</v>
      </c>
      <c r="M3186" s="27"/>
    </row>
    <row r="3187" spans="1:13" ht="30" hidden="1" customHeight="1" x14ac:dyDescent="0.3">
      <c r="A3187" s="27">
        <v>1531</v>
      </c>
      <c r="B3187" s="31">
        <v>44922</v>
      </c>
      <c r="C3187" s="31">
        <v>44890</v>
      </c>
      <c r="D3187" s="19" t="s">
        <v>1270</v>
      </c>
      <c r="E3187" s="51" t="str">
        <f>IF(ISBLANK(LeaveTracker[[#This Row],[Employee Name]]),"-----",VLOOKUP(LeaveTracker[[#This Row],[Employee Name]],Employees[[Employee Name]:[Office]],7))</f>
        <v>BUDGET</v>
      </c>
      <c r="F3187" s="51" t="str">
        <f>IF(ISBLANK(LeaveTracker[[#This Row],[Employee Name]]),"-----",VLOOKUP(LeaveTracker[[#This Row],[Employee Name]],Employees[[Employee Name]:[Office]],6))</f>
        <v>REGULAR</v>
      </c>
      <c r="G3187" s="24">
        <v>44917</v>
      </c>
      <c r="H3187" s="24">
        <v>44917</v>
      </c>
      <c r="I3187" s="57" t="s">
        <v>82</v>
      </c>
      <c r="J3187" s="43" t="s">
        <v>1008</v>
      </c>
      <c r="K3187" s="51" t="str">
        <f ca="1">LeaveTracker[[#This Row],[Days]]&amp;" "&amp;LeaveTracker[[#This Row],[Type of Leave]]</f>
        <v>1 VL</v>
      </c>
      <c r="L3187" s="23">
        <f ca="1">NETWORKDAYS(LeaveTracker[[#This Row],[Start Date]],LeaveTracker[[#This Row],[End Date]],lstHolidays)</f>
        <v>1</v>
      </c>
      <c r="M3187" s="27"/>
    </row>
    <row r="3188" spans="1:13" ht="30" hidden="1" customHeight="1" x14ac:dyDescent="0.3">
      <c r="A3188" s="27">
        <v>1531</v>
      </c>
      <c r="B3188" s="31">
        <v>44922</v>
      </c>
      <c r="C3188" s="31">
        <v>44890</v>
      </c>
      <c r="D3188" s="19" t="s">
        <v>1270</v>
      </c>
      <c r="E3188" s="51" t="str">
        <f>IF(ISBLANK(LeaveTracker[[#This Row],[Employee Name]]),"-----",VLOOKUP(LeaveTracker[[#This Row],[Employee Name]],Employees[[Employee Name]:[Office]],7))</f>
        <v>BUDGET</v>
      </c>
      <c r="F3188" s="51" t="str">
        <f>IF(ISBLANK(LeaveTracker[[#This Row],[Employee Name]]),"-----",VLOOKUP(LeaveTracker[[#This Row],[Employee Name]],Employees[[Employee Name]:[Office]],6))</f>
        <v>REGULAR</v>
      </c>
      <c r="G3188" s="24">
        <v>44914</v>
      </c>
      <c r="H3188" s="24">
        <v>44914</v>
      </c>
      <c r="I3188" s="57" t="s">
        <v>82</v>
      </c>
      <c r="J3188" s="43" t="s">
        <v>1008</v>
      </c>
      <c r="K3188" s="51" t="str">
        <f ca="1">LeaveTracker[[#This Row],[Days]]&amp;" "&amp;LeaveTracker[[#This Row],[Type of Leave]]</f>
        <v>1 VL</v>
      </c>
      <c r="L3188" s="23">
        <f ca="1">NETWORKDAYS(LeaveTracker[[#This Row],[Start Date]],LeaveTracker[[#This Row],[End Date]],lstHolidays)</f>
        <v>1</v>
      </c>
      <c r="M3188" s="27"/>
    </row>
    <row r="3189" spans="1:13" ht="30" hidden="1" customHeight="1" x14ac:dyDescent="0.3">
      <c r="A3189" s="27">
        <v>1531</v>
      </c>
      <c r="B3189" s="31">
        <v>44922</v>
      </c>
      <c r="C3189" s="31">
        <v>44890</v>
      </c>
      <c r="D3189" s="19" t="s">
        <v>1270</v>
      </c>
      <c r="E3189" s="51" t="str">
        <f>IF(ISBLANK(LeaveTracker[[#This Row],[Employee Name]]),"-----",VLOOKUP(LeaveTracker[[#This Row],[Employee Name]],Employees[[Employee Name]:[Office]],7))</f>
        <v>BUDGET</v>
      </c>
      <c r="F3189" s="51" t="str">
        <f>IF(ISBLANK(LeaveTracker[[#This Row],[Employee Name]]),"-----",VLOOKUP(LeaveTracker[[#This Row],[Employee Name]],Employees[[Employee Name]:[Office]],6))</f>
        <v>REGULAR</v>
      </c>
      <c r="G3189" s="24">
        <v>44924</v>
      </c>
      <c r="H3189" s="24">
        <v>44924</v>
      </c>
      <c r="I3189" s="57" t="s">
        <v>82</v>
      </c>
      <c r="J3189" s="43" t="s">
        <v>1008</v>
      </c>
      <c r="K3189" s="51" t="str">
        <f ca="1">LeaveTracker[[#This Row],[Days]]&amp;" "&amp;LeaveTracker[[#This Row],[Type of Leave]]</f>
        <v>1 VL</v>
      </c>
      <c r="L3189" s="23">
        <f ca="1">NETWORKDAYS(LeaveTracker[[#This Row],[Start Date]],LeaveTracker[[#This Row],[End Date]],lstHolidays)</f>
        <v>1</v>
      </c>
      <c r="M3189" s="27"/>
    </row>
    <row r="3190" spans="1:13" ht="30" hidden="1" customHeight="1" x14ac:dyDescent="0.3">
      <c r="A3190" s="27">
        <f t="shared" si="23"/>
        <v>1532</v>
      </c>
      <c r="B3190" s="31">
        <v>44922</v>
      </c>
      <c r="C3190" s="31">
        <v>44890</v>
      </c>
      <c r="D3190" s="19" t="s">
        <v>615</v>
      </c>
      <c r="E3190" s="51" t="str">
        <f>IF(ISBLANK(LeaveTracker[[#This Row],[Employee Name]]),"-----",VLOOKUP(LeaveTracker[[#This Row],[Employee Name]],Employees[[Employee Name]:[Office]],7))</f>
        <v>CBO</v>
      </c>
      <c r="F3190" s="51" t="str">
        <f>IF(ISBLANK(LeaveTracker[[#This Row],[Employee Name]]),"-----",VLOOKUP(LeaveTracker[[#This Row],[Employee Name]],Employees[[Employee Name]:[Office]],6))</f>
        <v>REGULAR</v>
      </c>
      <c r="G3190" s="24">
        <v>44901</v>
      </c>
      <c r="H3190" s="24">
        <v>44901</v>
      </c>
      <c r="I3190" s="57" t="s">
        <v>82</v>
      </c>
      <c r="K3190" s="51" t="str">
        <f ca="1">LeaveTracker[[#This Row],[Days]]&amp;" "&amp;LeaveTracker[[#This Row],[Type of Leave]]</f>
        <v>1 VL</v>
      </c>
      <c r="L3190" s="23">
        <f ca="1">NETWORKDAYS(LeaveTracker[[#This Row],[Start Date]],LeaveTracker[[#This Row],[End Date]],lstHolidays)</f>
        <v>1</v>
      </c>
      <c r="M3190" s="27"/>
    </row>
    <row r="3191" spans="1:13" ht="30" hidden="1" customHeight="1" x14ac:dyDescent="0.3">
      <c r="A3191" s="27">
        <v>1532</v>
      </c>
      <c r="B3191" s="31">
        <v>44922</v>
      </c>
      <c r="C3191" s="31">
        <v>44890</v>
      </c>
      <c r="D3191" s="19" t="s">
        <v>615</v>
      </c>
      <c r="E3191" s="51" t="str">
        <f>IF(ISBLANK(LeaveTracker[[#This Row],[Employee Name]]),"-----",VLOOKUP(LeaveTracker[[#This Row],[Employee Name]],Employees[[Employee Name]:[Office]],7))</f>
        <v>CBO</v>
      </c>
      <c r="F3191" s="51" t="str">
        <f>IF(ISBLANK(LeaveTracker[[#This Row],[Employee Name]]),"-----",VLOOKUP(LeaveTracker[[#This Row],[Employee Name]],Employees[[Employee Name]:[Office]],6))</f>
        <v>REGULAR</v>
      </c>
      <c r="G3191" s="24">
        <v>44915</v>
      </c>
      <c r="H3191" s="24">
        <v>44915</v>
      </c>
      <c r="I3191" s="57" t="s">
        <v>82</v>
      </c>
      <c r="K3191" s="51" t="str">
        <f ca="1">LeaveTracker[[#This Row],[Days]]&amp;" "&amp;LeaveTracker[[#This Row],[Type of Leave]]</f>
        <v>1 VL</v>
      </c>
      <c r="L3191" s="23">
        <f ca="1">NETWORKDAYS(LeaveTracker[[#This Row],[Start Date]],LeaveTracker[[#This Row],[End Date]],lstHolidays)</f>
        <v>1</v>
      </c>
      <c r="M3191" s="27"/>
    </row>
    <row r="3192" spans="1:13" ht="30" hidden="1" customHeight="1" x14ac:dyDescent="0.3">
      <c r="A3192" s="27">
        <v>1532</v>
      </c>
      <c r="B3192" s="31">
        <v>44922</v>
      </c>
      <c r="C3192" s="31">
        <v>44890</v>
      </c>
      <c r="D3192" s="19" t="s">
        <v>615</v>
      </c>
      <c r="E3192" s="51" t="str">
        <f>IF(ISBLANK(LeaveTracker[[#This Row],[Employee Name]]),"-----",VLOOKUP(LeaveTracker[[#This Row],[Employee Name]],Employees[[Employee Name]:[Office]],7))</f>
        <v>CBO</v>
      </c>
      <c r="F3192" s="51" t="str">
        <f>IF(ISBLANK(LeaveTracker[[#This Row],[Employee Name]]),"-----",VLOOKUP(LeaveTracker[[#This Row],[Employee Name]],Employees[[Employee Name]:[Office]],6))</f>
        <v>REGULAR</v>
      </c>
      <c r="G3192" s="24">
        <v>44922</v>
      </c>
      <c r="H3192" s="24">
        <v>44922</v>
      </c>
      <c r="I3192" s="57" t="s">
        <v>82</v>
      </c>
      <c r="K3192" s="51" t="str">
        <f ca="1">LeaveTracker[[#This Row],[Days]]&amp;" "&amp;LeaveTracker[[#This Row],[Type of Leave]]</f>
        <v>1 VL</v>
      </c>
      <c r="L3192" s="23">
        <f ca="1">NETWORKDAYS(LeaveTracker[[#This Row],[Start Date]],LeaveTracker[[#This Row],[End Date]],lstHolidays)</f>
        <v>1</v>
      </c>
      <c r="M3192" s="27"/>
    </row>
    <row r="3193" spans="1:13" ht="30" hidden="1" customHeight="1" x14ac:dyDescent="0.3">
      <c r="A3193" s="27">
        <f t="shared" si="23"/>
        <v>1533</v>
      </c>
      <c r="B3193" s="31">
        <v>44922</v>
      </c>
      <c r="C3193" s="31">
        <v>44901</v>
      </c>
      <c r="D3193" s="19" t="s">
        <v>385</v>
      </c>
      <c r="E3193" s="51" t="str">
        <f>IF(ISBLANK(LeaveTracker[[#This Row],[Employee Name]]),"-----",VLOOKUP(LeaveTracker[[#This Row],[Employee Name]],Employees[[Employee Name]:[Office]],7))</f>
        <v>ONT</v>
      </c>
      <c r="F3193" s="51" t="str">
        <f>IF(ISBLANK(LeaveTracker[[#This Row],[Employee Name]]),"-----",VLOOKUP(LeaveTracker[[#This Row],[Employee Name]],Employees[[Employee Name]:[Office]],6))</f>
        <v>REGULAR</v>
      </c>
      <c r="G3193" s="24">
        <v>44921</v>
      </c>
      <c r="H3193" s="24">
        <v>44925</v>
      </c>
      <c r="I3193" s="57" t="s">
        <v>82</v>
      </c>
      <c r="K3193" s="51" t="str">
        <f ca="1">LeaveTracker[[#This Row],[Days]]&amp;" "&amp;LeaveTracker[[#This Row],[Type of Leave]]</f>
        <v>3 VL</v>
      </c>
      <c r="L3193" s="23">
        <f ca="1">NETWORKDAYS(LeaveTracker[[#This Row],[Start Date]],LeaveTracker[[#This Row],[End Date]],lstHolidays)</f>
        <v>3</v>
      </c>
      <c r="M3193" s="27"/>
    </row>
    <row r="3194" spans="1:13" ht="30" hidden="1" customHeight="1" x14ac:dyDescent="0.3">
      <c r="A3194" s="27">
        <f t="shared" si="23"/>
        <v>1534</v>
      </c>
      <c r="B3194" s="31">
        <v>44922</v>
      </c>
      <c r="C3194" s="31">
        <v>44922</v>
      </c>
      <c r="D3194" s="19" t="s">
        <v>2002</v>
      </c>
      <c r="E3194" s="51" t="str">
        <f>IF(ISBLANK(LeaveTracker[[#This Row],[Employee Name]]),"-----",VLOOKUP(LeaveTracker[[#This Row],[Employee Name]],Employees[[Employee Name]:[Office]],7))</f>
        <v>ONT</v>
      </c>
      <c r="F3194" s="51" t="str">
        <f>IF(ISBLANK(LeaveTracker[[#This Row],[Employee Name]]),"-----",VLOOKUP(LeaveTracker[[#This Row],[Employee Name]],Employees[[Employee Name]:[Office]],6))</f>
        <v>REGULAR</v>
      </c>
      <c r="G3194" s="24">
        <v>44918</v>
      </c>
      <c r="H3194" s="24">
        <v>44924</v>
      </c>
      <c r="I3194" s="57" t="s">
        <v>82</v>
      </c>
      <c r="K3194" s="51" t="str">
        <f ca="1">LeaveTracker[[#This Row],[Days]]&amp;" "&amp;LeaveTracker[[#This Row],[Type of Leave]]</f>
        <v>4 VL</v>
      </c>
      <c r="L3194" s="23">
        <f ca="1">NETWORKDAYS(LeaveTracker[[#This Row],[Start Date]],LeaveTracker[[#This Row],[End Date]],lstHolidays)</f>
        <v>4</v>
      </c>
      <c r="M3194" s="27"/>
    </row>
    <row r="3195" spans="1:13" ht="30" hidden="1" customHeight="1" x14ac:dyDescent="0.3">
      <c r="A3195" s="27">
        <f t="shared" ref="A3195:A3257" si="24">A3194+1</f>
        <v>1535</v>
      </c>
      <c r="B3195" s="31">
        <v>44922</v>
      </c>
      <c r="C3195" s="31">
        <v>44895</v>
      </c>
      <c r="D3195" s="19" t="s">
        <v>900</v>
      </c>
      <c r="E3195" s="51" t="str">
        <f>IF(ISBLANK(LeaveTracker[[#This Row],[Employee Name]]),"-----",VLOOKUP(LeaveTracker[[#This Row],[Employee Name]],Employees[[Employee Name]:[Office]],7))</f>
        <v>ONT</v>
      </c>
      <c r="F3195" s="51" t="str">
        <f>IF(ISBLANK(LeaveTracker[[#This Row],[Employee Name]]),"-----",VLOOKUP(LeaveTracker[[#This Row],[Employee Name]],Employees[[Employee Name]:[Office]],6))</f>
        <v>REGULAR</v>
      </c>
      <c r="G3195" s="24">
        <v>44894</v>
      </c>
      <c r="H3195" s="24">
        <v>44894</v>
      </c>
      <c r="I3195" s="57" t="s">
        <v>300</v>
      </c>
      <c r="J3195" s="43" t="s">
        <v>1007</v>
      </c>
      <c r="K3195" s="51" t="str">
        <f ca="1">LeaveTracker[[#This Row],[Days]]&amp;" "&amp;LeaveTracker[[#This Row],[Type of Leave]]</f>
        <v>1 OTHER</v>
      </c>
      <c r="L3195" s="23">
        <f ca="1">NETWORKDAYS(LeaveTracker[[#This Row],[Start Date]],LeaveTracker[[#This Row],[End Date]],lstHolidays)</f>
        <v>1</v>
      </c>
      <c r="M3195" s="27"/>
    </row>
    <row r="3196" spans="1:13" ht="30" hidden="1" customHeight="1" x14ac:dyDescent="0.3">
      <c r="A3196" s="27">
        <f t="shared" si="24"/>
        <v>1536</v>
      </c>
      <c r="B3196" s="31">
        <v>44922</v>
      </c>
      <c r="C3196" s="31">
        <v>44895</v>
      </c>
      <c r="D3196" s="19" t="s">
        <v>900</v>
      </c>
      <c r="E3196" s="51" t="str">
        <f>IF(ISBLANK(LeaveTracker[[#This Row],[Employee Name]]),"-----",VLOOKUP(LeaveTracker[[#This Row],[Employee Name]],Employees[[Employee Name]:[Office]],7))</f>
        <v>ONT</v>
      </c>
      <c r="F3196" s="51" t="str">
        <f>IF(ISBLANK(LeaveTracker[[#This Row],[Employee Name]]),"-----",VLOOKUP(LeaveTracker[[#This Row],[Employee Name]],Employees[[Employee Name]:[Office]],6))</f>
        <v>REGULAR</v>
      </c>
      <c r="G3196" s="24">
        <v>44881</v>
      </c>
      <c r="H3196" s="24">
        <v>44882</v>
      </c>
      <c r="I3196" s="57" t="s">
        <v>81</v>
      </c>
      <c r="K3196" s="51" t="str">
        <f ca="1">LeaveTracker[[#This Row],[Days]]&amp;" "&amp;LeaveTracker[[#This Row],[Type of Leave]]</f>
        <v>2 SL</v>
      </c>
      <c r="L3196" s="23">
        <f ca="1">NETWORKDAYS(LeaveTracker[[#This Row],[Start Date]],LeaveTracker[[#This Row],[End Date]],lstHolidays)</f>
        <v>2</v>
      </c>
      <c r="M3196" s="27"/>
    </row>
    <row r="3197" spans="1:13" ht="30" hidden="1" customHeight="1" x14ac:dyDescent="0.3">
      <c r="A3197" s="27">
        <f t="shared" si="24"/>
        <v>1537</v>
      </c>
      <c r="B3197" s="31">
        <v>44922</v>
      </c>
      <c r="C3197" s="31">
        <v>44896</v>
      </c>
      <c r="D3197" s="19" t="s">
        <v>189</v>
      </c>
      <c r="E3197" s="51" t="str">
        <f>IF(ISBLANK(LeaveTracker[[#This Row],[Employee Name]]),"-----",VLOOKUP(LeaveTracker[[#This Row],[Employee Name]],Employees[[Employee Name]:[Office]],7))</f>
        <v>CENRO</v>
      </c>
      <c r="F3197" s="51" t="str">
        <f>IF(ISBLANK(LeaveTracker[[#This Row],[Employee Name]]),"-----",VLOOKUP(LeaveTracker[[#This Row],[Employee Name]],Employees[[Employee Name]:[Office]],6))</f>
        <v>CASUAL</v>
      </c>
      <c r="G3197" s="24">
        <v>44923</v>
      </c>
      <c r="H3197" s="24">
        <v>44923</v>
      </c>
      <c r="I3197" s="57" t="s">
        <v>300</v>
      </c>
      <c r="J3197" s="43" t="s">
        <v>1007</v>
      </c>
      <c r="K3197" s="51" t="str">
        <f ca="1">LeaveTracker[[#This Row],[Days]]&amp;" "&amp;LeaveTracker[[#This Row],[Type of Leave]]</f>
        <v>1 OTHER</v>
      </c>
      <c r="L3197" s="23">
        <f ca="1">NETWORKDAYS(LeaveTracker[[#This Row],[Start Date]],LeaveTracker[[#This Row],[End Date]],lstHolidays)</f>
        <v>1</v>
      </c>
      <c r="M3197" s="27"/>
    </row>
    <row r="3198" spans="1:13" ht="30" hidden="1" customHeight="1" x14ac:dyDescent="0.3">
      <c r="A3198" s="27">
        <f t="shared" si="24"/>
        <v>1538</v>
      </c>
      <c r="B3198" s="31">
        <v>44922</v>
      </c>
      <c r="C3198" s="31">
        <v>44896</v>
      </c>
      <c r="D3198" s="19" t="s">
        <v>189</v>
      </c>
      <c r="E3198" s="51" t="str">
        <f>IF(ISBLANK(LeaveTracker[[#This Row],[Employee Name]]),"-----",VLOOKUP(LeaveTracker[[#This Row],[Employee Name]],Employees[[Employee Name]:[Office]],7))</f>
        <v>CENRO</v>
      </c>
      <c r="F3198" s="51" t="str">
        <f>IF(ISBLANK(LeaveTracker[[#This Row],[Employee Name]]),"-----",VLOOKUP(LeaveTracker[[#This Row],[Employee Name]],Employees[[Employee Name]:[Office]],6))</f>
        <v>CASUAL</v>
      </c>
      <c r="G3198" s="24">
        <v>44903</v>
      </c>
      <c r="H3198" s="24">
        <v>44903</v>
      </c>
      <c r="I3198" s="57" t="s">
        <v>82</v>
      </c>
      <c r="K3198" s="51" t="str">
        <f ca="1">LeaveTracker[[#This Row],[Days]]&amp;" "&amp;LeaveTracker[[#This Row],[Type of Leave]]</f>
        <v>0 VL</v>
      </c>
      <c r="L3198" s="23">
        <f ca="1">NETWORKDAYS(LeaveTracker[[#This Row],[Start Date]],LeaveTracker[[#This Row],[End Date]],lstHolidays)</f>
        <v>0</v>
      </c>
      <c r="M3198" s="27"/>
    </row>
    <row r="3199" spans="1:13" ht="30" hidden="1" customHeight="1" x14ac:dyDescent="0.3">
      <c r="A3199" s="27">
        <v>1538</v>
      </c>
      <c r="B3199" s="31">
        <v>44922</v>
      </c>
      <c r="C3199" s="31">
        <v>44896</v>
      </c>
      <c r="D3199" s="19" t="s">
        <v>189</v>
      </c>
      <c r="E3199" s="51" t="str">
        <f>IF(ISBLANK(LeaveTracker[[#This Row],[Employee Name]]),"-----",VLOOKUP(LeaveTracker[[#This Row],[Employee Name]],Employees[[Employee Name]:[Office]],7))</f>
        <v>CENRO</v>
      </c>
      <c r="F3199" s="51" t="str">
        <f>IF(ISBLANK(LeaveTracker[[#This Row],[Employee Name]]),"-----",VLOOKUP(LeaveTracker[[#This Row],[Employee Name]],Employees[[Employee Name]:[Office]],6))</f>
        <v>CASUAL</v>
      </c>
      <c r="G3199" s="24">
        <v>44910</v>
      </c>
      <c r="H3199" s="24">
        <v>44910</v>
      </c>
      <c r="I3199" s="57" t="s">
        <v>82</v>
      </c>
      <c r="K3199" s="51" t="str">
        <f ca="1">LeaveTracker[[#This Row],[Days]]&amp;" "&amp;LeaveTracker[[#This Row],[Type of Leave]]</f>
        <v>1 VL</v>
      </c>
      <c r="L3199" s="23">
        <f ca="1">NETWORKDAYS(LeaveTracker[[#This Row],[Start Date]],LeaveTracker[[#This Row],[End Date]],lstHolidays)</f>
        <v>1</v>
      </c>
      <c r="M3199" s="27"/>
    </row>
    <row r="3200" spans="1:13" ht="30" hidden="1" customHeight="1" x14ac:dyDescent="0.3">
      <c r="A3200" s="27">
        <v>1538</v>
      </c>
      <c r="B3200" s="31">
        <v>44922</v>
      </c>
      <c r="C3200" s="31">
        <v>44896</v>
      </c>
      <c r="D3200" s="19" t="s">
        <v>189</v>
      </c>
      <c r="E3200" s="51" t="str">
        <f>IF(ISBLANK(LeaveTracker[[#This Row],[Employee Name]]),"-----",VLOOKUP(LeaveTracker[[#This Row],[Employee Name]],Employees[[Employee Name]:[Office]],7))</f>
        <v>CENRO</v>
      </c>
      <c r="F3200" s="51" t="str">
        <f>IF(ISBLANK(LeaveTracker[[#This Row],[Employee Name]]),"-----",VLOOKUP(LeaveTracker[[#This Row],[Employee Name]],Employees[[Employee Name]:[Office]],6))</f>
        <v>CASUAL</v>
      </c>
      <c r="G3200" s="24">
        <v>44918</v>
      </c>
      <c r="H3200" s="24">
        <v>44918</v>
      </c>
      <c r="I3200" s="57" t="s">
        <v>82</v>
      </c>
      <c r="K3200" s="51" t="str">
        <f ca="1">LeaveTracker[[#This Row],[Days]]&amp;" "&amp;LeaveTracker[[#This Row],[Type of Leave]]</f>
        <v>1 VL</v>
      </c>
      <c r="L3200" s="23">
        <f ca="1">NETWORKDAYS(LeaveTracker[[#This Row],[Start Date]],LeaveTracker[[#This Row],[End Date]],lstHolidays)</f>
        <v>1</v>
      </c>
      <c r="M3200" s="27"/>
    </row>
    <row r="3201" spans="1:13" ht="30" hidden="1" customHeight="1" x14ac:dyDescent="0.3">
      <c r="A3201" s="27">
        <v>1538</v>
      </c>
      <c r="B3201" s="31">
        <v>44922</v>
      </c>
      <c r="C3201" s="31">
        <v>44896</v>
      </c>
      <c r="D3201" s="19" t="s">
        <v>189</v>
      </c>
      <c r="E3201" s="51" t="str">
        <f>IF(ISBLANK(LeaveTracker[[#This Row],[Employee Name]]),"-----",VLOOKUP(LeaveTracker[[#This Row],[Employee Name]],Employees[[Employee Name]:[Office]],7))</f>
        <v>CENRO</v>
      </c>
      <c r="F3201" s="51" t="str">
        <f>IF(ISBLANK(LeaveTracker[[#This Row],[Employee Name]]),"-----",VLOOKUP(LeaveTracker[[#This Row],[Employee Name]],Employees[[Employee Name]:[Office]],6))</f>
        <v>CASUAL</v>
      </c>
      <c r="G3201" s="24">
        <v>44924</v>
      </c>
      <c r="H3201" s="24">
        <v>44924</v>
      </c>
      <c r="I3201" s="57" t="s">
        <v>82</v>
      </c>
      <c r="K3201" s="51" t="str">
        <f ca="1">LeaveTracker[[#This Row],[Days]]&amp;" "&amp;LeaveTracker[[#This Row],[Type of Leave]]</f>
        <v>1 VL</v>
      </c>
      <c r="L3201" s="23">
        <f ca="1">NETWORKDAYS(LeaveTracker[[#This Row],[Start Date]],LeaveTracker[[#This Row],[End Date]],lstHolidays)</f>
        <v>1</v>
      </c>
      <c r="M3201" s="27"/>
    </row>
    <row r="3202" spans="1:13" ht="30" hidden="1" customHeight="1" x14ac:dyDescent="0.3">
      <c r="A3202" s="27">
        <f t="shared" si="24"/>
        <v>1539</v>
      </c>
      <c r="B3202" s="31">
        <v>44922</v>
      </c>
      <c r="C3202" s="31">
        <v>44897</v>
      </c>
      <c r="D3202" s="19" t="s">
        <v>679</v>
      </c>
      <c r="E3202" s="51" t="str">
        <f>IF(ISBLANK(LeaveTracker[[#This Row],[Employee Name]]),"-----",VLOOKUP(LeaveTracker[[#This Row],[Employee Name]],Employees[[Employee Name]:[Office]],7))</f>
        <v>PICNIC GROVE</v>
      </c>
      <c r="F3202" s="51" t="str">
        <f>IF(ISBLANK(LeaveTracker[[#This Row],[Employee Name]]),"-----",VLOOKUP(LeaveTracker[[#This Row],[Employee Name]],Employees[[Employee Name]:[Office]],6))</f>
        <v>REGULAR</v>
      </c>
      <c r="G3202" s="24">
        <v>44904</v>
      </c>
      <c r="H3202" s="24">
        <v>44905</v>
      </c>
      <c r="I3202" s="57" t="s">
        <v>300</v>
      </c>
      <c r="J3202" s="43" t="s">
        <v>1007</v>
      </c>
      <c r="K3202" s="51" t="str">
        <f ca="1">LeaveTracker[[#This Row],[Days]]&amp;" "&amp;LeaveTracker[[#This Row],[Type of Leave]]</f>
        <v>1 OTHER</v>
      </c>
      <c r="L3202" s="23">
        <f ca="1">NETWORKDAYS(LeaveTracker[[#This Row],[Start Date]],LeaveTracker[[#This Row],[End Date]],lstHolidays)</f>
        <v>1</v>
      </c>
      <c r="M3202" s="27"/>
    </row>
    <row r="3203" spans="1:13" ht="30" hidden="1" customHeight="1" x14ac:dyDescent="0.3">
      <c r="A3203" s="27">
        <f t="shared" si="24"/>
        <v>1540</v>
      </c>
      <c r="B3203" s="31">
        <v>44922</v>
      </c>
      <c r="C3203" s="31">
        <v>44898</v>
      </c>
      <c r="D3203" s="19" t="s">
        <v>590</v>
      </c>
      <c r="E3203" s="51" t="str">
        <f>IF(ISBLANK(LeaveTracker[[#This Row],[Employee Name]]),"-----",VLOOKUP(LeaveTracker[[#This Row],[Employee Name]],Employees[[Employee Name]:[Office]],7))</f>
        <v>PICNIC GROVE</v>
      </c>
      <c r="F3203" s="51" t="str">
        <f>IF(ISBLANK(LeaveTracker[[#This Row],[Employee Name]]),"-----",VLOOKUP(LeaveTracker[[#This Row],[Employee Name]],Employees[[Employee Name]:[Office]],6))</f>
        <v>REGULAR</v>
      </c>
      <c r="G3203" s="24">
        <v>44921</v>
      </c>
      <c r="H3203" s="24">
        <v>44922</v>
      </c>
      <c r="I3203" s="57" t="s">
        <v>81</v>
      </c>
      <c r="K3203" s="51" t="str">
        <f ca="1">LeaveTracker[[#This Row],[Days]]&amp;" "&amp;LeaveTracker[[#This Row],[Type of Leave]]</f>
        <v>1 SL</v>
      </c>
      <c r="L3203" s="23">
        <f ca="1">NETWORKDAYS(LeaveTracker[[#This Row],[Start Date]],LeaveTracker[[#This Row],[End Date]],lstHolidays)</f>
        <v>1</v>
      </c>
      <c r="M3203" s="27"/>
    </row>
    <row r="3204" spans="1:13" ht="30" hidden="1" customHeight="1" x14ac:dyDescent="0.3">
      <c r="A3204" s="27">
        <f t="shared" si="24"/>
        <v>1541</v>
      </c>
      <c r="B3204" s="31">
        <v>44922</v>
      </c>
      <c r="C3204" s="31">
        <v>44895</v>
      </c>
      <c r="D3204" s="19" t="s">
        <v>282</v>
      </c>
      <c r="E3204" s="51" t="str">
        <f>IF(ISBLANK(LeaveTracker[[#This Row],[Employee Name]]),"-----",VLOOKUP(LeaveTracker[[#This Row],[Employee Name]],Employees[[Employee Name]:[Office]],7))</f>
        <v>PICNIC GROVE</v>
      </c>
      <c r="F3204" s="51" t="str">
        <f>IF(ISBLANK(LeaveTracker[[#This Row],[Employee Name]]),"-----",VLOOKUP(LeaveTracker[[#This Row],[Employee Name]],Employees[[Employee Name]:[Office]],6))</f>
        <v>REGULAR</v>
      </c>
      <c r="G3204" s="24">
        <v>44900</v>
      </c>
      <c r="H3204" s="24">
        <v>44901</v>
      </c>
      <c r="I3204" s="57" t="s">
        <v>82</v>
      </c>
      <c r="K3204" s="51" t="str">
        <f ca="1">LeaveTracker[[#This Row],[Days]]&amp;" "&amp;LeaveTracker[[#This Row],[Type of Leave]]</f>
        <v>2 VL</v>
      </c>
      <c r="L3204" s="23">
        <f ca="1">NETWORKDAYS(LeaveTracker[[#This Row],[Start Date]],LeaveTracker[[#This Row],[End Date]],lstHolidays)</f>
        <v>2</v>
      </c>
      <c r="M3204" s="27"/>
    </row>
    <row r="3205" spans="1:13" ht="30" hidden="1" customHeight="1" x14ac:dyDescent="0.3">
      <c r="A3205" s="27">
        <f t="shared" si="24"/>
        <v>1542</v>
      </c>
      <c r="B3205" s="31">
        <v>44922</v>
      </c>
      <c r="C3205" s="31">
        <v>44882</v>
      </c>
      <c r="D3205" s="19" t="s">
        <v>683</v>
      </c>
      <c r="E3205" s="51" t="str">
        <f>IF(ISBLANK(LeaveTracker[[#This Row],[Employee Name]]),"-----",VLOOKUP(LeaveTracker[[#This Row],[Employee Name]],Employees[[Employee Name]:[Office]],7))</f>
        <v>PICNIC GROVE</v>
      </c>
      <c r="F3205" s="51" t="str">
        <f>IF(ISBLANK(LeaveTracker[[#This Row],[Employee Name]]),"-----",VLOOKUP(LeaveTracker[[#This Row],[Employee Name]],Employees[[Employee Name]:[Office]],6))</f>
        <v>REGULAR</v>
      </c>
      <c r="G3205" s="24">
        <v>44888</v>
      </c>
      <c r="H3205" s="24">
        <v>44894</v>
      </c>
      <c r="I3205" s="57" t="s">
        <v>82</v>
      </c>
      <c r="J3205" s="43" t="s">
        <v>1008</v>
      </c>
      <c r="K3205" s="51" t="str">
        <f ca="1">LeaveTracker[[#This Row],[Days]]&amp;" "&amp;LeaveTracker[[#This Row],[Type of Leave]]</f>
        <v>5 VL</v>
      </c>
      <c r="L3205" s="23">
        <f ca="1">NETWORKDAYS(LeaveTracker[[#This Row],[Start Date]],LeaveTracker[[#This Row],[End Date]],lstHolidays)</f>
        <v>5</v>
      </c>
      <c r="M3205" s="27"/>
    </row>
    <row r="3206" spans="1:13" ht="30" hidden="1" customHeight="1" x14ac:dyDescent="0.3">
      <c r="A3206" s="27">
        <f t="shared" si="24"/>
        <v>1543</v>
      </c>
      <c r="B3206" s="31">
        <v>44922</v>
      </c>
      <c r="C3206" s="31">
        <v>44875</v>
      </c>
      <c r="D3206" s="19" t="s">
        <v>683</v>
      </c>
      <c r="E3206" s="51" t="str">
        <f>IF(ISBLANK(LeaveTracker[[#This Row],[Employee Name]]),"-----",VLOOKUP(LeaveTracker[[#This Row],[Employee Name]],Employees[[Employee Name]:[Office]],7))</f>
        <v>PICNIC GROVE</v>
      </c>
      <c r="F3206" s="51" t="str">
        <f>IF(ISBLANK(LeaveTracker[[#This Row],[Employee Name]]),"-----",VLOOKUP(LeaveTracker[[#This Row],[Employee Name]],Employees[[Employee Name]:[Office]],6))</f>
        <v>REGULAR</v>
      </c>
      <c r="G3206" s="24">
        <v>44881</v>
      </c>
      <c r="H3206" s="24">
        <v>44887</v>
      </c>
      <c r="I3206" s="57" t="s">
        <v>82</v>
      </c>
      <c r="K3206" s="51" t="str">
        <f ca="1">LeaveTracker[[#This Row],[Days]]&amp;" "&amp;LeaveTracker[[#This Row],[Type of Leave]]</f>
        <v>5 VL</v>
      </c>
      <c r="L3206" s="23">
        <f ca="1">NETWORKDAYS(LeaveTracker[[#This Row],[Start Date]],LeaveTracker[[#This Row],[End Date]],lstHolidays)</f>
        <v>5</v>
      </c>
      <c r="M3206" s="27"/>
    </row>
    <row r="3207" spans="1:13" ht="30" hidden="1" customHeight="1" x14ac:dyDescent="0.3">
      <c r="A3207" s="27">
        <f t="shared" si="24"/>
        <v>1544</v>
      </c>
      <c r="B3207" s="31">
        <v>44922</v>
      </c>
      <c r="C3207" s="31">
        <v>44873</v>
      </c>
      <c r="D3207" s="19" t="s">
        <v>683</v>
      </c>
      <c r="E3207" s="51" t="str">
        <f>IF(ISBLANK(LeaveTracker[[#This Row],[Employee Name]]),"-----",VLOOKUP(LeaveTracker[[#This Row],[Employee Name]],Employees[[Employee Name]:[Office]],7))</f>
        <v>PICNIC GROVE</v>
      </c>
      <c r="F3207" s="51" t="str">
        <f>IF(ISBLANK(LeaveTracker[[#This Row],[Employee Name]]),"-----",VLOOKUP(LeaveTracker[[#This Row],[Employee Name]],Employees[[Employee Name]:[Office]],6))</f>
        <v>REGULAR</v>
      </c>
      <c r="G3207" s="24">
        <v>44878</v>
      </c>
      <c r="H3207" s="24">
        <v>44880</v>
      </c>
      <c r="I3207" s="57" t="s">
        <v>300</v>
      </c>
      <c r="J3207" s="43" t="s">
        <v>1007</v>
      </c>
      <c r="K3207" s="51" t="str">
        <f ca="1">LeaveTracker[[#This Row],[Days]]&amp;" "&amp;LeaveTracker[[#This Row],[Type of Leave]]</f>
        <v>2 OTHER</v>
      </c>
      <c r="L3207" s="23">
        <f ca="1">NETWORKDAYS(LeaveTracker[[#This Row],[Start Date]],LeaveTracker[[#This Row],[End Date]],lstHolidays)</f>
        <v>2</v>
      </c>
      <c r="M3207" s="27"/>
    </row>
    <row r="3208" spans="1:13" ht="30" hidden="1" customHeight="1" x14ac:dyDescent="0.3">
      <c r="A3208" s="27">
        <f t="shared" si="24"/>
        <v>1545</v>
      </c>
      <c r="B3208" s="31">
        <v>44922</v>
      </c>
      <c r="C3208" s="31">
        <v>44910</v>
      </c>
      <c r="D3208" s="19" t="s">
        <v>586</v>
      </c>
      <c r="E3208" s="51" t="str">
        <f>IF(ISBLANK(LeaveTracker[[#This Row],[Employee Name]]),"-----",VLOOKUP(LeaveTracker[[#This Row],[Employee Name]],Employees[[Employee Name]:[Office]],7))</f>
        <v>CCT</v>
      </c>
      <c r="F3208" s="51" t="str">
        <f>IF(ISBLANK(LeaveTracker[[#This Row],[Employee Name]]),"-----",VLOOKUP(LeaveTracker[[#This Row],[Employee Name]],Employees[[Employee Name]:[Office]],6))</f>
        <v>REGULAR</v>
      </c>
      <c r="G3208" s="24">
        <v>44914</v>
      </c>
      <c r="H3208" s="24">
        <v>44914</v>
      </c>
      <c r="I3208" s="57" t="s">
        <v>82</v>
      </c>
      <c r="J3208" s="43" t="s">
        <v>1008</v>
      </c>
      <c r="K3208" s="51" t="str">
        <f ca="1">LeaveTracker[[#This Row],[Days]]&amp;" "&amp;LeaveTracker[[#This Row],[Type of Leave]]</f>
        <v>1 VL</v>
      </c>
      <c r="L3208" s="23">
        <f ca="1">NETWORKDAYS(LeaveTracker[[#This Row],[Start Date]],LeaveTracker[[#This Row],[End Date]],lstHolidays)</f>
        <v>1</v>
      </c>
      <c r="M3208" s="27"/>
    </row>
    <row r="3209" spans="1:13" ht="30" hidden="1" customHeight="1" x14ac:dyDescent="0.3">
      <c r="A3209" s="27">
        <v>1545</v>
      </c>
      <c r="B3209" s="31">
        <v>44922</v>
      </c>
      <c r="C3209" s="31">
        <v>44910</v>
      </c>
      <c r="D3209" s="19" t="s">
        <v>586</v>
      </c>
      <c r="E3209" s="51" t="str">
        <f>IF(ISBLANK(LeaveTracker[[#This Row],[Employee Name]]),"-----",VLOOKUP(LeaveTracker[[#This Row],[Employee Name]],Employees[[Employee Name]:[Office]],7))</f>
        <v>CCT</v>
      </c>
      <c r="F3209" s="51" t="str">
        <f>IF(ISBLANK(LeaveTracker[[#This Row],[Employee Name]]),"-----",VLOOKUP(LeaveTracker[[#This Row],[Employee Name]],Employees[[Employee Name]:[Office]],6))</f>
        <v>REGULAR</v>
      </c>
      <c r="G3209" s="24">
        <v>44916</v>
      </c>
      <c r="H3209" s="24">
        <v>44916</v>
      </c>
      <c r="I3209" s="57" t="s">
        <v>82</v>
      </c>
      <c r="J3209" s="43" t="s">
        <v>1008</v>
      </c>
      <c r="K3209" s="51" t="str">
        <f ca="1">LeaveTracker[[#This Row],[Days]]&amp;" "&amp;LeaveTracker[[#This Row],[Type of Leave]]</f>
        <v>1 VL</v>
      </c>
      <c r="L3209" s="23">
        <f ca="1">NETWORKDAYS(LeaveTracker[[#This Row],[Start Date]],LeaveTracker[[#This Row],[End Date]],lstHolidays)</f>
        <v>1</v>
      </c>
      <c r="M3209" s="27"/>
    </row>
    <row r="3210" spans="1:13" ht="30" hidden="1" customHeight="1" x14ac:dyDescent="0.3">
      <c r="A3210" s="27">
        <v>1545</v>
      </c>
      <c r="B3210" s="31">
        <v>44922</v>
      </c>
      <c r="C3210" s="31">
        <v>44910</v>
      </c>
      <c r="D3210" s="19" t="s">
        <v>586</v>
      </c>
      <c r="E3210" s="51" t="str">
        <f>IF(ISBLANK(LeaveTracker[[#This Row],[Employee Name]]),"-----",VLOOKUP(LeaveTracker[[#This Row],[Employee Name]],Employees[[Employee Name]:[Office]],7))</f>
        <v>CCT</v>
      </c>
      <c r="F3210" s="51" t="str">
        <f>IF(ISBLANK(LeaveTracker[[#This Row],[Employee Name]]),"-----",VLOOKUP(LeaveTracker[[#This Row],[Employee Name]],Employees[[Employee Name]:[Office]],6))</f>
        <v>REGULAR</v>
      </c>
      <c r="G3210" s="24">
        <v>44918</v>
      </c>
      <c r="H3210" s="24">
        <v>44918</v>
      </c>
      <c r="I3210" s="57" t="s">
        <v>82</v>
      </c>
      <c r="J3210" s="43" t="s">
        <v>1008</v>
      </c>
      <c r="K3210" s="51" t="str">
        <f ca="1">LeaveTracker[[#This Row],[Days]]&amp;" "&amp;LeaveTracker[[#This Row],[Type of Leave]]</f>
        <v>1 VL</v>
      </c>
      <c r="L3210" s="23">
        <f ca="1">NETWORKDAYS(LeaveTracker[[#This Row],[Start Date]],LeaveTracker[[#This Row],[End Date]],lstHolidays)</f>
        <v>1</v>
      </c>
      <c r="M3210" s="27"/>
    </row>
    <row r="3211" spans="1:13" ht="30" hidden="1" customHeight="1" x14ac:dyDescent="0.3">
      <c r="A3211" s="27">
        <v>1545</v>
      </c>
      <c r="B3211" s="31">
        <v>44922</v>
      </c>
      <c r="C3211" s="31">
        <v>44910</v>
      </c>
      <c r="D3211" s="19" t="s">
        <v>586</v>
      </c>
      <c r="E3211" s="51" t="str">
        <f>IF(ISBLANK(LeaveTracker[[#This Row],[Employee Name]]),"-----",VLOOKUP(LeaveTracker[[#This Row],[Employee Name]],Employees[[Employee Name]:[Office]],7))</f>
        <v>CCT</v>
      </c>
      <c r="F3211" s="51" t="str">
        <f>IF(ISBLANK(LeaveTracker[[#This Row],[Employee Name]]),"-----",VLOOKUP(LeaveTracker[[#This Row],[Employee Name]],Employees[[Employee Name]:[Office]],6))</f>
        <v>REGULAR</v>
      </c>
      <c r="G3211" s="24">
        <v>44922</v>
      </c>
      <c r="H3211" s="24">
        <v>44922</v>
      </c>
      <c r="I3211" s="57" t="s">
        <v>82</v>
      </c>
      <c r="J3211" s="43" t="s">
        <v>1008</v>
      </c>
      <c r="K3211" s="51" t="str">
        <f ca="1">LeaveTracker[[#This Row],[Days]]&amp;" "&amp;LeaveTracker[[#This Row],[Type of Leave]]</f>
        <v>1 VL</v>
      </c>
      <c r="L3211" s="23">
        <f ca="1">NETWORKDAYS(LeaveTracker[[#This Row],[Start Date]],LeaveTracker[[#This Row],[End Date]],lstHolidays)</f>
        <v>1</v>
      </c>
      <c r="M3211" s="27"/>
    </row>
    <row r="3212" spans="1:13" ht="30" hidden="1" customHeight="1" x14ac:dyDescent="0.3">
      <c r="A3212" s="27">
        <v>1545</v>
      </c>
      <c r="B3212" s="31">
        <v>44922</v>
      </c>
      <c r="C3212" s="31">
        <v>44910</v>
      </c>
      <c r="D3212" s="19" t="s">
        <v>586</v>
      </c>
      <c r="E3212" s="51" t="str">
        <f>IF(ISBLANK(LeaveTracker[[#This Row],[Employee Name]]),"-----",VLOOKUP(LeaveTracker[[#This Row],[Employee Name]],Employees[[Employee Name]:[Office]],7))</f>
        <v>CCT</v>
      </c>
      <c r="F3212" s="51" t="str">
        <f>IF(ISBLANK(LeaveTracker[[#This Row],[Employee Name]]),"-----",VLOOKUP(LeaveTracker[[#This Row],[Employee Name]],Employees[[Employee Name]:[Office]],6))</f>
        <v>REGULAR</v>
      </c>
      <c r="G3212" s="24">
        <v>44923</v>
      </c>
      <c r="H3212" s="24">
        <v>44923</v>
      </c>
      <c r="I3212" s="57" t="s">
        <v>82</v>
      </c>
      <c r="J3212" s="43" t="s">
        <v>1008</v>
      </c>
      <c r="K3212" s="51" t="str">
        <f ca="1">LeaveTracker[[#This Row],[Days]]&amp;" "&amp;LeaveTracker[[#This Row],[Type of Leave]]</f>
        <v>1 VL</v>
      </c>
      <c r="L3212" s="23">
        <f ca="1">NETWORKDAYS(LeaveTracker[[#This Row],[Start Date]],LeaveTracker[[#This Row],[End Date]],lstHolidays)</f>
        <v>1</v>
      </c>
      <c r="M3212" s="27"/>
    </row>
    <row r="3213" spans="1:13" ht="30" hidden="1" customHeight="1" x14ac:dyDescent="0.3">
      <c r="A3213" s="27">
        <f t="shared" si="24"/>
        <v>1546</v>
      </c>
      <c r="B3213" s="31">
        <v>44922</v>
      </c>
      <c r="C3213" s="31">
        <v>44902</v>
      </c>
      <c r="D3213" s="19" t="s">
        <v>581</v>
      </c>
      <c r="E3213" s="51" t="str">
        <f>IF(ISBLANK(LeaveTracker[[#This Row],[Employee Name]]),"-----",VLOOKUP(LeaveTracker[[#This Row],[Employee Name]],Employees[[Employee Name]:[Office]],7))</f>
        <v>CCT</v>
      </c>
      <c r="F3213" s="51" t="str">
        <f>IF(ISBLANK(LeaveTracker[[#This Row],[Employee Name]]),"-----",VLOOKUP(LeaveTracker[[#This Row],[Employee Name]],Employees[[Employee Name]:[Office]],6))</f>
        <v>REGULAR</v>
      </c>
      <c r="G3213" s="24">
        <v>44908</v>
      </c>
      <c r="H3213" s="24">
        <v>44908</v>
      </c>
      <c r="I3213" s="57" t="s">
        <v>82</v>
      </c>
      <c r="J3213" s="43" t="s">
        <v>1008</v>
      </c>
      <c r="K3213" s="51" t="str">
        <f ca="1">LeaveTracker[[#This Row],[Days]]&amp;" "&amp;LeaveTracker[[#This Row],[Type of Leave]]</f>
        <v>1 VL</v>
      </c>
      <c r="L3213" s="23">
        <f ca="1">NETWORKDAYS(LeaveTracker[[#This Row],[Start Date]],LeaveTracker[[#This Row],[End Date]],lstHolidays)</f>
        <v>1</v>
      </c>
      <c r="M3213" s="27"/>
    </row>
    <row r="3214" spans="1:13" ht="30" hidden="1" customHeight="1" x14ac:dyDescent="0.3">
      <c r="A3214" s="27">
        <v>1546</v>
      </c>
      <c r="B3214" s="31">
        <v>44922</v>
      </c>
      <c r="C3214" s="31">
        <v>44902</v>
      </c>
      <c r="D3214" s="19" t="s">
        <v>581</v>
      </c>
      <c r="E3214" s="51" t="str">
        <f>IF(ISBLANK(LeaveTracker[[#This Row],[Employee Name]]),"-----",VLOOKUP(LeaveTracker[[#This Row],[Employee Name]],Employees[[Employee Name]:[Office]],7))</f>
        <v>CCT</v>
      </c>
      <c r="F3214" s="51" t="str">
        <f>IF(ISBLANK(LeaveTracker[[#This Row],[Employee Name]]),"-----",VLOOKUP(LeaveTracker[[#This Row],[Employee Name]],Employees[[Employee Name]:[Office]],6))</f>
        <v>REGULAR</v>
      </c>
      <c r="G3214" s="24">
        <v>44921</v>
      </c>
      <c r="H3214" s="24">
        <v>44924</v>
      </c>
      <c r="I3214" s="57" t="s">
        <v>82</v>
      </c>
      <c r="J3214" s="43" t="s">
        <v>1008</v>
      </c>
      <c r="K3214" s="51" t="str">
        <f ca="1">LeaveTracker[[#This Row],[Days]]&amp;" "&amp;LeaveTracker[[#This Row],[Type of Leave]]</f>
        <v>3 VL</v>
      </c>
      <c r="L3214" s="23">
        <f ca="1">NETWORKDAYS(LeaveTracker[[#This Row],[Start Date]],LeaveTracker[[#This Row],[End Date]],lstHolidays)</f>
        <v>3</v>
      </c>
      <c r="M3214" s="27"/>
    </row>
    <row r="3215" spans="1:13" ht="30" hidden="1" customHeight="1" x14ac:dyDescent="0.3">
      <c r="A3215" s="27">
        <f t="shared" si="24"/>
        <v>1547</v>
      </c>
      <c r="B3215" s="31">
        <v>44922</v>
      </c>
      <c r="C3215" s="31">
        <v>44909</v>
      </c>
      <c r="D3215" s="19" t="s">
        <v>581</v>
      </c>
      <c r="E3215" s="51" t="str">
        <f>IF(ISBLANK(LeaveTracker[[#This Row],[Employee Name]]),"-----",VLOOKUP(LeaveTracker[[#This Row],[Employee Name]],Employees[[Employee Name]:[Office]],7))</f>
        <v>CCT</v>
      </c>
      <c r="F3215" s="51" t="str">
        <f>IF(ISBLANK(LeaveTracker[[#This Row],[Employee Name]]),"-----",VLOOKUP(LeaveTracker[[#This Row],[Employee Name]],Employees[[Employee Name]:[Office]],6))</f>
        <v>REGULAR</v>
      </c>
      <c r="G3215" s="24">
        <v>44904</v>
      </c>
      <c r="H3215" s="24">
        <v>44904</v>
      </c>
      <c r="I3215" s="57" t="s">
        <v>81</v>
      </c>
      <c r="K3215" s="51" t="str">
        <f ca="1">LeaveTracker[[#This Row],[Days]]&amp;" "&amp;LeaveTracker[[#This Row],[Type of Leave]]</f>
        <v>1 SL</v>
      </c>
      <c r="L3215" s="23">
        <f ca="1">NETWORKDAYS(LeaveTracker[[#This Row],[Start Date]],LeaveTracker[[#This Row],[End Date]],lstHolidays)</f>
        <v>1</v>
      </c>
      <c r="M3215" s="27"/>
    </row>
    <row r="3216" spans="1:13" ht="30" hidden="1" customHeight="1" x14ac:dyDescent="0.3">
      <c r="A3216" s="27">
        <v>1547</v>
      </c>
      <c r="B3216" s="31">
        <v>44922</v>
      </c>
      <c r="C3216" s="31">
        <v>44909</v>
      </c>
      <c r="D3216" s="19" t="s">
        <v>581</v>
      </c>
      <c r="E3216" s="51" t="str">
        <f>IF(ISBLANK(LeaveTracker[[#This Row],[Employee Name]]),"-----",VLOOKUP(LeaveTracker[[#This Row],[Employee Name]],Employees[[Employee Name]:[Office]],7))</f>
        <v>CCT</v>
      </c>
      <c r="F3216" s="51" t="str">
        <f>IF(ISBLANK(LeaveTracker[[#This Row],[Employee Name]]),"-----",VLOOKUP(LeaveTracker[[#This Row],[Employee Name]],Employees[[Employee Name]:[Office]],6))</f>
        <v>REGULAR</v>
      </c>
      <c r="G3216" s="24">
        <v>44907</v>
      </c>
      <c r="H3216" s="24">
        <v>44907</v>
      </c>
      <c r="I3216" s="57" t="s">
        <v>81</v>
      </c>
      <c r="K3216" s="51" t="str">
        <f ca="1">LeaveTracker[[#This Row],[Days]]&amp;" "&amp;LeaveTracker[[#This Row],[Type of Leave]]</f>
        <v>1 SL</v>
      </c>
      <c r="L3216" s="23">
        <f ca="1">NETWORKDAYS(LeaveTracker[[#This Row],[Start Date]],LeaveTracker[[#This Row],[End Date]],lstHolidays)</f>
        <v>1</v>
      </c>
      <c r="M3216" s="27"/>
    </row>
    <row r="3217" spans="1:13" ht="30" hidden="1" customHeight="1" x14ac:dyDescent="0.3">
      <c r="A3217" s="27">
        <f t="shared" si="24"/>
        <v>1548</v>
      </c>
      <c r="B3217" s="31">
        <v>44922</v>
      </c>
      <c r="C3217" s="31">
        <v>44909</v>
      </c>
      <c r="D3217" s="19" t="s">
        <v>378</v>
      </c>
      <c r="E3217" s="51" t="str">
        <f>IF(ISBLANK(LeaveTracker[[#This Row],[Employee Name]]),"-----",VLOOKUP(LeaveTracker[[#This Row],[Employee Name]],Employees[[Employee Name]:[Office]],7))</f>
        <v>CCT</v>
      </c>
      <c r="F3217" s="51" t="str">
        <f>IF(ISBLANK(LeaveTracker[[#This Row],[Employee Name]]),"-----",VLOOKUP(LeaveTracker[[#This Row],[Employee Name]],Employees[[Employee Name]:[Office]],6))</f>
        <v>REGULAR</v>
      </c>
      <c r="G3217" s="24">
        <v>44921</v>
      </c>
      <c r="H3217" s="24">
        <v>44924</v>
      </c>
      <c r="I3217" s="57" t="s">
        <v>82</v>
      </c>
      <c r="K3217" s="51" t="str">
        <f ca="1">LeaveTracker[[#This Row],[Days]]&amp;" "&amp;LeaveTracker[[#This Row],[Type of Leave]]</f>
        <v>3 VL</v>
      </c>
      <c r="L3217" s="23">
        <f ca="1">NETWORKDAYS(LeaveTracker[[#This Row],[Start Date]],LeaveTracker[[#This Row],[End Date]],lstHolidays)</f>
        <v>3</v>
      </c>
      <c r="M3217" s="27"/>
    </row>
    <row r="3218" spans="1:13" ht="30" hidden="1" customHeight="1" x14ac:dyDescent="0.3">
      <c r="A3218" s="27">
        <f t="shared" si="24"/>
        <v>1549</v>
      </c>
      <c r="B3218" s="31">
        <v>44922</v>
      </c>
      <c r="C3218" s="31">
        <v>44908</v>
      </c>
      <c r="D3218" s="19" t="s">
        <v>370</v>
      </c>
      <c r="E3218" s="51" t="str">
        <f>IF(ISBLANK(LeaveTracker[[#This Row],[Employee Name]]),"-----",VLOOKUP(LeaveTracker[[#This Row],[Employee Name]],Employees[[Employee Name]:[Office]],7))</f>
        <v>CCT</v>
      </c>
      <c r="F3218" s="51" t="str">
        <f>IF(ISBLANK(LeaveTracker[[#This Row],[Employee Name]]),"-----",VLOOKUP(LeaveTracker[[#This Row],[Employee Name]],Employees[[Employee Name]:[Office]],6))</f>
        <v>REGULAR</v>
      </c>
      <c r="G3218" s="24">
        <v>44907</v>
      </c>
      <c r="H3218" s="24">
        <v>44907</v>
      </c>
      <c r="I3218" s="57" t="s">
        <v>81</v>
      </c>
      <c r="K3218" s="51" t="str">
        <f ca="1">LeaveTracker[[#This Row],[Days]]&amp;" "&amp;LeaveTracker[[#This Row],[Type of Leave]]</f>
        <v>1 SL</v>
      </c>
      <c r="L3218" s="23">
        <f ca="1">NETWORKDAYS(LeaveTracker[[#This Row],[Start Date]],LeaveTracker[[#This Row],[End Date]],lstHolidays)</f>
        <v>1</v>
      </c>
      <c r="M3218" s="27"/>
    </row>
    <row r="3219" spans="1:13" ht="30" hidden="1" customHeight="1" x14ac:dyDescent="0.3">
      <c r="A3219" s="27">
        <f t="shared" si="24"/>
        <v>1550</v>
      </c>
      <c r="B3219" s="31">
        <v>44922</v>
      </c>
      <c r="C3219" s="31">
        <v>44901</v>
      </c>
      <c r="D3219" s="19" t="s">
        <v>383</v>
      </c>
      <c r="E3219" s="51" t="str">
        <f>IF(ISBLANK(LeaveTracker[[#This Row],[Employee Name]]),"-----",VLOOKUP(LeaveTracker[[#This Row],[Employee Name]],Employees[[Employee Name]:[Office]],7))</f>
        <v>CCT</v>
      </c>
      <c r="F3219" s="51" t="str">
        <f>IF(ISBLANK(LeaveTracker[[#This Row],[Employee Name]]),"-----",VLOOKUP(LeaveTracker[[#This Row],[Employee Name]],Employees[[Employee Name]:[Office]],6))</f>
        <v>REGULAR</v>
      </c>
      <c r="G3219" s="24">
        <v>44897</v>
      </c>
      <c r="H3219" s="24">
        <v>44897</v>
      </c>
      <c r="I3219" s="57" t="s">
        <v>81</v>
      </c>
      <c r="K3219" s="51" t="str">
        <f ca="1">LeaveTracker[[#This Row],[Days]]&amp;" "&amp;LeaveTracker[[#This Row],[Type of Leave]]</f>
        <v>1 SL</v>
      </c>
      <c r="L3219" s="23">
        <f ca="1">NETWORKDAYS(LeaveTracker[[#This Row],[Start Date]],LeaveTracker[[#This Row],[End Date]],lstHolidays)</f>
        <v>1</v>
      </c>
      <c r="M3219" s="27"/>
    </row>
    <row r="3220" spans="1:13" ht="30" hidden="1" customHeight="1" x14ac:dyDescent="0.3">
      <c r="A3220" s="27">
        <f t="shared" si="24"/>
        <v>1551</v>
      </c>
      <c r="B3220" s="31">
        <v>44922</v>
      </c>
      <c r="C3220" s="31">
        <v>44901</v>
      </c>
      <c r="D3220" s="19" t="s">
        <v>575</v>
      </c>
      <c r="E3220" s="51" t="str">
        <f>IF(ISBLANK(LeaveTracker[[#This Row],[Employee Name]]),"-----",VLOOKUP(LeaveTracker[[#This Row],[Employee Name]],Employees[[Employee Name]:[Office]],7))</f>
        <v>CCT</v>
      </c>
      <c r="F3220" s="51" t="str">
        <f>IF(ISBLANK(LeaveTracker[[#This Row],[Employee Name]]),"-----",VLOOKUP(LeaveTracker[[#This Row],[Employee Name]],Employees[[Employee Name]:[Office]],6))</f>
        <v>REGULAR</v>
      </c>
      <c r="G3220" s="24">
        <v>44922</v>
      </c>
      <c r="H3220" s="24">
        <v>44922</v>
      </c>
      <c r="I3220" s="57" t="s">
        <v>300</v>
      </c>
      <c r="J3220" s="43" t="s">
        <v>1007</v>
      </c>
      <c r="K3220" s="51" t="str">
        <f ca="1">LeaveTracker[[#This Row],[Days]]&amp;" "&amp;LeaveTracker[[#This Row],[Type of Leave]]</f>
        <v>1 OTHER</v>
      </c>
      <c r="L3220" s="23">
        <f ca="1">NETWORKDAYS(LeaveTracker[[#This Row],[Start Date]],LeaveTracker[[#This Row],[End Date]],lstHolidays)</f>
        <v>1</v>
      </c>
      <c r="M3220" s="27"/>
    </row>
    <row r="3221" spans="1:13" ht="30" hidden="1" customHeight="1" x14ac:dyDescent="0.3">
      <c r="A3221" s="27">
        <f t="shared" si="24"/>
        <v>1552</v>
      </c>
      <c r="B3221" s="31">
        <v>44922</v>
      </c>
      <c r="C3221" s="31">
        <v>44840</v>
      </c>
      <c r="D3221" s="19" t="s">
        <v>575</v>
      </c>
      <c r="E3221" s="51" t="str">
        <f>IF(ISBLANK(LeaveTracker[[#This Row],[Employee Name]]),"-----",VLOOKUP(LeaveTracker[[#This Row],[Employee Name]],Employees[[Employee Name]:[Office]],7))</f>
        <v>CCT</v>
      </c>
      <c r="F3221" s="51" t="str">
        <f>IF(ISBLANK(LeaveTracker[[#This Row],[Employee Name]]),"-----",VLOOKUP(LeaveTracker[[#This Row],[Employee Name]],Employees[[Employee Name]:[Office]],6))</f>
        <v>REGULAR</v>
      </c>
      <c r="G3221" s="24">
        <v>44923</v>
      </c>
      <c r="H3221" s="24">
        <v>44924</v>
      </c>
      <c r="I3221" s="57" t="s">
        <v>82</v>
      </c>
      <c r="J3221" s="43" t="s">
        <v>1008</v>
      </c>
      <c r="K3221" s="51" t="str">
        <f ca="1">LeaveTracker[[#This Row],[Days]]&amp;" "&amp;LeaveTracker[[#This Row],[Type of Leave]]</f>
        <v>2 VL</v>
      </c>
      <c r="L3221" s="23">
        <f ca="1">NETWORKDAYS(LeaveTracker[[#This Row],[Start Date]],LeaveTracker[[#This Row],[End Date]],lstHolidays)</f>
        <v>2</v>
      </c>
      <c r="M3221" s="27"/>
    </row>
    <row r="3222" spans="1:13" ht="30" hidden="1" customHeight="1" x14ac:dyDescent="0.3">
      <c r="A3222" s="27">
        <f t="shared" si="24"/>
        <v>1553</v>
      </c>
      <c r="B3222" s="31">
        <v>44922</v>
      </c>
      <c r="C3222" s="31">
        <v>44881</v>
      </c>
      <c r="D3222" s="19" t="s">
        <v>370</v>
      </c>
      <c r="E3222" s="51" t="str">
        <f>IF(ISBLANK(LeaveTracker[[#This Row],[Employee Name]]),"-----",VLOOKUP(LeaveTracker[[#This Row],[Employee Name]],Employees[[Employee Name]:[Office]],7))</f>
        <v>CCT</v>
      </c>
      <c r="F3222" s="51" t="str">
        <f>IF(ISBLANK(LeaveTracker[[#This Row],[Employee Name]]),"-----",VLOOKUP(LeaveTracker[[#This Row],[Employee Name]],Employees[[Employee Name]:[Office]],6))</f>
        <v>REGULAR</v>
      </c>
      <c r="G3222" s="24">
        <v>44880</v>
      </c>
      <c r="H3222" s="24">
        <v>44880</v>
      </c>
      <c r="I3222" s="57" t="s">
        <v>81</v>
      </c>
      <c r="K3222" s="51" t="str">
        <f ca="1">LeaveTracker[[#This Row],[Days]]&amp;" "&amp;LeaveTracker[[#This Row],[Type of Leave]]</f>
        <v>1 SL</v>
      </c>
      <c r="L3222" s="23">
        <f ca="1">NETWORKDAYS(LeaveTracker[[#This Row],[Start Date]],LeaveTracker[[#This Row],[End Date]],lstHolidays)</f>
        <v>1</v>
      </c>
      <c r="M3222" s="27"/>
    </row>
    <row r="3223" spans="1:13" ht="30" hidden="1" customHeight="1" x14ac:dyDescent="0.3">
      <c r="A3223" s="27">
        <f t="shared" si="24"/>
        <v>1554</v>
      </c>
      <c r="B3223" s="31">
        <v>44922</v>
      </c>
      <c r="C3223" s="31">
        <v>44900</v>
      </c>
      <c r="D3223" s="19" t="s">
        <v>370</v>
      </c>
      <c r="E3223" s="51" t="str">
        <f>IF(ISBLANK(LeaveTracker[[#This Row],[Employee Name]]),"-----",VLOOKUP(LeaveTracker[[#This Row],[Employee Name]],Employees[[Employee Name]:[Office]],7))</f>
        <v>CCT</v>
      </c>
      <c r="F3223" s="51" t="str">
        <f>IF(ISBLANK(LeaveTracker[[#This Row],[Employee Name]]),"-----",VLOOKUP(LeaveTracker[[#This Row],[Employee Name]],Employees[[Employee Name]:[Office]],6))</f>
        <v>REGULAR</v>
      </c>
      <c r="G3223" s="24">
        <v>44887</v>
      </c>
      <c r="H3223" s="24">
        <v>44887</v>
      </c>
      <c r="I3223" s="57" t="s">
        <v>81</v>
      </c>
      <c r="K3223" s="51" t="str">
        <f ca="1">LeaveTracker[[#This Row],[Days]]&amp;" "&amp;LeaveTracker[[#This Row],[Type of Leave]]</f>
        <v>1 SL</v>
      </c>
      <c r="L3223" s="23">
        <f ca="1">NETWORKDAYS(LeaveTracker[[#This Row],[Start Date]],LeaveTracker[[#This Row],[End Date]],lstHolidays)</f>
        <v>1</v>
      </c>
      <c r="M3223" s="27"/>
    </row>
    <row r="3224" spans="1:13" ht="30" hidden="1" customHeight="1" x14ac:dyDescent="0.3">
      <c r="A3224" s="27">
        <v>1554</v>
      </c>
      <c r="B3224" s="31">
        <v>44922</v>
      </c>
      <c r="C3224" s="31">
        <v>44900</v>
      </c>
      <c r="D3224" s="19" t="s">
        <v>370</v>
      </c>
      <c r="E3224" s="51" t="str">
        <f>IF(ISBLANK(LeaveTracker[[#This Row],[Employee Name]]),"-----",VLOOKUP(LeaveTracker[[#This Row],[Employee Name]],Employees[[Employee Name]:[Office]],7))</f>
        <v>CCT</v>
      </c>
      <c r="F3224" s="51" t="str">
        <f>IF(ISBLANK(LeaveTracker[[#This Row],[Employee Name]]),"-----",VLOOKUP(LeaveTracker[[#This Row],[Employee Name]],Employees[[Employee Name]:[Office]],6))</f>
        <v>REGULAR</v>
      </c>
      <c r="G3224" s="24">
        <v>44897</v>
      </c>
      <c r="H3224" s="24">
        <v>44897</v>
      </c>
      <c r="I3224" s="57" t="s">
        <v>81</v>
      </c>
      <c r="K3224" s="51" t="str">
        <f ca="1">LeaveTracker[[#This Row],[Days]]&amp;" "&amp;LeaveTracker[[#This Row],[Type of Leave]]</f>
        <v>1 SL</v>
      </c>
      <c r="L3224" s="23">
        <f ca="1">NETWORKDAYS(LeaveTracker[[#This Row],[Start Date]],LeaveTracker[[#This Row],[End Date]],lstHolidays)</f>
        <v>1</v>
      </c>
      <c r="M3224" s="27"/>
    </row>
    <row r="3225" spans="1:13" ht="30" hidden="1" customHeight="1" x14ac:dyDescent="0.3">
      <c r="A3225" s="27">
        <f t="shared" si="24"/>
        <v>1555</v>
      </c>
      <c r="B3225" s="31">
        <v>44922</v>
      </c>
      <c r="C3225" s="31">
        <v>44893</v>
      </c>
      <c r="D3225" s="19" t="s">
        <v>586</v>
      </c>
      <c r="E3225" s="51" t="str">
        <f>IF(ISBLANK(LeaveTracker[[#This Row],[Employee Name]]),"-----",VLOOKUP(LeaveTracker[[#This Row],[Employee Name]],Employees[[Employee Name]:[Office]],7))</f>
        <v>CCT</v>
      </c>
      <c r="F3225" s="51" t="str">
        <f>IF(ISBLANK(LeaveTracker[[#This Row],[Employee Name]]),"-----",VLOOKUP(LeaveTracker[[#This Row],[Employee Name]],Employees[[Employee Name]:[Office]],6))</f>
        <v>REGULAR</v>
      </c>
      <c r="G3225" s="24">
        <v>44893</v>
      </c>
      <c r="H3225" s="24">
        <v>44893</v>
      </c>
      <c r="I3225" s="57" t="s">
        <v>300</v>
      </c>
      <c r="J3225" s="43" t="s">
        <v>276</v>
      </c>
      <c r="K3225" s="51" t="str">
        <f ca="1">LeaveTracker[[#This Row],[Days]]&amp;" "&amp;LeaveTracker[[#This Row],[Type of Leave]]</f>
        <v>1 OTHER</v>
      </c>
      <c r="L3225" s="23">
        <f ca="1">NETWORKDAYS(LeaveTracker[[#This Row],[Start Date]],LeaveTracker[[#This Row],[End Date]],lstHolidays)</f>
        <v>1</v>
      </c>
      <c r="M3225" s="27"/>
    </row>
    <row r="3226" spans="1:13" ht="30" hidden="1" customHeight="1" x14ac:dyDescent="0.3">
      <c r="A3226" s="27">
        <f t="shared" si="24"/>
        <v>1556</v>
      </c>
      <c r="B3226" s="31">
        <v>44922</v>
      </c>
      <c r="C3226" s="31">
        <v>44893</v>
      </c>
      <c r="D3226" s="19" t="s">
        <v>469</v>
      </c>
      <c r="E3226" s="51" t="str">
        <f>IF(ISBLANK(LeaveTracker[[#This Row],[Employee Name]]),"-----",VLOOKUP(LeaveTracker[[#This Row],[Employee Name]],Employees[[Employee Name]:[Office]],7))</f>
        <v>ASSESSORS OFFICE</v>
      </c>
      <c r="F3226" s="51" t="str">
        <f>IF(ISBLANK(LeaveTracker[[#This Row],[Employee Name]]),"-----",VLOOKUP(LeaveTracker[[#This Row],[Employee Name]],Employees[[Employee Name]:[Office]],6))</f>
        <v>REGULAR</v>
      </c>
      <c r="G3226" s="24">
        <v>44890</v>
      </c>
      <c r="H3226" s="24">
        <v>44890</v>
      </c>
      <c r="I3226" s="57" t="s">
        <v>300</v>
      </c>
      <c r="J3226" s="43" t="s">
        <v>1007</v>
      </c>
      <c r="K3226" s="51" t="str">
        <f ca="1">LeaveTracker[[#This Row],[Days]]&amp;" "&amp;LeaveTracker[[#This Row],[Type of Leave]]</f>
        <v>1 OTHER</v>
      </c>
      <c r="L3226" s="23">
        <f ca="1">NETWORKDAYS(LeaveTracker[[#This Row],[Start Date]],LeaveTracker[[#This Row],[End Date]],lstHolidays)</f>
        <v>1</v>
      </c>
      <c r="M3226" s="27"/>
    </row>
    <row r="3227" spans="1:13" ht="30" hidden="1" customHeight="1" x14ac:dyDescent="0.3">
      <c r="A3227" s="27">
        <f t="shared" si="24"/>
        <v>1557</v>
      </c>
      <c r="B3227" s="31">
        <v>44922</v>
      </c>
      <c r="C3227" s="31">
        <v>44890</v>
      </c>
      <c r="D3227" s="19" t="s">
        <v>660</v>
      </c>
      <c r="E3227" s="51" t="str">
        <f>IF(ISBLANK(LeaveTracker[[#This Row],[Employee Name]]),"-----",VLOOKUP(LeaveTracker[[#This Row],[Employee Name]],Employees[[Employee Name]:[Office]],7))</f>
        <v>ASSESSORS OFFICE</v>
      </c>
      <c r="F3227" s="51" t="str">
        <f>IF(ISBLANK(LeaveTracker[[#This Row],[Employee Name]]),"-----",VLOOKUP(LeaveTracker[[#This Row],[Employee Name]],Employees[[Employee Name]:[Office]],6))</f>
        <v>REGULAR</v>
      </c>
      <c r="G3227" s="24">
        <v>44889</v>
      </c>
      <c r="H3227" s="24">
        <v>44889</v>
      </c>
      <c r="I3227" s="57" t="s">
        <v>82</v>
      </c>
      <c r="K3227" s="51" t="str">
        <f ca="1">LeaveTracker[[#This Row],[Days]]&amp;" "&amp;LeaveTracker[[#This Row],[Type of Leave]]</f>
        <v>1 VL</v>
      </c>
      <c r="L3227" s="23">
        <f ca="1">NETWORKDAYS(LeaveTracker[[#This Row],[Start Date]],LeaveTracker[[#This Row],[End Date]],lstHolidays)</f>
        <v>1</v>
      </c>
      <c r="M3227" s="27"/>
    </row>
    <row r="3228" spans="1:13" ht="30" hidden="1" customHeight="1" x14ac:dyDescent="0.3">
      <c r="A3228" s="27">
        <f t="shared" si="24"/>
        <v>1558</v>
      </c>
      <c r="B3228" s="31">
        <v>44922</v>
      </c>
      <c r="C3228" s="31">
        <v>44907</v>
      </c>
      <c r="D3228" s="19" t="s">
        <v>473</v>
      </c>
      <c r="E3228" s="51" t="str">
        <f>IF(ISBLANK(LeaveTracker[[#This Row],[Employee Name]]),"-----",VLOOKUP(LeaveTracker[[#This Row],[Employee Name]],Employees[[Employee Name]:[Office]],7))</f>
        <v>ASSESSORS OFFICE</v>
      </c>
      <c r="F3228" s="51" t="str">
        <f>IF(ISBLANK(LeaveTracker[[#This Row],[Employee Name]]),"-----",VLOOKUP(LeaveTracker[[#This Row],[Employee Name]],Employees[[Employee Name]:[Office]],6))</f>
        <v>REGULAR</v>
      </c>
      <c r="G3228" s="24">
        <v>44904</v>
      </c>
      <c r="H3228" s="24">
        <v>44904</v>
      </c>
      <c r="I3228" s="57" t="s">
        <v>81</v>
      </c>
      <c r="K3228" s="51" t="str">
        <f ca="1">LeaveTracker[[#This Row],[Days]]&amp;" "&amp;LeaveTracker[[#This Row],[Type of Leave]]</f>
        <v>1 SL</v>
      </c>
      <c r="L3228" s="23">
        <f ca="1">NETWORKDAYS(LeaveTracker[[#This Row],[Start Date]],LeaveTracker[[#This Row],[End Date]],lstHolidays)</f>
        <v>1</v>
      </c>
      <c r="M3228" s="27"/>
    </row>
    <row r="3229" spans="1:13" ht="30" hidden="1" customHeight="1" x14ac:dyDescent="0.3">
      <c r="A3229" s="27">
        <f t="shared" si="24"/>
        <v>1559</v>
      </c>
      <c r="B3229" s="31">
        <v>44922</v>
      </c>
      <c r="C3229" s="31">
        <v>44818</v>
      </c>
      <c r="D3229" s="19" t="s">
        <v>446</v>
      </c>
      <c r="E3229" s="51" t="str">
        <f>IF(ISBLANK(LeaveTracker[[#This Row],[Employee Name]]),"-----",VLOOKUP(LeaveTracker[[#This Row],[Employee Name]],Employees[[Employee Name]:[Office]],7))</f>
        <v>GSO</v>
      </c>
      <c r="F3229" s="51" t="str">
        <f>IF(ISBLANK(LeaveTracker[[#This Row],[Employee Name]]),"-----",VLOOKUP(LeaveTracker[[#This Row],[Employee Name]],Employees[[Employee Name]:[Office]],6))</f>
        <v>REGULAR</v>
      </c>
      <c r="G3229" s="24">
        <v>44817</v>
      </c>
      <c r="H3229" s="24">
        <v>44817</v>
      </c>
      <c r="I3229" s="57" t="s">
        <v>81</v>
      </c>
      <c r="K3229" s="51" t="str">
        <f ca="1">LeaveTracker[[#This Row],[Days]]&amp;" "&amp;LeaveTracker[[#This Row],[Type of Leave]]</f>
        <v>1 SL</v>
      </c>
      <c r="L3229" s="23">
        <f ca="1">NETWORKDAYS(LeaveTracker[[#This Row],[Start Date]],LeaveTracker[[#This Row],[End Date]],lstHolidays)</f>
        <v>1</v>
      </c>
      <c r="M3229" s="27"/>
    </row>
    <row r="3230" spans="1:13" ht="30" hidden="1" customHeight="1" x14ac:dyDescent="0.3">
      <c r="A3230" s="27">
        <f t="shared" si="24"/>
        <v>1560</v>
      </c>
      <c r="B3230" s="31">
        <v>44922</v>
      </c>
      <c r="C3230" s="31">
        <v>44817</v>
      </c>
      <c r="D3230" s="19" t="s">
        <v>533</v>
      </c>
      <c r="E3230" s="51" t="str">
        <f>IF(ISBLANK(LeaveTracker[[#This Row],[Employee Name]]),"-----",VLOOKUP(LeaveTracker[[#This Row],[Employee Name]],Employees[[Employee Name]:[Office]],7))</f>
        <v>GSO</v>
      </c>
      <c r="F3230" s="51" t="str">
        <f>IF(ISBLANK(LeaveTracker[[#This Row],[Employee Name]]),"-----",VLOOKUP(LeaveTracker[[#This Row],[Employee Name]],Employees[[Employee Name]:[Office]],6))</f>
        <v>REGULAR</v>
      </c>
      <c r="G3230" s="24">
        <v>44812</v>
      </c>
      <c r="H3230" s="24">
        <v>44816</v>
      </c>
      <c r="I3230" s="57" t="s">
        <v>81</v>
      </c>
      <c r="K3230" s="51" t="str">
        <f ca="1">LeaveTracker[[#This Row],[Days]]&amp;" "&amp;LeaveTracker[[#This Row],[Type of Leave]]</f>
        <v>3 SL</v>
      </c>
      <c r="L3230" s="23">
        <f ca="1">NETWORKDAYS(LeaveTracker[[#This Row],[Start Date]],LeaveTracker[[#This Row],[End Date]],lstHolidays)</f>
        <v>3</v>
      </c>
      <c r="M3230" s="27"/>
    </row>
    <row r="3231" spans="1:13" ht="30" hidden="1" customHeight="1" x14ac:dyDescent="0.3">
      <c r="A3231" s="27">
        <f t="shared" si="24"/>
        <v>1561</v>
      </c>
      <c r="B3231" s="31">
        <v>44922</v>
      </c>
      <c r="C3231" s="31">
        <v>44816</v>
      </c>
      <c r="D3231" s="19" t="s">
        <v>882</v>
      </c>
      <c r="E3231" s="51" t="str">
        <f>IF(ISBLANK(LeaveTracker[[#This Row],[Employee Name]]),"-----",VLOOKUP(LeaveTracker[[#This Row],[Employee Name]],Employees[[Employee Name]:[Office]],7))</f>
        <v>GSO</v>
      </c>
      <c r="F3231" s="51" t="str">
        <f>IF(ISBLANK(LeaveTracker[[#This Row],[Employee Name]]),"-----",VLOOKUP(LeaveTracker[[#This Row],[Employee Name]],Employees[[Employee Name]:[Office]],6))</f>
        <v>REGULAR</v>
      </c>
      <c r="G3231" s="24">
        <v>44812</v>
      </c>
      <c r="H3231" s="24">
        <v>44813</v>
      </c>
      <c r="I3231" s="57" t="s">
        <v>81</v>
      </c>
      <c r="K3231" s="51" t="str">
        <f ca="1">LeaveTracker[[#This Row],[Days]]&amp;" "&amp;LeaveTracker[[#This Row],[Type of Leave]]</f>
        <v>2 SL</v>
      </c>
      <c r="L3231" s="23">
        <f ca="1">NETWORKDAYS(LeaveTracker[[#This Row],[Start Date]],LeaveTracker[[#This Row],[End Date]],lstHolidays)</f>
        <v>2</v>
      </c>
      <c r="M3231" s="27"/>
    </row>
    <row r="3232" spans="1:13" ht="30" hidden="1" customHeight="1" x14ac:dyDescent="0.3">
      <c r="A3232" s="27">
        <f t="shared" si="24"/>
        <v>1562</v>
      </c>
      <c r="B3232" s="31">
        <v>44922</v>
      </c>
      <c r="C3232" s="31">
        <v>44812</v>
      </c>
      <c r="D3232" s="19" t="s">
        <v>879</v>
      </c>
      <c r="E3232" s="51" t="str">
        <f>IF(ISBLANK(LeaveTracker[[#This Row],[Employee Name]]),"-----",VLOOKUP(LeaveTracker[[#This Row],[Employee Name]],Employees[[Employee Name]:[Office]],7))</f>
        <v>GSO</v>
      </c>
      <c r="F3232" s="51" t="str">
        <f>IF(ISBLANK(LeaveTracker[[#This Row],[Employee Name]]),"-----",VLOOKUP(LeaveTracker[[#This Row],[Employee Name]],Employees[[Employee Name]:[Office]],6))</f>
        <v>REGULAR</v>
      </c>
      <c r="G3232" s="24">
        <v>44811</v>
      </c>
      <c r="H3232" s="24">
        <v>44811</v>
      </c>
      <c r="I3232" s="57" t="s">
        <v>81</v>
      </c>
      <c r="K3232" s="51" t="str">
        <f ca="1">LeaveTracker[[#This Row],[Days]]&amp;" "&amp;LeaveTracker[[#This Row],[Type of Leave]]</f>
        <v>1 SL</v>
      </c>
      <c r="L3232" s="23">
        <f ca="1">NETWORKDAYS(LeaveTracker[[#This Row],[Start Date]],LeaveTracker[[#This Row],[End Date]],lstHolidays)</f>
        <v>1</v>
      </c>
      <c r="M3232" s="27"/>
    </row>
    <row r="3233" spans="1:13" ht="30" hidden="1" customHeight="1" x14ac:dyDescent="0.3">
      <c r="A3233" s="27">
        <f t="shared" si="24"/>
        <v>1563</v>
      </c>
      <c r="B3233" s="31">
        <v>44922</v>
      </c>
      <c r="C3233" s="31">
        <v>44909</v>
      </c>
      <c r="D3233" s="19" t="s">
        <v>1841</v>
      </c>
      <c r="E3233" s="51" t="str">
        <f>IF(ISBLANK(LeaveTracker[[#This Row],[Employee Name]]),"-----",VLOOKUP(LeaveTracker[[#This Row],[Employee Name]],Employees[[Employee Name]:[Office]],7))</f>
        <v>CCT</v>
      </c>
      <c r="F3233" s="51" t="str">
        <f>IF(ISBLANK(LeaveTracker[[#This Row],[Employee Name]]),"-----",VLOOKUP(LeaveTracker[[#This Row],[Employee Name]],Employees[[Employee Name]:[Office]],6))</f>
        <v>CASUAL</v>
      </c>
      <c r="G3233" s="24">
        <v>44921</v>
      </c>
      <c r="H3233" s="24">
        <v>44924</v>
      </c>
      <c r="I3233" s="57" t="s">
        <v>82</v>
      </c>
      <c r="K3233" s="51" t="str">
        <f ca="1">LeaveTracker[[#This Row],[Days]]&amp;" "&amp;LeaveTracker[[#This Row],[Type of Leave]]</f>
        <v>3 VL</v>
      </c>
      <c r="L3233" s="23">
        <f ca="1">NETWORKDAYS(LeaveTracker[[#This Row],[Start Date]],LeaveTracker[[#This Row],[End Date]],lstHolidays)</f>
        <v>3</v>
      </c>
      <c r="M3233" s="27"/>
    </row>
    <row r="3234" spans="1:13" ht="30" hidden="1" customHeight="1" x14ac:dyDescent="0.3">
      <c r="A3234" s="27">
        <f t="shared" si="24"/>
        <v>1564</v>
      </c>
      <c r="B3234" s="31">
        <v>44922</v>
      </c>
      <c r="C3234" s="31">
        <v>44911</v>
      </c>
      <c r="D3234" s="19" t="s">
        <v>1840</v>
      </c>
      <c r="E3234" s="51" t="str">
        <f>IF(ISBLANK(LeaveTracker[[#This Row],[Employee Name]]),"-----",VLOOKUP(LeaveTracker[[#This Row],[Employee Name]],Employees[[Employee Name]:[Office]],7))</f>
        <v>CENRO</v>
      </c>
      <c r="F3234" s="51" t="str">
        <f>IF(ISBLANK(LeaveTracker[[#This Row],[Employee Name]]),"-----",VLOOKUP(LeaveTracker[[#This Row],[Employee Name]],Employees[[Employee Name]:[Office]],6))</f>
        <v>CASUAL</v>
      </c>
      <c r="G3234" s="24">
        <v>44910</v>
      </c>
      <c r="H3234" s="24">
        <v>44910</v>
      </c>
      <c r="I3234" s="57" t="s">
        <v>81</v>
      </c>
      <c r="K3234" s="51" t="str">
        <f ca="1">LeaveTracker[[#This Row],[Days]]&amp;" "&amp;LeaveTracker[[#This Row],[Type of Leave]]</f>
        <v>1 SL</v>
      </c>
      <c r="L3234" s="23">
        <f ca="1">NETWORKDAYS(LeaveTracker[[#This Row],[Start Date]],LeaveTracker[[#This Row],[End Date]],lstHolidays)</f>
        <v>1</v>
      </c>
      <c r="M3234" s="27"/>
    </row>
    <row r="3235" spans="1:13" ht="30" hidden="1" customHeight="1" x14ac:dyDescent="0.3">
      <c r="A3235" s="27">
        <f t="shared" si="24"/>
        <v>1565</v>
      </c>
      <c r="B3235" s="31">
        <v>44922</v>
      </c>
      <c r="C3235" s="31">
        <v>44911</v>
      </c>
      <c r="D3235" s="19" t="s">
        <v>1752</v>
      </c>
      <c r="E3235" s="51" t="str">
        <f>IF(ISBLANK(LeaveTracker[[#This Row],[Employee Name]]),"-----",VLOOKUP(LeaveTracker[[#This Row],[Employee Name]],Employees[[Employee Name]:[Office]],7))</f>
        <v>LCR</v>
      </c>
      <c r="F3235" s="51" t="str">
        <f>IF(ISBLANK(LeaveTracker[[#This Row],[Employee Name]]),"-----",VLOOKUP(LeaveTracker[[#This Row],[Employee Name]],Employees[[Employee Name]:[Office]],6))</f>
        <v>CASUAL</v>
      </c>
      <c r="G3235" s="24">
        <v>44908</v>
      </c>
      <c r="H3235" s="24">
        <v>44910</v>
      </c>
      <c r="I3235" s="57" t="s">
        <v>81</v>
      </c>
      <c r="K3235" s="51" t="str">
        <f ca="1">LeaveTracker[[#This Row],[Days]]&amp;" "&amp;LeaveTracker[[#This Row],[Type of Leave]]</f>
        <v>3 SL</v>
      </c>
      <c r="L3235" s="23">
        <f ca="1">NETWORKDAYS(LeaveTracker[[#This Row],[Start Date]],LeaveTracker[[#This Row],[End Date]],lstHolidays)</f>
        <v>3</v>
      </c>
      <c r="M3235" s="27"/>
    </row>
    <row r="3236" spans="1:13" ht="30" hidden="1" customHeight="1" x14ac:dyDescent="0.3">
      <c r="A3236" s="27">
        <f t="shared" si="24"/>
        <v>1566</v>
      </c>
      <c r="B3236" s="31">
        <v>44922</v>
      </c>
      <c r="C3236" s="31">
        <v>44894</v>
      </c>
      <c r="D3236" s="19" t="s">
        <v>1845</v>
      </c>
      <c r="E3236" s="51" t="str">
        <f>IF(ISBLANK(LeaveTracker[[#This Row],[Employee Name]]),"-----",VLOOKUP(LeaveTracker[[#This Row],[Employee Name]],Employees[[Employee Name]:[Office]],7))</f>
        <v>GSO</v>
      </c>
      <c r="F3236" s="51" t="str">
        <f>IF(ISBLANK(LeaveTracker[[#This Row],[Employee Name]]),"-----",VLOOKUP(LeaveTracker[[#This Row],[Employee Name]],Employees[[Employee Name]:[Office]],6))</f>
        <v>CASUAL</v>
      </c>
      <c r="G3236" s="24">
        <v>44893</v>
      </c>
      <c r="H3236" s="24">
        <v>44893</v>
      </c>
      <c r="I3236" s="57" t="s">
        <v>81</v>
      </c>
      <c r="K3236" s="51" t="str">
        <f ca="1">LeaveTracker[[#This Row],[Days]]&amp;" "&amp;LeaveTracker[[#This Row],[Type of Leave]]</f>
        <v>1 SL</v>
      </c>
      <c r="L3236" s="23">
        <f ca="1">NETWORKDAYS(LeaveTracker[[#This Row],[Start Date]],LeaveTracker[[#This Row],[End Date]],lstHolidays)</f>
        <v>1</v>
      </c>
      <c r="M3236" s="27"/>
    </row>
    <row r="3237" spans="1:13" ht="30" hidden="1" customHeight="1" x14ac:dyDescent="0.3">
      <c r="A3237" s="27">
        <f t="shared" si="24"/>
        <v>1567</v>
      </c>
      <c r="B3237" s="31">
        <v>44922</v>
      </c>
      <c r="C3237" s="31">
        <v>44907</v>
      </c>
      <c r="D3237" s="19" t="s">
        <v>1926</v>
      </c>
      <c r="E3237" s="51" t="str">
        <f>IF(ISBLANK(LeaveTracker[[#This Row],[Employee Name]]),"-----",VLOOKUP(LeaveTracker[[#This Row],[Employee Name]],Employees[[Employee Name]:[Office]],7))</f>
        <v>MAHOGANY MARKET</v>
      </c>
      <c r="F3237" s="51" t="str">
        <f>IF(ISBLANK(LeaveTracker[[#This Row],[Employee Name]]),"-----",VLOOKUP(LeaveTracker[[#This Row],[Employee Name]],Employees[[Employee Name]:[Office]],6))</f>
        <v>CASUAL</v>
      </c>
      <c r="G3237" s="24">
        <v>44904</v>
      </c>
      <c r="H3237" s="24">
        <v>44906</v>
      </c>
      <c r="I3237" s="57" t="s">
        <v>81</v>
      </c>
      <c r="K3237" s="51" t="str">
        <f ca="1">LeaveTracker[[#This Row],[Days]]&amp;" "&amp;LeaveTracker[[#This Row],[Type of Leave]]</f>
        <v>1 SL</v>
      </c>
      <c r="L3237" s="23">
        <f ca="1">NETWORKDAYS(LeaveTracker[[#This Row],[Start Date]],LeaveTracker[[#This Row],[End Date]],lstHolidays)</f>
        <v>1</v>
      </c>
      <c r="M3237" s="27"/>
    </row>
    <row r="3238" spans="1:13" ht="30" hidden="1" customHeight="1" x14ac:dyDescent="0.3">
      <c r="A3238" s="27">
        <f t="shared" si="24"/>
        <v>1568</v>
      </c>
      <c r="B3238" s="31">
        <v>44922</v>
      </c>
      <c r="C3238" s="31">
        <v>44907</v>
      </c>
      <c r="D3238" s="19" t="s">
        <v>1807</v>
      </c>
      <c r="E3238" s="51" t="str">
        <f>IF(ISBLANK(LeaveTracker[[#This Row],[Employee Name]]),"-----",VLOOKUP(LeaveTracker[[#This Row],[Employee Name]],Employees[[Employee Name]:[Office]],7))</f>
        <v>CENRO</v>
      </c>
      <c r="F3238" s="51" t="str">
        <f>IF(ISBLANK(LeaveTracker[[#This Row],[Employee Name]]),"-----",VLOOKUP(LeaveTracker[[#This Row],[Employee Name]],Employees[[Employee Name]:[Office]],6))</f>
        <v>CASUAL</v>
      </c>
      <c r="G3238" s="24">
        <v>44901</v>
      </c>
      <c r="H3238" s="24">
        <v>44901</v>
      </c>
      <c r="I3238" s="57" t="s">
        <v>81</v>
      </c>
      <c r="K3238" s="51" t="str">
        <f ca="1">LeaveTracker[[#This Row],[Days]]&amp;" "&amp;LeaveTracker[[#This Row],[Type of Leave]]</f>
        <v>1 SL</v>
      </c>
      <c r="L3238" s="23">
        <f ca="1">NETWORKDAYS(LeaveTracker[[#This Row],[Start Date]],LeaveTracker[[#This Row],[End Date]],lstHolidays)</f>
        <v>1</v>
      </c>
      <c r="M3238" s="27"/>
    </row>
    <row r="3239" spans="1:13" ht="30" hidden="1" customHeight="1" x14ac:dyDescent="0.3">
      <c r="A3239" s="27">
        <f t="shared" si="24"/>
        <v>1569</v>
      </c>
      <c r="B3239" s="31">
        <v>44922</v>
      </c>
      <c r="C3239" s="31">
        <v>44893</v>
      </c>
      <c r="D3239" s="19" t="s">
        <v>1835</v>
      </c>
      <c r="E3239" s="51" t="str">
        <f>IF(ISBLANK(LeaveTracker[[#This Row],[Employee Name]]),"-----",VLOOKUP(LeaveTracker[[#This Row],[Employee Name]],Employees[[Employee Name]:[Office]],7))</f>
        <v>CHO</v>
      </c>
      <c r="F3239" s="51" t="str">
        <f>IF(ISBLANK(LeaveTracker[[#This Row],[Employee Name]]),"-----",VLOOKUP(LeaveTracker[[#This Row],[Employee Name]],Employees[[Employee Name]:[Office]],6))</f>
        <v>CASUAL</v>
      </c>
      <c r="G3239" s="24">
        <v>44910</v>
      </c>
      <c r="H3239" s="24">
        <v>44910</v>
      </c>
      <c r="I3239" s="57" t="s">
        <v>82</v>
      </c>
      <c r="K3239" s="51" t="str">
        <f ca="1">LeaveTracker[[#This Row],[Days]]&amp;" "&amp;LeaveTracker[[#This Row],[Type of Leave]]</f>
        <v>1 VL</v>
      </c>
      <c r="L3239" s="23">
        <f ca="1">NETWORKDAYS(LeaveTracker[[#This Row],[Start Date]],LeaveTracker[[#This Row],[End Date]],lstHolidays)</f>
        <v>1</v>
      </c>
      <c r="M3239" s="27"/>
    </row>
    <row r="3240" spans="1:13" ht="30" hidden="1" customHeight="1" x14ac:dyDescent="0.3">
      <c r="A3240" s="27">
        <v>1569</v>
      </c>
      <c r="B3240" s="31">
        <v>44922</v>
      </c>
      <c r="C3240" s="31">
        <v>44893</v>
      </c>
      <c r="D3240" s="19" t="s">
        <v>1835</v>
      </c>
      <c r="E3240" s="51" t="str">
        <f>IF(ISBLANK(LeaveTracker[[#This Row],[Employee Name]]),"-----",VLOOKUP(LeaveTracker[[#This Row],[Employee Name]],Employees[[Employee Name]:[Office]],7))</f>
        <v>CHO</v>
      </c>
      <c r="F3240" s="51" t="str">
        <f>IF(ISBLANK(LeaveTracker[[#This Row],[Employee Name]]),"-----",VLOOKUP(LeaveTracker[[#This Row],[Employee Name]],Employees[[Employee Name]:[Office]],6))</f>
        <v>CASUAL</v>
      </c>
      <c r="G3240" s="24">
        <v>44922</v>
      </c>
      <c r="H3240" s="24">
        <v>44924</v>
      </c>
      <c r="I3240" s="57" t="s">
        <v>82</v>
      </c>
      <c r="K3240" s="51" t="str">
        <f ca="1">LeaveTracker[[#This Row],[Days]]&amp;" "&amp;LeaveTracker[[#This Row],[Type of Leave]]</f>
        <v>3 VL</v>
      </c>
      <c r="L3240" s="23">
        <f ca="1">NETWORKDAYS(LeaveTracker[[#This Row],[Start Date]],LeaveTracker[[#This Row],[End Date]],lstHolidays)</f>
        <v>3</v>
      </c>
      <c r="M3240" s="27"/>
    </row>
    <row r="3241" spans="1:13" ht="30" hidden="1" customHeight="1" x14ac:dyDescent="0.3">
      <c r="A3241" s="27">
        <f t="shared" si="24"/>
        <v>1570</v>
      </c>
      <c r="B3241" s="31">
        <v>44922</v>
      </c>
      <c r="C3241" s="31">
        <v>44905</v>
      </c>
      <c r="D3241" s="19" t="s">
        <v>629</v>
      </c>
      <c r="E3241" s="51" t="str">
        <f>IF(ISBLANK(LeaveTracker[[#This Row],[Employee Name]]),"-----",VLOOKUP(LeaveTracker[[#This Row],[Employee Name]],Employees[[Employee Name]:[Office]],7))</f>
        <v>EEO/ CITY MARKET</v>
      </c>
      <c r="F3241" s="51" t="str">
        <f>IF(ISBLANK(LeaveTracker[[#This Row],[Employee Name]]),"-----",VLOOKUP(LeaveTracker[[#This Row],[Employee Name]],Employees[[Employee Name]:[Office]],6))</f>
        <v>REGULAR</v>
      </c>
      <c r="G3241" s="24">
        <v>44902</v>
      </c>
      <c r="H3241" s="24">
        <v>44902</v>
      </c>
      <c r="I3241" s="57" t="s">
        <v>81</v>
      </c>
      <c r="K3241" s="51" t="str">
        <f ca="1">LeaveTracker[[#This Row],[Days]]&amp;" "&amp;LeaveTracker[[#This Row],[Type of Leave]]</f>
        <v>1 SL</v>
      </c>
      <c r="L3241" s="23">
        <f ca="1">NETWORKDAYS(LeaveTracker[[#This Row],[Start Date]],LeaveTracker[[#This Row],[End Date]],lstHolidays)</f>
        <v>1</v>
      </c>
      <c r="M3241" s="27"/>
    </row>
    <row r="3242" spans="1:13" ht="30" hidden="1" customHeight="1" x14ac:dyDescent="0.3">
      <c r="A3242" s="27">
        <f t="shared" si="24"/>
        <v>1571</v>
      </c>
      <c r="B3242" s="31">
        <v>44922</v>
      </c>
      <c r="C3242" s="31">
        <v>44904</v>
      </c>
      <c r="D3242" s="19" t="s">
        <v>577</v>
      </c>
      <c r="E3242" s="51" t="str">
        <f>IF(ISBLANK(LeaveTracker[[#This Row],[Employee Name]]),"-----",VLOOKUP(LeaveTracker[[#This Row],[Employee Name]],Employees[[Employee Name]:[Office]],7))</f>
        <v>CCT</v>
      </c>
      <c r="F3242" s="51" t="str">
        <f>IF(ISBLANK(LeaveTracker[[#This Row],[Employee Name]]),"-----",VLOOKUP(LeaveTracker[[#This Row],[Employee Name]],Employees[[Employee Name]:[Office]],6))</f>
        <v>REGULAR</v>
      </c>
      <c r="G3242" s="24">
        <v>44911</v>
      </c>
      <c r="H3242" s="24">
        <v>44911</v>
      </c>
      <c r="I3242" s="57" t="s">
        <v>82</v>
      </c>
      <c r="J3242" s="43" t="s">
        <v>1008</v>
      </c>
      <c r="K3242" s="51" t="str">
        <f ca="1">LeaveTracker[[#This Row],[Days]]&amp;" "&amp;LeaveTracker[[#This Row],[Type of Leave]]</f>
        <v>1 VL</v>
      </c>
      <c r="L3242" s="23">
        <f ca="1">NETWORKDAYS(LeaveTracker[[#This Row],[Start Date]],LeaveTracker[[#This Row],[End Date]],lstHolidays)</f>
        <v>1</v>
      </c>
      <c r="M3242" s="27"/>
    </row>
    <row r="3243" spans="1:13" ht="30" hidden="1" customHeight="1" x14ac:dyDescent="0.3">
      <c r="A3243" s="27">
        <v>1571</v>
      </c>
      <c r="B3243" s="31">
        <v>44922</v>
      </c>
      <c r="C3243" s="31">
        <v>44904</v>
      </c>
      <c r="D3243" s="19" t="s">
        <v>577</v>
      </c>
      <c r="E3243" s="51" t="str">
        <f>IF(ISBLANK(LeaveTracker[[#This Row],[Employee Name]]),"-----",VLOOKUP(LeaveTracker[[#This Row],[Employee Name]],Employees[[Employee Name]:[Office]],7))</f>
        <v>CCT</v>
      </c>
      <c r="F3243" s="51" t="str">
        <f>IF(ISBLANK(LeaveTracker[[#This Row],[Employee Name]]),"-----",VLOOKUP(LeaveTracker[[#This Row],[Employee Name]],Employees[[Employee Name]:[Office]],6))</f>
        <v>REGULAR</v>
      </c>
      <c r="G3243" s="24">
        <v>44916</v>
      </c>
      <c r="H3243" s="24">
        <v>44916</v>
      </c>
      <c r="I3243" s="57" t="s">
        <v>82</v>
      </c>
      <c r="J3243" s="43" t="s">
        <v>1008</v>
      </c>
      <c r="K3243" s="51" t="str">
        <f ca="1">LeaveTracker[[#This Row],[Days]]&amp;" "&amp;LeaveTracker[[#This Row],[Type of Leave]]</f>
        <v>1 VL</v>
      </c>
      <c r="L3243" s="23">
        <f ca="1">NETWORKDAYS(LeaveTracker[[#This Row],[Start Date]],LeaveTracker[[#This Row],[End Date]],lstHolidays)</f>
        <v>1</v>
      </c>
      <c r="M3243" s="27"/>
    </row>
    <row r="3244" spans="1:13" ht="30" hidden="1" customHeight="1" x14ac:dyDescent="0.3">
      <c r="A3244" s="27">
        <v>1571</v>
      </c>
      <c r="B3244" s="31">
        <v>44922</v>
      </c>
      <c r="C3244" s="31">
        <v>44904</v>
      </c>
      <c r="D3244" s="19" t="s">
        <v>577</v>
      </c>
      <c r="E3244" s="51" t="str">
        <f>IF(ISBLANK(LeaveTracker[[#This Row],[Employee Name]]),"-----",VLOOKUP(LeaveTracker[[#This Row],[Employee Name]],Employees[[Employee Name]:[Office]],7))</f>
        <v>CCT</v>
      </c>
      <c r="F3244" s="51" t="str">
        <f>IF(ISBLANK(LeaveTracker[[#This Row],[Employee Name]]),"-----",VLOOKUP(LeaveTracker[[#This Row],[Employee Name]],Employees[[Employee Name]:[Office]],6))</f>
        <v>REGULAR</v>
      </c>
      <c r="G3244" s="24">
        <v>44918</v>
      </c>
      <c r="H3244" s="24">
        <v>44918</v>
      </c>
      <c r="I3244" s="57" t="s">
        <v>82</v>
      </c>
      <c r="J3244" s="43" t="s">
        <v>1008</v>
      </c>
      <c r="K3244" s="51" t="str">
        <f ca="1">LeaveTracker[[#This Row],[Days]]&amp;" "&amp;LeaveTracker[[#This Row],[Type of Leave]]</f>
        <v>1 VL</v>
      </c>
      <c r="L3244" s="23">
        <f ca="1">NETWORKDAYS(LeaveTracker[[#This Row],[Start Date]],LeaveTracker[[#This Row],[End Date]],lstHolidays)</f>
        <v>1</v>
      </c>
      <c r="M3244" s="27"/>
    </row>
    <row r="3245" spans="1:13" ht="30" hidden="1" customHeight="1" x14ac:dyDescent="0.3">
      <c r="A3245" s="27">
        <v>1571</v>
      </c>
      <c r="B3245" s="31">
        <v>44922</v>
      </c>
      <c r="C3245" s="31">
        <v>44904</v>
      </c>
      <c r="D3245" s="19" t="s">
        <v>577</v>
      </c>
      <c r="E3245" s="51" t="str">
        <f>IF(ISBLANK(LeaveTracker[[#This Row],[Employee Name]]),"-----",VLOOKUP(LeaveTracker[[#This Row],[Employee Name]],Employees[[Employee Name]:[Office]],7))</f>
        <v>CCT</v>
      </c>
      <c r="F3245" s="51" t="str">
        <f>IF(ISBLANK(LeaveTracker[[#This Row],[Employee Name]]),"-----",VLOOKUP(LeaveTracker[[#This Row],[Employee Name]],Employees[[Employee Name]:[Office]],6))</f>
        <v>REGULAR</v>
      </c>
      <c r="G3245" s="24">
        <v>44923</v>
      </c>
      <c r="H3245" s="24">
        <v>44924</v>
      </c>
      <c r="I3245" s="57" t="s">
        <v>82</v>
      </c>
      <c r="J3245" s="43" t="s">
        <v>1008</v>
      </c>
      <c r="K3245" s="51" t="str">
        <f ca="1">LeaveTracker[[#This Row],[Days]]&amp;" "&amp;LeaveTracker[[#This Row],[Type of Leave]]</f>
        <v>2 VL</v>
      </c>
      <c r="L3245" s="23">
        <f ca="1">NETWORKDAYS(LeaveTracker[[#This Row],[Start Date]],LeaveTracker[[#This Row],[End Date]],lstHolidays)</f>
        <v>2</v>
      </c>
      <c r="M3245" s="27"/>
    </row>
    <row r="3246" spans="1:13" ht="30" hidden="1" customHeight="1" x14ac:dyDescent="0.3">
      <c r="A3246" s="27">
        <f t="shared" si="24"/>
        <v>1572</v>
      </c>
      <c r="B3246" s="31">
        <v>44922</v>
      </c>
      <c r="C3246" s="31">
        <v>44904</v>
      </c>
      <c r="D3246" s="19" t="s">
        <v>577</v>
      </c>
      <c r="E3246" s="51" t="str">
        <f>IF(ISBLANK(LeaveTracker[[#This Row],[Employee Name]]),"-----",VLOOKUP(LeaveTracker[[#This Row],[Employee Name]],Employees[[Employee Name]:[Office]],7))</f>
        <v>CCT</v>
      </c>
      <c r="F3246" s="51" t="str">
        <f>IF(ISBLANK(LeaveTracker[[#This Row],[Employee Name]]),"-----",VLOOKUP(LeaveTracker[[#This Row],[Employee Name]],Employees[[Employee Name]:[Office]],6))</f>
        <v>REGULAR</v>
      </c>
      <c r="G3246" s="24">
        <v>44902</v>
      </c>
      <c r="H3246" s="24">
        <v>44902</v>
      </c>
      <c r="I3246" s="57" t="s">
        <v>81</v>
      </c>
      <c r="K3246" s="51" t="str">
        <f ca="1">LeaveTracker[[#This Row],[Days]]&amp;" "&amp;LeaveTracker[[#This Row],[Type of Leave]]</f>
        <v>1 SL</v>
      </c>
      <c r="L3246" s="23">
        <f ca="1">NETWORKDAYS(LeaveTracker[[#This Row],[Start Date]],LeaveTracker[[#This Row],[End Date]],lstHolidays)</f>
        <v>1</v>
      </c>
      <c r="M3246" s="27"/>
    </row>
    <row r="3247" spans="1:13" ht="30" hidden="1" customHeight="1" x14ac:dyDescent="0.3">
      <c r="A3247" s="27">
        <f t="shared" si="24"/>
        <v>1573</v>
      </c>
      <c r="B3247" s="31">
        <v>44922</v>
      </c>
      <c r="C3247" s="31">
        <v>44901</v>
      </c>
      <c r="D3247" s="19" t="s">
        <v>780</v>
      </c>
      <c r="E3247" s="51" t="str">
        <f>IF(ISBLANK(LeaveTracker[[#This Row],[Employee Name]]),"-----",VLOOKUP(LeaveTracker[[#This Row],[Employee Name]],Employees[[Employee Name]:[Office]],7))</f>
        <v>GSO</v>
      </c>
      <c r="F3247" s="51" t="str">
        <f>IF(ISBLANK(LeaveTracker[[#This Row],[Employee Name]]),"-----",VLOOKUP(LeaveTracker[[#This Row],[Employee Name]],Employees[[Employee Name]:[Office]],6))</f>
        <v>REGULAR</v>
      </c>
      <c r="G3247" s="24">
        <v>44900</v>
      </c>
      <c r="H3247" s="24">
        <v>44900</v>
      </c>
      <c r="I3247" s="57" t="s">
        <v>81</v>
      </c>
      <c r="K3247" s="51" t="str">
        <f ca="1">LeaveTracker[[#This Row],[Days]]&amp;" "&amp;LeaveTracker[[#This Row],[Type of Leave]]</f>
        <v>1 SL</v>
      </c>
      <c r="L3247" s="23">
        <f ca="1">NETWORKDAYS(LeaveTracker[[#This Row],[Start Date]],LeaveTracker[[#This Row],[End Date]],lstHolidays)</f>
        <v>1</v>
      </c>
      <c r="M3247" s="27"/>
    </row>
    <row r="3248" spans="1:13" ht="30" hidden="1" customHeight="1" x14ac:dyDescent="0.3">
      <c r="A3248" s="27">
        <f t="shared" si="24"/>
        <v>1574</v>
      </c>
      <c r="B3248" s="31">
        <v>44922</v>
      </c>
      <c r="C3248" s="31">
        <v>44897</v>
      </c>
      <c r="D3248" s="19" t="s">
        <v>533</v>
      </c>
      <c r="E3248" s="51" t="str">
        <f>IF(ISBLANK(LeaveTracker[[#This Row],[Employee Name]]),"-----",VLOOKUP(LeaveTracker[[#This Row],[Employee Name]],Employees[[Employee Name]:[Office]],7))</f>
        <v>GSO</v>
      </c>
      <c r="F3248" s="51" t="str">
        <f>IF(ISBLANK(LeaveTracker[[#This Row],[Employee Name]]),"-----",VLOOKUP(LeaveTracker[[#This Row],[Employee Name]],Employees[[Employee Name]:[Office]],6))</f>
        <v>REGULAR</v>
      </c>
      <c r="G3248" s="24">
        <v>44896</v>
      </c>
      <c r="H3248" s="24">
        <v>44896</v>
      </c>
      <c r="I3248" s="57" t="s">
        <v>81</v>
      </c>
      <c r="K3248" s="51" t="str">
        <f ca="1">LeaveTracker[[#This Row],[Days]]&amp;" "&amp;LeaveTracker[[#This Row],[Type of Leave]]</f>
        <v>1 SL</v>
      </c>
      <c r="L3248" s="23">
        <f ca="1">NETWORKDAYS(LeaveTracker[[#This Row],[Start Date]],LeaveTracker[[#This Row],[End Date]],lstHolidays)</f>
        <v>1</v>
      </c>
      <c r="M3248" s="27"/>
    </row>
    <row r="3249" spans="1:13" ht="30" hidden="1" customHeight="1" x14ac:dyDescent="0.3">
      <c r="A3249" s="27">
        <f t="shared" si="24"/>
        <v>1575</v>
      </c>
      <c r="B3249" s="31">
        <v>44922</v>
      </c>
      <c r="C3249" s="31">
        <v>44897</v>
      </c>
      <c r="D3249" s="19" t="s">
        <v>879</v>
      </c>
      <c r="E3249" s="51" t="str">
        <f>IF(ISBLANK(LeaveTracker[[#This Row],[Employee Name]]),"-----",VLOOKUP(LeaveTracker[[#This Row],[Employee Name]],Employees[[Employee Name]:[Office]],7))</f>
        <v>GSO</v>
      </c>
      <c r="F3249" s="51" t="str">
        <f>IF(ISBLANK(LeaveTracker[[#This Row],[Employee Name]]),"-----",VLOOKUP(LeaveTracker[[#This Row],[Employee Name]],Employees[[Employee Name]:[Office]],6))</f>
        <v>REGULAR</v>
      </c>
      <c r="G3249" s="24">
        <v>44896</v>
      </c>
      <c r="H3249" s="24">
        <v>44896</v>
      </c>
      <c r="I3249" s="57" t="s">
        <v>81</v>
      </c>
      <c r="K3249" s="51" t="str">
        <f ca="1">LeaveTracker[[#This Row],[Days]]&amp;" "&amp;LeaveTracker[[#This Row],[Type of Leave]]</f>
        <v>1 SL</v>
      </c>
      <c r="L3249" s="23">
        <f ca="1">NETWORKDAYS(LeaveTracker[[#This Row],[Start Date]],LeaveTracker[[#This Row],[End Date]],lstHolidays)</f>
        <v>1</v>
      </c>
      <c r="M3249" s="27"/>
    </row>
    <row r="3250" spans="1:13" ht="30" hidden="1" customHeight="1" x14ac:dyDescent="0.3">
      <c r="A3250" s="27">
        <f t="shared" si="24"/>
        <v>1576</v>
      </c>
      <c r="B3250" s="31">
        <v>44922</v>
      </c>
      <c r="C3250" s="31">
        <v>44896</v>
      </c>
      <c r="D3250" s="19" t="s">
        <v>780</v>
      </c>
      <c r="E3250" s="51" t="str">
        <f>IF(ISBLANK(LeaveTracker[[#This Row],[Employee Name]]),"-----",VLOOKUP(LeaveTracker[[#This Row],[Employee Name]],Employees[[Employee Name]:[Office]],7))</f>
        <v>GSO</v>
      </c>
      <c r="F3250" s="51" t="str">
        <f>IF(ISBLANK(LeaveTracker[[#This Row],[Employee Name]]),"-----",VLOOKUP(LeaveTracker[[#This Row],[Employee Name]],Employees[[Employee Name]:[Office]],6))</f>
        <v>REGULAR</v>
      </c>
      <c r="G3250" s="24">
        <v>44920</v>
      </c>
      <c r="H3250" s="24">
        <v>44920</v>
      </c>
      <c r="I3250" s="57" t="s">
        <v>81</v>
      </c>
      <c r="K3250" s="51" t="str">
        <f ca="1">LeaveTracker[[#This Row],[Days]]&amp;" "&amp;LeaveTracker[[#This Row],[Type of Leave]]</f>
        <v>0 SL</v>
      </c>
      <c r="L3250" s="23">
        <f ca="1">NETWORKDAYS(LeaveTracker[[#This Row],[Start Date]],LeaveTracker[[#This Row],[End Date]],lstHolidays)</f>
        <v>0</v>
      </c>
      <c r="M3250" s="27"/>
    </row>
    <row r="3251" spans="1:13" ht="30" hidden="1" customHeight="1" x14ac:dyDescent="0.3">
      <c r="A3251" s="27">
        <v>1576</v>
      </c>
      <c r="B3251" s="31">
        <v>44922</v>
      </c>
      <c r="C3251" s="31">
        <v>44896</v>
      </c>
      <c r="D3251" s="19" t="s">
        <v>780</v>
      </c>
      <c r="E3251" s="51" t="str">
        <f>IF(ISBLANK(LeaveTracker[[#This Row],[Employee Name]]),"-----",VLOOKUP(LeaveTracker[[#This Row],[Employee Name]],Employees[[Employee Name]:[Office]],7))</f>
        <v>GSO</v>
      </c>
      <c r="F3251" s="51" t="str">
        <f>IF(ISBLANK(LeaveTracker[[#This Row],[Employee Name]]),"-----",VLOOKUP(LeaveTracker[[#This Row],[Employee Name]],Employees[[Employee Name]:[Office]],6))</f>
        <v>REGULAR</v>
      </c>
      <c r="G3251" s="24">
        <v>44923</v>
      </c>
      <c r="H3251" s="24">
        <v>44923</v>
      </c>
      <c r="I3251" s="57" t="s">
        <v>81</v>
      </c>
      <c r="K3251" s="51" t="str">
        <f ca="1">LeaveTracker[[#This Row],[Days]]&amp;" "&amp;LeaveTracker[[#This Row],[Type of Leave]]</f>
        <v>1 SL</v>
      </c>
      <c r="L3251" s="23">
        <f ca="1">NETWORKDAYS(LeaveTracker[[#This Row],[Start Date]],LeaveTracker[[#This Row],[End Date]],lstHolidays)</f>
        <v>1</v>
      </c>
      <c r="M3251" s="27"/>
    </row>
    <row r="3252" spans="1:13" ht="30" hidden="1" customHeight="1" x14ac:dyDescent="0.3">
      <c r="A3252" s="27">
        <f t="shared" si="24"/>
        <v>1577</v>
      </c>
      <c r="B3252" s="31">
        <v>44922</v>
      </c>
      <c r="C3252" s="31">
        <v>44894</v>
      </c>
      <c r="D3252" s="19" t="s">
        <v>446</v>
      </c>
      <c r="E3252" s="51" t="str">
        <f>IF(ISBLANK(LeaveTracker[[#This Row],[Employee Name]]),"-----",VLOOKUP(LeaveTracker[[#This Row],[Employee Name]],Employees[[Employee Name]:[Office]],7))</f>
        <v>GSO</v>
      </c>
      <c r="F3252" s="51" t="str">
        <f>IF(ISBLANK(LeaveTracker[[#This Row],[Employee Name]]),"-----",VLOOKUP(LeaveTracker[[#This Row],[Employee Name]],Employees[[Employee Name]:[Office]],6))</f>
        <v>REGULAR</v>
      </c>
      <c r="G3252" s="24">
        <v>44901</v>
      </c>
      <c r="H3252" s="24">
        <v>44901</v>
      </c>
      <c r="I3252" s="57" t="s">
        <v>82</v>
      </c>
      <c r="J3252" s="43" t="s">
        <v>1008</v>
      </c>
      <c r="K3252" s="51" t="str">
        <f ca="1">LeaveTracker[[#This Row],[Days]]&amp;" "&amp;LeaveTracker[[#This Row],[Type of Leave]]</f>
        <v>1 VL</v>
      </c>
      <c r="L3252" s="23">
        <f ca="1">NETWORKDAYS(LeaveTracker[[#This Row],[Start Date]],LeaveTracker[[#This Row],[End Date]],lstHolidays)</f>
        <v>1</v>
      </c>
      <c r="M3252" s="27"/>
    </row>
    <row r="3253" spans="1:13" ht="30" hidden="1" customHeight="1" x14ac:dyDescent="0.3">
      <c r="A3253" s="27">
        <f t="shared" si="24"/>
        <v>1578</v>
      </c>
      <c r="B3253" s="31">
        <v>44922</v>
      </c>
      <c r="C3253" s="31">
        <v>44888</v>
      </c>
      <c r="D3253" s="19" t="s">
        <v>780</v>
      </c>
      <c r="E3253" s="51" t="str">
        <f>IF(ISBLANK(LeaveTracker[[#This Row],[Employee Name]]),"-----",VLOOKUP(LeaveTracker[[#This Row],[Employee Name]],Employees[[Employee Name]:[Office]],7))</f>
        <v>GSO</v>
      </c>
      <c r="F3253" s="51" t="str">
        <f>IF(ISBLANK(LeaveTracker[[#This Row],[Employee Name]]),"-----",VLOOKUP(LeaveTracker[[#This Row],[Employee Name]],Employees[[Employee Name]:[Office]],6))</f>
        <v>REGULAR</v>
      </c>
      <c r="G3253" s="24">
        <v>44883</v>
      </c>
      <c r="H3253" s="24">
        <v>44883</v>
      </c>
      <c r="I3253" s="57" t="s">
        <v>81</v>
      </c>
      <c r="K3253" s="51" t="str">
        <f ca="1">LeaveTracker[[#This Row],[Days]]&amp;" "&amp;LeaveTracker[[#This Row],[Type of Leave]]</f>
        <v>1 SL</v>
      </c>
      <c r="L3253" s="23">
        <f ca="1">NETWORKDAYS(LeaveTracker[[#This Row],[Start Date]],LeaveTracker[[#This Row],[End Date]],lstHolidays)</f>
        <v>1</v>
      </c>
      <c r="M3253" s="27"/>
    </row>
    <row r="3254" spans="1:13" ht="30" hidden="1" customHeight="1" x14ac:dyDescent="0.3">
      <c r="A3254" s="27">
        <v>1578</v>
      </c>
      <c r="B3254" s="31">
        <v>44922</v>
      </c>
      <c r="C3254" s="31">
        <v>44888</v>
      </c>
      <c r="D3254" s="19" t="s">
        <v>780</v>
      </c>
      <c r="E3254" s="51" t="str">
        <f>IF(ISBLANK(LeaveTracker[[#This Row],[Employee Name]]),"-----",VLOOKUP(LeaveTracker[[#This Row],[Employee Name]],Employees[[Employee Name]:[Office]],7))</f>
        <v>GSO</v>
      </c>
      <c r="F3254" s="51" t="str">
        <f>IF(ISBLANK(LeaveTracker[[#This Row],[Employee Name]]),"-----",VLOOKUP(LeaveTracker[[#This Row],[Employee Name]],Employees[[Employee Name]:[Office]],6))</f>
        <v>REGULAR</v>
      </c>
      <c r="G3254" s="24">
        <v>44886</v>
      </c>
      <c r="H3254" s="24">
        <v>44887</v>
      </c>
      <c r="I3254" s="57" t="s">
        <v>81</v>
      </c>
      <c r="K3254" s="51" t="str">
        <f ca="1">LeaveTracker[[#This Row],[Days]]&amp;" "&amp;LeaveTracker[[#This Row],[Type of Leave]]</f>
        <v>2 SL</v>
      </c>
      <c r="L3254" s="23">
        <f ca="1">NETWORKDAYS(LeaveTracker[[#This Row],[Start Date]],LeaveTracker[[#This Row],[End Date]],lstHolidays)</f>
        <v>2</v>
      </c>
      <c r="M3254" s="27"/>
    </row>
    <row r="3255" spans="1:13" ht="30" hidden="1" customHeight="1" x14ac:dyDescent="0.3">
      <c r="A3255" s="27">
        <f t="shared" si="24"/>
        <v>1579</v>
      </c>
      <c r="B3255" s="31">
        <v>44922</v>
      </c>
      <c r="C3255" s="31">
        <v>44888</v>
      </c>
      <c r="D3255" s="19" t="s">
        <v>533</v>
      </c>
      <c r="E3255" s="51" t="str">
        <f>IF(ISBLANK(LeaveTracker[[#This Row],[Employee Name]]),"-----",VLOOKUP(LeaveTracker[[#This Row],[Employee Name]],Employees[[Employee Name]:[Office]],7))</f>
        <v>GSO</v>
      </c>
      <c r="F3255" s="51" t="str">
        <f>IF(ISBLANK(LeaveTracker[[#This Row],[Employee Name]]),"-----",VLOOKUP(LeaveTracker[[#This Row],[Employee Name]],Employees[[Employee Name]:[Office]],6))</f>
        <v>REGULAR</v>
      </c>
      <c r="G3255" s="24">
        <v>44887</v>
      </c>
      <c r="H3255" s="24">
        <v>44887</v>
      </c>
      <c r="I3255" s="57" t="s">
        <v>81</v>
      </c>
      <c r="K3255" s="51" t="str">
        <f ca="1">LeaveTracker[[#This Row],[Days]]&amp;" "&amp;LeaveTracker[[#This Row],[Type of Leave]]</f>
        <v>1 SL</v>
      </c>
      <c r="L3255" s="23">
        <f ca="1">NETWORKDAYS(LeaveTracker[[#This Row],[Start Date]],LeaveTracker[[#This Row],[End Date]],lstHolidays)</f>
        <v>1</v>
      </c>
      <c r="M3255" s="27"/>
    </row>
    <row r="3256" spans="1:13" ht="30" hidden="1" customHeight="1" x14ac:dyDescent="0.3">
      <c r="A3256" s="27">
        <f t="shared" si="24"/>
        <v>1580</v>
      </c>
      <c r="B3256" s="31">
        <v>44922</v>
      </c>
      <c r="C3256" s="31">
        <v>44909</v>
      </c>
      <c r="D3256" s="19" t="s">
        <v>780</v>
      </c>
      <c r="E3256" s="51" t="str">
        <f>IF(ISBLANK(LeaveTracker[[#This Row],[Employee Name]]),"-----",VLOOKUP(LeaveTracker[[#This Row],[Employee Name]],Employees[[Employee Name]:[Office]],7))</f>
        <v>GSO</v>
      </c>
      <c r="F3256" s="51" t="str">
        <f>IF(ISBLANK(LeaveTracker[[#This Row],[Employee Name]]),"-----",VLOOKUP(LeaveTracker[[#This Row],[Employee Name]],Employees[[Employee Name]:[Office]],6))</f>
        <v>REGULAR</v>
      </c>
      <c r="G3256" s="24">
        <v>44907</v>
      </c>
      <c r="H3256" s="24">
        <v>44908</v>
      </c>
      <c r="I3256" s="57" t="s">
        <v>81</v>
      </c>
      <c r="K3256" s="51" t="str">
        <f ca="1">LeaveTracker[[#This Row],[Days]]&amp;" "&amp;LeaveTracker[[#This Row],[Type of Leave]]</f>
        <v>2 SL</v>
      </c>
      <c r="L3256" s="23">
        <f ca="1">NETWORKDAYS(LeaveTracker[[#This Row],[Start Date]],LeaveTracker[[#This Row],[End Date]],lstHolidays)</f>
        <v>2</v>
      </c>
      <c r="M3256" s="27"/>
    </row>
    <row r="3257" spans="1:13" ht="30" hidden="1" customHeight="1" x14ac:dyDescent="0.3">
      <c r="A3257" s="27">
        <f t="shared" si="24"/>
        <v>1581</v>
      </c>
      <c r="B3257" s="31">
        <v>44922</v>
      </c>
      <c r="C3257" s="31">
        <v>44896</v>
      </c>
      <c r="D3257" s="19" t="s">
        <v>629</v>
      </c>
      <c r="E3257" s="51" t="str">
        <f>IF(ISBLANK(LeaveTracker[[#This Row],[Employee Name]]),"-----",VLOOKUP(LeaveTracker[[#This Row],[Employee Name]],Employees[[Employee Name]:[Office]],7))</f>
        <v>EEO/ CITY MARKET</v>
      </c>
      <c r="F3257" s="51" t="str">
        <f>IF(ISBLANK(LeaveTracker[[#This Row],[Employee Name]]),"-----",VLOOKUP(LeaveTracker[[#This Row],[Employee Name]],Employees[[Employee Name]:[Office]],6))</f>
        <v>REGULAR</v>
      </c>
      <c r="G3257" s="24">
        <v>44884</v>
      </c>
      <c r="H3257" s="24">
        <v>44884</v>
      </c>
      <c r="I3257" s="57" t="s">
        <v>81</v>
      </c>
      <c r="K3257" s="51" t="str">
        <f ca="1">LeaveTracker[[#This Row],[Days]]&amp;" "&amp;LeaveTracker[[#This Row],[Type of Leave]]</f>
        <v>0 SL</v>
      </c>
      <c r="L3257" s="23">
        <f ca="1">NETWORKDAYS(LeaveTracker[[#This Row],[Start Date]],LeaveTracker[[#This Row],[End Date]],lstHolidays)</f>
        <v>0</v>
      </c>
      <c r="M3257" s="27"/>
    </row>
    <row r="3258" spans="1:13" ht="30" hidden="1" customHeight="1" x14ac:dyDescent="0.3">
      <c r="A3258" s="27">
        <v>1581</v>
      </c>
      <c r="B3258" s="31">
        <v>44922</v>
      </c>
      <c r="C3258" s="31">
        <v>44896</v>
      </c>
      <c r="D3258" s="19" t="s">
        <v>629</v>
      </c>
      <c r="E3258" s="51" t="str">
        <f>IF(ISBLANK(LeaveTracker[[#This Row],[Employee Name]]),"-----",VLOOKUP(LeaveTracker[[#This Row],[Employee Name]],Employees[[Employee Name]:[Office]],7))</f>
        <v>EEO/ CITY MARKET</v>
      </c>
      <c r="F3258" s="51" t="str">
        <f>IF(ISBLANK(LeaveTracker[[#This Row],[Employee Name]]),"-----",VLOOKUP(LeaveTracker[[#This Row],[Employee Name]],Employees[[Employee Name]:[Office]],6))</f>
        <v>REGULAR</v>
      </c>
      <c r="G3258" s="24">
        <v>44885</v>
      </c>
      <c r="H3258" s="24">
        <v>44885</v>
      </c>
      <c r="I3258" s="57" t="s">
        <v>81</v>
      </c>
      <c r="K3258" s="51" t="str">
        <f ca="1">LeaveTracker[[#This Row],[Days]]&amp;" "&amp;LeaveTracker[[#This Row],[Type of Leave]]</f>
        <v>0 SL</v>
      </c>
      <c r="L3258" s="23">
        <f ca="1">NETWORKDAYS(LeaveTracker[[#This Row],[Start Date]],LeaveTracker[[#This Row],[End Date]],lstHolidays)</f>
        <v>0</v>
      </c>
      <c r="M3258" s="27"/>
    </row>
    <row r="3259" spans="1:13" ht="30" hidden="1" customHeight="1" x14ac:dyDescent="0.3">
      <c r="A3259" s="27">
        <f t="shared" ref="A3259:A3322" si="25">A3258+1</f>
        <v>1582</v>
      </c>
      <c r="B3259" s="31">
        <v>44922</v>
      </c>
      <c r="C3259" s="31">
        <v>44883</v>
      </c>
      <c r="D3259" s="19" t="s">
        <v>621</v>
      </c>
      <c r="E3259" s="51" t="str">
        <f>IF(ISBLANK(LeaveTracker[[#This Row],[Employee Name]]),"-----",VLOOKUP(LeaveTracker[[#This Row],[Employee Name]],Employees[[Employee Name]:[Office]],7))</f>
        <v>EEO/ CITY MARKET</v>
      </c>
      <c r="F3259" s="51" t="str">
        <f>IF(ISBLANK(LeaveTracker[[#This Row],[Employee Name]]),"-----",VLOOKUP(LeaveTracker[[#This Row],[Employee Name]],Employees[[Employee Name]:[Office]],6))</f>
        <v>REGULAR</v>
      </c>
      <c r="G3259" s="24">
        <v>44889</v>
      </c>
      <c r="H3259" s="24">
        <v>44890</v>
      </c>
      <c r="I3259" s="57" t="s">
        <v>82</v>
      </c>
      <c r="J3259" s="43" t="s">
        <v>1008</v>
      </c>
      <c r="K3259" s="51" t="str">
        <f ca="1">LeaveTracker[[#This Row],[Days]]&amp;" "&amp;LeaveTracker[[#This Row],[Type of Leave]]</f>
        <v>2 VL</v>
      </c>
      <c r="L3259" s="23">
        <f ca="1">NETWORKDAYS(LeaveTracker[[#This Row],[Start Date]],LeaveTracker[[#This Row],[End Date]],lstHolidays)</f>
        <v>2</v>
      </c>
      <c r="M3259" s="27"/>
    </row>
    <row r="3260" spans="1:13" ht="30" hidden="1" customHeight="1" x14ac:dyDescent="0.3">
      <c r="A3260" s="27">
        <f t="shared" si="25"/>
        <v>1583</v>
      </c>
      <c r="B3260" s="31">
        <v>44922</v>
      </c>
      <c r="C3260" s="31">
        <v>44893</v>
      </c>
      <c r="D3260" s="19" t="s">
        <v>600</v>
      </c>
      <c r="E3260" s="51" t="str">
        <f>IF(ISBLANK(LeaveTracker[[#This Row],[Employee Name]]),"-----",VLOOKUP(LeaveTracker[[#This Row],[Employee Name]],Employees[[Employee Name]:[Office]],7))</f>
        <v>MAHOGANY MARKET</v>
      </c>
      <c r="F3260" s="51" t="str">
        <f>IF(ISBLANK(LeaveTracker[[#This Row],[Employee Name]]),"-----",VLOOKUP(LeaveTracker[[#This Row],[Employee Name]],Employees[[Employee Name]:[Office]],6))</f>
        <v>REGULAR</v>
      </c>
      <c r="G3260" s="24">
        <v>44892</v>
      </c>
      <c r="H3260" s="24">
        <v>44892</v>
      </c>
      <c r="I3260" s="57" t="s">
        <v>81</v>
      </c>
      <c r="K3260" s="51" t="str">
        <f ca="1">LeaveTracker[[#This Row],[Days]]&amp;" "&amp;LeaveTracker[[#This Row],[Type of Leave]]</f>
        <v>0 SL</v>
      </c>
      <c r="L3260" s="23">
        <f ca="1">NETWORKDAYS(LeaveTracker[[#This Row],[Start Date]],LeaveTracker[[#This Row],[End Date]],lstHolidays)</f>
        <v>0</v>
      </c>
      <c r="M3260" s="27"/>
    </row>
    <row r="3261" spans="1:13" ht="30" hidden="1" customHeight="1" x14ac:dyDescent="0.3">
      <c r="A3261" s="27">
        <f t="shared" si="25"/>
        <v>1584</v>
      </c>
      <c r="B3261" s="31">
        <v>44922</v>
      </c>
      <c r="C3261" s="31">
        <v>44900</v>
      </c>
      <c r="D3261" s="19" t="s">
        <v>553</v>
      </c>
      <c r="E3261" s="51" t="str">
        <f>IF(ISBLANK(LeaveTracker[[#This Row],[Employee Name]]),"-----",VLOOKUP(LeaveTracker[[#This Row],[Employee Name]],Employees[[Employee Name]:[Office]],7))</f>
        <v>EEO/ CITY MARKET</v>
      </c>
      <c r="F3261" s="51" t="str">
        <f>IF(ISBLANK(LeaveTracker[[#This Row],[Employee Name]]),"-----",VLOOKUP(LeaveTracker[[#This Row],[Employee Name]],Employees[[Employee Name]:[Office]],6))</f>
        <v>REGULAR</v>
      </c>
      <c r="G3261" s="24">
        <v>44918</v>
      </c>
      <c r="H3261" s="24">
        <v>44924</v>
      </c>
      <c r="I3261" s="57" t="s">
        <v>82</v>
      </c>
      <c r="J3261" s="43" t="s">
        <v>1008</v>
      </c>
      <c r="K3261" s="51" t="str">
        <f ca="1">LeaveTracker[[#This Row],[Days]]&amp;" "&amp;LeaveTracker[[#This Row],[Type of Leave]]</f>
        <v>4 VL</v>
      </c>
      <c r="L3261" s="23">
        <f ca="1">NETWORKDAYS(LeaveTracker[[#This Row],[Start Date]],LeaveTracker[[#This Row],[End Date]],lstHolidays)</f>
        <v>4</v>
      </c>
      <c r="M3261" s="27"/>
    </row>
    <row r="3262" spans="1:13" ht="30" hidden="1" customHeight="1" x14ac:dyDescent="0.3">
      <c r="A3262" s="27">
        <f t="shared" si="25"/>
        <v>1585</v>
      </c>
      <c r="B3262" s="31">
        <v>44922</v>
      </c>
      <c r="C3262" s="31">
        <v>44896</v>
      </c>
      <c r="D3262" s="19" t="s">
        <v>629</v>
      </c>
      <c r="E3262" s="51" t="str">
        <f>IF(ISBLANK(LeaveTracker[[#This Row],[Employee Name]]),"-----",VLOOKUP(LeaveTracker[[#This Row],[Employee Name]],Employees[[Employee Name]:[Office]],7))</f>
        <v>EEO/ CITY MARKET</v>
      </c>
      <c r="F3262" s="51" t="str">
        <f>IF(ISBLANK(LeaveTracker[[#This Row],[Employee Name]]),"-----",VLOOKUP(LeaveTracker[[#This Row],[Employee Name]],Employees[[Employee Name]:[Office]],6))</f>
        <v>REGULAR</v>
      </c>
      <c r="G3262" s="24">
        <v>44886</v>
      </c>
      <c r="H3262" s="24">
        <v>44888</v>
      </c>
      <c r="I3262" s="57" t="s">
        <v>300</v>
      </c>
      <c r="J3262" s="43" t="s">
        <v>1007</v>
      </c>
      <c r="K3262" s="51" t="str">
        <f ca="1">LeaveTracker[[#This Row],[Days]]&amp;" "&amp;LeaveTracker[[#This Row],[Type of Leave]]</f>
        <v>3 OTHER</v>
      </c>
      <c r="L3262" s="23">
        <f ca="1">NETWORKDAYS(LeaveTracker[[#This Row],[Start Date]],LeaveTracker[[#This Row],[End Date]],lstHolidays)</f>
        <v>3</v>
      </c>
      <c r="M3262" s="27"/>
    </row>
    <row r="3263" spans="1:13" ht="30" hidden="1" customHeight="1" x14ac:dyDescent="0.3">
      <c r="A3263" s="27">
        <v>1585</v>
      </c>
      <c r="B3263" s="31">
        <v>44922</v>
      </c>
      <c r="C3263" s="31">
        <v>44896</v>
      </c>
      <c r="D3263" s="19" t="s">
        <v>629</v>
      </c>
      <c r="E3263" s="51" t="str">
        <f>IF(ISBLANK(LeaveTracker[[#This Row],[Employee Name]]),"-----",VLOOKUP(LeaveTracker[[#This Row],[Employee Name]],Employees[[Employee Name]:[Office]],7))</f>
        <v>EEO/ CITY MARKET</v>
      </c>
      <c r="F3263" s="51" t="str">
        <f>IF(ISBLANK(LeaveTracker[[#This Row],[Employee Name]]),"-----",VLOOKUP(LeaveTracker[[#This Row],[Employee Name]],Employees[[Employee Name]:[Office]],6))</f>
        <v>REGULAR</v>
      </c>
      <c r="G3263" s="24">
        <v>44889</v>
      </c>
      <c r="H3263" s="24">
        <v>44894</v>
      </c>
      <c r="I3263" s="57" t="s">
        <v>82</v>
      </c>
      <c r="J3263" s="43" t="s">
        <v>1008</v>
      </c>
      <c r="K3263" s="51" t="str">
        <f ca="1">LeaveTracker[[#This Row],[Days]]&amp;" "&amp;LeaveTracker[[#This Row],[Type of Leave]]</f>
        <v>4 VL</v>
      </c>
      <c r="L3263" s="23">
        <f ca="1">NETWORKDAYS(LeaveTracker[[#This Row],[Start Date]],LeaveTracker[[#This Row],[End Date]],lstHolidays)</f>
        <v>4</v>
      </c>
      <c r="M3263" s="27"/>
    </row>
    <row r="3264" spans="1:13" ht="30" hidden="1" customHeight="1" x14ac:dyDescent="0.3">
      <c r="A3264" s="27">
        <f t="shared" si="25"/>
        <v>1586</v>
      </c>
      <c r="B3264" s="31">
        <v>44922</v>
      </c>
      <c r="C3264" s="31">
        <v>44908</v>
      </c>
      <c r="D3264" s="19" t="s">
        <v>556</v>
      </c>
      <c r="E3264" s="51" t="str">
        <f>IF(ISBLANK(LeaveTracker[[#This Row],[Employee Name]]),"-----",VLOOKUP(LeaveTracker[[#This Row],[Employee Name]],Employees[[Employee Name]:[Office]],7))</f>
        <v>CENRO</v>
      </c>
      <c r="F3264" s="51" t="str">
        <f>IF(ISBLANK(LeaveTracker[[#This Row],[Employee Name]]),"-----",VLOOKUP(LeaveTracker[[#This Row],[Employee Name]],Employees[[Employee Name]:[Office]],6))</f>
        <v>REGULAR</v>
      </c>
      <c r="G3264" s="24">
        <v>44904</v>
      </c>
      <c r="H3264" s="24">
        <v>44907</v>
      </c>
      <c r="I3264" s="57" t="s">
        <v>81</v>
      </c>
      <c r="K3264" s="51" t="str">
        <f ca="1">LeaveTracker[[#This Row],[Days]]&amp;" "&amp;LeaveTracker[[#This Row],[Type of Leave]]</f>
        <v>2 SL</v>
      </c>
      <c r="L3264" s="23">
        <f ca="1">NETWORKDAYS(LeaveTracker[[#This Row],[Start Date]],LeaveTracker[[#This Row],[End Date]],lstHolidays)</f>
        <v>2</v>
      </c>
      <c r="M3264" s="27"/>
    </row>
    <row r="3265" spans="1:13" ht="30" hidden="1" customHeight="1" x14ac:dyDescent="0.3">
      <c r="A3265" s="27">
        <f t="shared" si="25"/>
        <v>1587</v>
      </c>
      <c r="B3265" s="31">
        <v>44922</v>
      </c>
      <c r="C3265" s="31">
        <v>44904</v>
      </c>
      <c r="D3265" s="19" t="s">
        <v>572</v>
      </c>
      <c r="E3265" s="51" t="str">
        <f>IF(ISBLANK(LeaveTracker[[#This Row],[Employee Name]]),"-----",VLOOKUP(LeaveTracker[[#This Row],[Employee Name]],Employees[[Employee Name]:[Office]],7))</f>
        <v>CENRO</v>
      </c>
      <c r="F3265" s="51" t="str">
        <f>IF(ISBLANK(LeaveTracker[[#This Row],[Employee Name]]),"-----",VLOOKUP(LeaveTracker[[#This Row],[Employee Name]],Employees[[Employee Name]:[Office]],6))</f>
        <v>REGULAR</v>
      </c>
      <c r="G3265" s="24">
        <v>44901</v>
      </c>
      <c r="H3265" s="24">
        <v>44902</v>
      </c>
      <c r="I3265" s="57" t="s">
        <v>81</v>
      </c>
      <c r="K3265" s="51" t="str">
        <f ca="1">LeaveTracker[[#This Row],[Days]]&amp;" "&amp;LeaveTracker[[#This Row],[Type of Leave]]</f>
        <v>2 SL</v>
      </c>
      <c r="L3265" s="23">
        <f ca="1">NETWORKDAYS(LeaveTracker[[#This Row],[Start Date]],LeaveTracker[[#This Row],[End Date]],lstHolidays)</f>
        <v>2</v>
      </c>
      <c r="M3265" s="27"/>
    </row>
    <row r="3266" spans="1:13" ht="30" hidden="1" customHeight="1" x14ac:dyDescent="0.3">
      <c r="A3266" s="27">
        <f t="shared" si="25"/>
        <v>1588</v>
      </c>
      <c r="B3266" s="31">
        <v>44922</v>
      </c>
      <c r="C3266" s="31">
        <v>44910</v>
      </c>
      <c r="D3266" s="19" t="s">
        <v>635</v>
      </c>
      <c r="E3266" s="51" t="str">
        <f>IF(ISBLANK(LeaveTracker[[#This Row],[Employee Name]]),"-----",VLOOKUP(LeaveTracker[[#This Row],[Employee Name]],Employees[[Employee Name]:[Office]],7))</f>
        <v>LIBRARY</v>
      </c>
      <c r="F3266" s="51" t="str">
        <f>IF(ISBLANK(LeaveTracker[[#This Row],[Employee Name]]),"-----",VLOOKUP(LeaveTracker[[#This Row],[Employee Name]],Employees[[Employee Name]:[Office]],6))</f>
        <v>REGULAR</v>
      </c>
      <c r="G3266" s="24">
        <v>44910</v>
      </c>
      <c r="H3266" s="24">
        <v>44916</v>
      </c>
      <c r="I3266" s="57" t="s">
        <v>82</v>
      </c>
      <c r="K3266" s="51" t="str">
        <f ca="1">LeaveTracker[[#This Row],[Days]]&amp;" "&amp;LeaveTracker[[#This Row],[Type of Leave]]</f>
        <v>5 VL</v>
      </c>
      <c r="L3266" s="23">
        <f ca="1">NETWORKDAYS(LeaveTracker[[#This Row],[Start Date]],LeaveTracker[[#This Row],[End Date]],lstHolidays)</f>
        <v>5</v>
      </c>
      <c r="M3266" s="27"/>
    </row>
    <row r="3267" spans="1:13" ht="30" hidden="1" customHeight="1" x14ac:dyDescent="0.3">
      <c r="A3267" s="27">
        <f t="shared" si="25"/>
        <v>1589</v>
      </c>
      <c r="B3267" s="31">
        <v>44922</v>
      </c>
      <c r="C3267" s="31">
        <v>44896</v>
      </c>
      <c r="D3267" s="19" t="s">
        <v>394</v>
      </c>
      <c r="E3267" s="51" t="str">
        <f>IF(ISBLANK(LeaveTracker[[#This Row],[Employee Name]]),"-----",VLOOKUP(LeaveTracker[[#This Row],[Employee Name]],Employees[[Employee Name]:[Office]],7))</f>
        <v>CTO</v>
      </c>
      <c r="F3267" s="51" t="str">
        <f>IF(ISBLANK(LeaveTracker[[#This Row],[Employee Name]]),"-----",VLOOKUP(LeaveTracker[[#This Row],[Employee Name]],Employees[[Employee Name]:[Office]],6))</f>
        <v>REGULAR</v>
      </c>
      <c r="G3267" s="24">
        <v>44921</v>
      </c>
      <c r="H3267" s="24">
        <v>44924</v>
      </c>
      <c r="I3267" s="57" t="s">
        <v>82</v>
      </c>
      <c r="J3267" s="43" t="s">
        <v>1008</v>
      </c>
      <c r="K3267" s="51" t="str">
        <f ca="1">LeaveTracker[[#This Row],[Days]]&amp;" "&amp;LeaveTracker[[#This Row],[Type of Leave]]</f>
        <v>3 VL</v>
      </c>
      <c r="L3267" s="23">
        <f ca="1">NETWORKDAYS(LeaveTracker[[#This Row],[Start Date]],LeaveTracker[[#This Row],[End Date]],lstHolidays)</f>
        <v>3</v>
      </c>
      <c r="M3267" s="27"/>
    </row>
    <row r="3268" spans="1:13" ht="30" hidden="1" customHeight="1" x14ac:dyDescent="0.3">
      <c r="A3268" s="27">
        <f t="shared" si="25"/>
        <v>1590</v>
      </c>
      <c r="B3268" s="31">
        <v>44922</v>
      </c>
      <c r="C3268" s="31">
        <v>44893</v>
      </c>
      <c r="D3268" s="19" t="s">
        <v>627</v>
      </c>
      <c r="E3268" s="51" t="str">
        <f>IF(ISBLANK(LeaveTracker[[#This Row],[Employee Name]]),"-----",VLOOKUP(LeaveTracker[[#This Row],[Employee Name]],Employees[[Employee Name]:[Office]],7))</f>
        <v>CTO</v>
      </c>
      <c r="F3268" s="51" t="str">
        <f>IF(ISBLANK(LeaveTracker[[#This Row],[Employee Name]]),"-----",VLOOKUP(LeaveTracker[[#This Row],[Employee Name]],Employees[[Employee Name]:[Office]],6))</f>
        <v>REGULAR</v>
      </c>
      <c r="G3268" s="24">
        <v>44886</v>
      </c>
      <c r="H3268" s="24">
        <v>44890</v>
      </c>
      <c r="I3268" s="57" t="s">
        <v>81</v>
      </c>
      <c r="K3268" s="51" t="str">
        <f ca="1">LeaveTracker[[#This Row],[Days]]&amp;" "&amp;LeaveTracker[[#This Row],[Type of Leave]]</f>
        <v>5 SL</v>
      </c>
      <c r="L3268" s="23">
        <f ca="1">NETWORKDAYS(LeaveTracker[[#This Row],[Start Date]],LeaveTracker[[#This Row],[End Date]],lstHolidays)</f>
        <v>5</v>
      </c>
      <c r="M3268" s="27"/>
    </row>
    <row r="3269" spans="1:13" ht="30" hidden="1" customHeight="1" x14ac:dyDescent="0.3">
      <c r="A3269" s="27">
        <f t="shared" si="25"/>
        <v>1591</v>
      </c>
      <c r="B3269" s="31">
        <v>44922</v>
      </c>
      <c r="C3269" s="31">
        <v>44893</v>
      </c>
      <c r="D3269" s="19" t="s">
        <v>397</v>
      </c>
      <c r="E3269" s="51" t="str">
        <f>IF(ISBLANK(LeaveTracker[[#This Row],[Employee Name]]),"-----",VLOOKUP(LeaveTracker[[#This Row],[Employee Name]],Employees[[Employee Name]:[Office]],7))</f>
        <v>CTO</v>
      </c>
      <c r="F3269" s="51" t="str">
        <f>IF(ISBLANK(LeaveTracker[[#This Row],[Employee Name]]),"-----",VLOOKUP(LeaveTracker[[#This Row],[Employee Name]],Employees[[Employee Name]:[Office]],6))</f>
        <v>REGULAR</v>
      </c>
      <c r="G3269" s="24">
        <v>44897</v>
      </c>
      <c r="H3269" s="24">
        <v>44897</v>
      </c>
      <c r="I3269" s="57" t="s">
        <v>82</v>
      </c>
      <c r="K3269" s="51" t="str">
        <f ca="1">LeaveTracker[[#This Row],[Days]]&amp;" "&amp;LeaveTracker[[#This Row],[Type of Leave]]</f>
        <v>1 VL</v>
      </c>
      <c r="L3269" s="23">
        <f ca="1">NETWORKDAYS(LeaveTracker[[#This Row],[Start Date]],LeaveTracker[[#This Row],[End Date]],lstHolidays)</f>
        <v>1</v>
      </c>
      <c r="M3269" s="27"/>
    </row>
    <row r="3270" spans="1:13" ht="30" hidden="1" customHeight="1" x14ac:dyDescent="0.3">
      <c r="A3270" s="27">
        <v>1591</v>
      </c>
      <c r="B3270" s="31">
        <v>44922</v>
      </c>
      <c r="C3270" s="31">
        <v>44893</v>
      </c>
      <c r="D3270" s="19" t="s">
        <v>397</v>
      </c>
      <c r="E3270" s="51" t="str">
        <f>IF(ISBLANK(LeaveTracker[[#This Row],[Employee Name]]),"-----",VLOOKUP(LeaveTracker[[#This Row],[Employee Name]],Employees[[Employee Name]:[Office]],7))</f>
        <v>CTO</v>
      </c>
      <c r="F3270" s="51" t="str">
        <f>IF(ISBLANK(LeaveTracker[[#This Row],[Employee Name]]),"-----",VLOOKUP(LeaveTracker[[#This Row],[Employee Name]],Employees[[Employee Name]:[Office]],6))</f>
        <v>REGULAR</v>
      </c>
      <c r="G3270" s="24">
        <v>44902</v>
      </c>
      <c r="H3270" s="24">
        <v>44902</v>
      </c>
      <c r="I3270" s="57" t="s">
        <v>82</v>
      </c>
      <c r="K3270" s="51" t="str">
        <f ca="1">LeaveTracker[[#This Row],[Days]]&amp;" "&amp;LeaveTracker[[#This Row],[Type of Leave]]</f>
        <v>1 VL</v>
      </c>
      <c r="L3270" s="23">
        <f ca="1">NETWORKDAYS(LeaveTracker[[#This Row],[Start Date]],LeaveTracker[[#This Row],[End Date]],lstHolidays)</f>
        <v>1</v>
      </c>
      <c r="M3270" s="27"/>
    </row>
    <row r="3271" spans="1:13" ht="30" hidden="1" customHeight="1" x14ac:dyDescent="0.3">
      <c r="A3271" s="27">
        <f t="shared" si="25"/>
        <v>1592</v>
      </c>
      <c r="B3271" s="31">
        <v>44922</v>
      </c>
      <c r="C3271" s="31">
        <v>44908</v>
      </c>
      <c r="D3271" s="19" t="s">
        <v>1302</v>
      </c>
      <c r="E3271" s="51" t="str">
        <f>IF(ISBLANK(LeaveTracker[[#This Row],[Employee Name]]),"-----",VLOOKUP(LeaveTracker[[#This Row],[Employee Name]],Employees[[Employee Name]:[Office]],7))</f>
        <v>CTO</v>
      </c>
      <c r="F3271" s="51" t="str">
        <f>IF(ISBLANK(LeaveTracker[[#This Row],[Employee Name]]),"-----",VLOOKUP(LeaveTracker[[#This Row],[Employee Name]],Employees[[Employee Name]:[Office]],6))</f>
        <v>REGULAR</v>
      </c>
      <c r="G3271" s="24">
        <v>44907</v>
      </c>
      <c r="H3271" s="24">
        <v>44907</v>
      </c>
      <c r="I3271" s="57" t="s">
        <v>81</v>
      </c>
      <c r="K3271" s="51" t="str">
        <f ca="1">LeaveTracker[[#This Row],[Days]]&amp;" "&amp;LeaveTracker[[#This Row],[Type of Leave]]</f>
        <v>1 SL</v>
      </c>
      <c r="L3271" s="23">
        <f ca="1">NETWORKDAYS(LeaveTracker[[#This Row],[Start Date]],LeaveTracker[[#This Row],[End Date]],lstHolidays)</f>
        <v>1</v>
      </c>
      <c r="M3271" s="27"/>
    </row>
    <row r="3272" spans="1:13" ht="30" hidden="1" customHeight="1" x14ac:dyDescent="0.3">
      <c r="A3272" s="27">
        <f t="shared" si="25"/>
        <v>1593</v>
      </c>
      <c r="B3272" s="31">
        <v>44922</v>
      </c>
      <c r="C3272" s="31">
        <v>44907</v>
      </c>
      <c r="D3272" s="19" t="s">
        <v>405</v>
      </c>
      <c r="E3272" s="51" t="str">
        <f>IF(ISBLANK(LeaveTracker[[#This Row],[Employee Name]]),"-----",VLOOKUP(LeaveTracker[[#This Row],[Employee Name]],Employees[[Employee Name]:[Office]],7))</f>
        <v>CTO</v>
      </c>
      <c r="F3272" s="51" t="str">
        <f>IF(ISBLANK(LeaveTracker[[#This Row],[Employee Name]]),"-----",VLOOKUP(LeaveTracker[[#This Row],[Employee Name]],Employees[[Employee Name]:[Office]],6))</f>
        <v>REGULAR</v>
      </c>
      <c r="G3272" s="24">
        <v>44921</v>
      </c>
      <c r="H3272" s="24">
        <v>44924</v>
      </c>
      <c r="I3272" s="57" t="s">
        <v>82</v>
      </c>
      <c r="K3272" s="51" t="str">
        <f ca="1">LeaveTracker[[#This Row],[Days]]&amp;" "&amp;LeaveTracker[[#This Row],[Type of Leave]]</f>
        <v>3 VL</v>
      </c>
      <c r="L3272" s="23">
        <f ca="1">NETWORKDAYS(LeaveTracker[[#This Row],[Start Date]],LeaveTracker[[#This Row],[End Date]],lstHolidays)</f>
        <v>3</v>
      </c>
      <c r="M3272" s="27"/>
    </row>
    <row r="3273" spans="1:13" ht="30" hidden="1" customHeight="1" x14ac:dyDescent="0.3">
      <c r="A3273" s="27">
        <f t="shared" si="25"/>
        <v>1594</v>
      </c>
      <c r="B3273" s="31">
        <v>44922</v>
      </c>
      <c r="C3273" s="31">
        <v>44923</v>
      </c>
      <c r="D3273" s="19" t="s">
        <v>1021</v>
      </c>
      <c r="E3273" s="51" t="str">
        <f>IF(ISBLANK(LeaveTracker[[#This Row],[Employee Name]]),"-----",VLOOKUP(LeaveTracker[[#This Row],[Employee Name]],Employees[[Employee Name]:[Office]],7))</f>
        <v>LANDTAX</v>
      </c>
      <c r="F3273" s="51" t="str">
        <f>IF(ISBLANK(LeaveTracker[[#This Row],[Employee Name]]),"-----",VLOOKUP(LeaveTracker[[#This Row],[Employee Name]],Employees[[Employee Name]:[Office]],6))</f>
        <v>REGULAR</v>
      </c>
      <c r="G3273" s="24">
        <v>44896</v>
      </c>
      <c r="H3273" s="24">
        <v>44897</v>
      </c>
      <c r="I3273" s="57" t="s">
        <v>82</v>
      </c>
      <c r="K3273" s="51" t="str">
        <f ca="1">LeaveTracker[[#This Row],[Days]]&amp;" "&amp;LeaveTracker[[#This Row],[Type of Leave]]</f>
        <v>2 VL</v>
      </c>
      <c r="L3273" s="23">
        <f ca="1">NETWORKDAYS(LeaveTracker[[#This Row],[Start Date]],LeaveTracker[[#This Row],[End Date]],lstHolidays)</f>
        <v>2</v>
      </c>
      <c r="M3273" s="27"/>
    </row>
    <row r="3274" spans="1:13" ht="30" hidden="1" customHeight="1" x14ac:dyDescent="0.3">
      <c r="A3274" s="27">
        <v>1594</v>
      </c>
      <c r="B3274" s="31">
        <v>44922</v>
      </c>
      <c r="C3274" s="31">
        <v>44923</v>
      </c>
      <c r="D3274" s="19" t="s">
        <v>1021</v>
      </c>
      <c r="E3274" s="51" t="str">
        <f>IF(ISBLANK(LeaveTracker[[#This Row],[Employee Name]]),"-----",VLOOKUP(LeaveTracker[[#This Row],[Employee Name]],Employees[[Employee Name]:[Office]],7))</f>
        <v>LANDTAX</v>
      </c>
      <c r="F3274" s="51" t="str">
        <f>IF(ISBLANK(LeaveTracker[[#This Row],[Employee Name]]),"-----",VLOOKUP(LeaveTracker[[#This Row],[Employee Name]],Employees[[Employee Name]:[Office]],6))</f>
        <v>REGULAR</v>
      </c>
      <c r="G3274" s="24">
        <v>44900</v>
      </c>
      <c r="H3274" s="24">
        <v>44900</v>
      </c>
      <c r="I3274" s="57" t="s">
        <v>82</v>
      </c>
      <c r="K3274" s="51" t="str">
        <f ca="1">LeaveTracker[[#This Row],[Days]]&amp;" "&amp;LeaveTracker[[#This Row],[Type of Leave]]</f>
        <v>1 VL</v>
      </c>
      <c r="L3274" s="23">
        <f ca="1">NETWORKDAYS(LeaveTracker[[#This Row],[Start Date]],LeaveTracker[[#This Row],[End Date]],lstHolidays)</f>
        <v>1</v>
      </c>
      <c r="M3274" s="27"/>
    </row>
    <row r="3275" spans="1:13" ht="30" hidden="1" customHeight="1" x14ac:dyDescent="0.3">
      <c r="A3275" s="27">
        <v>1594</v>
      </c>
      <c r="B3275" s="31">
        <v>44922</v>
      </c>
      <c r="C3275" s="31">
        <v>44923</v>
      </c>
      <c r="D3275" s="19" t="s">
        <v>1021</v>
      </c>
      <c r="E3275" s="51" t="str">
        <f>IF(ISBLANK(LeaveTracker[[#This Row],[Employee Name]]),"-----",VLOOKUP(LeaveTracker[[#This Row],[Employee Name]],Employees[[Employee Name]:[Office]],7))</f>
        <v>LANDTAX</v>
      </c>
      <c r="F3275" s="51" t="str">
        <f>IF(ISBLANK(LeaveTracker[[#This Row],[Employee Name]]),"-----",VLOOKUP(LeaveTracker[[#This Row],[Employee Name]],Employees[[Employee Name]:[Office]],6))</f>
        <v>REGULAR</v>
      </c>
      <c r="G3275" s="24">
        <v>44889</v>
      </c>
      <c r="H3275" s="24">
        <v>44889</v>
      </c>
      <c r="I3275" s="57" t="s">
        <v>82</v>
      </c>
      <c r="K3275" s="51" t="str">
        <f ca="1">LeaveTracker[[#This Row],[Days]]&amp;" "&amp;LeaveTracker[[#This Row],[Type of Leave]]</f>
        <v>1 VL</v>
      </c>
      <c r="L3275" s="23">
        <f ca="1">NETWORKDAYS(LeaveTracker[[#This Row],[Start Date]],LeaveTracker[[#This Row],[End Date]],lstHolidays)</f>
        <v>1</v>
      </c>
      <c r="M3275" s="27"/>
    </row>
    <row r="3276" spans="1:13" ht="30" hidden="1" customHeight="1" x14ac:dyDescent="0.3">
      <c r="A3276" s="27">
        <f t="shared" si="25"/>
        <v>1595</v>
      </c>
      <c r="B3276" s="31">
        <v>44922</v>
      </c>
      <c r="C3276" s="31">
        <v>44887</v>
      </c>
      <c r="D3276" s="19" t="s">
        <v>1021</v>
      </c>
      <c r="E3276" s="51" t="str">
        <f>IF(ISBLANK(LeaveTracker[[#This Row],[Employee Name]]),"-----",VLOOKUP(LeaveTracker[[#This Row],[Employee Name]],Employees[[Employee Name]:[Office]],7))</f>
        <v>LANDTAX</v>
      </c>
      <c r="F3276" s="51" t="str">
        <f>IF(ISBLANK(LeaveTracker[[#This Row],[Employee Name]]),"-----",VLOOKUP(LeaveTracker[[#This Row],[Employee Name]],Employees[[Employee Name]:[Office]],6))</f>
        <v>REGULAR</v>
      </c>
      <c r="G3276" s="24">
        <v>44891</v>
      </c>
      <c r="H3276" s="24">
        <v>44894</v>
      </c>
      <c r="I3276" s="57" t="s">
        <v>81</v>
      </c>
      <c r="K3276" s="51" t="str">
        <f ca="1">LeaveTracker[[#This Row],[Days]]&amp;" "&amp;LeaveTracker[[#This Row],[Type of Leave]]</f>
        <v>2 SL</v>
      </c>
      <c r="L3276" s="23">
        <f ca="1">NETWORKDAYS(LeaveTracker[[#This Row],[Start Date]],LeaveTracker[[#This Row],[End Date]],lstHolidays)</f>
        <v>2</v>
      </c>
      <c r="M3276" s="27"/>
    </row>
    <row r="3277" spans="1:13" ht="30" hidden="1" customHeight="1" x14ac:dyDescent="0.3">
      <c r="A3277" s="27">
        <f t="shared" si="25"/>
        <v>1596</v>
      </c>
      <c r="B3277" s="31">
        <v>44922</v>
      </c>
      <c r="C3277" s="31">
        <v>44883</v>
      </c>
      <c r="D3277" s="19" t="s">
        <v>1302</v>
      </c>
      <c r="E3277" s="51" t="str">
        <f>IF(ISBLANK(LeaveTracker[[#This Row],[Employee Name]]),"-----",VLOOKUP(LeaveTracker[[#This Row],[Employee Name]],Employees[[Employee Name]:[Office]],7))</f>
        <v>CTO</v>
      </c>
      <c r="F3277" s="51" t="str">
        <f>IF(ISBLANK(LeaveTracker[[#This Row],[Employee Name]]),"-----",VLOOKUP(LeaveTracker[[#This Row],[Employee Name]],Employees[[Employee Name]:[Office]],6))</f>
        <v>REGULAR</v>
      </c>
      <c r="G3277" s="24">
        <v>44890</v>
      </c>
      <c r="H3277" s="24">
        <v>44890</v>
      </c>
      <c r="I3277" s="57" t="s">
        <v>82</v>
      </c>
      <c r="K3277" s="51" t="str">
        <f ca="1">LeaveTracker[[#This Row],[Days]]&amp;" "&amp;LeaveTracker[[#This Row],[Type of Leave]]</f>
        <v>1 VL</v>
      </c>
      <c r="L3277" s="23">
        <f ca="1">NETWORKDAYS(LeaveTracker[[#This Row],[Start Date]],LeaveTracker[[#This Row],[End Date]],lstHolidays)</f>
        <v>1</v>
      </c>
      <c r="M3277" s="27"/>
    </row>
    <row r="3278" spans="1:13" ht="30" hidden="1" customHeight="1" x14ac:dyDescent="0.3">
      <c r="A3278" s="27">
        <f t="shared" si="25"/>
        <v>1597</v>
      </c>
      <c r="B3278" s="31">
        <v>44922</v>
      </c>
      <c r="C3278" s="31">
        <v>44886</v>
      </c>
      <c r="D3278" s="19" t="s">
        <v>1291</v>
      </c>
      <c r="E3278" s="51" t="str">
        <f>IF(ISBLANK(LeaveTracker[[#This Row],[Employee Name]]),"-----",VLOOKUP(LeaveTracker[[#This Row],[Employee Name]],Employees[[Employee Name]:[Office]],7))</f>
        <v>CTO</v>
      </c>
      <c r="F3278" s="51" t="str">
        <f>IF(ISBLANK(LeaveTracker[[#This Row],[Employee Name]]),"-----",VLOOKUP(LeaveTracker[[#This Row],[Employee Name]],Employees[[Employee Name]:[Office]],6))</f>
        <v>REGULAR</v>
      </c>
      <c r="G3278" s="24">
        <v>44888</v>
      </c>
      <c r="H3278" s="24">
        <v>44888</v>
      </c>
      <c r="I3278" s="57" t="s">
        <v>82</v>
      </c>
      <c r="K3278" s="51" t="str">
        <f ca="1">LeaveTracker[[#This Row],[Days]]&amp;" "&amp;LeaveTracker[[#This Row],[Type of Leave]]</f>
        <v>1 VL</v>
      </c>
      <c r="L3278" s="23">
        <f ca="1">NETWORKDAYS(LeaveTracker[[#This Row],[Start Date]],LeaveTracker[[#This Row],[End Date]],lstHolidays)</f>
        <v>1</v>
      </c>
      <c r="M3278" s="27"/>
    </row>
    <row r="3279" spans="1:13" ht="30" hidden="1" customHeight="1" x14ac:dyDescent="0.3">
      <c r="A3279" s="27">
        <f t="shared" si="25"/>
        <v>1598</v>
      </c>
      <c r="B3279" s="31">
        <v>44922</v>
      </c>
      <c r="C3279" s="31">
        <v>44902</v>
      </c>
      <c r="D3279" s="19" t="s">
        <v>1313</v>
      </c>
      <c r="E3279" s="51" t="str">
        <f>IF(ISBLANK(LeaveTracker[[#This Row],[Employee Name]]),"-----",VLOOKUP(LeaveTracker[[#This Row],[Employee Name]],Employees[[Employee Name]:[Office]],7))</f>
        <v>CTO</v>
      </c>
      <c r="F3279" s="51" t="str">
        <f>IF(ISBLANK(LeaveTracker[[#This Row],[Employee Name]]),"-----",VLOOKUP(LeaveTracker[[#This Row],[Employee Name]],Employees[[Employee Name]:[Office]],6))</f>
        <v>REGULAR</v>
      </c>
      <c r="G3279" s="24">
        <v>44904</v>
      </c>
      <c r="H3279" s="24">
        <v>44904</v>
      </c>
      <c r="I3279" s="57" t="s">
        <v>82</v>
      </c>
      <c r="K3279" s="51" t="str">
        <f ca="1">LeaveTracker[[#This Row],[Days]]&amp;" "&amp;LeaveTracker[[#This Row],[Type of Leave]]</f>
        <v>1 VL</v>
      </c>
      <c r="L3279" s="23">
        <f ca="1">NETWORKDAYS(LeaveTracker[[#This Row],[Start Date]],LeaveTracker[[#This Row],[End Date]],lstHolidays)</f>
        <v>1</v>
      </c>
      <c r="M3279" s="27"/>
    </row>
    <row r="3280" spans="1:13" ht="30" hidden="1" customHeight="1" x14ac:dyDescent="0.3">
      <c r="A3280" s="27">
        <f t="shared" si="25"/>
        <v>1599</v>
      </c>
      <c r="B3280" s="31">
        <v>44922</v>
      </c>
      <c r="C3280" s="31">
        <v>44893</v>
      </c>
      <c r="D3280" s="19" t="s">
        <v>838</v>
      </c>
      <c r="E3280" s="51" t="str">
        <f>IF(ISBLANK(LeaveTracker[[#This Row],[Employee Name]]),"-----",VLOOKUP(LeaveTracker[[#This Row],[Employee Name]],Employees[[Employee Name]:[Office]],7))</f>
        <v>CTO</v>
      </c>
      <c r="F3280" s="51" t="str">
        <f>IF(ISBLANK(LeaveTracker[[#This Row],[Employee Name]]),"-----",VLOOKUP(LeaveTracker[[#This Row],[Employee Name]],Employees[[Employee Name]:[Office]],6))</f>
        <v>REGULAR</v>
      </c>
      <c r="G3280" s="24">
        <v>44890</v>
      </c>
      <c r="H3280" s="24">
        <v>44890</v>
      </c>
      <c r="I3280" s="57" t="s">
        <v>81</v>
      </c>
      <c r="K3280" s="51" t="str">
        <f ca="1">LeaveTracker[[#This Row],[Days]]&amp;" "&amp;LeaveTracker[[#This Row],[Type of Leave]]</f>
        <v>1 SL</v>
      </c>
      <c r="L3280" s="23">
        <f ca="1">NETWORKDAYS(LeaveTracker[[#This Row],[Start Date]],LeaveTracker[[#This Row],[End Date]],lstHolidays)</f>
        <v>1</v>
      </c>
      <c r="M3280" s="27"/>
    </row>
    <row r="3281" spans="1:13" ht="30" hidden="1" customHeight="1" x14ac:dyDescent="0.3">
      <c r="A3281" s="27">
        <f t="shared" si="25"/>
        <v>1600</v>
      </c>
      <c r="B3281" s="31">
        <v>44922</v>
      </c>
      <c r="C3281" s="31">
        <v>44910</v>
      </c>
      <c r="D3281" s="19" t="s">
        <v>714</v>
      </c>
      <c r="E3281" s="51" t="str">
        <f>IF(ISBLANK(LeaveTracker[[#This Row],[Employee Name]]),"-----",VLOOKUP(LeaveTracker[[#This Row],[Employee Name]],Employees[[Employee Name]:[Office]],7))</f>
        <v>CBO</v>
      </c>
      <c r="F3281" s="51" t="str">
        <f>IF(ISBLANK(LeaveTracker[[#This Row],[Employee Name]]),"-----",VLOOKUP(LeaveTracker[[#This Row],[Employee Name]],Employees[[Employee Name]:[Office]],6))</f>
        <v>REGULAR</v>
      </c>
      <c r="G3281" s="24">
        <v>44918</v>
      </c>
      <c r="H3281" s="24">
        <v>44918</v>
      </c>
      <c r="I3281" s="57" t="s">
        <v>82</v>
      </c>
      <c r="K3281" s="51" t="str">
        <f ca="1">LeaveTracker[[#This Row],[Days]]&amp;" "&amp;LeaveTracker[[#This Row],[Type of Leave]]</f>
        <v>1 VL</v>
      </c>
      <c r="L3281" s="23">
        <f ca="1">NETWORKDAYS(LeaveTracker[[#This Row],[Start Date]],LeaveTracker[[#This Row],[End Date]],lstHolidays)</f>
        <v>1</v>
      </c>
      <c r="M3281" s="27"/>
    </row>
    <row r="3282" spans="1:13" ht="30" hidden="1" customHeight="1" x14ac:dyDescent="0.3">
      <c r="A3282" s="27">
        <v>1600</v>
      </c>
      <c r="B3282" s="31">
        <v>44922</v>
      </c>
      <c r="C3282" s="31">
        <v>44910</v>
      </c>
      <c r="D3282" s="19" t="s">
        <v>714</v>
      </c>
      <c r="E3282" s="51" t="str">
        <f>IF(ISBLANK(LeaveTracker[[#This Row],[Employee Name]]),"-----",VLOOKUP(LeaveTracker[[#This Row],[Employee Name]],Employees[[Employee Name]:[Office]],7))</f>
        <v>CBO</v>
      </c>
      <c r="F3282" s="51" t="str">
        <f>IF(ISBLANK(LeaveTracker[[#This Row],[Employee Name]]),"-----",VLOOKUP(LeaveTracker[[#This Row],[Employee Name]],Employees[[Employee Name]:[Office]],6))</f>
        <v>REGULAR</v>
      </c>
      <c r="G3282" s="24">
        <v>44924</v>
      </c>
      <c r="H3282" s="24">
        <v>44924</v>
      </c>
      <c r="I3282" s="57" t="s">
        <v>82</v>
      </c>
      <c r="K3282" s="51" t="str">
        <f ca="1">LeaveTracker[[#This Row],[Days]]&amp;" "&amp;LeaveTracker[[#This Row],[Type of Leave]]</f>
        <v>1 VL</v>
      </c>
      <c r="L3282" s="23">
        <f ca="1">NETWORKDAYS(LeaveTracker[[#This Row],[Start Date]],LeaveTracker[[#This Row],[End Date]],lstHolidays)</f>
        <v>1</v>
      </c>
      <c r="M3282" s="27"/>
    </row>
    <row r="3283" spans="1:13" ht="30" hidden="1" customHeight="1" x14ac:dyDescent="0.3">
      <c r="A3283" s="27">
        <f t="shared" si="25"/>
        <v>1601</v>
      </c>
      <c r="B3283" s="31">
        <v>44922</v>
      </c>
      <c r="C3283" s="31">
        <v>44890</v>
      </c>
      <c r="D3283" s="19" t="s">
        <v>627</v>
      </c>
      <c r="E3283" s="51" t="str">
        <f>IF(ISBLANK(LeaveTracker[[#This Row],[Employee Name]]),"-----",VLOOKUP(LeaveTracker[[#This Row],[Employee Name]],Employees[[Employee Name]:[Office]],7))</f>
        <v>CTO</v>
      </c>
      <c r="F3283" s="51" t="str">
        <f>IF(ISBLANK(LeaveTracker[[#This Row],[Employee Name]]),"-----",VLOOKUP(LeaveTracker[[#This Row],[Employee Name]],Employees[[Employee Name]:[Office]],6))</f>
        <v>REGULAR</v>
      </c>
      <c r="G3283" s="24">
        <v>44904</v>
      </c>
      <c r="H3283" s="24">
        <v>44904</v>
      </c>
      <c r="I3283" s="57" t="s">
        <v>82</v>
      </c>
      <c r="K3283" s="51" t="str">
        <f ca="1">LeaveTracker[[#This Row],[Days]]&amp;" "&amp;LeaveTracker[[#This Row],[Type of Leave]]</f>
        <v>1 VL</v>
      </c>
      <c r="L3283" s="23">
        <f ca="1">NETWORKDAYS(LeaveTracker[[#This Row],[Start Date]],LeaveTracker[[#This Row],[End Date]],lstHolidays)</f>
        <v>1</v>
      </c>
      <c r="M3283" s="27"/>
    </row>
    <row r="3284" spans="1:13" ht="30" hidden="1" customHeight="1" x14ac:dyDescent="0.3">
      <c r="A3284" s="27">
        <f t="shared" si="25"/>
        <v>1602</v>
      </c>
      <c r="B3284" s="31">
        <v>44922</v>
      </c>
      <c r="C3284" s="31">
        <v>44902</v>
      </c>
      <c r="D3284" s="19" t="s">
        <v>763</v>
      </c>
      <c r="E3284" s="51" t="str">
        <f>IF(ISBLANK(LeaveTracker[[#This Row],[Employee Name]]),"-----",VLOOKUP(LeaveTracker[[#This Row],[Employee Name]],Employees[[Employee Name]:[Office]],7))</f>
        <v>CTO</v>
      </c>
      <c r="F3284" s="51" t="str">
        <f>IF(ISBLANK(LeaveTracker[[#This Row],[Employee Name]]),"-----",VLOOKUP(LeaveTracker[[#This Row],[Employee Name]],Employees[[Employee Name]:[Office]],6))</f>
        <v>REGULAR</v>
      </c>
      <c r="G3284" s="24">
        <v>44921</v>
      </c>
      <c r="H3284" s="24">
        <v>44923</v>
      </c>
      <c r="I3284" s="57" t="s">
        <v>82</v>
      </c>
      <c r="K3284" s="51" t="str">
        <f ca="1">LeaveTracker[[#This Row],[Days]]&amp;" "&amp;LeaveTracker[[#This Row],[Type of Leave]]</f>
        <v>2 VL</v>
      </c>
      <c r="L3284" s="23">
        <f ca="1">NETWORKDAYS(LeaveTracker[[#This Row],[Start Date]],LeaveTracker[[#This Row],[End Date]],lstHolidays)</f>
        <v>2</v>
      </c>
      <c r="M3284" s="27"/>
    </row>
    <row r="3285" spans="1:13" ht="30" hidden="1" customHeight="1" x14ac:dyDescent="0.3">
      <c r="A3285" s="27">
        <f t="shared" si="25"/>
        <v>1603</v>
      </c>
      <c r="B3285" s="31">
        <v>44922</v>
      </c>
      <c r="C3285" s="31">
        <v>44901</v>
      </c>
      <c r="D3285" s="19" t="s">
        <v>418</v>
      </c>
      <c r="E3285" s="51" t="str">
        <f>IF(ISBLANK(LeaveTracker[[#This Row],[Employee Name]]),"-----",VLOOKUP(LeaveTracker[[#This Row],[Employee Name]],Employees[[Employee Name]:[Office]],7))</f>
        <v>CTO</v>
      </c>
      <c r="F3285" s="51" t="str">
        <f>IF(ISBLANK(LeaveTracker[[#This Row],[Employee Name]]),"-----",VLOOKUP(LeaveTracker[[#This Row],[Employee Name]],Employees[[Employee Name]:[Office]],6))</f>
        <v>REGULAR</v>
      </c>
      <c r="G3285" s="24">
        <v>44911</v>
      </c>
      <c r="H3285" s="24">
        <v>44911</v>
      </c>
      <c r="I3285" s="57" t="s">
        <v>82</v>
      </c>
      <c r="K3285" s="51" t="str">
        <f ca="1">LeaveTracker[[#This Row],[Days]]&amp;" "&amp;LeaveTracker[[#This Row],[Type of Leave]]</f>
        <v>1 VL</v>
      </c>
      <c r="L3285" s="23">
        <f ca="1">NETWORKDAYS(LeaveTracker[[#This Row],[Start Date]],LeaveTracker[[#This Row],[End Date]],lstHolidays)</f>
        <v>1</v>
      </c>
      <c r="M3285" s="27"/>
    </row>
    <row r="3286" spans="1:13" ht="30" hidden="1" customHeight="1" x14ac:dyDescent="0.3">
      <c r="A3286" s="27">
        <v>1603</v>
      </c>
      <c r="B3286" s="31">
        <v>44922</v>
      </c>
      <c r="C3286" s="31">
        <v>44901</v>
      </c>
      <c r="D3286" s="19" t="s">
        <v>418</v>
      </c>
      <c r="E3286" s="51" t="str">
        <f>IF(ISBLANK(LeaveTracker[[#This Row],[Employee Name]]),"-----",VLOOKUP(LeaveTracker[[#This Row],[Employee Name]],Employees[[Employee Name]:[Office]],7))</f>
        <v>CTO</v>
      </c>
      <c r="F3286" s="51" t="str">
        <f>IF(ISBLANK(LeaveTracker[[#This Row],[Employee Name]]),"-----",VLOOKUP(LeaveTracker[[#This Row],[Employee Name]],Employees[[Employee Name]:[Office]],6))</f>
        <v>REGULAR</v>
      </c>
      <c r="G3286" s="24">
        <v>44917</v>
      </c>
      <c r="H3286" s="24">
        <v>44918</v>
      </c>
      <c r="I3286" s="57" t="s">
        <v>82</v>
      </c>
      <c r="K3286" s="51" t="str">
        <f ca="1">LeaveTracker[[#This Row],[Days]]&amp;" "&amp;LeaveTracker[[#This Row],[Type of Leave]]</f>
        <v>2 VL</v>
      </c>
      <c r="L3286" s="23">
        <f ca="1">NETWORKDAYS(LeaveTracker[[#This Row],[Start Date]],LeaveTracker[[#This Row],[End Date]],lstHolidays)</f>
        <v>2</v>
      </c>
      <c r="M3286" s="27"/>
    </row>
    <row r="3287" spans="1:13" ht="30" hidden="1" customHeight="1" x14ac:dyDescent="0.3">
      <c r="A3287" s="27">
        <f t="shared" si="25"/>
        <v>1604</v>
      </c>
      <c r="B3287" s="31">
        <v>44922</v>
      </c>
      <c r="C3287" s="31">
        <v>44897</v>
      </c>
      <c r="D3287" s="19" t="s">
        <v>418</v>
      </c>
      <c r="E3287" s="51" t="str">
        <f>IF(ISBLANK(LeaveTracker[[#This Row],[Employee Name]]),"-----",VLOOKUP(LeaveTracker[[#This Row],[Employee Name]],Employees[[Employee Name]:[Office]],7))</f>
        <v>CTO</v>
      </c>
      <c r="F3287" s="51" t="str">
        <f>IF(ISBLANK(LeaveTracker[[#This Row],[Employee Name]]),"-----",VLOOKUP(LeaveTracker[[#This Row],[Employee Name]],Employees[[Employee Name]:[Office]],6))</f>
        <v>REGULAR</v>
      </c>
      <c r="G3287" s="24">
        <v>44904</v>
      </c>
      <c r="H3287" s="24">
        <v>44904</v>
      </c>
      <c r="I3287" s="57" t="s">
        <v>300</v>
      </c>
      <c r="J3287" s="43" t="s">
        <v>1007</v>
      </c>
      <c r="K3287" s="51" t="str">
        <f ca="1">LeaveTracker[[#This Row],[Days]]&amp;" "&amp;LeaveTracker[[#This Row],[Type of Leave]]</f>
        <v>1 OTHER</v>
      </c>
      <c r="L3287" s="23">
        <f ca="1">NETWORKDAYS(LeaveTracker[[#This Row],[Start Date]],LeaveTracker[[#This Row],[End Date]],lstHolidays)</f>
        <v>1</v>
      </c>
      <c r="M3287" s="27"/>
    </row>
    <row r="3288" spans="1:13" ht="30" hidden="1" customHeight="1" x14ac:dyDescent="0.3">
      <c r="A3288" s="27">
        <f t="shared" si="25"/>
        <v>1605</v>
      </c>
      <c r="B3288" s="31">
        <v>44922</v>
      </c>
      <c r="C3288" s="31">
        <v>44900</v>
      </c>
      <c r="D3288" s="19" t="s">
        <v>1064</v>
      </c>
      <c r="E3288" s="51" t="str">
        <f>IF(ISBLANK(LeaveTracker[[#This Row],[Employee Name]]),"-----",VLOOKUP(LeaveTracker[[#This Row],[Employee Name]],Employees[[Employee Name]:[Office]],7))</f>
        <v>MAHOGANY MARKET</v>
      </c>
      <c r="F3288" s="51" t="str">
        <f>IF(ISBLANK(LeaveTracker[[#This Row],[Employee Name]]),"-----",VLOOKUP(LeaveTracker[[#This Row],[Employee Name]],Employees[[Employee Name]:[Office]],6))</f>
        <v>REGULAR</v>
      </c>
      <c r="G3288" s="24">
        <v>44909</v>
      </c>
      <c r="H3288" s="24">
        <v>44899</v>
      </c>
      <c r="I3288" s="57" t="s">
        <v>81</v>
      </c>
      <c r="K3288" s="51" t="str">
        <f ca="1">LeaveTracker[[#This Row],[Days]]&amp;" "&amp;LeaveTracker[[#This Row],[Type of Leave]]</f>
        <v>-7 SL</v>
      </c>
      <c r="L3288" s="23">
        <f ca="1">NETWORKDAYS(LeaveTracker[[#This Row],[Start Date]],LeaveTracker[[#This Row],[End Date]],lstHolidays)</f>
        <v>-7</v>
      </c>
      <c r="M3288" s="27"/>
    </row>
    <row r="3289" spans="1:13" ht="30" hidden="1" customHeight="1" x14ac:dyDescent="0.3">
      <c r="A3289" s="27">
        <v>1605</v>
      </c>
      <c r="B3289" s="31">
        <v>44922</v>
      </c>
      <c r="C3289" s="31">
        <v>44900</v>
      </c>
      <c r="D3289" s="19" t="s">
        <v>1064</v>
      </c>
      <c r="E3289" s="51" t="str">
        <f>IF(ISBLANK(LeaveTracker[[#This Row],[Employee Name]]),"-----",VLOOKUP(LeaveTracker[[#This Row],[Employee Name]],Employees[[Employee Name]:[Office]],7))</f>
        <v>MAHOGANY MARKET</v>
      </c>
      <c r="F3289" s="51" t="str">
        <f>IF(ISBLANK(LeaveTracker[[#This Row],[Employee Name]]),"-----",VLOOKUP(LeaveTracker[[#This Row],[Employee Name]],Employees[[Employee Name]:[Office]],6))</f>
        <v>REGULAR</v>
      </c>
      <c r="G3289" s="24">
        <v>44898</v>
      </c>
      <c r="H3289" s="24">
        <v>44898</v>
      </c>
      <c r="I3289" s="57" t="s">
        <v>81</v>
      </c>
      <c r="K3289" s="51" t="str">
        <f ca="1">LeaveTracker[[#This Row],[Days]]&amp;" "&amp;LeaveTracker[[#This Row],[Type of Leave]]</f>
        <v>0 SL</v>
      </c>
      <c r="L3289" s="23">
        <f ca="1">NETWORKDAYS(LeaveTracker[[#This Row],[Start Date]],LeaveTracker[[#This Row],[End Date]],lstHolidays)</f>
        <v>0</v>
      </c>
      <c r="M3289" s="27"/>
    </row>
    <row r="3290" spans="1:13" ht="30" hidden="1" customHeight="1" x14ac:dyDescent="0.3">
      <c r="A3290" s="27">
        <f t="shared" si="25"/>
        <v>1606</v>
      </c>
      <c r="B3290" s="31">
        <v>44922</v>
      </c>
      <c r="C3290" s="31">
        <v>44923</v>
      </c>
      <c r="D3290" s="19" t="s">
        <v>401</v>
      </c>
      <c r="E3290" s="51" t="str">
        <f>IF(ISBLANK(LeaveTracker[[#This Row],[Employee Name]]),"-----",VLOOKUP(LeaveTracker[[#This Row],[Employee Name]],Employees[[Employee Name]:[Office]],7))</f>
        <v>CTO</v>
      </c>
      <c r="F3290" s="51" t="str">
        <f>IF(ISBLANK(LeaveTracker[[#This Row],[Employee Name]]),"-----",VLOOKUP(LeaveTracker[[#This Row],[Employee Name]],Employees[[Employee Name]:[Office]],6))</f>
        <v>REGULAR</v>
      </c>
      <c r="G3290" s="24">
        <v>44911</v>
      </c>
      <c r="H3290" s="24">
        <v>44911</v>
      </c>
      <c r="I3290" s="57" t="s">
        <v>82</v>
      </c>
      <c r="K3290" s="51" t="str">
        <f ca="1">LeaveTracker[[#This Row],[Days]]&amp;" "&amp;LeaveTracker[[#This Row],[Type of Leave]]</f>
        <v>1 VL</v>
      </c>
      <c r="L3290" s="23">
        <f ca="1">NETWORKDAYS(LeaveTracker[[#This Row],[Start Date]],LeaveTracker[[#This Row],[End Date]],lstHolidays)</f>
        <v>1</v>
      </c>
      <c r="M3290" s="27"/>
    </row>
    <row r="3291" spans="1:13" ht="30" hidden="1" customHeight="1" x14ac:dyDescent="0.3">
      <c r="A3291" s="27">
        <f t="shared" si="25"/>
        <v>1607</v>
      </c>
      <c r="B3291" s="31">
        <v>44922</v>
      </c>
      <c r="C3291" s="31">
        <v>44923</v>
      </c>
      <c r="D3291" s="19" t="s">
        <v>401</v>
      </c>
      <c r="E3291" s="51" t="str">
        <f>IF(ISBLANK(LeaveTracker[[#This Row],[Employee Name]]),"-----",VLOOKUP(LeaveTracker[[#This Row],[Employee Name]],Employees[[Employee Name]:[Office]],7))</f>
        <v>CTO</v>
      </c>
      <c r="F3291" s="51" t="str">
        <f>IF(ISBLANK(LeaveTracker[[#This Row],[Employee Name]]),"-----",VLOOKUP(LeaveTracker[[#This Row],[Employee Name]],Employees[[Employee Name]:[Office]],6))</f>
        <v>REGULAR</v>
      </c>
      <c r="G3291" s="24">
        <v>44896</v>
      </c>
      <c r="H3291" s="24">
        <v>44896</v>
      </c>
      <c r="I3291" s="57" t="s">
        <v>81</v>
      </c>
      <c r="K3291" s="51" t="str">
        <f ca="1">LeaveTracker[[#This Row],[Days]]&amp;" "&amp;LeaveTracker[[#This Row],[Type of Leave]]</f>
        <v>1 SL</v>
      </c>
      <c r="L3291" s="23">
        <f ca="1">NETWORKDAYS(LeaveTracker[[#This Row],[Start Date]],LeaveTracker[[#This Row],[End Date]],lstHolidays)</f>
        <v>1</v>
      </c>
      <c r="M3291" s="27"/>
    </row>
    <row r="3292" spans="1:13" ht="30" hidden="1" customHeight="1" x14ac:dyDescent="0.3">
      <c r="A3292" s="27">
        <f t="shared" si="25"/>
        <v>1608</v>
      </c>
      <c r="B3292" s="31">
        <v>44922</v>
      </c>
      <c r="C3292" s="31">
        <v>44888</v>
      </c>
      <c r="D3292" s="19" t="s">
        <v>1863</v>
      </c>
      <c r="E3292" s="51" t="str">
        <f>IF(ISBLANK(LeaveTracker[[#This Row],[Employee Name]]),"-----",VLOOKUP(LeaveTracker[[#This Row],[Employee Name]],Employees[[Employee Name]:[Office]],7))</f>
        <v>EEO/CITY MARKET</v>
      </c>
      <c r="F3292" s="51" t="str">
        <f>IF(ISBLANK(LeaveTracker[[#This Row],[Employee Name]]),"-----",VLOOKUP(LeaveTracker[[#This Row],[Employee Name]],Employees[[Employee Name]:[Office]],6))</f>
        <v>CASUAL</v>
      </c>
      <c r="G3292" s="24">
        <v>44898</v>
      </c>
      <c r="H3292" s="24">
        <v>44898</v>
      </c>
      <c r="I3292" s="57" t="s">
        <v>82</v>
      </c>
      <c r="J3292" s="43" t="s">
        <v>1008</v>
      </c>
      <c r="K3292" s="51" t="str">
        <f ca="1">LeaveTracker[[#This Row],[Days]]&amp;" "&amp;LeaveTracker[[#This Row],[Type of Leave]]</f>
        <v>0 VL</v>
      </c>
      <c r="L3292" s="23">
        <f ca="1">NETWORKDAYS(LeaveTracker[[#This Row],[Start Date]],LeaveTracker[[#This Row],[End Date]],lstHolidays)</f>
        <v>0</v>
      </c>
      <c r="M3292" s="27"/>
    </row>
    <row r="3293" spans="1:13" ht="30" hidden="1" customHeight="1" x14ac:dyDescent="0.3">
      <c r="A3293" s="27">
        <v>1608</v>
      </c>
      <c r="B3293" s="31">
        <v>44922</v>
      </c>
      <c r="C3293" s="31">
        <v>44889</v>
      </c>
      <c r="D3293" s="19" t="s">
        <v>1863</v>
      </c>
      <c r="E3293" s="51" t="str">
        <f>IF(ISBLANK(LeaveTracker[[#This Row],[Employee Name]]),"-----",VLOOKUP(LeaveTracker[[#This Row],[Employee Name]],Employees[[Employee Name]:[Office]],7))</f>
        <v>EEO/CITY MARKET</v>
      </c>
      <c r="F3293" s="51" t="str">
        <f>IF(ISBLANK(LeaveTracker[[#This Row],[Employee Name]]),"-----",VLOOKUP(LeaveTracker[[#This Row],[Employee Name]],Employees[[Employee Name]:[Office]],6))</f>
        <v>CASUAL</v>
      </c>
      <c r="G3293" s="24">
        <v>44902</v>
      </c>
      <c r="H3293" s="24">
        <v>44902</v>
      </c>
      <c r="I3293" s="57" t="s">
        <v>82</v>
      </c>
      <c r="J3293" s="43" t="s">
        <v>1008</v>
      </c>
      <c r="K3293" s="51" t="str">
        <f ca="1">LeaveTracker[[#This Row],[Days]]&amp;" "&amp;LeaveTracker[[#This Row],[Type of Leave]]</f>
        <v>1 VL</v>
      </c>
      <c r="L3293" s="23">
        <f ca="1">NETWORKDAYS(LeaveTracker[[#This Row],[Start Date]],LeaveTracker[[#This Row],[End Date]],lstHolidays)</f>
        <v>1</v>
      </c>
      <c r="M3293" s="27"/>
    </row>
    <row r="3294" spans="1:13" ht="30" hidden="1" customHeight="1" x14ac:dyDescent="0.3">
      <c r="A3294" s="27">
        <v>1608</v>
      </c>
      <c r="B3294" s="31">
        <v>44922</v>
      </c>
      <c r="C3294" s="31">
        <v>44890</v>
      </c>
      <c r="D3294" s="19" t="s">
        <v>1863</v>
      </c>
      <c r="E3294" s="51" t="str">
        <f>IF(ISBLANK(LeaveTracker[[#This Row],[Employee Name]]),"-----",VLOOKUP(LeaveTracker[[#This Row],[Employee Name]],Employees[[Employee Name]:[Office]],7))</f>
        <v>EEO/CITY MARKET</v>
      </c>
      <c r="F3294" s="51" t="str">
        <f>IF(ISBLANK(LeaveTracker[[#This Row],[Employee Name]]),"-----",VLOOKUP(LeaveTracker[[#This Row],[Employee Name]],Employees[[Employee Name]:[Office]],6))</f>
        <v>CASUAL</v>
      </c>
      <c r="G3294" s="24">
        <v>44904</v>
      </c>
      <c r="H3294" s="24">
        <v>44904</v>
      </c>
      <c r="I3294" s="57" t="s">
        <v>82</v>
      </c>
      <c r="J3294" s="43" t="s">
        <v>1008</v>
      </c>
      <c r="K3294" s="51" t="str">
        <f ca="1">LeaveTracker[[#This Row],[Days]]&amp;" "&amp;LeaveTracker[[#This Row],[Type of Leave]]</f>
        <v>1 VL</v>
      </c>
      <c r="L3294" s="23">
        <f ca="1">NETWORKDAYS(LeaveTracker[[#This Row],[Start Date]],LeaveTracker[[#This Row],[End Date]],lstHolidays)</f>
        <v>1</v>
      </c>
      <c r="M3294" s="27"/>
    </row>
    <row r="3295" spans="1:13" ht="30" hidden="1" customHeight="1" x14ac:dyDescent="0.3">
      <c r="A3295" s="27">
        <v>1608</v>
      </c>
      <c r="B3295" s="31">
        <v>44922</v>
      </c>
      <c r="C3295" s="31">
        <v>44891</v>
      </c>
      <c r="D3295" s="19" t="s">
        <v>1863</v>
      </c>
      <c r="E3295" s="51" t="str">
        <f>IF(ISBLANK(LeaveTracker[[#This Row],[Employee Name]]),"-----",VLOOKUP(LeaveTracker[[#This Row],[Employee Name]],Employees[[Employee Name]:[Office]],7))</f>
        <v>EEO/CITY MARKET</v>
      </c>
      <c r="F3295" s="51" t="str">
        <f>IF(ISBLANK(LeaveTracker[[#This Row],[Employee Name]]),"-----",VLOOKUP(LeaveTracker[[#This Row],[Employee Name]],Employees[[Employee Name]:[Office]],6))</f>
        <v>CASUAL</v>
      </c>
      <c r="G3295" s="24">
        <v>44907</v>
      </c>
      <c r="H3295" s="24">
        <v>44908</v>
      </c>
      <c r="I3295" s="57" t="s">
        <v>82</v>
      </c>
      <c r="J3295" s="43" t="s">
        <v>1008</v>
      </c>
      <c r="K3295" s="51" t="str">
        <f ca="1">LeaveTracker[[#This Row],[Days]]&amp;" "&amp;LeaveTracker[[#This Row],[Type of Leave]]</f>
        <v>2 VL</v>
      </c>
      <c r="L3295" s="23">
        <f ca="1">NETWORKDAYS(LeaveTracker[[#This Row],[Start Date]],LeaveTracker[[#This Row],[End Date]],lstHolidays)</f>
        <v>2</v>
      </c>
      <c r="M3295" s="27"/>
    </row>
    <row r="3296" spans="1:13" ht="30" hidden="1" customHeight="1" x14ac:dyDescent="0.3">
      <c r="A3296" s="27">
        <f t="shared" si="25"/>
        <v>1609</v>
      </c>
      <c r="B3296" s="31">
        <v>44922</v>
      </c>
      <c r="C3296" s="31">
        <v>44894</v>
      </c>
      <c r="D3296" s="19" t="s">
        <v>1863</v>
      </c>
      <c r="E3296" s="51" t="str">
        <f>IF(ISBLANK(LeaveTracker[[#This Row],[Employee Name]]),"-----",VLOOKUP(LeaveTracker[[#This Row],[Employee Name]],Employees[[Employee Name]:[Office]],7))</f>
        <v>EEO/CITY MARKET</v>
      </c>
      <c r="F3296" s="51" t="str">
        <f>IF(ISBLANK(LeaveTracker[[#This Row],[Employee Name]]),"-----",VLOOKUP(LeaveTracker[[#This Row],[Employee Name]],Employees[[Employee Name]:[Office]],6))</f>
        <v>CASUAL</v>
      </c>
      <c r="G3296" s="24">
        <v>44893</v>
      </c>
      <c r="H3296" s="24">
        <v>44893</v>
      </c>
      <c r="I3296" s="57" t="s">
        <v>81</v>
      </c>
      <c r="K3296" s="51" t="str">
        <f ca="1">LeaveTracker[[#This Row],[Days]]&amp;" "&amp;LeaveTracker[[#This Row],[Type of Leave]]</f>
        <v>1 SL</v>
      </c>
      <c r="L3296" s="23">
        <f ca="1">NETWORKDAYS(LeaveTracker[[#This Row],[Start Date]],LeaveTracker[[#This Row],[End Date]],lstHolidays)</f>
        <v>1</v>
      </c>
      <c r="M3296" s="27"/>
    </row>
    <row r="3297" spans="1:13" ht="30" hidden="1" customHeight="1" x14ac:dyDescent="0.3">
      <c r="A3297" s="27">
        <f t="shared" si="25"/>
        <v>1610</v>
      </c>
      <c r="B3297" s="31">
        <v>44922</v>
      </c>
      <c r="C3297" s="31">
        <v>44893</v>
      </c>
      <c r="D3297" s="19" t="s">
        <v>1773</v>
      </c>
      <c r="E3297" s="51" t="str">
        <f>IF(ISBLANK(LeaveTracker[[#This Row],[Employee Name]]),"-----",VLOOKUP(LeaveTracker[[#This Row],[Employee Name]],Employees[[Employee Name]:[Office]],7))</f>
        <v>EEO/CITY MARKET</v>
      </c>
      <c r="F3297" s="51" t="str">
        <f>IF(ISBLANK(LeaveTracker[[#This Row],[Employee Name]]),"-----",VLOOKUP(LeaveTracker[[#This Row],[Employee Name]],Employees[[Employee Name]:[Office]],6))</f>
        <v>CASUAL</v>
      </c>
      <c r="G3297" s="24">
        <v>44903</v>
      </c>
      <c r="H3297" s="24">
        <v>44903</v>
      </c>
      <c r="I3297" s="57" t="s">
        <v>82</v>
      </c>
      <c r="J3297" s="43" t="s">
        <v>1008</v>
      </c>
      <c r="K3297" s="51" t="str">
        <f ca="1">LeaveTracker[[#This Row],[Days]]&amp;" "&amp;LeaveTracker[[#This Row],[Type of Leave]]</f>
        <v>0 VL</v>
      </c>
      <c r="L3297" s="23">
        <f ca="1">NETWORKDAYS(LeaveTracker[[#This Row],[Start Date]],LeaveTracker[[#This Row],[End Date]],lstHolidays)</f>
        <v>0</v>
      </c>
      <c r="M3297" s="27"/>
    </row>
    <row r="3298" spans="1:13" ht="30" hidden="1" customHeight="1" x14ac:dyDescent="0.3">
      <c r="A3298" s="27">
        <v>1610</v>
      </c>
      <c r="B3298" s="31">
        <v>44922</v>
      </c>
      <c r="C3298" s="31">
        <v>44893</v>
      </c>
      <c r="D3298" s="19" t="s">
        <v>1773</v>
      </c>
      <c r="E3298" s="51" t="str">
        <f>IF(ISBLANK(LeaveTracker[[#This Row],[Employee Name]]),"-----",VLOOKUP(LeaveTracker[[#This Row],[Employee Name]],Employees[[Employee Name]:[Office]],7))</f>
        <v>EEO/CITY MARKET</v>
      </c>
      <c r="F3298" s="51" t="str">
        <f>IF(ISBLANK(LeaveTracker[[#This Row],[Employee Name]]),"-----",VLOOKUP(LeaveTracker[[#This Row],[Employee Name]],Employees[[Employee Name]:[Office]],6))</f>
        <v>CASUAL</v>
      </c>
      <c r="G3298" s="24">
        <v>44915</v>
      </c>
      <c r="H3298" s="24">
        <v>44915</v>
      </c>
      <c r="I3298" s="57" t="s">
        <v>82</v>
      </c>
      <c r="J3298" s="43" t="s">
        <v>1008</v>
      </c>
      <c r="K3298" s="51" t="str">
        <f ca="1">LeaveTracker[[#This Row],[Days]]&amp;" "&amp;LeaveTracker[[#This Row],[Type of Leave]]</f>
        <v>1 VL</v>
      </c>
      <c r="L3298" s="23">
        <f ca="1">NETWORKDAYS(LeaveTracker[[#This Row],[Start Date]],LeaveTracker[[#This Row],[End Date]],lstHolidays)</f>
        <v>1</v>
      </c>
      <c r="M3298" s="27"/>
    </row>
    <row r="3299" spans="1:13" ht="30" hidden="1" customHeight="1" x14ac:dyDescent="0.3">
      <c r="A3299" s="27">
        <f t="shared" si="25"/>
        <v>1611</v>
      </c>
      <c r="B3299" s="31">
        <v>44922</v>
      </c>
      <c r="C3299" s="31">
        <v>44890</v>
      </c>
      <c r="D3299" s="19" t="s">
        <v>1773</v>
      </c>
      <c r="E3299" s="51" t="str">
        <f>IF(ISBLANK(LeaveTracker[[#This Row],[Employee Name]]),"-----",VLOOKUP(LeaveTracker[[#This Row],[Employee Name]],Employees[[Employee Name]:[Office]],7))</f>
        <v>EEO/CITY MARKET</v>
      </c>
      <c r="F3299" s="51" t="str">
        <f>IF(ISBLANK(LeaveTracker[[#This Row],[Employee Name]]),"-----",VLOOKUP(LeaveTracker[[#This Row],[Employee Name]],Employees[[Employee Name]:[Office]],6))</f>
        <v>CASUAL</v>
      </c>
      <c r="G3299" s="24">
        <v>44889</v>
      </c>
      <c r="H3299" s="24">
        <v>44889</v>
      </c>
      <c r="I3299" s="57" t="s">
        <v>81</v>
      </c>
      <c r="K3299" s="51" t="str">
        <f ca="1">LeaveTracker[[#This Row],[Days]]&amp;" "&amp;LeaveTracker[[#This Row],[Type of Leave]]</f>
        <v>1 SL</v>
      </c>
      <c r="L3299" s="23">
        <f ca="1">NETWORKDAYS(LeaveTracker[[#This Row],[Start Date]],LeaveTracker[[#This Row],[End Date]],lstHolidays)</f>
        <v>1</v>
      </c>
      <c r="M3299" s="27"/>
    </row>
    <row r="3300" spans="1:13" ht="30" hidden="1" customHeight="1" x14ac:dyDescent="0.3">
      <c r="A3300" s="27">
        <f t="shared" si="25"/>
        <v>1612</v>
      </c>
      <c r="B3300" s="31">
        <v>44922</v>
      </c>
      <c r="C3300" s="31">
        <v>44907</v>
      </c>
      <c r="D3300" s="19" t="s">
        <v>1830</v>
      </c>
      <c r="E3300" s="51" t="str">
        <f>IF(ISBLANK(LeaveTracker[[#This Row],[Employee Name]]),"-----",VLOOKUP(LeaveTracker[[#This Row],[Employee Name]],Employees[[Employee Name]:[Office]],7))</f>
        <v>TICC/TCCH</v>
      </c>
      <c r="F3300" s="51" t="str">
        <f>IF(ISBLANK(LeaveTracker[[#This Row],[Employee Name]]),"-----",VLOOKUP(LeaveTracker[[#This Row],[Employee Name]],Employees[[Employee Name]:[Office]],6))</f>
        <v>CASUAL</v>
      </c>
      <c r="G3300" s="24">
        <v>44896</v>
      </c>
      <c r="H3300" s="24">
        <v>44896</v>
      </c>
      <c r="I3300" s="57" t="s">
        <v>81</v>
      </c>
      <c r="K3300" s="51" t="str">
        <f ca="1">LeaveTracker[[#This Row],[Days]]&amp;" "&amp;LeaveTracker[[#This Row],[Type of Leave]]</f>
        <v>1 SL</v>
      </c>
      <c r="L3300" s="23">
        <f ca="1">NETWORKDAYS(LeaveTracker[[#This Row],[Start Date]],LeaveTracker[[#This Row],[End Date]],lstHolidays)</f>
        <v>1</v>
      </c>
      <c r="M3300" s="27"/>
    </row>
    <row r="3301" spans="1:13" ht="30" hidden="1" customHeight="1" x14ac:dyDescent="0.3">
      <c r="A3301" s="27">
        <v>1612</v>
      </c>
      <c r="B3301" s="31">
        <v>44922</v>
      </c>
      <c r="C3301" s="31">
        <v>44907</v>
      </c>
      <c r="D3301" s="19" t="s">
        <v>1830</v>
      </c>
      <c r="E3301" s="51" t="str">
        <f>IF(ISBLANK(LeaveTracker[[#This Row],[Employee Name]]),"-----",VLOOKUP(LeaveTracker[[#This Row],[Employee Name]],Employees[[Employee Name]:[Office]],7))</f>
        <v>TICC/TCCH</v>
      </c>
      <c r="F3301" s="51" t="str">
        <f>IF(ISBLANK(LeaveTracker[[#This Row],[Employee Name]]),"-----",VLOOKUP(LeaveTracker[[#This Row],[Employee Name]],Employees[[Employee Name]:[Office]],6))</f>
        <v>CASUAL</v>
      </c>
      <c r="G3301" s="24">
        <v>44901</v>
      </c>
      <c r="H3301" s="24">
        <v>44902</v>
      </c>
      <c r="I3301" s="57" t="s">
        <v>81</v>
      </c>
      <c r="K3301" s="51" t="str">
        <f ca="1">LeaveTracker[[#This Row],[Days]]&amp;" "&amp;LeaveTracker[[#This Row],[Type of Leave]]</f>
        <v>2 SL</v>
      </c>
      <c r="L3301" s="23">
        <f ca="1">NETWORKDAYS(LeaveTracker[[#This Row],[Start Date]],LeaveTracker[[#This Row],[End Date]],lstHolidays)</f>
        <v>2</v>
      </c>
      <c r="M3301" s="27"/>
    </row>
    <row r="3302" spans="1:13" ht="30" hidden="1" customHeight="1" x14ac:dyDescent="0.3">
      <c r="A3302" s="27">
        <v>1612</v>
      </c>
      <c r="B3302" s="31">
        <v>44922</v>
      </c>
      <c r="C3302" s="31">
        <v>44907</v>
      </c>
      <c r="D3302" s="19" t="s">
        <v>1830</v>
      </c>
      <c r="E3302" s="51" t="str">
        <f>IF(ISBLANK(LeaveTracker[[#This Row],[Employee Name]]),"-----",VLOOKUP(LeaveTracker[[#This Row],[Employee Name]],Employees[[Employee Name]:[Office]],7))</f>
        <v>TICC/TCCH</v>
      </c>
      <c r="F3302" s="51" t="str">
        <f>IF(ISBLANK(LeaveTracker[[#This Row],[Employee Name]]),"-----",VLOOKUP(LeaveTracker[[#This Row],[Employee Name]],Employees[[Employee Name]:[Office]],6))</f>
        <v>CASUAL</v>
      </c>
      <c r="G3302" s="24">
        <v>44904</v>
      </c>
      <c r="H3302" s="24">
        <v>44904</v>
      </c>
      <c r="I3302" s="57" t="s">
        <v>81</v>
      </c>
      <c r="K3302" s="51" t="str">
        <f ca="1">LeaveTracker[[#This Row],[Days]]&amp;" "&amp;LeaveTracker[[#This Row],[Type of Leave]]</f>
        <v>1 SL</v>
      </c>
      <c r="L3302" s="23">
        <f ca="1">NETWORKDAYS(LeaveTracker[[#This Row],[Start Date]],LeaveTracker[[#This Row],[End Date]],lstHolidays)</f>
        <v>1</v>
      </c>
      <c r="M3302" s="27"/>
    </row>
    <row r="3303" spans="1:13" ht="30" hidden="1" customHeight="1" x14ac:dyDescent="0.3">
      <c r="A3303" s="27">
        <f t="shared" si="25"/>
        <v>1613</v>
      </c>
      <c r="B3303" s="31">
        <v>44922</v>
      </c>
      <c r="C3303" s="31">
        <v>44902</v>
      </c>
      <c r="D3303" s="19" t="s">
        <v>1830</v>
      </c>
      <c r="E3303" s="51" t="str">
        <f>IF(ISBLANK(LeaveTracker[[#This Row],[Employee Name]]),"-----",VLOOKUP(LeaveTracker[[#This Row],[Employee Name]],Employees[[Employee Name]:[Office]],7))</f>
        <v>TICC/TCCH</v>
      </c>
      <c r="F3303" s="51" t="str">
        <f>IF(ISBLANK(LeaveTracker[[#This Row],[Employee Name]]),"-----",VLOOKUP(LeaveTracker[[#This Row],[Employee Name]],Employees[[Employee Name]:[Office]],6))</f>
        <v>CASUAL</v>
      </c>
      <c r="G3303" s="24">
        <v>44892</v>
      </c>
      <c r="H3303" s="24">
        <v>44892</v>
      </c>
      <c r="I3303" s="57" t="s">
        <v>81</v>
      </c>
      <c r="K3303" s="51" t="str">
        <f ca="1">LeaveTracker[[#This Row],[Days]]&amp;" "&amp;LeaveTracker[[#This Row],[Type of Leave]]</f>
        <v>0 SL</v>
      </c>
      <c r="L3303" s="23">
        <f ca="1">NETWORKDAYS(LeaveTracker[[#This Row],[Start Date]],LeaveTracker[[#This Row],[End Date]],lstHolidays)</f>
        <v>0</v>
      </c>
      <c r="M3303" s="27"/>
    </row>
    <row r="3304" spans="1:13" ht="30" hidden="1" customHeight="1" x14ac:dyDescent="0.3">
      <c r="A3304" s="27">
        <f t="shared" si="25"/>
        <v>1614</v>
      </c>
      <c r="B3304" s="31">
        <v>44922</v>
      </c>
      <c r="C3304" s="31">
        <v>44907</v>
      </c>
      <c r="D3304" s="19" t="s">
        <v>1886</v>
      </c>
      <c r="E3304" s="51" t="str">
        <f>IF(ISBLANK(LeaveTracker[[#This Row],[Employee Name]]),"-----",VLOOKUP(LeaveTracker[[#This Row],[Employee Name]],Employees[[Employee Name]:[Office]],7))</f>
        <v>TICC</v>
      </c>
      <c r="F3304" s="51" t="str">
        <f>IF(ISBLANK(LeaveTracker[[#This Row],[Employee Name]]),"-----",VLOOKUP(LeaveTracker[[#This Row],[Employee Name]],Employees[[Employee Name]:[Office]],6))</f>
        <v>CASUAL</v>
      </c>
      <c r="G3304" s="24">
        <v>44904</v>
      </c>
      <c r="H3304" s="24">
        <v>44904</v>
      </c>
      <c r="I3304" s="57" t="s">
        <v>81</v>
      </c>
      <c r="K3304" s="51" t="str">
        <f ca="1">LeaveTracker[[#This Row],[Days]]&amp;" "&amp;LeaveTracker[[#This Row],[Type of Leave]]</f>
        <v>1 SL</v>
      </c>
      <c r="L3304" s="23">
        <f ca="1">NETWORKDAYS(LeaveTracker[[#This Row],[Start Date]],LeaveTracker[[#This Row],[End Date]],lstHolidays)</f>
        <v>1</v>
      </c>
      <c r="M3304" s="27"/>
    </row>
    <row r="3305" spans="1:13" ht="30" hidden="1" customHeight="1" x14ac:dyDescent="0.3">
      <c r="A3305" s="27">
        <f t="shared" si="25"/>
        <v>1615</v>
      </c>
      <c r="B3305" s="31">
        <v>44922</v>
      </c>
      <c r="C3305" s="31">
        <v>44915</v>
      </c>
      <c r="D3305" s="19" t="s">
        <v>1888</v>
      </c>
      <c r="E3305" s="51" t="str">
        <f>IF(ISBLANK(LeaveTracker[[#This Row],[Employee Name]]),"-----",VLOOKUP(LeaveTracker[[#This Row],[Employee Name]],Employees[[Employee Name]:[Office]],7))</f>
        <v>TICC</v>
      </c>
      <c r="F3305" s="51" t="str">
        <f>IF(ISBLANK(LeaveTracker[[#This Row],[Employee Name]]),"-----",VLOOKUP(LeaveTracker[[#This Row],[Employee Name]],Employees[[Employee Name]:[Office]],6))</f>
        <v>CASUAL</v>
      </c>
      <c r="G3305" s="24">
        <v>44912</v>
      </c>
      <c r="H3305" s="24">
        <v>44912</v>
      </c>
      <c r="I3305" s="57" t="s">
        <v>81</v>
      </c>
      <c r="K3305" s="51" t="str">
        <f ca="1">LeaveTracker[[#This Row],[Days]]&amp;" "&amp;LeaveTracker[[#This Row],[Type of Leave]]</f>
        <v>0 SL</v>
      </c>
      <c r="L3305" s="23">
        <f ca="1">NETWORKDAYS(LeaveTracker[[#This Row],[Start Date]],LeaveTracker[[#This Row],[End Date]],lstHolidays)</f>
        <v>0</v>
      </c>
      <c r="M3305" s="27"/>
    </row>
    <row r="3306" spans="1:13" ht="30" hidden="1" customHeight="1" x14ac:dyDescent="0.3">
      <c r="A3306" s="27">
        <v>1615</v>
      </c>
      <c r="B3306" s="31">
        <v>44922</v>
      </c>
      <c r="C3306" s="31">
        <v>44915</v>
      </c>
      <c r="D3306" s="19" t="s">
        <v>1888</v>
      </c>
      <c r="E3306" s="51" t="str">
        <f>IF(ISBLANK(LeaveTracker[[#This Row],[Employee Name]]),"-----",VLOOKUP(LeaveTracker[[#This Row],[Employee Name]],Employees[[Employee Name]:[Office]],7))</f>
        <v>TICC</v>
      </c>
      <c r="F3306" s="51" t="str">
        <f>IF(ISBLANK(LeaveTracker[[#This Row],[Employee Name]]),"-----",VLOOKUP(LeaveTracker[[#This Row],[Employee Name]],Employees[[Employee Name]:[Office]],6))</f>
        <v>CASUAL</v>
      </c>
      <c r="G3306" s="24">
        <v>44914</v>
      </c>
      <c r="H3306" s="24">
        <v>44914</v>
      </c>
      <c r="I3306" s="57" t="s">
        <v>81</v>
      </c>
      <c r="K3306" s="51" t="str">
        <f ca="1">LeaveTracker[[#This Row],[Days]]&amp;" "&amp;LeaveTracker[[#This Row],[Type of Leave]]</f>
        <v>1 SL</v>
      </c>
      <c r="L3306" s="23">
        <f ca="1">NETWORKDAYS(LeaveTracker[[#This Row],[Start Date]],LeaveTracker[[#This Row],[End Date]],lstHolidays)</f>
        <v>1</v>
      </c>
      <c r="M3306" s="27"/>
    </row>
    <row r="3307" spans="1:13" ht="30" hidden="1" customHeight="1" x14ac:dyDescent="0.3">
      <c r="A3307" s="27">
        <f t="shared" si="25"/>
        <v>1616</v>
      </c>
      <c r="B3307" s="31">
        <v>44922</v>
      </c>
      <c r="C3307" s="31">
        <v>44915</v>
      </c>
      <c r="D3307" s="19" t="s">
        <v>1832</v>
      </c>
      <c r="E3307" s="51" t="str">
        <f>IF(ISBLANK(LeaveTracker[[#This Row],[Employee Name]]),"-----",VLOOKUP(LeaveTracker[[#This Row],[Employee Name]],Employees[[Employee Name]:[Office]],7))</f>
        <v>TICC</v>
      </c>
      <c r="F3307" s="51" t="str">
        <f>IF(ISBLANK(LeaveTracker[[#This Row],[Employee Name]]),"-----",VLOOKUP(LeaveTracker[[#This Row],[Employee Name]],Employees[[Employee Name]:[Office]],6))</f>
        <v>CASUAL</v>
      </c>
      <c r="G3307" s="24">
        <v>44909</v>
      </c>
      <c r="H3307" s="24">
        <v>44909</v>
      </c>
      <c r="I3307" s="57" t="s">
        <v>81</v>
      </c>
      <c r="K3307" s="51" t="str">
        <f ca="1">LeaveTracker[[#This Row],[Days]]&amp;" "&amp;LeaveTracker[[#This Row],[Type of Leave]]</f>
        <v>1 SL</v>
      </c>
      <c r="L3307" s="23">
        <f ca="1">NETWORKDAYS(LeaveTracker[[#This Row],[Start Date]],LeaveTracker[[#This Row],[End Date]],lstHolidays)</f>
        <v>1</v>
      </c>
      <c r="M3307" s="27"/>
    </row>
    <row r="3308" spans="1:13" ht="30" hidden="1" customHeight="1" x14ac:dyDescent="0.3">
      <c r="A3308" s="27">
        <f t="shared" si="25"/>
        <v>1617</v>
      </c>
      <c r="B3308" s="31">
        <v>44922</v>
      </c>
      <c r="C3308" s="31">
        <v>44907</v>
      </c>
      <c r="D3308" s="19" t="s">
        <v>1873</v>
      </c>
      <c r="E3308" s="51" t="str">
        <f>IF(ISBLANK(LeaveTracker[[#This Row],[Employee Name]]),"-----",VLOOKUP(LeaveTracker[[#This Row],[Employee Name]],Employees[[Employee Name]:[Office]],7))</f>
        <v>TICC</v>
      </c>
      <c r="F3308" s="51" t="str">
        <f>IF(ISBLANK(LeaveTracker[[#This Row],[Employee Name]]),"-----",VLOOKUP(LeaveTracker[[#This Row],[Employee Name]],Employees[[Employee Name]:[Office]],6))</f>
        <v>CASUAL</v>
      </c>
      <c r="G3308" s="24">
        <v>44914</v>
      </c>
      <c r="H3308" s="24">
        <v>44915</v>
      </c>
      <c r="I3308" s="57" t="s">
        <v>82</v>
      </c>
      <c r="K3308" s="51" t="str">
        <f ca="1">LeaveTracker[[#This Row],[Days]]&amp;" "&amp;LeaveTracker[[#This Row],[Type of Leave]]</f>
        <v>2 VL</v>
      </c>
      <c r="L3308" s="23">
        <f ca="1">NETWORKDAYS(LeaveTracker[[#This Row],[Start Date]],LeaveTracker[[#This Row],[End Date]],lstHolidays)</f>
        <v>2</v>
      </c>
      <c r="M3308" s="27"/>
    </row>
    <row r="3309" spans="1:13" ht="30" hidden="1" customHeight="1" x14ac:dyDescent="0.3">
      <c r="A3309" s="27">
        <f t="shared" si="25"/>
        <v>1618</v>
      </c>
      <c r="B3309" s="31">
        <v>44922</v>
      </c>
      <c r="C3309" s="31">
        <v>44900</v>
      </c>
      <c r="D3309" s="19" t="s">
        <v>1871</v>
      </c>
      <c r="E3309" s="51" t="str">
        <f>IF(ISBLANK(LeaveTracker[[#This Row],[Employee Name]]),"-----",VLOOKUP(LeaveTracker[[#This Row],[Employee Name]],Employees[[Employee Name]:[Office]],7))</f>
        <v>ONT</v>
      </c>
      <c r="F3309" s="51" t="str">
        <f>IF(ISBLANK(LeaveTracker[[#This Row],[Employee Name]]),"-----",VLOOKUP(LeaveTracker[[#This Row],[Employee Name]],Employees[[Employee Name]:[Office]],6))</f>
        <v>CASUAL</v>
      </c>
      <c r="G3309" s="24">
        <v>44895</v>
      </c>
      <c r="H3309" s="24">
        <v>44896</v>
      </c>
      <c r="I3309" s="57" t="s">
        <v>81</v>
      </c>
      <c r="K3309" s="51" t="str">
        <f ca="1">LeaveTracker[[#This Row],[Days]]&amp;" "&amp;LeaveTracker[[#This Row],[Type of Leave]]</f>
        <v>2 SL</v>
      </c>
      <c r="L3309" s="23">
        <f ca="1">NETWORKDAYS(LeaveTracker[[#This Row],[Start Date]],LeaveTracker[[#This Row],[End Date]],lstHolidays)</f>
        <v>2</v>
      </c>
      <c r="M3309" s="27"/>
    </row>
    <row r="3310" spans="1:13" ht="30" hidden="1" customHeight="1" x14ac:dyDescent="0.3">
      <c r="A3310" s="27">
        <v>1618</v>
      </c>
      <c r="B3310" s="31">
        <v>44922</v>
      </c>
      <c r="C3310" s="31">
        <v>44900</v>
      </c>
      <c r="D3310" s="19" t="s">
        <v>1871</v>
      </c>
      <c r="E3310" s="51" t="str">
        <f>IF(ISBLANK(LeaveTracker[[#This Row],[Employee Name]]),"-----",VLOOKUP(LeaveTracker[[#This Row],[Employee Name]],Employees[[Employee Name]:[Office]],7))</f>
        <v>ONT</v>
      </c>
      <c r="F3310" s="51" t="str">
        <f>IF(ISBLANK(LeaveTracker[[#This Row],[Employee Name]]),"-----",VLOOKUP(LeaveTracker[[#This Row],[Employee Name]],Employees[[Employee Name]:[Office]],6))</f>
        <v>CASUAL</v>
      </c>
      <c r="G3310" s="24">
        <v>44899</v>
      </c>
      <c r="H3310" s="24">
        <v>44899</v>
      </c>
      <c r="I3310" s="57" t="s">
        <v>81</v>
      </c>
      <c r="K3310" s="51" t="str">
        <f ca="1">LeaveTracker[[#This Row],[Days]]&amp;" "&amp;LeaveTracker[[#This Row],[Type of Leave]]</f>
        <v>0 SL</v>
      </c>
      <c r="L3310" s="23">
        <f ca="1">NETWORKDAYS(LeaveTracker[[#This Row],[Start Date]],LeaveTracker[[#This Row],[End Date]],lstHolidays)</f>
        <v>0</v>
      </c>
      <c r="M3310" s="27"/>
    </row>
    <row r="3311" spans="1:13" ht="30" hidden="1" customHeight="1" x14ac:dyDescent="0.3">
      <c r="A3311" s="27">
        <f t="shared" si="25"/>
        <v>1619</v>
      </c>
      <c r="B3311" s="31">
        <v>44922</v>
      </c>
      <c r="C3311" s="31">
        <v>44900</v>
      </c>
      <c r="D3311" s="19" t="s">
        <v>1944</v>
      </c>
      <c r="E3311" s="51" t="str">
        <f>IF(ISBLANK(LeaveTracker[[#This Row],[Employee Name]]),"-----",VLOOKUP(LeaveTracker[[#This Row],[Employee Name]],Employees[[Employee Name]:[Office]],7))</f>
        <v>ONT</v>
      </c>
      <c r="F3311" s="51" t="str">
        <f>IF(ISBLANK(LeaveTracker[[#This Row],[Employee Name]]),"-----",VLOOKUP(LeaveTracker[[#This Row],[Employee Name]],Employees[[Employee Name]:[Office]],6))</f>
        <v>CASUAL</v>
      </c>
      <c r="G3311" s="24">
        <v>44889</v>
      </c>
      <c r="H3311" s="24">
        <v>44894</v>
      </c>
      <c r="I3311" s="57" t="s">
        <v>81</v>
      </c>
      <c r="K3311" s="51" t="str">
        <f ca="1">LeaveTracker[[#This Row],[Days]]&amp;" "&amp;LeaveTracker[[#This Row],[Type of Leave]]</f>
        <v>4 SL</v>
      </c>
      <c r="L3311" s="23">
        <f ca="1">NETWORKDAYS(LeaveTracker[[#This Row],[Start Date]],LeaveTracker[[#This Row],[End Date]],lstHolidays)</f>
        <v>4</v>
      </c>
      <c r="M3311" s="27"/>
    </row>
    <row r="3312" spans="1:13" ht="30" hidden="1" customHeight="1" x14ac:dyDescent="0.3">
      <c r="A3312" s="27">
        <f t="shared" si="25"/>
        <v>1620</v>
      </c>
      <c r="B3312" s="31">
        <v>44922</v>
      </c>
      <c r="C3312" s="31">
        <v>44900</v>
      </c>
      <c r="D3312" s="19" t="s">
        <v>1944</v>
      </c>
      <c r="E3312" s="51" t="str">
        <f>IF(ISBLANK(LeaveTracker[[#This Row],[Employee Name]]),"-----",VLOOKUP(LeaveTracker[[#This Row],[Employee Name]],Employees[[Employee Name]:[Office]],7))</f>
        <v>ONT</v>
      </c>
      <c r="F3312" s="51" t="str">
        <f>IF(ISBLANK(LeaveTracker[[#This Row],[Employee Name]]),"-----",VLOOKUP(LeaveTracker[[#This Row],[Employee Name]],Employees[[Employee Name]:[Office]],6))</f>
        <v>CASUAL</v>
      </c>
      <c r="G3312" s="24">
        <v>44888</v>
      </c>
      <c r="H3312" s="24">
        <v>44888</v>
      </c>
      <c r="I3312" s="57" t="s">
        <v>81</v>
      </c>
      <c r="K3312" s="51" t="str">
        <f ca="1">LeaveTracker[[#This Row],[Days]]&amp;" "&amp;LeaveTracker[[#This Row],[Type of Leave]]</f>
        <v>1 SL</v>
      </c>
      <c r="L3312" s="23">
        <f ca="1">NETWORKDAYS(LeaveTracker[[#This Row],[Start Date]],LeaveTracker[[#This Row],[End Date]],lstHolidays)</f>
        <v>1</v>
      </c>
      <c r="M3312" s="27"/>
    </row>
    <row r="3313" spans="1:13" ht="30" hidden="1" customHeight="1" x14ac:dyDescent="0.3">
      <c r="A3313" s="27">
        <f t="shared" si="25"/>
        <v>1621</v>
      </c>
      <c r="B3313" s="31">
        <v>44922</v>
      </c>
      <c r="C3313" s="31">
        <v>44901</v>
      </c>
      <c r="D3313" s="19" t="s">
        <v>1911</v>
      </c>
      <c r="E3313" s="51" t="str">
        <f>IF(ISBLANK(LeaveTracker[[#This Row],[Employee Name]]),"-----",VLOOKUP(LeaveTracker[[#This Row],[Employee Name]],Employees[[Employee Name]:[Office]],7))</f>
        <v>ONT</v>
      </c>
      <c r="F3313" s="51" t="str">
        <f>IF(ISBLANK(LeaveTracker[[#This Row],[Employee Name]]),"-----",VLOOKUP(LeaveTracker[[#This Row],[Employee Name]],Employees[[Employee Name]:[Office]],6))</f>
        <v>REGULAR</v>
      </c>
      <c r="G3313" s="24">
        <v>44914</v>
      </c>
      <c r="H3313" s="24">
        <v>44914</v>
      </c>
      <c r="I3313" s="57" t="s">
        <v>82</v>
      </c>
      <c r="K3313" s="51" t="str">
        <f ca="1">LeaveTracker[[#This Row],[Days]]&amp;" "&amp;LeaveTracker[[#This Row],[Type of Leave]]</f>
        <v>1 VL</v>
      </c>
      <c r="L3313" s="23">
        <f ca="1">NETWORKDAYS(LeaveTracker[[#This Row],[Start Date]],LeaveTracker[[#This Row],[End Date]],lstHolidays)</f>
        <v>1</v>
      </c>
      <c r="M3313" s="27"/>
    </row>
    <row r="3314" spans="1:13" ht="30" hidden="1" customHeight="1" x14ac:dyDescent="0.3">
      <c r="A3314" s="27">
        <f t="shared" si="25"/>
        <v>1622</v>
      </c>
      <c r="B3314" s="31">
        <v>44922</v>
      </c>
      <c r="C3314" s="31">
        <v>44895</v>
      </c>
      <c r="D3314" s="19" t="s">
        <v>1930</v>
      </c>
      <c r="E3314" s="51" t="str">
        <f>IF(ISBLANK(LeaveTracker[[#This Row],[Employee Name]]),"-----",VLOOKUP(LeaveTracker[[#This Row],[Employee Name]],Employees[[Employee Name]:[Office]],7))</f>
        <v>ONT</v>
      </c>
      <c r="F3314" s="51" t="str">
        <f>IF(ISBLANK(LeaveTracker[[#This Row],[Employee Name]]),"-----",VLOOKUP(LeaveTracker[[#This Row],[Employee Name]],Employees[[Employee Name]:[Office]],6))</f>
        <v>CASUAL</v>
      </c>
      <c r="G3314" s="24">
        <v>44892</v>
      </c>
      <c r="H3314" s="24">
        <v>44892</v>
      </c>
      <c r="I3314" s="57" t="s">
        <v>81</v>
      </c>
      <c r="K3314" s="51" t="str">
        <f ca="1">LeaveTracker[[#This Row],[Days]]&amp;" "&amp;LeaveTracker[[#This Row],[Type of Leave]]</f>
        <v>0 SL</v>
      </c>
      <c r="L3314" s="23">
        <f ca="1">NETWORKDAYS(LeaveTracker[[#This Row],[Start Date]],LeaveTracker[[#This Row],[End Date]],lstHolidays)</f>
        <v>0</v>
      </c>
      <c r="M3314" s="27"/>
    </row>
    <row r="3315" spans="1:13" ht="30" hidden="1" customHeight="1" x14ac:dyDescent="0.3">
      <c r="A3315" s="27">
        <f t="shared" si="25"/>
        <v>1623</v>
      </c>
      <c r="B3315" s="31">
        <v>44922</v>
      </c>
      <c r="C3315" s="31">
        <v>44888</v>
      </c>
      <c r="D3315" s="19" t="s">
        <v>1947</v>
      </c>
      <c r="E3315" s="51" t="str">
        <f>IF(ISBLANK(LeaveTracker[[#This Row],[Employee Name]]),"-----",VLOOKUP(LeaveTracker[[#This Row],[Employee Name]],Employees[[Employee Name]:[Office]],7))</f>
        <v>ONT</v>
      </c>
      <c r="F3315" s="51" t="str">
        <f>IF(ISBLANK(LeaveTracker[[#This Row],[Employee Name]]),"-----",VLOOKUP(LeaveTracker[[#This Row],[Employee Name]],Employees[[Employee Name]:[Office]],6))</f>
        <v>CASUAL</v>
      </c>
      <c r="G3315" s="24">
        <v>44896</v>
      </c>
      <c r="H3315" s="24">
        <v>44925</v>
      </c>
      <c r="I3315" s="57" t="s">
        <v>82</v>
      </c>
      <c r="K3315" s="51" t="str">
        <f ca="1">LeaveTracker[[#This Row],[Days]]&amp;" "&amp;LeaveTracker[[#This Row],[Type of Leave]]</f>
        <v>19 VL</v>
      </c>
      <c r="L3315" s="23">
        <f ca="1">NETWORKDAYS(LeaveTracker[[#This Row],[Start Date]],LeaveTracker[[#This Row],[End Date]],lstHolidays)</f>
        <v>19</v>
      </c>
      <c r="M3315" s="27"/>
    </row>
    <row r="3316" spans="1:13" ht="30" hidden="1" customHeight="1" x14ac:dyDescent="0.3">
      <c r="A3316" s="27">
        <f t="shared" si="25"/>
        <v>1624</v>
      </c>
      <c r="B3316" s="31">
        <v>44922</v>
      </c>
      <c r="C3316" s="31">
        <v>44896</v>
      </c>
      <c r="D3316" s="19" t="s">
        <v>1780</v>
      </c>
      <c r="E3316" s="51" t="str">
        <f>IF(ISBLANK(LeaveTracker[[#This Row],[Employee Name]]),"-----",VLOOKUP(LeaveTracker[[#This Row],[Employee Name]],Employees[[Employee Name]:[Office]],7))</f>
        <v>LIBRARY</v>
      </c>
      <c r="F3316" s="51" t="str">
        <f>IF(ISBLANK(LeaveTracker[[#This Row],[Employee Name]]),"-----",VLOOKUP(LeaveTracker[[#This Row],[Employee Name]],Employees[[Employee Name]:[Office]],6))</f>
        <v>CASUAL</v>
      </c>
      <c r="G3316" s="24">
        <v>44921</v>
      </c>
      <c r="H3316" s="24">
        <v>44924</v>
      </c>
      <c r="I3316" s="57" t="s">
        <v>82</v>
      </c>
      <c r="K3316" s="51" t="str">
        <f ca="1">LeaveTracker[[#This Row],[Days]]&amp;" "&amp;LeaveTracker[[#This Row],[Type of Leave]]</f>
        <v>3 VL</v>
      </c>
      <c r="L3316" s="23">
        <f ca="1">NETWORKDAYS(LeaveTracker[[#This Row],[Start Date]],LeaveTracker[[#This Row],[End Date]],lstHolidays)</f>
        <v>3</v>
      </c>
      <c r="M3316" s="27"/>
    </row>
    <row r="3317" spans="1:13" ht="30" hidden="1" customHeight="1" x14ac:dyDescent="0.3">
      <c r="A3317" s="27">
        <f t="shared" si="25"/>
        <v>1625</v>
      </c>
      <c r="B3317" s="31">
        <v>44922</v>
      </c>
      <c r="C3317" s="31">
        <v>44900</v>
      </c>
      <c r="D3317" s="19" t="s">
        <v>1886</v>
      </c>
      <c r="E3317" s="51" t="str">
        <f>IF(ISBLANK(LeaveTracker[[#This Row],[Employee Name]]),"-----",VLOOKUP(LeaveTracker[[#This Row],[Employee Name]],Employees[[Employee Name]:[Office]],7))</f>
        <v>TICC</v>
      </c>
      <c r="F3317" s="51" t="str">
        <f>IF(ISBLANK(LeaveTracker[[#This Row],[Employee Name]]),"-----",VLOOKUP(LeaveTracker[[#This Row],[Employee Name]],Employees[[Employee Name]:[Office]],6))</f>
        <v>CASUAL</v>
      </c>
      <c r="G3317" s="24">
        <v>44907</v>
      </c>
      <c r="H3317" s="24">
        <v>44908</v>
      </c>
      <c r="I3317" s="57" t="s">
        <v>82</v>
      </c>
      <c r="K3317" s="51" t="str">
        <f ca="1">LeaveTracker[[#This Row],[Days]]&amp;" "&amp;LeaveTracker[[#This Row],[Type of Leave]]</f>
        <v>2 VL</v>
      </c>
      <c r="L3317" s="23">
        <f ca="1">NETWORKDAYS(LeaveTracker[[#This Row],[Start Date]],LeaveTracker[[#This Row],[End Date]],lstHolidays)</f>
        <v>2</v>
      </c>
      <c r="M3317" s="27"/>
    </row>
    <row r="3318" spans="1:13" ht="30" hidden="1" customHeight="1" x14ac:dyDescent="0.3">
      <c r="A3318" s="27">
        <f t="shared" si="25"/>
        <v>1626</v>
      </c>
      <c r="B3318" s="31">
        <v>44922</v>
      </c>
      <c r="C3318" s="31">
        <v>44900</v>
      </c>
      <c r="D3318" s="19" t="s">
        <v>1887</v>
      </c>
      <c r="E3318" s="51" t="str">
        <f>IF(ISBLANK(LeaveTracker[[#This Row],[Employee Name]]),"-----",VLOOKUP(LeaveTracker[[#This Row],[Employee Name]],Employees[[Employee Name]:[Office]],7))</f>
        <v>TICC</v>
      </c>
      <c r="F3318" s="51" t="str">
        <f>IF(ISBLANK(LeaveTracker[[#This Row],[Employee Name]]),"-----",VLOOKUP(LeaveTracker[[#This Row],[Employee Name]],Employees[[Employee Name]:[Office]],6))</f>
        <v>CASUAL</v>
      </c>
      <c r="G3318" s="24">
        <v>44897</v>
      </c>
      <c r="H3318" s="24">
        <v>44897</v>
      </c>
      <c r="I3318" s="57" t="s">
        <v>81</v>
      </c>
      <c r="K3318" s="51" t="str">
        <f ca="1">LeaveTracker[[#This Row],[Days]]&amp;" "&amp;LeaveTracker[[#This Row],[Type of Leave]]</f>
        <v>1 SL</v>
      </c>
      <c r="L3318" s="23">
        <f ca="1">NETWORKDAYS(LeaveTracker[[#This Row],[Start Date]],LeaveTracker[[#This Row],[End Date]],lstHolidays)</f>
        <v>1</v>
      </c>
      <c r="M3318" s="27"/>
    </row>
    <row r="3319" spans="1:13" ht="30" hidden="1" customHeight="1" x14ac:dyDescent="0.3">
      <c r="A3319" s="27">
        <f t="shared" si="25"/>
        <v>1627</v>
      </c>
      <c r="B3319" s="31">
        <v>44922</v>
      </c>
      <c r="C3319" s="31">
        <v>44893</v>
      </c>
      <c r="D3319" s="19" t="s">
        <v>1887</v>
      </c>
      <c r="E3319" s="51" t="str">
        <f>IF(ISBLANK(LeaveTracker[[#This Row],[Employee Name]]),"-----",VLOOKUP(LeaveTracker[[#This Row],[Employee Name]],Employees[[Employee Name]:[Office]],7))</f>
        <v>TICC</v>
      </c>
      <c r="F3319" s="51" t="str">
        <f>IF(ISBLANK(LeaveTracker[[#This Row],[Employee Name]]),"-----",VLOOKUP(LeaveTracker[[#This Row],[Employee Name]],Employees[[Employee Name]:[Office]],6))</f>
        <v>CASUAL</v>
      </c>
      <c r="G3319" s="24">
        <v>44918</v>
      </c>
      <c r="H3319" s="24">
        <v>44918</v>
      </c>
      <c r="I3319" s="57" t="s">
        <v>82</v>
      </c>
      <c r="K3319" s="51" t="str">
        <f ca="1">LeaveTracker[[#This Row],[Days]]&amp;" "&amp;LeaveTracker[[#This Row],[Type of Leave]]</f>
        <v>1 VL</v>
      </c>
      <c r="L3319" s="23">
        <f ca="1">NETWORKDAYS(LeaveTracker[[#This Row],[Start Date]],LeaveTracker[[#This Row],[End Date]],lstHolidays)</f>
        <v>1</v>
      </c>
      <c r="M3319" s="27"/>
    </row>
    <row r="3320" spans="1:13" ht="30" hidden="1" customHeight="1" x14ac:dyDescent="0.3">
      <c r="A3320" s="27">
        <v>1627</v>
      </c>
      <c r="B3320" s="31">
        <v>44922</v>
      </c>
      <c r="C3320" s="31">
        <v>44893</v>
      </c>
      <c r="D3320" s="19" t="s">
        <v>1887</v>
      </c>
      <c r="E3320" s="51" t="str">
        <f>IF(ISBLANK(LeaveTracker[[#This Row],[Employee Name]]),"-----",VLOOKUP(LeaveTracker[[#This Row],[Employee Name]],Employees[[Employee Name]:[Office]],7))</f>
        <v>TICC</v>
      </c>
      <c r="F3320" s="51" t="str">
        <f>IF(ISBLANK(LeaveTracker[[#This Row],[Employee Name]]),"-----",VLOOKUP(LeaveTracker[[#This Row],[Employee Name]],Employees[[Employee Name]:[Office]],6))</f>
        <v>CASUAL</v>
      </c>
      <c r="G3320" s="24">
        <v>44922</v>
      </c>
      <c r="H3320" s="24">
        <v>44922</v>
      </c>
      <c r="I3320" s="57" t="s">
        <v>82</v>
      </c>
      <c r="K3320" s="51" t="str">
        <f ca="1">LeaveTracker[[#This Row],[Days]]&amp;" "&amp;LeaveTracker[[#This Row],[Type of Leave]]</f>
        <v>1 VL</v>
      </c>
      <c r="L3320" s="23">
        <f ca="1">NETWORKDAYS(LeaveTracker[[#This Row],[Start Date]],LeaveTracker[[#This Row],[End Date]],lstHolidays)</f>
        <v>1</v>
      </c>
      <c r="M3320" s="27"/>
    </row>
    <row r="3321" spans="1:13" ht="30" hidden="1" customHeight="1" x14ac:dyDescent="0.3">
      <c r="A3321" s="27">
        <f t="shared" si="25"/>
        <v>1628</v>
      </c>
      <c r="B3321" s="31">
        <v>44922</v>
      </c>
      <c r="C3321" s="31">
        <v>44904</v>
      </c>
      <c r="D3321" s="19" t="s">
        <v>1749</v>
      </c>
      <c r="E3321" s="51" t="str">
        <f>IF(ISBLANK(LeaveTracker[[#This Row],[Employee Name]]),"-----",VLOOKUP(LeaveTracker[[#This Row],[Employee Name]],Employees[[Employee Name]:[Office]],7))</f>
        <v>ASSESSOR</v>
      </c>
      <c r="F3321" s="51" t="str">
        <f>IF(ISBLANK(LeaveTracker[[#This Row],[Employee Name]]),"-----",VLOOKUP(LeaveTracker[[#This Row],[Employee Name]],Employees[[Employee Name]:[Office]],6))</f>
        <v>CASUAL</v>
      </c>
      <c r="G3321" s="24">
        <v>44902</v>
      </c>
      <c r="H3321" s="24">
        <v>44902</v>
      </c>
      <c r="I3321" s="57" t="s">
        <v>81</v>
      </c>
      <c r="K3321" s="51" t="str">
        <f ca="1">LeaveTracker[[#This Row],[Days]]&amp;" "&amp;LeaveTracker[[#This Row],[Type of Leave]]</f>
        <v>1 SL</v>
      </c>
      <c r="L3321" s="23">
        <f ca="1">NETWORKDAYS(LeaveTracker[[#This Row],[Start Date]],LeaveTracker[[#This Row],[End Date]],lstHolidays)</f>
        <v>1</v>
      </c>
      <c r="M3321" s="27"/>
    </row>
    <row r="3322" spans="1:13" ht="30" hidden="1" customHeight="1" x14ac:dyDescent="0.3">
      <c r="A3322" s="27">
        <f t="shared" si="25"/>
        <v>1629</v>
      </c>
      <c r="B3322" s="31">
        <v>44922</v>
      </c>
      <c r="C3322" s="31">
        <v>44893</v>
      </c>
      <c r="D3322" s="19" t="s">
        <v>1749</v>
      </c>
      <c r="E3322" s="51" t="str">
        <f>IF(ISBLANK(LeaveTracker[[#This Row],[Employee Name]]),"-----",VLOOKUP(LeaveTracker[[#This Row],[Employee Name]],Employees[[Employee Name]:[Office]],7))</f>
        <v>ASSESSOR</v>
      </c>
      <c r="F3322" s="51" t="str">
        <f>IF(ISBLANK(LeaveTracker[[#This Row],[Employee Name]]),"-----",VLOOKUP(LeaveTracker[[#This Row],[Employee Name]],Employees[[Employee Name]:[Office]],6))</f>
        <v>CASUAL</v>
      </c>
      <c r="G3322" s="24">
        <v>44888</v>
      </c>
      <c r="H3322" s="24">
        <v>44888</v>
      </c>
      <c r="I3322" s="57" t="s">
        <v>81</v>
      </c>
      <c r="K3322" s="51" t="str">
        <f ca="1">LeaveTracker[[#This Row],[Days]]&amp;" "&amp;LeaveTracker[[#This Row],[Type of Leave]]</f>
        <v>1 SL</v>
      </c>
      <c r="L3322" s="23">
        <f ca="1">NETWORKDAYS(LeaveTracker[[#This Row],[Start Date]],LeaveTracker[[#This Row],[End Date]],lstHolidays)</f>
        <v>1</v>
      </c>
      <c r="M3322" s="27"/>
    </row>
    <row r="3323" spans="1:13" ht="30" hidden="1" customHeight="1" x14ac:dyDescent="0.3">
      <c r="A3323" s="27">
        <f t="shared" ref="A3323:A3386" si="26">A3322+1</f>
        <v>1630</v>
      </c>
      <c r="B3323" s="31">
        <v>44922</v>
      </c>
      <c r="C3323" s="31">
        <v>44893</v>
      </c>
      <c r="D3323" s="19" t="s">
        <v>1749</v>
      </c>
      <c r="E3323" s="51" t="str">
        <f>IF(ISBLANK(LeaveTracker[[#This Row],[Employee Name]]),"-----",VLOOKUP(LeaveTracker[[#This Row],[Employee Name]],Employees[[Employee Name]:[Office]],7))</f>
        <v>ASSESSOR</v>
      </c>
      <c r="F3323" s="51" t="str">
        <f>IF(ISBLANK(LeaveTracker[[#This Row],[Employee Name]]),"-----",VLOOKUP(LeaveTracker[[#This Row],[Employee Name]],Employees[[Employee Name]:[Office]],6))</f>
        <v>CASUAL</v>
      </c>
      <c r="G3323" s="24">
        <v>44890</v>
      </c>
      <c r="H3323" s="24">
        <v>44890</v>
      </c>
      <c r="I3323" s="57" t="s">
        <v>81</v>
      </c>
      <c r="K3323" s="51" t="str">
        <f ca="1">LeaveTracker[[#This Row],[Days]]&amp;" "&amp;LeaveTracker[[#This Row],[Type of Leave]]</f>
        <v>1 SL</v>
      </c>
      <c r="L3323" s="23">
        <f ca="1">NETWORKDAYS(LeaveTracker[[#This Row],[Start Date]],LeaveTracker[[#This Row],[End Date]],lstHolidays)</f>
        <v>1</v>
      </c>
      <c r="M3323" s="27"/>
    </row>
    <row r="3324" spans="1:13" ht="30" hidden="1" customHeight="1" x14ac:dyDescent="0.3">
      <c r="A3324" s="27">
        <f t="shared" si="26"/>
        <v>1631</v>
      </c>
      <c r="B3324" s="31">
        <v>44922</v>
      </c>
      <c r="C3324" s="31">
        <v>44894</v>
      </c>
      <c r="D3324" s="19" t="s">
        <v>1783</v>
      </c>
      <c r="E3324" s="51" t="str">
        <f>IF(ISBLANK(LeaveTracker[[#This Row],[Employee Name]]),"-----",VLOOKUP(LeaveTracker[[#This Row],[Employee Name]],Employees[[Employee Name]:[Office]],7))</f>
        <v>GSO</v>
      </c>
      <c r="F3324" s="51" t="str">
        <f>IF(ISBLANK(LeaveTracker[[#This Row],[Employee Name]]),"-----",VLOOKUP(LeaveTracker[[#This Row],[Employee Name]],Employees[[Employee Name]:[Office]],6))</f>
        <v>CASUAL</v>
      </c>
      <c r="G3324" s="24">
        <v>44893</v>
      </c>
      <c r="H3324" s="24">
        <v>44893</v>
      </c>
      <c r="I3324" s="57" t="s">
        <v>81</v>
      </c>
      <c r="K3324" s="51" t="str">
        <f ca="1">LeaveTracker[[#This Row],[Days]]&amp;" "&amp;LeaveTracker[[#This Row],[Type of Leave]]</f>
        <v>1 SL</v>
      </c>
      <c r="L3324" s="23">
        <f ca="1">NETWORKDAYS(LeaveTracker[[#This Row],[Start Date]],LeaveTracker[[#This Row],[End Date]],lstHolidays)</f>
        <v>1</v>
      </c>
      <c r="M3324" s="27"/>
    </row>
    <row r="3325" spans="1:13" ht="30" hidden="1" customHeight="1" x14ac:dyDescent="0.3">
      <c r="A3325" s="27">
        <f t="shared" si="26"/>
        <v>1632</v>
      </c>
      <c r="B3325" s="31">
        <v>44922</v>
      </c>
      <c r="C3325" s="31">
        <v>44911</v>
      </c>
      <c r="D3325" s="19" t="s">
        <v>1941</v>
      </c>
      <c r="E3325" s="51" t="str">
        <f>IF(ISBLANK(LeaveTracker[[#This Row],[Employee Name]]),"-----",VLOOKUP(LeaveTracker[[#This Row],[Employee Name]],Employees[[Employee Name]:[Office]],7))</f>
        <v>TICC</v>
      </c>
      <c r="F3325" s="51" t="str">
        <f>IF(ISBLANK(LeaveTracker[[#This Row],[Employee Name]]),"-----",VLOOKUP(LeaveTracker[[#This Row],[Employee Name]],Employees[[Employee Name]:[Office]],6))</f>
        <v>CASUAL</v>
      </c>
      <c r="G3325" s="24">
        <v>44918</v>
      </c>
      <c r="H3325" s="24">
        <v>44918</v>
      </c>
      <c r="I3325" s="57" t="s">
        <v>300</v>
      </c>
      <c r="J3325" s="43" t="s">
        <v>1007</v>
      </c>
      <c r="K3325" s="51" t="str">
        <f ca="1">LeaveTracker[[#This Row],[Days]]&amp;" "&amp;LeaveTracker[[#This Row],[Type of Leave]]</f>
        <v>1 OTHER</v>
      </c>
      <c r="L3325" s="23">
        <f ca="1">NETWORKDAYS(LeaveTracker[[#This Row],[Start Date]],LeaveTracker[[#This Row],[End Date]],lstHolidays)</f>
        <v>1</v>
      </c>
      <c r="M3325" s="27"/>
    </row>
    <row r="3326" spans="1:13" ht="30" hidden="1" customHeight="1" x14ac:dyDescent="0.3">
      <c r="A3326" s="27">
        <f t="shared" si="26"/>
        <v>1633</v>
      </c>
      <c r="B3326" s="31">
        <v>44922</v>
      </c>
      <c r="C3326" s="31">
        <v>44900</v>
      </c>
      <c r="D3326" s="19" t="s">
        <v>1783</v>
      </c>
      <c r="E3326" s="51" t="str">
        <f>IF(ISBLANK(LeaveTracker[[#This Row],[Employee Name]]),"-----",VLOOKUP(LeaveTracker[[#This Row],[Employee Name]],Employees[[Employee Name]:[Office]],7))</f>
        <v>GSO</v>
      </c>
      <c r="F3326" s="51" t="str">
        <f>IF(ISBLANK(LeaveTracker[[#This Row],[Employee Name]]),"-----",VLOOKUP(LeaveTracker[[#This Row],[Employee Name]],Employees[[Employee Name]:[Office]],6))</f>
        <v>CASUAL</v>
      </c>
      <c r="G3326" s="24">
        <v>44896</v>
      </c>
      <c r="H3326" s="24">
        <v>44897</v>
      </c>
      <c r="I3326" s="57" t="s">
        <v>81</v>
      </c>
      <c r="K3326" s="51" t="str">
        <f ca="1">LeaveTracker[[#This Row],[Days]]&amp;" "&amp;LeaveTracker[[#This Row],[Type of Leave]]</f>
        <v>2 SL</v>
      </c>
      <c r="L3326" s="23">
        <f ca="1">NETWORKDAYS(LeaveTracker[[#This Row],[Start Date]],LeaveTracker[[#This Row],[End Date]],lstHolidays)</f>
        <v>2</v>
      </c>
      <c r="M3326" s="27"/>
    </row>
    <row r="3327" spans="1:13" ht="30" hidden="1" customHeight="1" x14ac:dyDescent="0.3">
      <c r="A3327" s="27">
        <f t="shared" si="26"/>
        <v>1634</v>
      </c>
      <c r="B3327" s="31">
        <v>44922</v>
      </c>
      <c r="C3327" s="31">
        <v>44900</v>
      </c>
      <c r="D3327" s="19" t="s">
        <v>1761</v>
      </c>
      <c r="E3327" s="51" t="str">
        <f>IF(ISBLANK(LeaveTracker[[#This Row],[Employee Name]]),"-----",VLOOKUP(LeaveTracker[[#This Row],[Employee Name]],Employees[[Employee Name]:[Office]],7))</f>
        <v>ACCOUNTING</v>
      </c>
      <c r="F3327" s="51" t="str">
        <f>IF(ISBLANK(LeaveTracker[[#This Row],[Employee Name]]),"-----",VLOOKUP(LeaveTracker[[#This Row],[Employee Name]],Employees[[Employee Name]:[Office]],6))</f>
        <v>CASUAL</v>
      </c>
      <c r="G3327" s="24">
        <v>44896</v>
      </c>
      <c r="H3327" s="24">
        <v>44897</v>
      </c>
      <c r="I3327" s="57" t="s">
        <v>81</v>
      </c>
      <c r="K3327" s="51" t="str">
        <f ca="1">LeaveTracker[[#This Row],[Days]]&amp;" "&amp;LeaveTracker[[#This Row],[Type of Leave]]</f>
        <v>2 SL</v>
      </c>
      <c r="L3327" s="23">
        <f ca="1">NETWORKDAYS(LeaveTracker[[#This Row],[Start Date]],LeaveTracker[[#This Row],[End Date]],lstHolidays)</f>
        <v>2</v>
      </c>
      <c r="M3327" s="27"/>
    </row>
    <row r="3328" spans="1:13" ht="30" hidden="1" customHeight="1" x14ac:dyDescent="0.3">
      <c r="A3328" s="27">
        <f t="shared" si="26"/>
        <v>1635</v>
      </c>
      <c r="B3328" s="31">
        <v>44922</v>
      </c>
      <c r="C3328" s="31">
        <v>44900</v>
      </c>
      <c r="D3328" s="19" t="s">
        <v>1761</v>
      </c>
      <c r="E3328" s="51" t="str">
        <f>IF(ISBLANK(LeaveTracker[[#This Row],[Employee Name]]),"-----",VLOOKUP(LeaveTracker[[#This Row],[Employee Name]],Employees[[Employee Name]:[Office]],7))</f>
        <v>ACCOUNTING</v>
      </c>
      <c r="F3328" s="51" t="str">
        <f>IF(ISBLANK(LeaveTracker[[#This Row],[Employee Name]]),"-----",VLOOKUP(LeaveTracker[[#This Row],[Employee Name]],Employees[[Employee Name]:[Office]],6))</f>
        <v>CASUAL</v>
      </c>
      <c r="G3328" s="24">
        <v>44887</v>
      </c>
      <c r="H3328" s="24">
        <v>44887</v>
      </c>
      <c r="I3328" s="57" t="s">
        <v>81</v>
      </c>
      <c r="K3328" s="51" t="str">
        <f ca="1">LeaveTracker[[#This Row],[Days]]&amp;" "&amp;LeaveTracker[[#This Row],[Type of Leave]]</f>
        <v>1 SL</v>
      </c>
      <c r="L3328" s="23">
        <f ca="1">NETWORKDAYS(LeaveTracker[[#This Row],[Start Date]],LeaveTracker[[#This Row],[End Date]],lstHolidays)</f>
        <v>1</v>
      </c>
      <c r="M3328" s="27"/>
    </row>
    <row r="3329" spans="1:13" ht="30" hidden="1" customHeight="1" x14ac:dyDescent="0.3">
      <c r="A3329" s="27">
        <f t="shared" si="26"/>
        <v>1636</v>
      </c>
      <c r="B3329" s="31">
        <v>44922</v>
      </c>
      <c r="C3329" s="31">
        <v>44897</v>
      </c>
      <c r="D3329" s="19" t="s">
        <v>1855</v>
      </c>
      <c r="E3329" s="51" t="str">
        <f>IF(ISBLANK(LeaveTracker[[#This Row],[Employee Name]]),"-----",VLOOKUP(LeaveTracker[[#This Row],[Employee Name]],Employees[[Employee Name]:[Office]],7))</f>
        <v>ACCOUNTING</v>
      </c>
      <c r="F3329" s="51" t="str">
        <f>IF(ISBLANK(LeaveTracker[[#This Row],[Employee Name]]),"-----",VLOOKUP(LeaveTracker[[#This Row],[Employee Name]],Employees[[Employee Name]:[Office]],6))</f>
        <v>CASUAL</v>
      </c>
      <c r="G3329" s="24">
        <v>44904</v>
      </c>
      <c r="H3329" s="24">
        <v>44904</v>
      </c>
      <c r="I3329" s="57" t="s">
        <v>82</v>
      </c>
      <c r="K3329" s="51" t="str">
        <f ca="1">LeaveTracker[[#This Row],[Days]]&amp;" "&amp;LeaveTracker[[#This Row],[Type of Leave]]</f>
        <v>1 VL</v>
      </c>
      <c r="L3329" s="23">
        <f ca="1">NETWORKDAYS(LeaveTracker[[#This Row],[Start Date]],LeaveTracker[[#This Row],[End Date]],lstHolidays)</f>
        <v>1</v>
      </c>
      <c r="M3329" s="27"/>
    </row>
    <row r="3330" spans="1:13" ht="30" hidden="1" customHeight="1" x14ac:dyDescent="0.3">
      <c r="A3330" s="27">
        <v>1636</v>
      </c>
      <c r="B3330" s="31">
        <v>44922</v>
      </c>
      <c r="C3330" s="31">
        <v>44897</v>
      </c>
      <c r="D3330" s="19" t="s">
        <v>1855</v>
      </c>
      <c r="E3330" s="51" t="str">
        <f>IF(ISBLANK(LeaveTracker[[#This Row],[Employee Name]]),"-----",VLOOKUP(LeaveTracker[[#This Row],[Employee Name]],Employees[[Employee Name]:[Office]],7))</f>
        <v>ACCOUNTING</v>
      </c>
      <c r="F3330" s="51" t="str">
        <f>IF(ISBLANK(LeaveTracker[[#This Row],[Employee Name]]),"-----",VLOOKUP(LeaveTracker[[#This Row],[Employee Name]],Employees[[Employee Name]:[Office]],6))</f>
        <v>CASUAL</v>
      </c>
      <c r="G3330" s="24">
        <v>44914</v>
      </c>
      <c r="H3330" s="24">
        <v>44914</v>
      </c>
      <c r="I3330" s="57" t="s">
        <v>82</v>
      </c>
      <c r="K3330" s="51" t="str">
        <f ca="1">LeaveTracker[[#This Row],[Days]]&amp;" "&amp;LeaveTracker[[#This Row],[Type of Leave]]</f>
        <v>1 VL</v>
      </c>
      <c r="L3330" s="23">
        <f ca="1">NETWORKDAYS(LeaveTracker[[#This Row],[Start Date]],LeaveTracker[[#This Row],[End Date]],lstHolidays)</f>
        <v>1</v>
      </c>
      <c r="M3330" s="27"/>
    </row>
    <row r="3331" spans="1:13" ht="30" hidden="1" customHeight="1" x14ac:dyDescent="0.3">
      <c r="A3331" s="27">
        <f t="shared" si="26"/>
        <v>1637</v>
      </c>
      <c r="B3331" s="31">
        <v>44922</v>
      </c>
      <c r="C3331" s="31">
        <v>44889</v>
      </c>
      <c r="D3331" s="19" t="s">
        <v>1855</v>
      </c>
      <c r="E3331" s="51" t="str">
        <f>IF(ISBLANK(LeaveTracker[[#This Row],[Employee Name]]),"-----",VLOOKUP(LeaveTracker[[#This Row],[Employee Name]],Employees[[Employee Name]:[Office]],7))</f>
        <v>ACCOUNTING</v>
      </c>
      <c r="F3331" s="51" t="str">
        <f>IF(ISBLANK(LeaveTracker[[#This Row],[Employee Name]]),"-----",VLOOKUP(LeaveTracker[[#This Row],[Employee Name]],Employees[[Employee Name]:[Office]],6))</f>
        <v>CASUAL</v>
      </c>
      <c r="G3331" s="24">
        <v>44886</v>
      </c>
      <c r="H3331" s="24">
        <v>44886</v>
      </c>
      <c r="I3331" s="57" t="s">
        <v>81</v>
      </c>
      <c r="K3331" s="51" t="str">
        <f ca="1">LeaveTracker[[#This Row],[Days]]&amp;" "&amp;LeaveTracker[[#This Row],[Type of Leave]]</f>
        <v>1 SL</v>
      </c>
      <c r="L3331" s="23">
        <f ca="1">NETWORKDAYS(LeaveTracker[[#This Row],[Start Date]],LeaveTracker[[#This Row],[End Date]],lstHolidays)</f>
        <v>1</v>
      </c>
      <c r="M3331" s="27"/>
    </row>
    <row r="3332" spans="1:13" ht="30" hidden="1" customHeight="1" x14ac:dyDescent="0.3">
      <c r="A3332" s="27">
        <v>1637</v>
      </c>
      <c r="B3332" s="31">
        <v>44922</v>
      </c>
      <c r="C3332" s="31">
        <v>44889</v>
      </c>
      <c r="D3332" s="19" t="s">
        <v>1855</v>
      </c>
      <c r="E3332" s="51" t="str">
        <f>IF(ISBLANK(LeaveTracker[[#This Row],[Employee Name]]),"-----",VLOOKUP(LeaveTracker[[#This Row],[Employee Name]],Employees[[Employee Name]:[Office]],7))</f>
        <v>ACCOUNTING</v>
      </c>
      <c r="F3332" s="51" t="str">
        <f>IF(ISBLANK(LeaveTracker[[#This Row],[Employee Name]]),"-----",VLOOKUP(LeaveTracker[[#This Row],[Employee Name]],Employees[[Employee Name]:[Office]],6))</f>
        <v>CASUAL</v>
      </c>
      <c r="G3332" s="24">
        <v>44888</v>
      </c>
      <c r="H3332" s="24">
        <v>44888</v>
      </c>
      <c r="I3332" s="57" t="s">
        <v>81</v>
      </c>
      <c r="K3332" s="51" t="str">
        <f ca="1">LeaveTracker[[#This Row],[Days]]&amp;" "&amp;LeaveTracker[[#This Row],[Type of Leave]]</f>
        <v>1 SL</v>
      </c>
      <c r="L3332" s="23">
        <f ca="1">NETWORKDAYS(LeaveTracker[[#This Row],[Start Date]],LeaveTracker[[#This Row],[End Date]],lstHolidays)</f>
        <v>1</v>
      </c>
      <c r="M3332" s="27"/>
    </row>
    <row r="3333" spans="1:13" ht="30" hidden="1" customHeight="1" x14ac:dyDescent="0.3">
      <c r="A3333" s="27">
        <f t="shared" si="26"/>
        <v>1638</v>
      </c>
      <c r="B3333" s="31">
        <v>44922</v>
      </c>
      <c r="C3333" s="31">
        <v>44909</v>
      </c>
      <c r="D3333" s="19" t="s">
        <v>2004</v>
      </c>
      <c r="E3333" s="51" t="str">
        <f>IF(ISBLANK(LeaveTracker[[#This Row],[Employee Name]]),"-----",VLOOKUP(LeaveTracker[[#This Row],[Employee Name]],Employees[[Employee Name]:[Office]],7))</f>
        <v>CHO</v>
      </c>
      <c r="F3333" s="51" t="str">
        <f>IF(ISBLANK(LeaveTracker[[#This Row],[Employee Name]]),"-----",VLOOKUP(LeaveTracker[[#This Row],[Employee Name]],Employees[[Employee Name]:[Office]],6))</f>
        <v>CASUAL</v>
      </c>
      <c r="G3333" s="24">
        <v>44908</v>
      </c>
      <c r="H3333" s="24">
        <v>44908</v>
      </c>
      <c r="I3333" s="57" t="s">
        <v>81</v>
      </c>
      <c r="K3333" s="51" t="str">
        <f ca="1">LeaveTracker[[#This Row],[Days]]&amp;" "&amp;LeaveTracker[[#This Row],[Type of Leave]]</f>
        <v>1 SL</v>
      </c>
      <c r="L3333" s="23">
        <f ca="1">NETWORKDAYS(LeaveTracker[[#This Row],[Start Date]],LeaveTracker[[#This Row],[End Date]],lstHolidays)</f>
        <v>1</v>
      </c>
      <c r="M3333" s="27"/>
    </row>
    <row r="3334" spans="1:13" ht="30" hidden="1" customHeight="1" x14ac:dyDescent="0.3">
      <c r="A3334" s="27">
        <f t="shared" si="26"/>
        <v>1639</v>
      </c>
      <c r="B3334" s="31">
        <v>44922</v>
      </c>
      <c r="C3334" s="31">
        <v>44914</v>
      </c>
      <c r="D3334" s="19" t="s">
        <v>1902</v>
      </c>
      <c r="E3334" s="51" t="str">
        <f>IF(ISBLANK(LeaveTracker[[#This Row],[Employee Name]]),"-----",VLOOKUP(LeaveTracker[[#This Row],[Employee Name]],Employees[[Employee Name]:[Office]],7))</f>
        <v>CHO</v>
      </c>
      <c r="F3334" s="51" t="str">
        <f>IF(ISBLANK(LeaveTracker[[#This Row],[Employee Name]]),"-----",VLOOKUP(LeaveTracker[[#This Row],[Employee Name]],Employees[[Employee Name]:[Office]],6))</f>
        <v>CASUAL</v>
      </c>
      <c r="G3334" s="24">
        <v>44923</v>
      </c>
      <c r="H3334" s="24">
        <v>44924</v>
      </c>
      <c r="I3334" s="57" t="s">
        <v>300</v>
      </c>
      <c r="J3334" s="43" t="s">
        <v>1007</v>
      </c>
      <c r="K3334" s="51" t="str">
        <f ca="1">LeaveTracker[[#This Row],[Days]]&amp;" "&amp;LeaveTracker[[#This Row],[Type of Leave]]</f>
        <v>2 OTHER</v>
      </c>
      <c r="L3334" s="23">
        <f ca="1">NETWORKDAYS(LeaveTracker[[#This Row],[Start Date]],LeaveTracker[[#This Row],[End Date]],lstHolidays)</f>
        <v>2</v>
      </c>
      <c r="M3334" s="27"/>
    </row>
    <row r="3335" spans="1:13" ht="30" hidden="1" customHeight="1" x14ac:dyDescent="0.3">
      <c r="A3335" s="27">
        <f t="shared" si="26"/>
        <v>1640</v>
      </c>
      <c r="B3335" s="31">
        <v>44922</v>
      </c>
      <c r="C3335" s="31">
        <v>44914</v>
      </c>
      <c r="D3335" s="19" t="s">
        <v>1828</v>
      </c>
      <c r="E3335" s="51" t="str">
        <f>IF(ISBLANK(LeaveTracker[[#This Row],[Employee Name]]),"-----",VLOOKUP(LeaveTracker[[#This Row],[Employee Name]],Employees[[Employee Name]:[Office]],7))</f>
        <v>TICC</v>
      </c>
      <c r="F3335" s="51" t="str">
        <f>IF(ISBLANK(LeaveTracker[[#This Row],[Employee Name]]),"-----",VLOOKUP(LeaveTracker[[#This Row],[Employee Name]],Employees[[Employee Name]:[Office]],6))</f>
        <v>CASUAL</v>
      </c>
      <c r="G3335" s="24">
        <v>44921</v>
      </c>
      <c r="H3335" s="24">
        <v>44924</v>
      </c>
      <c r="I3335" s="57" t="s">
        <v>82</v>
      </c>
      <c r="J3335" s="43" t="s">
        <v>1008</v>
      </c>
      <c r="K3335" s="51" t="str">
        <f ca="1">LeaveTracker[[#This Row],[Days]]&amp;" "&amp;LeaveTracker[[#This Row],[Type of Leave]]</f>
        <v>3 VL</v>
      </c>
      <c r="L3335" s="23">
        <f ca="1">NETWORKDAYS(LeaveTracker[[#This Row],[Start Date]],LeaveTracker[[#This Row],[End Date]],lstHolidays)</f>
        <v>3</v>
      </c>
      <c r="M3335" s="27"/>
    </row>
    <row r="3336" spans="1:13" ht="30" hidden="1" customHeight="1" x14ac:dyDescent="0.3">
      <c r="A3336" s="27">
        <f t="shared" si="26"/>
        <v>1641</v>
      </c>
      <c r="B3336" s="31">
        <v>44922</v>
      </c>
      <c r="C3336" s="31">
        <v>44909</v>
      </c>
      <c r="D3336" s="19" t="s">
        <v>1910</v>
      </c>
      <c r="E3336" s="51" t="str">
        <f>IF(ISBLANK(LeaveTracker[[#This Row],[Employee Name]]),"-----",VLOOKUP(LeaveTracker[[#This Row],[Employee Name]],Employees[[Employee Name]:[Office]],7))</f>
        <v>TICC</v>
      </c>
      <c r="F3336" s="51" t="str">
        <f>IF(ISBLANK(LeaveTracker[[#This Row],[Employee Name]]),"-----",VLOOKUP(LeaveTracker[[#This Row],[Employee Name]],Employees[[Employee Name]:[Office]],6))</f>
        <v>CASUAL</v>
      </c>
      <c r="G3336" s="24">
        <v>44911</v>
      </c>
      <c r="H3336" s="24">
        <v>44911</v>
      </c>
      <c r="I3336" s="57" t="s">
        <v>300</v>
      </c>
      <c r="J3336" s="43" t="s">
        <v>1007</v>
      </c>
      <c r="K3336" s="51" t="str">
        <f ca="1">LeaveTracker[[#This Row],[Days]]&amp;" "&amp;LeaveTracker[[#This Row],[Type of Leave]]</f>
        <v>1 OTHER</v>
      </c>
      <c r="L3336" s="23">
        <f ca="1">NETWORKDAYS(LeaveTracker[[#This Row],[Start Date]],LeaveTracker[[#This Row],[End Date]],lstHolidays)</f>
        <v>1</v>
      </c>
      <c r="M3336" s="27"/>
    </row>
    <row r="3337" spans="1:13" ht="30" hidden="1" customHeight="1" x14ac:dyDescent="0.3">
      <c r="A3337" s="27">
        <f t="shared" si="26"/>
        <v>1642</v>
      </c>
      <c r="B3337" s="31">
        <v>44922</v>
      </c>
      <c r="C3337" s="31">
        <v>44907</v>
      </c>
      <c r="D3337" s="19" t="s">
        <v>1910</v>
      </c>
      <c r="E3337" s="51" t="str">
        <f>IF(ISBLANK(LeaveTracker[[#This Row],[Employee Name]]),"-----",VLOOKUP(LeaveTracker[[#This Row],[Employee Name]],Employees[[Employee Name]:[Office]],7))</f>
        <v>TICC</v>
      </c>
      <c r="F3337" s="51" t="str">
        <f>IF(ISBLANK(LeaveTracker[[#This Row],[Employee Name]]),"-----",VLOOKUP(LeaveTracker[[#This Row],[Employee Name]],Employees[[Employee Name]:[Office]],6))</f>
        <v>CASUAL</v>
      </c>
      <c r="G3337" s="24">
        <v>44918</v>
      </c>
      <c r="H3337" s="24">
        <v>44924</v>
      </c>
      <c r="I3337" s="57" t="s">
        <v>82</v>
      </c>
      <c r="J3337" s="43" t="s">
        <v>1008</v>
      </c>
      <c r="K3337" s="51" t="str">
        <f ca="1">LeaveTracker[[#This Row],[Days]]&amp;" "&amp;LeaveTracker[[#This Row],[Type of Leave]]</f>
        <v>4 VL</v>
      </c>
      <c r="L3337" s="23">
        <f ca="1">NETWORKDAYS(LeaveTracker[[#This Row],[Start Date]],LeaveTracker[[#This Row],[End Date]],lstHolidays)</f>
        <v>4</v>
      </c>
      <c r="M3337" s="27"/>
    </row>
    <row r="3338" spans="1:13" ht="30" hidden="1" customHeight="1" x14ac:dyDescent="0.3">
      <c r="A3338" s="27">
        <f t="shared" si="26"/>
        <v>1643</v>
      </c>
      <c r="B3338" s="31">
        <v>44922</v>
      </c>
      <c r="C3338" s="31">
        <v>44909</v>
      </c>
      <c r="D3338" s="19" t="s">
        <v>1838</v>
      </c>
      <c r="E3338" s="51" t="str">
        <f>IF(ISBLANK(LeaveTracker[[#This Row],[Employee Name]]),"-----",VLOOKUP(LeaveTracker[[#This Row],[Employee Name]],Employees[[Employee Name]:[Office]],7))</f>
        <v>CSWDO</v>
      </c>
      <c r="F3338" s="51" t="str">
        <f>IF(ISBLANK(LeaveTracker[[#This Row],[Employee Name]]),"-----",VLOOKUP(LeaveTracker[[#This Row],[Employee Name]],Employees[[Employee Name]:[Office]],6))</f>
        <v>CASUAL</v>
      </c>
      <c r="G3338" s="24">
        <v>44908</v>
      </c>
      <c r="H3338" s="24">
        <v>44908</v>
      </c>
      <c r="I3338" s="57" t="s">
        <v>81</v>
      </c>
      <c r="K3338" s="51" t="str">
        <f ca="1">LeaveTracker[[#This Row],[Days]]&amp;" "&amp;LeaveTracker[[#This Row],[Type of Leave]]</f>
        <v>1 SL</v>
      </c>
      <c r="L3338" s="23">
        <f ca="1">NETWORKDAYS(LeaveTracker[[#This Row],[Start Date]],LeaveTracker[[#This Row],[End Date]],lstHolidays)</f>
        <v>1</v>
      </c>
      <c r="M3338" s="27"/>
    </row>
    <row r="3339" spans="1:13" ht="30" hidden="1" customHeight="1" x14ac:dyDescent="0.3">
      <c r="A3339" s="27">
        <f t="shared" si="26"/>
        <v>1644</v>
      </c>
      <c r="B3339" s="31">
        <v>44922</v>
      </c>
      <c r="C3339" s="31">
        <v>44904</v>
      </c>
      <c r="D3339" s="19" t="s">
        <v>1841</v>
      </c>
      <c r="E3339" s="51" t="str">
        <f>IF(ISBLANK(LeaveTracker[[#This Row],[Employee Name]]),"-----",VLOOKUP(LeaveTracker[[#This Row],[Employee Name]],Employees[[Employee Name]:[Office]],7))</f>
        <v>CCT</v>
      </c>
      <c r="F3339" s="51" t="str">
        <f>IF(ISBLANK(LeaveTracker[[#This Row],[Employee Name]]),"-----",VLOOKUP(LeaveTracker[[#This Row],[Employee Name]],Employees[[Employee Name]:[Office]],6))</f>
        <v>CASUAL</v>
      </c>
      <c r="G3339" s="24">
        <v>44901</v>
      </c>
      <c r="H3339" s="24">
        <v>44902</v>
      </c>
      <c r="I3339" s="57" t="s">
        <v>81</v>
      </c>
      <c r="K3339" s="51" t="str">
        <f ca="1">LeaveTracker[[#This Row],[Days]]&amp;" "&amp;LeaveTracker[[#This Row],[Type of Leave]]</f>
        <v>2 SL</v>
      </c>
      <c r="L3339" s="23">
        <f ca="1">NETWORKDAYS(LeaveTracker[[#This Row],[Start Date]],LeaveTracker[[#This Row],[End Date]],lstHolidays)</f>
        <v>2</v>
      </c>
      <c r="M3339" s="27"/>
    </row>
    <row r="3340" spans="1:13" ht="30" hidden="1" customHeight="1" x14ac:dyDescent="0.3">
      <c r="A3340" s="27">
        <f t="shared" si="26"/>
        <v>1645</v>
      </c>
      <c r="B3340" s="31">
        <v>44922</v>
      </c>
      <c r="C3340" s="31">
        <v>44908</v>
      </c>
      <c r="D3340" s="19" t="s">
        <v>1889</v>
      </c>
      <c r="E3340" s="51" t="str">
        <f>IF(ISBLANK(LeaveTracker[[#This Row],[Employee Name]]),"-----",VLOOKUP(LeaveTracker[[#This Row],[Employee Name]],Employees[[Employee Name]:[Office]],7))</f>
        <v>TICC</v>
      </c>
      <c r="F3340" s="51" t="str">
        <f>IF(ISBLANK(LeaveTracker[[#This Row],[Employee Name]]),"-----",VLOOKUP(LeaveTracker[[#This Row],[Employee Name]],Employees[[Employee Name]:[Office]],6))</f>
        <v>CASUAL</v>
      </c>
      <c r="G3340" s="24">
        <v>44914</v>
      </c>
      <c r="H3340" s="24">
        <v>44914</v>
      </c>
      <c r="I3340" s="57" t="s">
        <v>82</v>
      </c>
      <c r="K3340" s="51" t="str">
        <f ca="1">LeaveTracker[[#This Row],[Days]]&amp;" "&amp;LeaveTracker[[#This Row],[Type of Leave]]</f>
        <v>1 VL</v>
      </c>
      <c r="L3340" s="23">
        <f ca="1">NETWORKDAYS(LeaveTracker[[#This Row],[Start Date]],LeaveTracker[[#This Row],[End Date]],lstHolidays)</f>
        <v>1</v>
      </c>
      <c r="M3340" s="27"/>
    </row>
    <row r="3341" spans="1:13" ht="30" hidden="1" customHeight="1" x14ac:dyDescent="0.3">
      <c r="A3341" s="27">
        <v>1645</v>
      </c>
      <c r="B3341" s="31">
        <v>44922</v>
      </c>
      <c r="C3341" s="31">
        <v>44908</v>
      </c>
      <c r="D3341" s="19" t="s">
        <v>1889</v>
      </c>
      <c r="E3341" s="51" t="str">
        <f>IF(ISBLANK(LeaveTracker[[#This Row],[Employee Name]]),"-----",VLOOKUP(LeaveTracker[[#This Row],[Employee Name]],Employees[[Employee Name]:[Office]],7))</f>
        <v>TICC</v>
      </c>
      <c r="F3341" s="51" t="str">
        <f>IF(ISBLANK(LeaveTracker[[#This Row],[Employee Name]]),"-----",VLOOKUP(LeaveTracker[[#This Row],[Employee Name]],Employees[[Employee Name]:[Office]],6))</f>
        <v>CASUAL</v>
      </c>
      <c r="G3341" s="24">
        <v>44923</v>
      </c>
      <c r="H3341" s="24">
        <v>44923</v>
      </c>
      <c r="I3341" s="57" t="s">
        <v>82</v>
      </c>
      <c r="K3341" s="51" t="str">
        <f ca="1">LeaveTracker[[#This Row],[Days]]&amp;" "&amp;LeaveTracker[[#This Row],[Type of Leave]]</f>
        <v>1 VL</v>
      </c>
      <c r="L3341" s="23">
        <f ca="1">NETWORKDAYS(LeaveTracker[[#This Row],[Start Date]],LeaveTracker[[#This Row],[End Date]],lstHolidays)</f>
        <v>1</v>
      </c>
      <c r="M3341" s="27"/>
    </row>
    <row r="3342" spans="1:13" ht="30" hidden="1" customHeight="1" x14ac:dyDescent="0.3">
      <c r="A3342" s="27">
        <f t="shared" si="26"/>
        <v>1646</v>
      </c>
      <c r="B3342" s="31">
        <v>44922</v>
      </c>
      <c r="C3342" s="31">
        <v>44893</v>
      </c>
      <c r="D3342" s="19" t="s">
        <v>1830</v>
      </c>
      <c r="E3342" s="51" t="str">
        <f>IF(ISBLANK(LeaveTracker[[#This Row],[Employee Name]]),"-----",VLOOKUP(LeaveTracker[[#This Row],[Employee Name]],Employees[[Employee Name]:[Office]],7))</f>
        <v>TICC/TCCH</v>
      </c>
      <c r="F3342" s="51" t="str">
        <f>IF(ISBLANK(LeaveTracker[[#This Row],[Employee Name]]),"-----",VLOOKUP(LeaveTracker[[#This Row],[Employee Name]],Employees[[Employee Name]:[Office]],6))</f>
        <v>CASUAL</v>
      </c>
      <c r="G3342" s="24">
        <v>44897</v>
      </c>
      <c r="H3342" s="24">
        <v>44897</v>
      </c>
      <c r="I3342" s="57" t="s">
        <v>82</v>
      </c>
      <c r="K3342" s="51" t="str">
        <f ca="1">LeaveTracker[[#This Row],[Days]]&amp;" "&amp;LeaveTracker[[#This Row],[Type of Leave]]</f>
        <v>1 VL</v>
      </c>
      <c r="L3342" s="23">
        <f ca="1">NETWORKDAYS(LeaveTracker[[#This Row],[Start Date]],LeaveTracker[[#This Row],[End Date]],lstHolidays)</f>
        <v>1</v>
      </c>
      <c r="M3342" s="27"/>
    </row>
    <row r="3343" spans="1:13" ht="30" hidden="1" customHeight="1" x14ac:dyDescent="0.3">
      <c r="A3343" s="27">
        <f t="shared" si="26"/>
        <v>1647</v>
      </c>
      <c r="B3343" s="31">
        <v>44922</v>
      </c>
      <c r="C3343" s="31">
        <v>44888</v>
      </c>
      <c r="D3343" s="19" t="s">
        <v>1830</v>
      </c>
      <c r="E3343" s="51" t="str">
        <f>IF(ISBLANK(LeaveTracker[[#This Row],[Employee Name]]),"-----",VLOOKUP(LeaveTracker[[#This Row],[Employee Name]],Employees[[Employee Name]:[Office]],7))</f>
        <v>TICC/TCCH</v>
      </c>
      <c r="F3343" s="51" t="str">
        <f>IF(ISBLANK(LeaveTracker[[#This Row],[Employee Name]]),"-----",VLOOKUP(LeaveTracker[[#This Row],[Employee Name]],Employees[[Employee Name]:[Office]],6))</f>
        <v>CASUAL</v>
      </c>
      <c r="G3343" s="24">
        <v>44916</v>
      </c>
      <c r="H3343" s="24">
        <v>44917</v>
      </c>
      <c r="I3343" s="57" t="s">
        <v>81</v>
      </c>
      <c r="K3343" s="51" t="str">
        <f ca="1">LeaveTracker[[#This Row],[Days]]&amp;" "&amp;LeaveTracker[[#This Row],[Type of Leave]]</f>
        <v>2 SL</v>
      </c>
      <c r="L3343" s="23">
        <f ca="1">NETWORKDAYS(LeaveTracker[[#This Row],[Start Date]],LeaveTracker[[#This Row],[End Date]],lstHolidays)</f>
        <v>2</v>
      </c>
      <c r="M3343" s="27"/>
    </row>
    <row r="3344" spans="1:13" ht="30" hidden="1" customHeight="1" x14ac:dyDescent="0.3">
      <c r="A3344" s="27">
        <f t="shared" si="26"/>
        <v>1648</v>
      </c>
      <c r="B3344" s="31">
        <v>44922</v>
      </c>
      <c r="C3344" s="31">
        <v>44893</v>
      </c>
      <c r="D3344" s="19" t="s">
        <v>1828</v>
      </c>
      <c r="E3344" s="51" t="str">
        <f>IF(ISBLANK(LeaveTracker[[#This Row],[Employee Name]]),"-----",VLOOKUP(LeaveTracker[[#This Row],[Employee Name]],Employees[[Employee Name]:[Office]],7))</f>
        <v>TICC</v>
      </c>
      <c r="F3344" s="51" t="str">
        <f>IF(ISBLANK(LeaveTracker[[#This Row],[Employee Name]]),"-----",VLOOKUP(LeaveTracker[[#This Row],[Employee Name]],Employees[[Employee Name]:[Office]],6))</f>
        <v>CASUAL</v>
      </c>
      <c r="G3344" s="24">
        <v>44889</v>
      </c>
      <c r="H3344" s="24">
        <v>44890</v>
      </c>
      <c r="I3344" s="57" t="s">
        <v>81</v>
      </c>
      <c r="K3344" s="51" t="str">
        <f ca="1">LeaveTracker[[#This Row],[Days]]&amp;" "&amp;LeaveTracker[[#This Row],[Type of Leave]]</f>
        <v>2 SL</v>
      </c>
      <c r="L3344" s="23">
        <f ca="1">NETWORKDAYS(LeaveTracker[[#This Row],[Start Date]],LeaveTracker[[#This Row],[End Date]],lstHolidays)</f>
        <v>2</v>
      </c>
      <c r="M3344" s="27"/>
    </row>
    <row r="3345" spans="1:13" ht="30" hidden="1" customHeight="1" x14ac:dyDescent="0.3">
      <c r="A3345" s="27">
        <f t="shared" si="26"/>
        <v>1649</v>
      </c>
      <c r="B3345" s="31">
        <v>44922</v>
      </c>
      <c r="C3345" s="31">
        <v>44907</v>
      </c>
      <c r="D3345" s="19" t="s">
        <v>1782</v>
      </c>
      <c r="E3345" s="51" t="str">
        <f>IF(ISBLANK(LeaveTracker[[#This Row],[Employee Name]]),"-----",VLOOKUP(LeaveTracker[[#This Row],[Employee Name]],Employees[[Employee Name]:[Office]],7))</f>
        <v>EEO/CITY MARKET</v>
      </c>
      <c r="F3345" s="51" t="str">
        <f>IF(ISBLANK(LeaveTracker[[#This Row],[Employee Name]]),"-----",VLOOKUP(LeaveTracker[[#This Row],[Employee Name]],Employees[[Employee Name]:[Office]],6))</f>
        <v>CASUAL</v>
      </c>
      <c r="G3345" s="24">
        <v>44914</v>
      </c>
      <c r="H3345" s="24">
        <v>44917</v>
      </c>
      <c r="I3345" s="57" t="s">
        <v>82</v>
      </c>
      <c r="J3345" s="43" t="s">
        <v>1008</v>
      </c>
      <c r="K3345" s="51" t="str">
        <f ca="1">LeaveTracker[[#This Row],[Days]]&amp;" "&amp;LeaveTracker[[#This Row],[Type of Leave]]</f>
        <v>4 VL</v>
      </c>
      <c r="L3345" s="23">
        <f ca="1">NETWORKDAYS(LeaveTracker[[#This Row],[Start Date]],LeaveTracker[[#This Row],[End Date]],lstHolidays)</f>
        <v>4</v>
      </c>
      <c r="M3345" s="27"/>
    </row>
    <row r="3346" spans="1:13" ht="30" hidden="1" customHeight="1" x14ac:dyDescent="0.3">
      <c r="A3346" s="27">
        <v>1649</v>
      </c>
      <c r="B3346" s="31">
        <v>44922</v>
      </c>
      <c r="C3346" s="31">
        <v>44907</v>
      </c>
      <c r="D3346" s="19" t="s">
        <v>1782</v>
      </c>
      <c r="E3346" s="51" t="str">
        <f>IF(ISBLANK(LeaveTracker[[#This Row],[Employee Name]]),"-----",VLOOKUP(LeaveTracker[[#This Row],[Employee Name]],Employees[[Employee Name]:[Office]],7))</f>
        <v>EEO/CITY MARKET</v>
      </c>
      <c r="F3346" s="51" t="str">
        <f>IF(ISBLANK(LeaveTracker[[#This Row],[Employee Name]]),"-----",VLOOKUP(LeaveTracker[[#This Row],[Employee Name]],Employees[[Employee Name]:[Office]],6))</f>
        <v>CASUAL</v>
      </c>
      <c r="G3346" s="24">
        <v>44921</v>
      </c>
      <c r="H3346" s="24">
        <v>44922</v>
      </c>
      <c r="I3346" s="57" t="s">
        <v>82</v>
      </c>
      <c r="J3346" s="43" t="s">
        <v>1008</v>
      </c>
      <c r="K3346" s="51" t="str">
        <f ca="1">LeaveTracker[[#This Row],[Days]]&amp;" "&amp;LeaveTracker[[#This Row],[Type of Leave]]</f>
        <v>1 VL</v>
      </c>
      <c r="L3346" s="23">
        <f ca="1">NETWORKDAYS(LeaveTracker[[#This Row],[Start Date]],LeaveTracker[[#This Row],[End Date]],lstHolidays)</f>
        <v>1</v>
      </c>
      <c r="M3346" s="27"/>
    </row>
    <row r="3347" spans="1:13" ht="30" hidden="1" customHeight="1" x14ac:dyDescent="0.3">
      <c r="A3347" s="27">
        <f t="shared" si="26"/>
        <v>1650</v>
      </c>
      <c r="B3347" s="31">
        <v>44922</v>
      </c>
      <c r="C3347" s="31">
        <v>44911</v>
      </c>
      <c r="D3347" s="19" t="s">
        <v>1863</v>
      </c>
      <c r="E3347" s="51" t="str">
        <f>IF(ISBLANK(LeaveTracker[[#This Row],[Employee Name]]),"-----",VLOOKUP(LeaveTracker[[#This Row],[Employee Name]],Employees[[Employee Name]:[Office]],7))</f>
        <v>EEO/CITY MARKET</v>
      </c>
      <c r="F3347" s="51" t="str">
        <f>IF(ISBLANK(LeaveTracker[[#This Row],[Employee Name]]),"-----",VLOOKUP(LeaveTracker[[#This Row],[Employee Name]],Employees[[Employee Name]:[Office]],6))</f>
        <v>CASUAL</v>
      </c>
      <c r="G3347" s="24">
        <v>44918</v>
      </c>
      <c r="H3347" s="24">
        <v>44926</v>
      </c>
      <c r="I3347" s="57" t="s">
        <v>300</v>
      </c>
      <c r="J3347" s="43" t="s">
        <v>276</v>
      </c>
      <c r="K3347" s="51" t="str">
        <f ca="1">LeaveTracker[[#This Row],[Days]]&amp;" "&amp;LeaveTracker[[#This Row],[Type of Leave]]</f>
        <v>4 OTHER</v>
      </c>
      <c r="L3347" s="23">
        <f ca="1">NETWORKDAYS(LeaveTracker[[#This Row],[Start Date]],LeaveTracker[[#This Row],[End Date]],lstHolidays)</f>
        <v>4</v>
      </c>
      <c r="M3347" s="27"/>
    </row>
    <row r="3348" spans="1:13" ht="30" hidden="1" customHeight="1" x14ac:dyDescent="0.3">
      <c r="A3348" s="27">
        <f t="shared" si="26"/>
        <v>1651</v>
      </c>
      <c r="B3348" s="31">
        <v>44922</v>
      </c>
      <c r="C3348" s="31">
        <v>44908</v>
      </c>
      <c r="D3348" s="19" t="s">
        <v>1918</v>
      </c>
      <c r="E3348" s="51" t="str">
        <f>IF(ISBLANK(LeaveTracker[[#This Row],[Employee Name]]),"-----",VLOOKUP(LeaveTracker[[#This Row],[Employee Name]],Employees[[Employee Name]:[Office]],7))</f>
        <v>EEO/CITY MARKET</v>
      </c>
      <c r="F3348" s="51" t="str">
        <f>IF(ISBLANK(LeaveTracker[[#This Row],[Employee Name]]),"-----",VLOOKUP(LeaveTracker[[#This Row],[Employee Name]],Employees[[Employee Name]:[Office]],6))</f>
        <v>JOBCON</v>
      </c>
      <c r="G3348" s="24">
        <v>44914</v>
      </c>
      <c r="H3348" s="24">
        <v>44914</v>
      </c>
      <c r="I3348" s="57" t="s">
        <v>82</v>
      </c>
      <c r="K3348" s="51" t="str">
        <f ca="1">LeaveTracker[[#This Row],[Days]]&amp;" "&amp;LeaveTracker[[#This Row],[Type of Leave]]</f>
        <v>1 VL</v>
      </c>
      <c r="L3348" s="23">
        <f ca="1">NETWORKDAYS(LeaveTracker[[#This Row],[Start Date]],LeaveTracker[[#This Row],[End Date]],lstHolidays)</f>
        <v>1</v>
      </c>
      <c r="M3348" s="27"/>
    </row>
    <row r="3349" spans="1:13" ht="30" hidden="1" customHeight="1" x14ac:dyDescent="0.3">
      <c r="A3349" s="27">
        <f t="shared" si="26"/>
        <v>1652</v>
      </c>
      <c r="B3349" s="31">
        <v>44922</v>
      </c>
      <c r="C3349" s="31">
        <v>44907</v>
      </c>
      <c r="D3349" s="19" t="s">
        <v>1844</v>
      </c>
      <c r="E3349" s="51" t="str">
        <f>IF(ISBLANK(LeaveTracker[[#This Row],[Employee Name]]),"-----",VLOOKUP(LeaveTracker[[#This Row],[Employee Name]],Employees[[Employee Name]:[Office]],7))</f>
        <v>EEO/CITY MARKET</v>
      </c>
      <c r="F3349" s="51" t="str">
        <f>IF(ISBLANK(LeaveTracker[[#This Row],[Employee Name]]),"-----",VLOOKUP(LeaveTracker[[#This Row],[Employee Name]],Employees[[Employee Name]:[Office]],6))</f>
        <v>CASUAL</v>
      </c>
      <c r="G3349" s="24">
        <v>44913</v>
      </c>
      <c r="H3349" s="24">
        <v>44913</v>
      </c>
      <c r="I3349" s="57" t="s">
        <v>300</v>
      </c>
      <c r="J3349" s="43" t="s">
        <v>1007</v>
      </c>
      <c r="K3349" s="51" t="str">
        <f ca="1">LeaveTracker[[#This Row],[Days]]&amp;" "&amp;LeaveTracker[[#This Row],[Type of Leave]]</f>
        <v>0 OTHER</v>
      </c>
      <c r="L3349" s="23">
        <f ca="1">NETWORKDAYS(LeaveTracker[[#This Row],[Start Date]],LeaveTracker[[#This Row],[End Date]],lstHolidays)</f>
        <v>0</v>
      </c>
      <c r="M3349" s="27"/>
    </row>
    <row r="3350" spans="1:13" ht="30" hidden="1" customHeight="1" x14ac:dyDescent="0.3">
      <c r="A3350" s="27">
        <f t="shared" si="26"/>
        <v>1653</v>
      </c>
      <c r="B3350" s="31">
        <v>44922</v>
      </c>
      <c r="C3350" s="31">
        <v>44909</v>
      </c>
      <c r="D3350" s="19" t="s">
        <v>1773</v>
      </c>
      <c r="E3350" s="51" t="str">
        <f>IF(ISBLANK(LeaveTracker[[#This Row],[Employee Name]]),"-----",VLOOKUP(LeaveTracker[[#This Row],[Employee Name]],Employees[[Employee Name]:[Office]],7))</f>
        <v>EEO/CITY MARKET</v>
      </c>
      <c r="F3350" s="51" t="str">
        <f>IF(ISBLANK(LeaveTracker[[#This Row],[Employee Name]]),"-----",VLOOKUP(LeaveTracker[[#This Row],[Employee Name]],Employees[[Employee Name]:[Office]],6))</f>
        <v>CASUAL</v>
      </c>
      <c r="G3350" s="24">
        <v>44917</v>
      </c>
      <c r="H3350" s="24">
        <v>44918</v>
      </c>
      <c r="I3350" s="57" t="s">
        <v>300</v>
      </c>
      <c r="J3350" s="43" t="s">
        <v>1007</v>
      </c>
      <c r="K3350" s="51" t="str">
        <f ca="1">LeaveTracker[[#This Row],[Days]]&amp;" "&amp;LeaveTracker[[#This Row],[Type of Leave]]</f>
        <v>2 OTHER</v>
      </c>
      <c r="L3350" s="23">
        <f ca="1">NETWORKDAYS(LeaveTracker[[#This Row],[Start Date]],LeaveTracker[[#This Row],[End Date]],lstHolidays)</f>
        <v>2</v>
      </c>
      <c r="M3350" s="27"/>
    </row>
    <row r="3351" spans="1:13" ht="30" hidden="1" customHeight="1" x14ac:dyDescent="0.3">
      <c r="A3351" s="27">
        <f t="shared" si="26"/>
        <v>1654</v>
      </c>
      <c r="B3351" s="31">
        <v>44922</v>
      </c>
      <c r="C3351" s="31">
        <v>44909</v>
      </c>
      <c r="D3351" s="19" t="s">
        <v>1809</v>
      </c>
      <c r="E3351" s="51" t="str">
        <f>IF(ISBLANK(LeaveTracker[[#This Row],[Employee Name]]),"-----",VLOOKUP(LeaveTracker[[#This Row],[Employee Name]],Employees[[Employee Name]:[Office]],7))</f>
        <v>GSO</v>
      </c>
      <c r="F3351" s="51" t="str">
        <f>IF(ISBLANK(LeaveTracker[[#This Row],[Employee Name]]),"-----",VLOOKUP(LeaveTracker[[#This Row],[Employee Name]],Employees[[Employee Name]:[Office]],6))</f>
        <v>CASUAL</v>
      </c>
      <c r="G3351" s="24">
        <v>44923</v>
      </c>
      <c r="H3351" s="24">
        <v>44924</v>
      </c>
      <c r="I3351" s="57" t="s">
        <v>82</v>
      </c>
      <c r="J3351" s="43" t="s">
        <v>1008</v>
      </c>
      <c r="K3351" s="51" t="str">
        <f ca="1">LeaveTracker[[#This Row],[Days]]&amp;" "&amp;LeaveTracker[[#This Row],[Type of Leave]]</f>
        <v>2 VL</v>
      </c>
      <c r="L3351" s="23">
        <f ca="1">NETWORKDAYS(LeaveTracker[[#This Row],[Start Date]],LeaveTracker[[#This Row],[End Date]],lstHolidays)</f>
        <v>2</v>
      </c>
      <c r="M3351" s="27"/>
    </row>
    <row r="3352" spans="1:13" ht="30" hidden="1" customHeight="1" x14ac:dyDescent="0.3">
      <c r="A3352" s="27">
        <f t="shared" si="26"/>
        <v>1655</v>
      </c>
      <c r="B3352" s="31">
        <v>44922</v>
      </c>
      <c r="C3352" s="31">
        <v>44904</v>
      </c>
      <c r="D3352" s="19" t="s">
        <v>1892</v>
      </c>
      <c r="E3352" s="51" t="str">
        <f>IF(ISBLANK(LeaveTracker[[#This Row],[Employee Name]]),"-----",VLOOKUP(LeaveTracker[[#This Row],[Employee Name]],Employees[[Employee Name]:[Office]],7))</f>
        <v>CENRO</v>
      </c>
      <c r="F3352" s="51" t="str">
        <f>IF(ISBLANK(LeaveTracker[[#This Row],[Employee Name]]),"-----",VLOOKUP(LeaveTracker[[#This Row],[Employee Name]],Employees[[Employee Name]:[Office]],6))</f>
        <v>CASUAL</v>
      </c>
      <c r="G3352" s="24">
        <v>44900</v>
      </c>
      <c r="H3352" s="24">
        <v>44901</v>
      </c>
      <c r="I3352" s="57" t="s">
        <v>81</v>
      </c>
      <c r="K3352" s="51" t="str">
        <f ca="1">LeaveTracker[[#This Row],[Days]]&amp;" "&amp;LeaveTracker[[#This Row],[Type of Leave]]</f>
        <v>2 SL</v>
      </c>
      <c r="L3352" s="23">
        <f ca="1">NETWORKDAYS(LeaveTracker[[#This Row],[Start Date]],LeaveTracker[[#This Row],[End Date]],lstHolidays)</f>
        <v>2</v>
      </c>
      <c r="M3352" s="27"/>
    </row>
    <row r="3353" spans="1:13" ht="30" hidden="1" customHeight="1" x14ac:dyDescent="0.3">
      <c r="A3353" s="27">
        <f t="shared" si="26"/>
        <v>1656</v>
      </c>
      <c r="B3353" s="31">
        <v>44922</v>
      </c>
      <c r="C3353" s="31">
        <v>44908</v>
      </c>
      <c r="D3353" s="19" t="s">
        <v>1885</v>
      </c>
      <c r="E3353" s="51" t="str">
        <f>IF(ISBLANK(LeaveTracker[[#This Row],[Employee Name]]),"-----",VLOOKUP(LeaveTracker[[#This Row],[Employee Name]],Employees[[Employee Name]:[Office]],7))</f>
        <v>CENRO</v>
      </c>
      <c r="F3353" s="51" t="str">
        <f>IF(ISBLANK(LeaveTracker[[#This Row],[Employee Name]]),"-----",VLOOKUP(LeaveTracker[[#This Row],[Employee Name]],Employees[[Employee Name]:[Office]],6))</f>
        <v>CASUAL</v>
      </c>
      <c r="G3353" s="24">
        <v>44907</v>
      </c>
      <c r="H3353" s="24">
        <v>44907</v>
      </c>
      <c r="I3353" s="57" t="s">
        <v>300</v>
      </c>
      <c r="J3353" s="43" t="s">
        <v>1007</v>
      </c>
      <c r="K3353" s="51" t="str">
        <f ca="1">LeaveTracker[[#This Row],[Days]]&amp;" "&amp;LeaveTracker[[#This Row],[Type of Leave]]</f>
        <v>1 OTHER</v>
      </c>
      <c r="L3353" s="23">
        <f ca="1">NETWORKDAYS(LeaveTracker[[#This Row],[Start Date]],LeaveTracker[[#This Row],[End Date]],lstHolidays)</f>
        <v>1</v>
      </c>
      <c r="M3353" s="27"/>
    </row>
    <row r="3354" spans="1:13" ht="30" hidden="1" customHeight="1" x14ac:dyDescent="0.3">
      <c r="A3354" s="27">
        <f t="shared" si="26"/>
        <v>1657</v>
      </c>
      <c r="B3354" s="31">
        <v>44922</v>
      </c>
      <c r="C3354" s="31">
        <v>44894</v>
      </c>
      <c r="D3354" s="19" t="s">
        <v>1859</v>
      </c>
      <c r="E3354" s="51" t="str">
        <f>IF(ISBLANK(LeaveTracker[[#This Row],[Employee Name]]),"-----",VLOOKUP(LeaveTracker[[#This Row],[Employee Name]],Employees[[Employee Name]:[Office]],7))</f>
        <v>CENRO</v>
      </c>
      <c r="F3354" s="51" t="str">
        <f>IF(ISBLANK(LeaveTracker[[#This Row],[Employee Name]]),"-----",VLOOKUP(LeaveTracker[[#This Row],[Employee Name]],Employees[[Employee Name]:[Office]],6))</f>
        <v>CASUAL</v>
      </c>
      <c r="G3354" s="24">
        <v>44893</v>
      </c>
      <c r="H3354" s="24">
        <v>44893</v>
      </c>
      <c r="I3354" s="57"/>
      <c r="K3354" s="51" t="str">
        <f ca="1">LeaveTracker[[#This Row],[Days]]&amp;" "&amp;LeaveTracker[[#This Row],[Type of Leave]]</f>
        <v xml:space="preserve">1 </v>
      </c>
      <c r="L3354" s="23">
        <f ca="1">NETWORKDAYS(LeaveTracker[[#This Row],[Start Date]],LeaveTracker[[#This Row],[End Date]],lstHolidays)</f>
        <v>1</v>
      </c>
      <c r="M3354" s="27"/>
    </row>
    <row r="3355" spans="1:13" ht="30" hidden="1" customHeight="1" x14ac:dyDescent="0.3">
      <c r="A3355" s="27">
        <f t="shared" si="26"/>
        <v>1658</v>
      </c>
      <c r="B3355" s="31">
        <v>44922</v>
      </c>
      <c r="C3355" s="31">
        <v>44896</v>
      </c>
      <c r="D3355" s="19" t="s">
        <v>1859</v>
      </c>
      <c r="E3355" s="51" t="str">
        <f>IF(ISBLANK(LeaveTracker[[#This Row],[Employee Name]]),"-----",VLOOKUP(LeaveTracker[[#This Row],[Employee Name]],Employees[[Employee Name]:[Office]],7))</f>
        <v>CENRO</v>
      </c>
      <c r="F3355" s="51" t="str">
        <f>IF(ISBLANK(LeaveTracker[[#This Row],[Employee Name]]),"-----",VLOOKUP(LeaveTracker[[#This Row],[Employee Name]],Employees[[Employee Name]:[Office]],6))</f>
        <v>CASUAL</v>
      </c>
      <c r="G3355" s="24">
        <v>44903</v>
      </c>
      <c r="H3355" s="24">
        <v>44905</v>
      </c>
      <c r="I3355" s="57" t="s">
        <v>82</v>
      </c>
      <c r="K3355" s="51" t="str">
        <f ca="1">LeaveTracker[[#This Row],[Days]]&amp;" "&amp;LeaveTracker[[#This Row],[Type of Leave]]</f>
        <v>1 VL</v>
      </c>
      <c r="L3355" s="23">
        <f ca="1">NETWORKDAYS(LeaveTracker[[#This Row],[Start Date]],LeaveTracker[[#This Row],[End Date]],lstHolidays)</f>
        <v>1</v>
      </c>
      <c r="M3355" s="27"/>
    </row>
    <row r="3356" spans="1:13" ht="30" hidden="1" customHeight="1" x14ac:dyDescent="0.3">
      <c r="A3356" s="27">
        <f t="shared" si="26"/>
        <v>1659</v>
      </c>
      <c r="B3356" s="31">
        <v>44922</v>
      </c>
      <c r="C3356" s="31">
        <v>44896</v>
      </c>
      <c r="D3356" s="19" t="s">
        <v>1810</v>
      </c>
      <c r="E3356" s="51" t="str">
        <f>IF(ISBLANK(LeaveTracker[[#This Row],[Employee Name]]),"-----",VLOOKUP(LeaveTracker[[#This Row],[Employee Name]],Employees[[Employee Name]:[Office]],7))</f>
        <v>CTO</v>
      </c>
      <c r="F3356" s="51" t="str">
        <f>IF(ISBLANK(LeaveTracker[[#This Row],[Employee Name]]),"-----",VLOOKUP(LeaveTracker[[#This Row],[Employee Name]],Employees[[Employee Name]:[Office]],6))</f>
        <v>REGULAR</v>
      </c>
      <c r="G3356" s="24">
        <v>44894</v>
      </c>
      <c r="H3356" s="24">
        <v>44895</v>
      </c>
      <c r="I3356" s="57" t="s">
        <v>81</v>
      </c>
      <c r="K3356" s="51" t="str">
        <f ca="1">LeaveTracker[[#This Row],[Days]]&amp;" "&amp;LeaveTracker[[#This Row],[Type of Leave]]</f>
        <v>2 SL</v>
      </c>
      <c r="L3356" s="23">
        <f ca="1">NETWORKDAYS(LeaveTracker[[#This Row],[Start Date]],LeaveTracker[[#This Row],[End Date]],lstHolidays)</f>
        <v>2</v>
      </c>
      <c r="M3356" s="27"/>
    </row>
    <row r="3357" spans="1:13" ht="30" hidden="1" customHeight="1" x14ac:dyDescent="0.3">
      <c r="A3357" s="27">
        <f t="shared" si="26"/>
        <v>1660</v>
      </c>
      <c r="B3357" s="31">
        <v>44922</v>
      </c>
      <c r="C3357" s="31">
        <v>44845</v>
      </c>
      <c r="D3357" s="19" t="s">
        <v>1980</v>
      </c>
      <c r="E3357" s="51" t="str">
        <f>IF(ISBLANK(LeaveTracker[[#This Row],[Employee Name]]),"-----",VLOOKUP(LeaveTracker[[#This Row],[Employee Name]],Employees[[Employee Name]:[Office]],7))</f>
        <v>TICC</v>
      </c>
      <c r="F3357" s="51" t="str">
        <f>IF(ISBLANK(LeaveTracker[[#This Row],[Employee Name]]),"-----",VLOOKUP(LeaveTracker[[#This Row],[Employee Name]],Employees[[Employee Name]:[Office]],6))</f>
        <v>CASUAL</v>
      </c>
      <c r="G3357" s="24">
        <v>44844</v>
      </c>
      <c r="H3357" s="24">
        <v>44844</v>
      </c>
      <c r="I3357" s="57" t="s">
        <v>81</v>
      </c>
      <c r="K3357" s="51" t="str">
        <f ca="1">LeaveTracker[[#This Row],[Days]]&amp;" "&amp;LeaveTracker[[#This Row],[Type of Leave]]</f>
        <v>1 SL</v>
      </c>
      <c r="L3357" s="23">
        <f ca="1">NETWORKDAYS(LeaveTracker[[#This Row],[Start Date]],LeaveTracker[[#This Row],[End Date]],lstHolidays)</f>
        <v>1</v>
      </c>
      <c r="M3357" s="27"/>
    </row>
    <row r="3358" spans="1:13" ht="30" hidden="1" customHeight="1" x14ac:dyDescent="0.3">
      <c r="A3358" s="27">
        <f t="shared" si="26"/>
        <v>1661</v>
      </c>
      <c r="B3358" s="31">
        <v>44922</v>
      </c>
      <c r="C3358" s="31">
        <v>44907</v>
      </c>
      <c r="D3358" s="19" t="s">
        <v>1785</v>
      </c>
      <c r="E3358" s="51" t="str">
        <f>IF(ISBLANK(LeaveTracker[[#This Row],[Employee Name]]),"-----",VLOOKUP(LeaveTracker[[#This Row],[Employee Name]],Employees[[Employee Name]:[Office]],7))</f>
        <v>CENRO</v>
      </c>
      <c r="F3358" s="51" t="str">
        <f>IF(ISBLANK(LeaveTracker[[#This Row],[Employee Name]]),"-----",VLOOKUP(LeaveTracker[[#This Row],[Employee Name]],Employees[[Employee Name]:[Office]],6))</f>
        <v>CASUAL</v>
      </c>
      <c r="G3358" s="24">
        <v>44905</v>
      </c>
      <c r="H3358" s="24">
        <v>44905</v>
      </c>
      <c r="I3358" s="57" t="s">
        <v>81</v>
      </c>
      <c r="K3358" s="51" t="str">
        <f ca="1">LeaveTracker[[#This Row],[Days]]&amp;" "&amp;LeaveTracker[[#This Row],[Type of Leave]]</f>
        <v>0 SL</v>
      </c>
      <c r="L3358" s="23">
        <f ca="1">NETWORKDAYS(LeaveTracker[[#This Row],[Start Date]],LeaveTracker[[#This Row],[End Date]],lstHolidays)</f>
        <v>0</v>
      </c>
      <c r="M3358" s="27"/>
    </row>
    <row r="3359" spans="1:13" ht="30" hidden="1" customHeight="1" x14ac:dyDescent="0.3">
      <c r="A3359" s="27">
        <f t="shared" si="26"/>
        <v>1662</v>
      </c>
      <c r="B3359" s="31">
        <v>44922</v>
      </c>
      <c r="C3359" s="31">
        <v>44909</v>
      </c>
      <c r="D3359" s="19" t="s">
        <v>2005</v>
      </c>
      <c r="E3359" s="51" t="str">
        <f>IF(ISBLANK(LeaveTracker[[#This Row],[Employee Name]]),"-----",VLOOKUP(LeaveTracker[[#This Row],[Employee Name]],Employees[[Employee Name]:[Office]],7))</f>
        <v>CTO</v>
      </c>
      <c r="F3359" s="51" t="str">
        <f>IF(ISBLANK(LeaveTracker[[#This Row],[Employee Name]]),"-----",VLOOKUP(LeaveTracker[[#This Row],[Employee Name]],Employees[[Employee Name]:[Office]],6))</f>
        <v>REGULAR</v>
      </c>
      <c r="G3359" s="24">
        <v>44907</v>
      </c>
      <c r="H3359" s="24">
        <v>44907</v>
      </c>
      <c r="I3359" s="57" t="s">
        <v>81</v>
      </c>
      <c r="K3359" s="51" t="str">
        <f ca="1">LeaveTracker[[#This Row],[Days]]&amp;" "&amp;LeaveTracker[[#This Row],[Type of Leave]]</f>
        <v>1 SL</v>
      </c>
      <c r="L3359" s="23">
        <f ca="1">NETWORKDAYS(LeaveTracker[[#This Row],[Start Date]],LeaveTracker[[#This Row],[End Date]],lstHolidays)</f>
        <v>1</v>
      </c>
      <c r="M3359" s="27"/>
    </row>
    <row r="3360" spans="1:13" ht="30" hidden="1" customHeight="1" x14ac:dyDescent="0.3">
      <c r="A3360" s="27">
        <f t="shared" si="26"/>
        <v>1663</v>
      </c>
      <c r="B3360" s="31">
        <v>44922</v>
      </c>
      <c r="C3360" s="31">
        <v>44909</v>
      </c>
      <c r="D3360" s="19" t="s">
        <v>1050</v>
      </c>
      <c r="E3360" s="51" t="str">
        <f>IF(ISBLANK(LeaveTracker[[#This Row],[Employee Name]]),"-----",VLOOKUP(LeaveTracker[[#This Row],[Employee Name]],Employees[[Employee Name]:[Office]],7))</f>
        <v>CENRO</v>
      </c>
      <c r="F3360" s="51" t="str">
        <f>IF(ISBLANK(LeaveTracker[[#This Row],[Employee Name]]),"-----",VLOOKUP(LeaveTracker[[#This Row],[Employee Name]],Employees[[Employee Name]:[Office]],6))</f>
        <v>REGULAR</v>
      </c>
      <c r="G3360" s="24">
        <v>44906</v>
      </c>
      <c r="H3360" s="24">
        <v>44907</v>
      </c>
      <c r="I3360" s="57" t="s">
        <v>81</v>
      </c>
      <c r="K3360" s="51" t="str">
        <f ca="1">LeaveTracker[[#This Row],[Days]]&amp;" "&amp;LeaveTracker[[#This Row],[Type of Leave]]</f>
        <v>1 SL</v>
      </c>
      <c r="L3360" s="23">
        <f ca="1">NETWORKDAYS(LeaveTracker[[#This Row],[Start Date]],LeaveTracker[[#This Row],[End Date]],lstHolidays)</f>
        <v>1</v>
      </c>
      <c r="M3360" s="27"/>
    </row>
    <row r="3361" spans="1:13" ht="30" hidden="1" customHeight="1" x14ac:dyDescent="0.3">
      <c r="A3361" s="27">
        <f t="shared" si="26"/>
        <v>1664</v>
      </c>
      <c r="B3361" s="31">
        <v>44922</v>
      </c>
      <c r="C3361" s="31">
        <v>44896</v>
      </c>
      <c r="D3361" s="19" t="s">
        <v>1876</v>
      </c>
      <c r="E3361" s="51" t="str">
        <f>IF(ISBLANK(LeaveTracker[[#This Row],[Employee Name]]),"-----",VLOOKUP(LeaveTracker[[#This Row],[Employee Name]],Employees[[Employee Name]:[Office]],7))</f>
        <v>TCSNHS-ISHS</v>
      </c>
      <c r="F3361" s="51" t="str">
        <f>IF(ISBLANK(LeaveTracker[[#This Row],[Employee Name]]),"-----",VLOOKUP(LeaveTracker[[#This Row],[Employee Name]],Employees[[Employee Name]:[Office]],6))</f>
        <v>CASUAL</v>
      </c>
      <c r="G3361" s="24">
        <v>44918</v>
      </c>
      <c r="H3361" s="24">
        <v>44924</v>
      </c>
      <c r="I3361" s="57" t="s">
        <v>82</v>
      </c>
      <c r="J3361" s="43" t="s">
        <v>1008</v>
      </c>
      <c r="K3361" s="51" t="str">
        <f ca="1">LeaveTracker[[#This Row],[Days]]&amp;" "&amp;LeaveTracker[[#This Row],[Type of Leave]]</f>
        <v>4 VL</v>
      </c>
      <c r="L3361" s="23">
        <f ca="1">NETWORKDAYS(LeaveTracker[[#This Row],[Start Date]],LeaveTracker[[#This Row],[End Date]],lstHolidays)</f>
        <v>4</v>
      </c>
      <c r="M3361" s="27"/>
    </row>
    <row r="3362" spans="1:13" ht="30" hidden="1" customHeight="1" x14ac:dyDescent="0.3">
      <c r="A3362" s="27">
        <f t="shared" si="26"/>
        <v>1665</v>
      </c>
      <c r="B3362" s="31">
        <v>44922</v>
      </c>
      <c r="C3362" s="31">
        <v>44908</v>
      </c>
      <c r="D3362" s="19" t="s">
        <v>1777</v>
      </c>
      <c r="E3362" s="51" t="str">
        <f>IF(ISBLANK(LeaveTracker[[#This Row],[Employee Name]]),"-----",VLOOKUP(LeaveTracker[[#This Row],[Employee Name]],Employees[[Employee Name]:[Office]],7))</f>
        <v>CEO</v>
      </c>
      <c r="F3362" s="51" t="str">
        <f>IF(ISBLANK(LeaveTracker[[#This Row],[Employee Name]]),"-----",VLOOKUP(LeaveTracker[[#This Row],[Employee Name]],Employees[[Employee Name]:[Office]],6))</f>
        <v>CASUAL</v>
      </c>
      <c r="G3362" s="24">
        <v>44914</v>
      </c>
      <c r="H3362" s="24">
        <v>44914</v>
      </c>
      <c r="I3362" s="57" t="s">
        <v>82</v>
      </c>
      <c r="J3362" s="43" t="s">
        <v>1008</v>
      </c>
      <c r="K3362" s="51" t="str">
        <f ca="1">LeaveTracker[[#This Row],[Days]]&amp;" "&amp;LeaveTracker[[#This Row],[Type of Leave]]</f>
        <v>1 VL</v>
      </c>
      <c r="L3362" s="23">
        <f ca="1">NETWORKDAYS(LeaveTracker[[#This Row],[Start Date]],LeaveTracker[[#This Row],[End Date]],lstHolidays)</f>
        <v>1</v>
      </c>
      <c r="M3362" s="27"/>
    </row>
    <row r="3363" spans="1:13" ht="30" hidden="1" customHeight="1" x14ac:dyDescent="0.3">
      <c r="A3363" s="27">
        <f t="shared" si="26"/>
        <v>1666</v>
      </c>
      <c r="B3363" s="31">
        <v>44922</v>
      </c>
      <c r="C3363" s="31">
        <v>44907</v>
      </c>
      <c r="D3363" s="19" t="s">
        <v>1942</v>
      </c>
      <c r="E3363" s="51" t="str">
        <f>IF(ISBLANK(LeaveTracker[[#This Row],[Employee Name]]),"-----",VLOOKUP(LeaveTracker[[#This Row],[Employee Name]],Employees[[Employee Name]:[Office]],7))</f>
        <v>PICNIC GROVE</v>
      </c>
      <c r="F3363" s="51" t="str">
        <f>IF(ISBLANK(LeaveTracker[[#This Row],[Employee Name]]),"-----",VLOOKUP(LeaveTracker[[#This Row],[Employee Name]],Employees[[Employee Name]:[Office]],6))</f>
        <v>CASUAL</v>
      </c>
      <c r="G3363" s="24">
        <v>44874</v>
      </c>
      <c r="H3363" s="24">
        <v>44895</v>
      </c>
      <c r="I3363" s="57" t="s">
        <v>300</v>
      </c>
      <c r="J3363" s="43" t="s">
        <v>2006</v>
      </c>
      <c r="K3363" s="51" t="str">
        <f ca="1">LeaveTracker[[#This Row],[Days]]&amp;" "&amp;LeaveTracker[[#This Row],[Type of Leave]]</f>
        <v>16 OTHER</v>
      </c>
      <c r="L3363" s="23">
        <f ca="1">NETWORKDAYS(LeaveTracker[[#This Row],[Start Date]],LeaveTracker[[#This Row],[End Date]],lstHolidays)</f>
        <v>16</v>
      </c>
      <c r="M3363" s="27"/>
    </row>
    <row r="3364" spans="1:13" ht="30" hidden="1" customHeight="1" x14ac:dyDescent="0.3">
      <c r="A3364" s="27">
        <f t="shared" si="26"/>
        <v>1667</v>
      </c>
      <c r="B3364" s="31">
        <v>44922</v>
      </c>
      <c r="C3364" s="31">
        <v>44916</v>
      </c>
      <c r="D3364" s="19" t="s">
        <v>1056</v>
      </c>
      <c r="E3364" s="51" t="str">
        <f>IF(ISBLANK(LeaveTracker[[#This Row],[Employee Name]]),"-----",VLOOKUP(LeaveTracker[[#This Row],[Employee Name]],Employees[[Employee Name]:[Office]],7))</f>
        <v>CHO</v>
      </c>
      <c r="F3364" s="51" t="str">
        <f>IF(ISBLANK(LeaveTracker[[#This Row],[Employee Name]]),"-----",VLOOKUP(LeaveTracker[[#This Row],[Employee Name]],Employees[[Employee Name]:[Office]],6))</f>
        <v>REGULAR</v>
      </c>
      <c r="G3364" s="24">
        <v>44922</v>
      </c>
      <c r="H3364" s="24">
        <v>44924</v>
      </c>
      <c r="I3364" s="57" t="s">
        <v>82</v>
      </c>
      <c r="K3364" s="51" t="str">
        <f ca="1">LeaveTracker[[#This Row],[Days]]&amp;" "&amp;LeaveTracker[[#This Row],[Type of Leave]]</f>
        <v>3 VL</v>
      </c>
      <c r="L3364" s="23">
        <f ca="1">NETWORKDAYS(LeaveTracker[[#This Row],[Start Date]],LeaveTracker[[#This Row],[End Date]],lstHolidays)</f>
        <v>3</v>
      </c>
      <c r="M3364" s="27"/>
    </row>
    <row r="3365" spans="1:13" ht="30" hidden="1" customHeight="1" x14ac:dyDescent="0.3">
      <c r="A3365" s="27">
        <f t="shared" si="26"/>
        <v>1668</v>
      </c>
      <c r="B3365" s="31">
        <v>44922</v>
      </c>
      <c r="C3365" s="31">
        <v>44896</v>
      </c>
      <c r="D3365" s="19" t="s">
        <v>1326</v>
      </c>
      <c r="E3365" s="51" t="str">
        <f>IF(ISBLANK(LeaveTracker[[#This Row],[Employee Name]]),"-----",VLOOKUP(LeaveTracker[[#This Row],[Employee Name]],Employees[[Employee Name]:[Office]],7))</f>
        <v>CHO</v>
      </c>
      <c r="F3365" s="51" t="str">
        <f>IF(ISBLANK(LeaveTracker[[#This Row],[Employee Name]]),"-----",VLOOKUP(LeaveTracker[[#This Row],[Employee Name]],Employees[[Employee Name]:[Office]],6))</f>
        <v>REGULAR</v>
      </c>
      <c r="G3365" s="24">
        <v>44921</v>
      </c>
      <c r="H3365" s="24">
        <v>44923</v>
      </c>
      <c r="I3365" s="57" t="s">
        <v>82</v>
      </c>
      <c r="J3365" s="43" t="s">
        <v>1008</v>
      </c>
      <c r="K3365" s="51" t="str">
        <f ca="1">LeaveTracker[[#This Row],[Days]]&amp;" "&amp;LeaveTracker[[#This Row],[Type of Leave]]</f>
        <v>2 VL</v>
      </c>
      <c r="L3365" s="23">
        <f ca="1">NETWORKDAYS(LeaveTracker[[#This Row],[Start Date]],LeaveTracker[[#This Row],[End Date]],lstHolidays)</f>
        <v>2</v>
      </c>
      <c r="M3365" s="27"/>
    </row>
    <row r="3366" spans="1:13" ht="30" hidden="1" customHeight="1" x14ac:dyDescent="0.3">
      <c r="A3366" s="27">
        <f t="shared" si="26"/>
        <v>1669</v>
      </c>
      <c r="B3366" s="31">
        <v>44922</v>
      </c>
      <c r="C3366" s="31">
        <v>44900</v>
      </c>
      <c r="D3366" s="19" t="s">
        <v>1790</v>
      </c>
      <c r="E3366" s="51" t="str">
        <f>IF(ISBLANK(LeaveTracker[[#This Row],[Employee Name]]),"-----",VLOOKUP(LeaveTracker[[#This Row],[Employee Name]],Employees[[Employee Name]:[Office]],7))</f>
        <v>CHO</v>
      </c>
      <c r="F3366" s="51" t="str">
        <f>IF(ISBLANK(LeaveTracker[[#This Row],[Employee Name]]),"-----",VLOOKUP(LeaveTracker[[#This Row],[Employee Name]],Employees[[Employee Name]:[Office]],6))</f>
        <v>CASUAL</v>
      </c>
      <c r="G3366" s="24">
        <v>44910</v>
      </c>
      <c r="H3366" s="24">
        <v>44911</v>
      </c>
      <c r="I3366" s="57" t="s">
        <v>82</v>
      </c>
      <c r="J3366" s="43" t="s">
        <v>1008</v>
      </c>
      <c r="K3366" s="51" t="str">
        <f ca="1">LeaveTracker[[#This Row],[Days]]&amp;" "&amp;LeaveTracker[[#This Row],[Type of Leave]]</f>
        <v>2 VL</v>
      </c>
      <c r="L3366" s="23">
        <f ca="1">NETWORKDAYS(LeaveTracker[[#This Row],[Start Date]],LeaveTracker[[#This Row],[End Date]],lstHolidays)</f>
        <v>2</v>
      </c>
      <c r="M3366" s="27"/>
    </row>
    <row r="3367" spans="1:13" ht="30" hidden="1" customHeight="1" x14ac:dyDescent="0.3">
      <c r="A3367" s="27">
        <v>1669</v>
      </c>
      <c r="B3367" s="31">
        <v>44922</v>
      </c>
      <c r="C3367" s="31">
        <v>44900</v>
      </c>
      <c r="D3367" s="19" t="s">
        <v>1790</v>
      </c>
      <c r="E3367" s="51" t="str">
        <f>IF(ISBLANK(LeaveTracker[[#This Row],[Employee Name]]),"-----",VLOOKUP(LeaveTracker[[#This Row],[Employee Name]],Employees[[Employee Name]:[Office]],7))</f>
        <v>CHO</v>
      </c>
      <c r="F3367" s="51" t="str">
        <f>IF(ISBLANK(LeaveTracker[[#This Row],[Employee Name]]),"-----",VLOOKUP(LeaveTracker[[#This Row],[Employee Name]],Employees[[Employee Name]:[Office]],6))</f>
        <v>CASUAL</v>
      </c>
      <c r="G3367" s="24">
        <v>44922</v>
      </c>
      <c r="H3367" s="24">
        <v>44924</v>
      </c>
      <c r="I3367" s="57" t="s">
        <v>82</v>
      </c>
      <c r="J3367" s="43" t="s">
        <v>1008</v>
      </c>
      <c r="K3367" s="51" t="str">
        <f ca="1">LeaveTracker[[#This Row],[Days]]&amp;" "&amp;LeaveTracker[[#This Row],[Type of Leave]]</f>
        <v>3 VL</v>
      </c>
      <c r="L3367" s="23">
        <f ca="1">NETWORKDAYS(LeaveTracker[[#This Row],[Start Date]],LeaveTracker[[#This Row],[End Date]],lstHolidays)</f>
        <v>3</v>
      </c>
      <c r="M3367" s="27"/>
    </row>
    <row r="3368" spans="1:13" ht="30" hidden="1" customHeight="1" x14ac:dyDescent="0.3">
      <c r="A3368" s="27">
        <f t="shared" si="26"/>
        <v>1670</v>
      </c>
      <c r="B3368" s="31">
        <v>44922</v>
      </c>
      <c r="C3368" s="31">
        <v>44900</v>
      </c>
      <c r="D3368" s="19" t="s">
        <v>1858</v>
      </c>
      <c r="E3368" s="51" t="str">
        <f>IF(ISBLANK(LeaveTracker[[#This Row],[Employee Name]]),"-----",VLOOKUP(LeaveTracker[[#This Row],[Employee Name]],Employees[[Employee Name]:[Office]],7))</f>
        <v>CCR</v>
      </c>
      <c r="F3368" s="51" t="str">
        <f>IF(ISBLANK(LeaveTracker[[#This Row],[Employee Name]]),"-----",VLOOKUP(LeaveTracker[[#This Row],[Employee Name]],Employees[[Employee Name]:[Office]],6))</f>
        <v>CASUAL</v>
      </c>
      <c r="G3368" s="24">
        <v>44918</v>
      </c>
      <c r="H3368" s="24">
        <v>44924</v>
      </c>
      <c r="I3368" s="57" t="s">
        <v>82</v>
      </c>
      <c r="J3368" s="43" t="s">
        <v>1008</v>
      </c>
      <c r="K3368" s="51" t="str">
        <f ca="1">LeaveTracker[[#This Row],[Days]]&amp;" "&amp;LeaveTracker[[#This Row],[Type of Leave]]</f>
        <v>4 VL</v>
      </c>
      <c r="L3368" s="23">
        <f ca="1">NETWORKDAYS(LeaveTracker[[#This Row],[Start Date]],LeaveTracker[[#This Row],[End Date]],lstHolidays)</f>
        <v>4</v>
      </c>
      <c r="M3368" s="27"/>
    </row>
    <row r="3369" spans="1:13" ht="30" hidden="1" customHeight="1" x14ac:dyDescent="0.3">
      <c r="A3369" s="27">
        <f t="shared" si="26"/>
        <v>1671</v>
      </c>
      <c r="B3369" s="31">
        <v>44922</v>
      </c>
      <c r="C3369" s="31">
        <v>44900</v>
      </c>
      <c r="D3369" s="19" t="s">
        <v>1858</v>
      </c>
      <c r="E3369" s="51" t="str">
        <f>IF(ISBLANK(LeaveTracker[[#This Row],[Employee Name]]),"-----",VLOOKUP(LeaveTracker[[#This Row],[Employee Name]],Employees[[Employee Name]:[Office]],7))</f>
        <v>CCR</v>
      </c>
      <c r="F3369" s="51" t="str">
        <f>IF(ISBLANK(LeaveTracker[[#This Row],[Employee Name]]),"-----",VLOOKUP(LeaveTracker[[#This Row],[Employee Name]],Employees[[Employee Name]:[Office]],6))</f>
        <v>CASUAL</v>
      </c>
      <c r="G3369" s="24">
        <v>44904</v>
      </c>
      <c r="H3369" s="24">
        <v>44904</v>
      </c>
      <c r="I3369" s="57" t="s">
        <v>300</v>
      </c>
      <c r="J3369" s="43" t="s">
        <v>1007</v>
      </c>
      <c r="K3369" s="51" t="str">
        <f ca="1">LeaveTracker[[#This Row],[Days]]&amp;" "&amp;LeaveTracker[[#This Row],[Type of Leave]]</f>
        <v>1 OTHER</v>
      </c>
      <c r="L3369" s="23">
        <f ca="1">NETWORKDAYS(LeaveTracker[[#This Row],[Start Date]],LeaveTracker[[#This Row],[End Date]],lstHolidays)</f>
        <v>1</v>
      </c>
      <c r="M3369" s="27"/>
    </row>
    <row r="3370" spans="1:13" ht="30" hidden="1" customHeight="1" x14ac:dyDescent="0.3">
      <c r="A3370" s="27">
        <f t="shared" si="26"/>
        <v>1672</v>
      </c>
      <c r="B3370" s="31">
        <v>44922</v>
      </c>
      <c r="C3370" s="31">
        <v>44923</v>
      </c>
      <c r="D3370" s="19" t="s">
        <v>1880</v>
      </c>
      <c r="E3370" s="51" t="str">
        <f>IF(ISBLANK(LeaveTracker[[#This Row],[Employee Name]]),"-----",VLOOKUP(LeaveTracker[[#This Row],[Employee Name]],Employees[[Employee Name]:[Office]],7))</f>
        <v>LCR</v>
      </c>
      <c r="F3370" s="51" t="str">
        <f>IF(ISBLANK(LeaveTracker[[#This Row],[Employee Name]]),"-----",VLOOKUP(LeaveTracker[[#This Row],[Employee Name]],Employees[[Employee Name]:[Office]],6))</f>
        <v>CASUAL</v>
      </c>
      <c r="G3370" s="24">
        <v>44915</v>
      </c>
      <c r="H3370" s="24">
        <v>44917</v>
      </c>
      <c r="I3370" s="57" t="s">
        <v>300</v>
      </c>
      <c r="J3370" s="43" t="s">
        <v>1007</v>
      </c>
      <c r="K3370" s="51" t="str">
        <f ca="1">LeaveTracker[[#This Row],[Days]]&amp;" "&amp;LeaveTracker[[#This Row],[Type of Leave]]</f>
        <v>3 OTHER</v>
      </c>
      <c r="L3370" s="23">
        <f ca="1">NETWORKDAYS(LeaveTracker[[#This Row],[Start Date]],LeaveTracker[[#This Row],[End Date]],lstHolidays)</f>
        <v>3</v>
      </c>
      <c r="M3370" s="27"/>
    </row>
    <row r="3371" spans="1:13" ht="30" hidden="1" customHeight="1" x14ac:dyDescent="0.3">
      <c r="A3371" s="27">
        <f t="shared" si="26"/>
        <v>1673</v>
      </c>
      <c r="B3371" s="31">
        <v>44922</v>
      </c>
      <c r="C3371" s="31">
        <v>44923</v>
      </c>
      <c r="D3371" s="19" t="s">
        <v>1880</v>
      </c>
      <c r="E3371" s="51" t="str">
        <f>IF(ISBLANK(LeaveTracker[[#This Row],[Employee Name]]),"-----",VLOOKUP(LeaveTracker[[#This Row],[Employee Name]],Employees[[Employee Name]:[Office]],7))</f>
        <v>LCR</v>
      </c>
      <c r="F3371" s="51" t="str">
        <f>IF(ISBLANK(LeaveTracker[[#This Row],[Employee Name]]),"-----",VLOOKUP(LeaveTracker[[#This Row],[Employee Name]],Employees[[Employee Name]:[Office]],6))</f>
        <v>CASUAL</v>
      </c>
      <c r="G3371" s="24">
        <v>44918</v>
      </c>
      <c r="H3371" s="24">
        <v>44924</v>
      </c>
      <c r="I3371" s="57" t="s">
        <v>82</v>
      </c>
      <c r="J3371" s="43" t="s">
        <v>1008</v>
      </c>
      <c r="K3371" s="51" t="str">
        <f ca="1">LeaveTracker[[#This Row],[Days]]&amp;" "&amp;LeaveTracker[[#This Row],[Type of Leave]]</f>
        <v>4 VL</v>
      </c>
      <c r="L3371" s="23">
        <f ca="1">NETWORKDAYS(LeaveTracker[[#This Row],[Start Date]],LeaveTracker[[#This Row],[End Date]],lstHolidays)</f>
        <v>4</v>
      </c>
      <c r="M3371" s="27"/>
    </row>
    <row r="3372" spans="1:13" ht="30" hidden="1" customHeight="1" x14ac:dyDescent="0.3">
      <c r="A3372" s="27">
        <f t="shared" si="26"/>
        <v>1674</v>
      </c>
      <c r="B3372" s="31">
        <v>44922</v>
      </c>
      <c r="C3372" s="31">
        <v>44897</v>
      </c>
      <c r="D3372" s="19" t="s">
        <v>1806</v>
      </c>
      <c r="E3372" s="51" t="str">
        <f>IF(ISBLANK(LeaveTracker[[#This Row],[Employee Name]]),"-----",VLOOKUP(LeaveTracker[[#This Row],[Employee Name]],Employees[[Employee Name]:[Office]],7))</f>
        <v>CTO-LICENSE</v>
      </c>
      <c r="F3372" s="51" t="str">
        <f>IF(ISBLANK(LeaveTracker[[#This Row],[Employee Name]]),"-----",VLOOKUP(LeaveTracker[[#This Row],[Employee Name]],Employees[[Employee Name]:[Office]],6))</f>
        <v>CASUAL</v>
      </c>
      <c r="G3372" s="24">
        <v>44910</v>
      </c>
      <c r="H3372" s="24">
        <v>44910</v>
      </c>
      <c r="I3372" s="57" t="s">
        <v>82</v>
      </c>
      <c r="J3372" s="43" t="s">
        <v>1008</v>
      </c>
      <c r="K3372" s="51" t="str">
        <f ca="1">LeaveTracker[[#This Row],[Days]]&amp;" "&amp;LeaveTracker[[#This Row],[Type of Leave]]</f>
        <v>1 VL</v>
      </c>
      <c r="L3372" s="23">
        <f ca="1">NETWORKDAYS(LeaveTracker[[#This Row],[Start Date]],LeaveTracker[[#This Row],[End Date]],lstHolidays)</f>
        <v>1</v>
      </c>
      <c r="M3372" s="27"/>
    </row>
    <row r="3373" spans="1:13" ht="30" hidden="1" customHeight="1" x14ac:dyDescent="0.3">
      <c r="A3373" s="27">
        <v>1674</v>
      </c>
      <c r="B3373" s="31">
        <v>44922</v>
      </c>
      <c r="C3373" s="31">
        <v>44897</v>
      </c>
      <c r="D3373" s="19" t="s">
        <v>1806</v>
      </c>
      <c r="E3373" s="51" t="str">
        <f>IF(ISBLANK(LeaveTracker[[#This Row],[Employee Name]]),"-----",VLOOKUP(LeaveTracker[[#This Row],[Employee Name]],Employees[[Employee Name]:[Office]],7))</f>
        <v>CTO-LICENSE</v>
      </c>
      <c r="F3373" s="51" t="str">
        <f>IF(ISBLANK(LeaveTracker[[#This Row],[Employee Name]]),"-----",VLOOKUP(LeaveTracker[[#This Row],[Employee Name]],Employees[[Employee Name]:[Office]],6))</f>
        <v>CASUAL</v>
      </c>
      <c r="G3373" s="24">
        <v>44916</v>
      </c>
      <c r="H3373" s="24">
        <v>44916</v>
      </c>
      <c r="I3373" s="57" t="s">
        <v>82</v>
      </c>
      <c r="J3373" s="43" t="s">
        <v>1008</v>
      </c>
      <c r="K3373" s="51" t="str">
        <f ca="1">LeaveTracker[[#This Row],[Days]]&amp;" "&amp;LeaveTracker[[#This Row],[Type of Leave]]</f>
        <v>1 VL</v>
      </c>
      <c r="L3373" s="23">
        <f ca="1">NETWORKDAYS(LeaveTracker[[#This Row],[Start Date]],LeaveTracker[[#This Row],[End Date]],lstHolidays)</f>
        <v>1</v>
      </c>
      <c r="M3373" s="27"/>
    </row>
    <row r="3374" spans="1:13" ht="30" hidden="1" customHeight="1" x14ac:dyDescent="0.3">
      <c r="A3374" s="27">
        <v>1674</v>
      </c>
      <c r="B3374" s="31">
        <v>44922</v>
      </c>
      <c r="C3374" s="31">
        <v>44897</v>
      </c>
      <c r="D3374" s="19" t="s">
        <v>1806</v>
      </c>
      <c r="E3374" s="51" t="str">
        <f>IF(ISBLANK(LeaveTracker[[#This Row],[Employee Name]]),"-----",VLOOKUP(LeaveTracker[[#This Row],[Employee Name]],Employees[[Employee Name]:[Office]],7))</f>
        <v>CTO-LICENSE</v>
      </c>
      <c r="F3374" s="51" t="str">
        <f>IF(ISBLANK(LeaveTracker[[#This Row],[Employee Name]]),"-----",VLOOKUP(LeaveTracker[[#This Row],[Employee Name]],Employees[[Employee Name]:[Office]],6))</f>
        <v>CASUAL</v>
      </c>
      <c r="G3374" s="24">
        <v>44922</v>
      </c>
      <c r="H3374" s="24">
        <v>44922</v>
      </c>
      <c r="I3374" s="57" t="s">
        <v>82</v>
      </c>
      <c r="J3374" s="43" t="s">
        <v>1008</v>
      </c>
      <c r="K3374" s="51" t="str">
        <f ca="1">LeaveTracker[[#This Row],[Days]]&amp;" "&amp;LeaveTracker[[#This Row],[Type of Leave]]</f>
        <v>1 VL</v>
      </c>
      <c r="L3374" s="23">
        <f ca="1">NETWORKDAYS(LeaveTracker[[#This Row],[Start Date]],LeaveTracker[[#This Row],[End Date]],lstHolidays)</f>
        <v>1</v>
      </c>
      <c r="M3374" s="27"/>
    </row>
    <row r="3375" spans="1:13" ht="30" hidden="1" customHeight="1" x14ac:dyDescent="0.3">
      <c r="A3375" s="27">
        <f t="shared" si="26"/>
        <v>1675</v>
      </c>
      <c r="B3375" s="31">
        <v>44922</v>
      </c>
      <c r="C3375" s="31">
        <v>44898</v>
      </c>
      <c r="D3375" s="19" t="s">
        <v>1981</v>
      </c>
      <c r="E3375" s="51" t="str">
        <f>IF(ISBLANK(LeaveTracker[[#This Row],[Employee Name]]),"-----",VLOOKUP(LeaveTracker[[#This Row],[Employee Name]],Employees[[Employee Name]:[Office]],7))</f>
        <v>EEO/CITY MARKET</v>
      </c>
      <c r="F3375" s="51" t="str">
        <f>IF(ISBLANK(LeaveTracker[[#This Row],[Employee Name]]),"-----",VLOOKUP(LeaveTracker[[#This Row],[Employee Name]],Employees[[Employee Name]:[Office]],6))</f>
        <v>CASUAL</v>
      </c>
      <c r="G3375" s="24">
        <v>44908</v>
      </c>
      <c r="H3375" s="24">
        <v>44909</v>
      </c>
      <c r="I3375" s="57" t="s">
        <v>82</v>
      </c>
      <c r="J3375" s="43" t="s">
        <v>1008</v>
      </c>
      <c r="K3375" s="51" t="str">
        <f ca="1">LeaveTracker[[#This Row],[Days]]&amp;" "&amp;LeaveTracker[[#This Row],[Type of Leave]]</f>
        <v>2 VL</v>
      </c>
      <c r="L3375" s="23">
        <f ca="1">NETWORKDAYS(LeaveTracker[[#This Row],[Start Date]],LeaveTracker[[#This Row],[End Date]],lstHolidays)</f>
        <v>2</v>
      </c>
      <c r="M3375" s="27"/>
    </row>
    <row r="3376" spans="1:13" ht="30" hidden="1" customHeight="1" x14ac:dyDescent="0.3">
      <c r="A3376" s="27">
        <v>1675</v>
      </c>
      <c r="B3376" s="31">
        <v>44922</v>
      </c>
      <c r="C3376" s="31">
        <v>44898</v>
      </c>
      <c r="D3376" s="19" t="s">
        <v>1981</v>
      </c>
      <c r="E3376" s="51" t="str">
        <f>IF(ISBLANK(LeaveTracker[[#This Row],[Employee Name]]),"-----",VLOOKUP(LeaveTracker[[#This Row],[Employee Name]],Employees[[Employee Name]:[Office]],7))</f>
        <v>EEO/CITY MARKET</v>
      </c>
      <c r="F3376" s="51" t="str">
        <f>IF(ISBLANK(LeaveTracker[[#This Row],[Employee Name]]),"-----",VLOOKUP(LeaveTracker[[#This Row],[Employee Name]],Employees[[Employee Name]:[Office]],6))</f>
        <v>CASUAL</v>
      </c>
      <c r="G3376" s="24">
        <v>44917</v>
      </c>
      <c r="H3376" s="24">
        <v>44917</v>
      </c>
      <c r="I3376" s="57" t="s">
        <v>82</v>
      </c>
      <c r="J3376" s="43" t="s">
        <v>1008</v>
      </c>
      <c r="K3376" s="51" t="str">
        <f ca="1">LeaveTracker[[#This Row],[Days]]&amp;" "&amp;LeaveTracker[[#This Row],[Type of Leave]]</f>
        <v>1 VL</v>
      </c>
      <c r="L3376" s="23">
        <f ca="1">NETWORKDAYS(LeaveTracker[[#This Row],[Start Date]],LeaveTracker[[#This Row],[End Date]],lstHolidays)</f>
        <v>1</v>
      </c>
      <c r="M3376" s="27"/>
    </row>
    <row r="3377" spans="1:13" ht="30" hidden="1" customHeight="1" x14ac:dyDescent="0.3">
      <c r="A3377" s="27">
        <v>1675</v>
      </c>
      <c r="B3377" s="31">
        <v>44922</v>
      </c>
      <c r="C3377" s="31">
        <v>44898</v>
      </c>
      <c r="D3377" s="19" t="s">
        <v>1981</v>
      </c>
      <c r="E3377" s="51" t="str">
        <f>IF(ISBLANK(LeaveTracker[[#This Row],[Employee Name]]),"-----",VLOOKUP(LeaveTracker[[#This Row],[Employee Name]],Employees[[Employee Name]:[Office]],7))</f>
        <v>EEO/CITY MARKET</v>
      </c>
      <c r="F3377" s="51" t="str">
        <f>IF(ISBLANK(LeaveTracker[[#This Row],[Employee Name]]),"-----",VLOOKUP(LeaveTracker[[#This Row],[Employee Name]],Employees[[Employee Name]:[Office]],6))</f>
        <v>CASUAL</v>
      </c>
      <c r="G3377" s="24">
        <v>44922</v>
      </c>
      <c r="H3377" s="24">
        <v>44922</v>
      </c>
      <c r="I3377" s="57" t="s">
        <v>82</v>
      </c>
      <c r="J3377" s="43" t="s">
        <v>1008</v>
      </c>
      <c r="K3377" s="51" t="str">
        <f ca="1">LeaveTracker[[#This Row],[Days]]&amp;" "&amp;LeaveTracker[[#This Row],[Type of Leave]]</f>
        <v>1 VL</v>
      </c>
      <c r="L3377" s="23">
        <f ca="1">NETWORKDAYS(LeaveTracker[[#This Row],[Start Date]],LeaveTracker[[#This Row],[End Date]],lstHolidays)</f>
        <v>1</v>
      </c>
      <c r="M3377" s="27"/>
    </row>
    <row r="3378" spans="1:13" ht="30" hidden="1" customHeight="1" x14ac:dyDescent="0.3">
      <c r="A3378" s="27">
        <v>1675</v>
      </c>
      <c r="B3378" s="31">
        <v>44922</v>
      </c>
      <c r="C3378" s="31">
        <v>44898</v>
      </c>
      <c r="D3378" s="19" t="s">
        <v>1981</v>
      </c>
      <c r="E3378" s="51" t="str">
        <f>IF(ISBLANK(LeaveTracker[[#This Row],[Employee Name]]),"-----",VLOOKUP(LeaveTracker[[#This Row],[Employee Name]],Employees[[Employee Name]:[Office]],7))</f>
        <v>EEO/CITY MARKET</v>
      </c>
      <c r="F3378" s="51" t="str">
        <f>IF(ISBLANK(LeaveTracker[[#This Row],[Employee Name]]),"-----",VLOOKUP(LeaveTracker[[#This Row],[Employee Name]],Employees[[Employee Name]:[Office]],6))</f>
        <v>CASUAL</v>
      </c>
      <c r="G3378" s="24">
        <v>44924</v>
      </c>
      <c r="H3378" s="24">
        <v>44924</v>
      </c>
      <c r="I3378" s="57" t="s">
        <v>82</v>
      </c>
      <c r="J3378" s="43" t="s">
        <v>1008</v>
      </c>
      <c r="K3378" s="51" t="str">
        <f ca="1">LeaveTracker[[#This Row],[Days]]&amp;" "&amp;LeaveTracker[[#This Row],[Type of Leave]]</f>
        <v>1 VL</v>
      </c>
      <c r="L3378" s="23">
        <f ca="1">NETWORKDAYS(LeaveTracker[[#This Row],[Start Date]],LeaveTracker[[#This Row],[End Date]],lstHolidays)</f>
        <v>1</v>
      </c>
      <c r="M3378" s="27"/>
    </row>
    <row r="3379" spans="1:13" ht="30" hidden="1" customHeight="1" x14ac:dyDescent="0.3">
      <c r="A3379" s="27">
        <f t="shared" si="26"/>
        <v>1676</v>
      </c>
      <c r="B3379" s="31">
        <v>44922</v>
      </c>
      <c r="C3379" s="31">
        <v>44897</v>
      </c>
      <c r="D3379" s="19" t="s">
        <v>1765</v>
      </c>
      <c r="E3379" s="51" t="str">
        <f>IF(ISBLANK(LeaveTracker[[#This Row],[Employee Name]]),"-----",VLOOKUP(LeaveTracker[[#This Row],[Employee Name]],Employees[[Employee Name]:[Office]],7))</f>
        <v>MAHOGANY MARKET</v>
      </c>
      <c r="F3379" s="51" t="str">
        <f>IF(ISBLANK(LeaveTracker[[#This Row],[Employee Name]]),"-----",VLOOKUP(LeaveTracker[[#This Row],[Employee Name]],Employees[[Employee Name]:[Office]],6))</f>
        <v>CASUAL</v>
      </c>
      <c r="G3379" s="24">
        <v>44910</v>
      </c>
      <c r="H3379" s="24">
        <v>44911</v>
      </c>
      <c r="I3379" s="57" t="s">
        <v>82</v>
      </c>
      <c r="J3379" s="43" t="s">
        <v>1008</v>
      </c>
      <c r="K3379" s="51" t="str">
        <f ca="1">LeaveTracker[[#This Row],[Days]]&amp;" "&amp;LeaveTracker[[#This Row],[Type of Leave]]</f>
        <v>2 VL</v>
      </c>
      <c r="L3379" s="23">
        <f ca="1">NETWORKDAYS(LeaveTracker[[#This Row],[Start Date]],LeaveTracker[[#This Row],[End Date]],lstHolidays)</f>
        <v>2</v>
      </c>
      <c r="M3379" s="27"/>
    </row>
    <row r="3380" spans="1:13" ht="30" hidden="1" customHeight="1" x14ac:dyDescent="0.3">
      <c r="A3380" s="27">
        <f t="shared" si="26"/>
        <v>1677</v>
      </c>
      <c r="B3380" s="31">
        <v>44922</v>
      </c>
      <c r="C3380" s="31">
        <v>44897</v>
      </c>
      <c r="D3380" s="19" t="s">
        <v>1926</v>
      </c>
      <c r="E3380" s="51" t="str">
        <f>IF(ISBLANK(LeaveTracker[[#This Row],[Employee Name]]),"-----",VLOOKUP(LeaveTracker[[#This Row],[Employee Name]],Employees[[Employee Name]:[Office]],7))</f>
        <v>MAHOGANY MARKET</v>
      </c>
      <c r="F3380" s="51" t="str">
        <f>IF(ISBLANK(LeaveTracker[[#This Row],[Employee Name]]),"-----",VLOOKUP(LeaveTracker[[#This Row],[Employee Name]],Employees[[Employee Name]:[Office]],6))</f>
        <v>CASUAL</v>
      </c>
      <c r="G3380" s="24">
        <v>44911</v>
      </c>
      <c r="H3380" s="24">
        <v>44915</v>
      </c>
      <c r="I3380" s="57" t="s">
        <v>82</v>
      </c>
      <c r="J3380" s="43" t="s">
        <v>1008</v>
      </c>
      <c r="K3380" s="51" t="str">
        <f ca="1">LeaveTracker[[#This Row],[Days]]&amp;" "&amp;LeaveTracker[[#This Row],[Type of Leave]]</f>
        <v>3 VL</v>
      </c>
      <c r="L3380" s="23">
        <f ca="1">NETWORKDAYS(LeaveTracker[[#This Row],[Start Date]],LeaveTracker[[#This Row],[End Date]],lstHolidays)</f>
        <v>3</v>
      </c>
      <c r="M3380" s="27"/>
    </row>
    <row r="3381" spans="1:13" ht="30" hidden="1" customHeight="1" x14ac:dyDescent="0.3">
      <c r="A3381" s="27">
        <v>1677</v>
      </c>
      <c r="B3381" s="31">
        <v>44922</v>
      </c>
      <c r="C3381" s="31">
        <v>44897</v>
      </c>
      <c r="D3381" s="19" t="s">
        <v>1926</v>
      </c>
      <c r="E3381" s="51" t="str">
        <f>IF(ISBLANK(LeaveTracker[[#This Row],[Employee Name]]),"-----",VLOOKUP(LeaveTracker[[#This Row],[Employee Name]],Employees[[Employee Name]:[Office]],7))</f>
        <v>MAHOGANY MARKET</v>
      </c>
      <c r="F3381" s="51" t="str">
        <f>IF(ISBLANK(LeaveTracker[[#This Row],[Employee Name]]),"-----",VLOOKUP(LeaveTracker[[#This Row],[Employee Name]],Employees[[Employee Name]:[Office]],6))</f>
        <v>CASUAL</v>
      </c>
      <c r="G3381" s="24">
        <v>44918</v>
      </c>
      <c r="H3381" s="24">
        <v>44922</v>
      </c>
      <c r="I3381" s="57" t="s">
        <v>82</v>
      </c>
      <c r="J3381" s="43" t="s">
        <v>1008</v>
      </c>
      <c r="K3381" s="51" t="str">
        <f ca="1">LeaveTracker[[#This Row],[Days]]&amp;" "&amp;LeaveTracker[[#This Row],[Type of Leave]]</f>
        <v>2 VL</v>
      </c>
      <c r="L3381" s="23">
        <f ca="1">NETWORKDAYS(LeaveTracker[[#This Row],[Start Date]],LeaveTracker[[#This Row],[End Date]],lstHolidays)</f>
        <v>2</v>
      </c>
      <c r="M3381" s="27"/>
    </row>
    <row r="3382" spans="1:13" ht="30" hidden="1" customHeight="1" x14ac:dyDescent="0.3">
      <c r="A3382" s="27">
        <f t="shared" si="26"/>
        <v>1678</v>
      </c>
      <c r="B3382" s="31">
        <v>44922</v>
      </c>
      <c r="C3382" s="31">
        <v>44887</v>
      </c>
      <c r="D3382" s="19" t="s">
        <v>1783</v>
      </c>
      <c r="E3382" s="51" t="str">
        <f>IF(ISBLANK(LeaveTracker[[#This Row],[Employee Name]]),"-----",VLOOKUP(LeaveTracker[[#This Row],[Employee Name]],Employees[[Employee Name]:[Office]],7))</f>
        <v>GSO</v>
      </c>
      <c r="F3382" s="51" t="str">
        <f>IF(ISBLANK(LeaveTracker[[#This Row],[Employee Name]]),"-----",VLOOKUP(LeaveTracker[[#This Row],[Employee Name]],Employees[[Employee Name]:[Office]],6))</f>
        <v>CASUAL</v>
      </c>
      <c r="G3382" s="24">
        <v>44886</v>
      </c>
      <c r="H3382" s="24">
        <v>44886</v>
      </c>
      <c r="I3382" s="57" t="s">
        <v>81</v>
      </c>
      <c r="K3382" s="51" t="str">
        <f ca="1">LeaveTracker[[#This Row],[Days]]&amp;" "&amp;LeaveTracker[[#This Row],[Type of Leave]]</f>
        <v>1 SL</v>
      </c>
      <c r="L3382" s="23">
        <f ca="1">NETWORKDAYS(LeaveTracker[[#This Row],[Start Date]],LeaveTracker[[#This Row],[End Date]],lstHolidays)</f>
        <v>1</v>
      </c>
      <c r="M3382" s="27"/>
    </row>
    <row r="3383" spans="1:13" ht="30" hidden="1" customHeight="1" x14ac:dyDescent="0.3">
      <c r="A3383" s="27">
        <f t="shared" si="26"/>
        <v>1679</v>
      </c>
      <c r="B3383" s="31">
        <v>44922</v>
      </c>
      <c r="C3383" s="31">
        <v>44879</v>
      </c>
      <c r="D3383" s="19" t="s">
        <v>1845</v>
      </c>
      <c r="E3383" s="51" t="str">
        <f>IF(ISBLANK(LeaveTracker[[#This Row],[Employee Name]]),"-----",VLOOKUP(LeaveTracker[[#This Row],[Employee Name]],Employees[[Employee Name]:[Office]],7))</f>
        <v>GSO</v>
      </c>
      <c r="F3383" s="51" t="str">
        <f>IF(ISBLANK(LeaveTracker[[#This Row],[Employee Name]]),"-----",VLOOKUP(LeaveTracker[[#This Row],[Employee Name]],Employees[[Employee Name]:[Office]],6))</f>
        <v>CASUAL</v>
      </c>
      <c r="G3383" s="24">
        <v>44875</v>
      </c>
      <c r="H3383" s="24">
        <v>44876</v>
      </c>
      <c r="I3383" s="57" t="s">
        <v>81</v>
      </c>
      <c r="K3383" s="51" t="str">
        <f ca="1">LeaveTracker[[#This Row],[Days]]&amp;" "&amp;LeaveTracker[[#This Row],[Type of Leave]]</f>
        <v>2 SL</v>
      </c>
      <c r="L3383" s="23">
        <f ca="1">NETWORKDAYS(LeaveTracker[[#This Row],[Start Date]],LeaveTracker[[#This Row],[End Date]],lstHolidays)</f>
        <v>2</v>
      </c>
      <c r="M3383" s="27"/>
    </row>
    <row r="3384" spans="1:13" ht="30" hidden="1" customHeight="1" x14ac:dyDescent="0.3">
      <c r="A3384" s="27">
        <f t="shared" si="26"/>
        <v>1680</v>
      </c>
      <c r="B3384" s="31">
        <v>44922</v>
      </c>
      <c r="C3384" s="31">
        <v>44577</v>
      </c>
      <c r="D3384" s="19" t="s">
        <v>1852</v>
      </c>
      <c r="E3384" s="51" t="str">
        <f>IF(ISBLANK(LeaveTracker[[#This Row],[Employee Name]]),"-----",VLOOKUP(LeaveTracker[[#This Row],[Employee Name]],Employees[[Employee Name]:[Office]],7))</f>
        <v>CSWDO</v>
      </c>
      <c r="F3384" s="51" t="str">
        <f>IF(ISBLANK(LeaveTracker[[#This Row],[Employee Name]]),"-----",VLOOKUP(LeaveTracker[[#This Row],[Employee Name]],Employees[[Employee Name]:[Office]],6))</f>
        <v>CASUAL</v>
      </c>
      <c r="G3384" s="24">
        <v>44917</v>
      </c>
      <c r="H3384" s="24">
        <v>44917</v>
      </c>
      <c r="I3384" s="57" t="s">
        <v>82</v>
      </c>
      <c r="J3384" s="43" t="s">
        <v>1008</v>
      </c>
      <c r="K3384" s="51" t="str">
        <f ca="1">LeaveTracker[[#This Row],[Days]]&amp;" "&amp;LeaveTracker[[#This Row],[Type of Leave]]</f>
        <v>1 VL</v>
      </c>
      <c r="L3384" s="23">
        <f ca="1">NETWORKDAYS(LeaveTracker[[#This Row],[Start Date]],LeaveTracker[[#This Row],[End Date]],lstHolidays)</f>
        <v>1</v>
      </c>
      <c r="M3384" s="27"/>
    </row>
    <row r="3385" spans="1:13" ht="30" hidden="1" customHeight="1" x14ac:dyDescent="0.3">
      <c r="A3385" s="27">
        <f t="shared" si="26"/>
        <v>1681</v>
      </c>
      <c r="B3385" s="31">
        <v>44922</v>
      </c>
      <c r="C3385" s="31">
        <v>44879</v>
      </c>
      <c r="D3385" s="19" t="s">
        <v>1783</v>
      </c>
      <c r="E3385" s="51" t="str">
        <f>IF(ISBLANK(LeaveTracker[[#This Row],[Employee Name]]),"-----",VLOOKUP(LeaveTracker[[#This Row],[Employee Name]],Employees[[Employee Name]:[Office]],7))</f>
        <v>GSO</v>
      </c>
      <c r="F3385" s="51" t="str">
        <f>IF(ISBLANK(LeaveTracker[[#This Row],[Employee Name]]),"-----",VLOOKUP(LeaveTracker[[#This Row],[Employee Name]],Employees[[Employee Name]:[Office]],6))</f>
        <v>CASUAL</v>
      </c>
      <c r="G3385" s="24">
        <v>44889</v>
      </c>
      <c r="H3385" s="24">
        <v>44890</v>
      </c>
      <c r="I3385" s="57" t="s">
        <v>82</v>
      </c>
      <c r="K3385" s="51" t="str">
        <f ca="1">LeaveTracker[[#This Row],[Days]]&amp;" "&amp;LeaveTracker[[#This Row],[Type of Leave]]</f>
        <v>2 VL</v>
      </c>
      <c r="L3385" s="23">
        <f ca="1">NETWORKDAYS(LeaveTracker[[#This Row],[Start Date]],LeaveTracker[[#This Row],[End Date]],lstHolidays)</f>
        <v>2</v>
      </c>
      <c r="M3385" s="27"/>
    </row>
    <row r="3386" spans="1:13" ht="30" hidden="1" customHeight="1" x14ac:dyDescent="0.3">
      <c r="A3386" s="27">
        <f t="shared" si="26"/>
        <v>1682</v>
      </c>
      <c r="B3386" s="31">
        <v>44922</v>
      </c>
      <c r="C3386" s="31">
        <v>44880</v>
      </c>
      <c r="D3386" s="19" t="s">
        <v>1981</v>
      </c>
      <c r="E3386" s="51" t="str">
        <f>IF(ISBLANK(LeaveTracker[[#This Row],[Employee Name]]),"-----",VLOOKUP(LeaveTracker[[#This Row],[Employee Name]],Employees[[Employee Name]:[Office]],7))</f>
        <v>EEO/CITY MARKET</v>
      </c>
      <c r="F3386" s="51" t="str">
        <f>IF(ISBLANK(LeaveTracker[[#This Row],[Employee Name]]),"-----",VLOOKUP(LeaveTracker[[#This Row],[Employee Name]],Employees[[Employee Name]:[Office]],6))</f>
        <v>CASUAL</v>
      </c>
      <c r="G3386" s="24">
        <v>44887</v>
      </c>
      <c r="H3386" s="24">
        <v>44887</v>
      </c>
      <c r="I3386" s="57" t="s">
        <v>300</v>
      </c>
      <c r="J3386" s="43" t="s">
        <v>1007</v>
      </c>
      <c r="K3386" s="51" t="str">
        <f ca="1">LeaveTracker[[#This Row],[Days]]&amp;" "&amp;LeaveTracker[[#This Row],[Type of Leave]]</f>
        <v>1 OTHER</v>
      </c>
      <c r="L3386" s="23">
        <f ca="1">NETWORKDAYS(LeaveTracker[[#This Row],[Start Date]],LeaveTracker[[#This Row],[End Date]],lstHolidays)</f>
        <v>1</v>
      </c>
      <c r="M3386" s="27"/>
    </row>
    <row r="3387" spans="1:13" ht="30" hidden="1" customHeight="1" x14ac:dyDescent="0.3">
      <c r="A3387" s="27">
        <f t="shared" ref="A3387:A3406" si="27">A3386+1</f>
        <v>1683</v>
      </c>
      <c r="B3387" s="31">
        <v>44922</v>
      </c>
      <c r="C3387" s="31">
        <v>44870</v>
      </c>
      <c r="D3387" s="19" t="s">
        <v>2005</v>
      </c>
      <c r="E3387" s="51" t="str">
        <f>IF(ISBLANK(LeaveTracker[[#This Row],[Employee Name]]),"-----",VLOOKUP(LeaveTracker[[#This Row],[Employee Name]],Employees[[Employee Name]:[Office]],7))</f>
        <v>CTO</v>
      </c>
      <c r="F3387" s="51" t="str">
        <f>IF(ISBLANK(LeaveTracker[[#This Row],[Employee Name]]),"-----",VLOOKUP(LeaveTracker[[#This Row],[Employee Name]],Employees[[Employee Name]:[Office]],6))</f>
        <v>REGULAR</v>
      </c>
      <c r="G3387" s="24">
        <v>1126</v>
      </c>
      <c r="H3387" s="24">
        <v>44895</v>
      </c>
      <c r="I3387" s="57" t="s">
        <v>82</v>
      </c>
      <c r="J3387" s="43" t="s">
        <v>1008</v>
      </c>
      <c r="K3387" s="51" t="str">
        <f ca="1">LeaveTracker[[#This Row],[Days]]&amp;" "&amp;LeaveTracker[[#This Row],[Type of Leave]]</f>
        <v>31260 VL</v>
      </c>
      <c r="L3387" s="23">
        <f ca="1">NETWORKDAYS(LeaveTracker[[#This Row],[Start Date]],LeaveTracker[[#This Row],[End Date]],lstHolidays)</f>
        <v>31260</v>
      </c>
      <c r="M3387" s="27"/>
    </row>
    <row r="3388" spans="1:13" ht="30" hidden="1" customHeight="1" x14ac:dyDescent="0.3">
      <c r="A3388" s="27">
        <f t="shared" si="27"/>
        <v>1684</v>
      </c>
      <c r="B3388" s="31">
        <v>44922</v>
      </c>
      <c r="C3388" s="31">
        <v>44881</v>
      </c>
      <c r="D3388" s="19" t="s">
        <v>1813</v>
      </c>
      <c r="E3388" s="51" t="str">
        <f>IF(ISBLANK(LeaveTracker[[#This Row],[Employee Name]]),"-----",VLOOKUP(LeaveTracker[[#This Row],[Employee Name]],Employees[[Employee Name]:[Office]],7))</f>
        <v>CENRO</v>
      </c>
      <c r="F3388" s="51" t="str">
        <f>IF(ISBLANK(LeaveTracker[[#This Row],[Employee Name]]),"-----",VLOOKUP(LeaveTracker[[#This Row],[Employee Name]],Employees[[Employee Name]:[Office]],6))</f>
        <v>CASUAL</v>
      </c>
      <c r="G3388" s="24">
        <v>44888</v>
      </c>
      <c r="H3388" s="24">
        <v>44890</v>
      </c>
      <c r="I3388" s="57" t="s">
        <v>82</v>
      </c>
      <c r="J3388" s="43" t="s">
        <v>1008</v>
      </c>
      <c r="K3388" s="51" t="str">
        <f ca="1">LeaveTracker[[#This Row],[Days]]&amp;" "&amp;LeaveTracker[[#This Row],[Type of Leave]]</f>
        <v>3 VL</v>
      </c>
      <c r="L3388" s="23">
        <f ca="1">NETWORKDAYS(LeaveTracker[[#This Row],[Start Date]],LeaveTracker[[#This Row],[End Date]],lstHolidays)</f>
        <v>3</v>
      </c>
      <c r="M3388" s="27"/>
    </row>
    <row r="3389" spans="1:13" ht="30" hidden="1" customHeight="1" x14ac:dyDescent="0.3">
      <c r="A3389" s="27">
        <f t="shared" si="27"/>
        <v>1685</v>
      </c>
      <c r="B3389" s="31">
        <v>44922</v>
      </c>
      <c r="C3389" s="31">
        <v>44886</v>
      </c>
      <c r="D3389" s="19" t="s">
        <v>1978</v>
      </c>
      <c r="E3389" s="51" t="str">
        <f>IF(ISBLANK(LeaveTracker[[#This Row],[Employee Name]]),"-----",VLOOKUP(LeaveTracker[[#This Row],[Employee Name]],Employees[[Employee Name]:[Office]],7))</f>
        <v>CENRO</v>
      </c>
      <c r="F3389" s="51" t="str">
        <f>IF(ISBLANK(LeaveTracker[[#This Row],[Employee Name]]),"-----",VLOOKUP(LeaveTracker[[#This Row],[Employee Name]],Employees[[Employee Name]:[Office]],6))</f>
        <v>CASUAL</v>
      </c>
      <c r="G3389" s="24">
        <v>44893</v>
      </c>
      <c r="H3389" s="24">
        <v>44895</v>
      </c>
      <c r="I3389" s="57" t="s">
        <v>82</v>
      </c>
      <c r="J3389" s="43" t="s">
        <v>1008</v>
      </c>
      <c r="K3389" s="51" t="str">
        <f ca="1">LeaveTracker[[#This Row],[Days]]&amp;" "&amp;LeaveTracker[[#This Row],[Type of Leave]]</f>
        <v>3 VL</v>
      </c>
      <c r="L3389" s="23">
        <f ca="1">NETWORKDAYS(LeaveTracker[[#This Row],[Start Date]],LeaveTracker[[#This Row],[End Date]],lstHolidays)</f>
        <v>3</v>
      </c>
      <c r="M3389" s="27"/>
    </row>
    <row r="3390" spans="1:13" ht="30" hidden="1" customHeight="1" x14ac:dyDescent="0.3">
      <c r="A3390" s="27">
        <f t="shared" si="27"/>
        <v>1686</v>
      </c>
      <c r="B3390" s="31">
        <v>44922</v>
      </c>
      <c r="C3390" s="31">
        <v>44881</v>
      </c>
      <c r="D3390" s="19" t="s">
        <v>1809</v>
      </c>
      <c r="E3390" s="51" t="str">
        <f>IF(ISBLANK(LeaveTracker[[#This Row],[Employee Name]]),"-----",VLOOKUP(LeaveTracker[[#This Row],[Employee Name]],Employees[[Employee Name]:[Office]],7))</f>
        <v>GSO</v>
      </c>
      <c r="F3390" s="51" t="str">
        <f>IF(ISBLANK(LeaveTracker[[#This Row],[Employee Name]]),"-----",VLOOKUP(LeaveTracker[[#This Row],[Employee Name]],Employees[[Employee Name]:[Office]],6))</f>
        <v>CASUAL</v>
      </c>
      <c r="G3390" s="24">
        <v>44889</v>
      </c>
      <c r="H3390" s="24">
        <v>44890</v>
      </c>
      <c r="I3390" s="57" t="s">
        <v>82</v>
      </c>
      <c r="J3390" s="43" t="s">
        <v>1008</v>
      </c>
      <c r="K3390" s="51" t="str">
        <f ca="1">LeaveTracker[[#This Row],[Days]]&amp;" "&amp;LeaveTracker[[#This Row],[Type of Leave]]</f>
        <v>2 VL</v>
      </c>
      <c r="L3390" s="23">
        <f ca="1">NETWORKDAYS(LeaveTracker[[#This Row],[Start Date]],LeaveTracker[[#This Row],[End Date]],lstHolidays)</f>
        <v>2</v>
      </c>
      <c r="M3390" s="27"/>
    </row>
    <row r="3391" spans="1:13" ht="30" hidden="1" customHeight="1" x14ac:dyDescent="0.3">
      <c r="A3391" s="27">
        <f t="shared" si="27"/>
        <v>1687</v>
      </c>
      <c r="B3391" s="31">
        <v>44922</v>
      </c>
      <c r="C3391" s="31">
        <v>44876</v>
      </c>
      <c r="D3391" s="19" t="s">
        <v>1984</v>
      </c>
      <c r="E3391" s="51" t="str">
        <f>IF(ISBLANK(LeaveTracker[[#This Row],[Employee Name]]),"-----",VLOOKUP(LeaveTracker[[#This Row],[Employee Name]],Employees[[Employee Name]:[Office]],7))</f>
        <v>ADMIN</v>
      </c>
      <c r="F3391" s="51" t="str">
        <f>IF(ISBLANK(LeaveTracker[[#This Row],[Employee Name]]),"-----",VLOOKUP(LeaveTracker[[#This Row],[Employee Name]],Employees[[Employee Name]:[Office]],6))</f>
        <v>CASUAL</v>
      </c>
      <c r="G3391" s="24">
        <v>44882</v>
      </c>
      <c r="H3391" s="24">
        <v>44883</v>
      </c>
      <c r="I3391" s="57" t="s">
        <v>82</v>
      </c>
      <c r="J3391" s="43" t="s">
        <v>1008</v>
      </c>
      <c r="K3391" s="51" t="str">
        <f ca="1">LeaveTracker[[#This Row],[Days]]&amp;" "&amp;LeaveTracker[[#This Row],[Type of Leave]]</f>
        <v>2 VL</v>
      </c>
      <c r="L3391" s="23">
        <f ca="1">NETWORKDAYS(LeaveTracker[[#This Row],[Start Date]],LeaveTracker[[#This Row],[End Date]],lstHolidays)</f>
        <v>2</v>
      </c>
      <c r="M3391" s="27"/>
    </row>
    <row r="3392" spans="1:13" ht="30" hidden="1" customHeight="1" x14ac:dyDescent="0.3">
      <c r="A3392" s="27">
        <v>1687</v>
      </c>
      <c r="B3392" s="31">
        <v>44922</v>
      </c>
      <c r="C3392" s="31">
        <v>44876</v>
      </c>
      <c r="D3392" s="19" t="s">
        <v>1984</v>
      </c>
      <c r="E3392" s="51" t="str">
        <f>IF(ISBLANK(LeaveTracker[[#This Row],[Employee Name]]),"-----",VLOOKUP(LeaveTracker[[#This Row],[Employee Name]],Employees[[Employee Name]:[Office]],7))</f>
        <v>ADMIN</v>
      </c>
      <c r="F3392" s="51" t="str">
        <f>IF(ISBLANK(LeaveTracker[[#This Row],[Employee Name]]),"-----",VLOOKUP(LeaveTracker[[#This Row],[Employee Name]],Employees[[Employee Name]:[Office]],6))</f>
        <v>CASUAL</v>
      </c>
      <c r="G3392" s="24">
        <v>44889</v>
      </c>
      <c r="H3392" s="24">
        <v>44889</v>
      </c>
      <c r="I3392" s="57" t="s">
        <v>82</v>
      </c>
      <c r="J3392" s="43" t="s">
        <v>1008</v>
      </c>
      <c r="K3392" s="51" t="str">
        <f ca="1">LeaveTracker[[#This Row],[Days]]&amp;" "&amp;LeaveTracker[[#This Row],[Type of Leave]]</f>
        <v>1 VL</v>
      </c>
      <c r="L3392" s="23">
        <f ca="1">NETWORKDAYS(LeaveTracker[[#This Row],[Start Date]],LeaveTracker[[#This Row],[End Date]],lstHolidays)</f>
        <v>1</v>
      </c>
      <c r="M3392" s="27"/>
    </row>
    <row r="3393" spans="1:13" ht="30" hidden="1" customHeight="1" x14ac:dyDescent="0.3">
      <c r="A3393" s="27">
        <f t="shared" si="27"/>
        <v>1688</v>
      </c>
      <c r="B3393" s="31">
        <v>44922</v>
      </c>
      <c r="C3393" s="31">
        <v>44896</v>
      </c>
      <c r="D3393" s="19" t="s">
        <v>1937</v>
      </c>
      <c r="E3393" s="51" t="str">
        <f>IF(ISBLANK(LeaveTracker[[#This Row],[Employee Name]]),"-----",VLOOKUP(LeaveTracker[[#This Row],[Employee Name]],Employees[[Employee Name]:[Office]],7))</f>
        <v>INTERNAL</v>
      </c>
      <c r="F3393" s="51" t="str">
        <f>IF(ISBLANK(LeaveTracker[[#This Row],[Employee Name]]),"-----",VLOOKUP(LeaveTracker[[#This Row],[Employee Name]],Employees[[Employee Name]:[Office]],6))</f>
        <v>CASUAL</v>
      </c>
      <c r="G3393" s="24">
        <v>44904</v>
      </c>
      <c r="H3393" s="24">
        <v>44904</v>
      </c>
      <c r="I3393" s="57" t="s">
        <v>82</v>
      </c>
      <c r="J3393" s="43" t="s">
        <v>1008</v>
      </c>
      <c r="K3393" s="51" t="str">
        <f ca="1">LeaveTracker[[#This Row],[Days]]&amp;" "&amp;LeaveTracker[[#This Row],[Type of Leave]]</f>
        <v>1 VL</v>
      </c>
      <c r="L3393" s="23">
        <f ca="1">NETWORKDAYS(LeaveTracker[[#This Row],[Start Date]],LeaveTracker[[#This Row],[End Date]],lstHolidays)</f>
        <v>1</v>
      </c>
      <c r="M3393" s="27"/>
    </row>
    <row r="3394" spans="1:13" ht="30" hidden="1" customHeight="1" x14ac:dyDescent="0.3">
      <c r="A3394" s="27">
        <v>1688</v>
      </c>
      <c r="B3394" s="31">
        <v>44922</v>
      </c>
      <c r="C3394" s="31">
        <v>44896</v>
      </c>
      <c r="D3394" s="19" t="s">
        <v>1937</v>
      </c>
      <c r="E3394" s="51" t="str">
        <f>IF(ISBLANK(LeaveTracker[[#This Row],[Employee Name]]),"-----",VLOOKUP(LeaveTracker[[#This Row],[Employee Name]],Employees[[Employee Name]:[Office]],7))</f>
        <v>INTERNAL</v>
      </c>
      <c r="F3394" s="51" t="str">
        <f>IF(ISBLANK(LeaveTracker[[#This Row],[Employee Name]]),"-----",VLOOKUP(LeaveTracker[[#This Row],[Employee Name]],Employees[[Employee Name]:[Office]],6))</f>
        <v>CASUAL</v>
      </c>
      <c r="G3394" s="24">
        <v>44911</v>
      </c>
      <c r="H3394" s="24">
        <v>44911</v>
      </c>
      <c r="I3394" s="57" t="s">
        <v>82</v>
      </c>
      <c r="J3394" s="43" t="s">
        <v>1008</v>
      </c>
      <c r="K3394" s="51" t="str">
        <f ca="1">LeaveTracker[[#This Row],[Days]]&amp;" "&amp;LeaveTracker[[#This Row],[Type of Leave]]</f>
        <v>1 VL</v>
      </c>
      <c r="L3394" s="23">
        <f ca="1">NETWORKDAYS(LeaveTracker[[#This Row],[Start Date]],LeaveTracker[[#This Row],[End Date]],lstHolidays)</f>
        <v>1</v>
      </c>
      <c r="M3394" s="27"/>
    </row>
    <row r="3395" spans="1:13" ht="30" hidden="1" customHeight="1" x14ac:dyDescent="0.3">
      <c r="A3395" s="27">
        <v>1688</v>
      </c>
      <c r="B3395" s="31">
        <v>44922</v>
      </c>
      <c r="C3395" s="31">
        <v>44896</v>
      </c>
      <c r="D3395" s="19" t="s">
        <v>1937</v>
      </c>
      <c r="E3395" s="51" t="str">
        <f>IF(ISBLANK(LeaveTracker[[#This Row],[Employee Name]]),"-----",VLOOKUP(LeaveTracker[[#This Row],[Employee Name]],Employees[[Employee Name]:[Office]],7))</f>
        <v>INTERNAL</v>
      </c>
      <c r="F3395" s="51" t="str">
        <f>IF(ISBLANK(LeaveTracker[[#This Row],[Employee Name]]),"-----",VLOOKUP(LeaveTracker[[#This Row],[Employee Name]],Employees[[Employee Name]:[Office]],6))</f>
        <v>CASUAL</v>
      </c>
      <c r="G3395" s="24">
        <v>44918</v>
      </c>
      <c r="H3395" s="24">
        <v>44918</v>
      </c>
      <c r="I3395" s="57" t="s">
        <v>82</v>
      </c>
      <c r="J3395" s="43" t="s">
        <v>1008</v>
      </c>
      <c r="K3395" s="51" t="str">
        <f ca="1">LeaveTracker[[#This Row],[Days]]&amp;" "&amp;LeaveTracker[[#This Row],[Type of Leave]]</f>
        <v>1 VL</v>
      </c>
      <c r="L3395" s="23">
        <f ca="1">NETWORKDAYS(LeaveTracker[[#This Row],[Start Date]],LeaveTracker[[#This Row],[End Date]],lstHolidays)</f>
        <v>1</v>
      </c>
      <c r="M3395" s="27"/>
    </row>
    <row r="3396" spans="1:13" ht="30" hidden="1" customHeight="1" x14ac:dyDescent="0.3">
      <c r="A3396" s="27">
        <v>1688</v>
      </c>
      <c r="B3396" s="31">
        <v>44922</v>
      </c>
      <c r="C3396" s="31">
        <v>44896</v>
      </c>
      <c r="D3396" s="19" t="s">
        <v>1937</v>
      </c>
      <c r="E3396" s="51" t="str">
        <f>IF(ISBLANK(LeaveTracker[[#This Row],[Employee Name]]),"-----",VLOOKUP(LeaveTracker[[#This Row],[Employee Name]],Employees[[Employee Name]:[Office]],7))</f>
        <v>INTERNAL</v>
      </c>
      <c r="F3396" s="51" t="str">
        <f>IF(ISBLANK(LeaveTracker[[#This Row],[Employee Name]]),"-----",VLOOKUP(LeaveTracker[[#This Row],[Employee Name]],Employees[[Employee Name]:[Office]],6))</f>
        <v>CASUAL</v>
      </c>
      <c r="G3396" s="24">
        <v>44923</v>
      </c>
      <c r="H3396" s="24">
        <v>44924</v>
      </c>
      <c r="I3396" s="57" t="s">
        <v>82</v>
      </c>
      <c r="J3396" s="43" t="s">
        <v>1008</v>
      </c>
      <c r="K3396" s="51" t="str">
        <f ca="1">LeaveTracker[[#This Row],[Days]]&amp;" "&amp;LeaveTracker[[#This Row],[Type of Leave]]</f>
        <v>2 VL</v>
      </c>
      <c r="L3396" s="23">
        <f ca="1">NETWORKDAYS(LeaveTracker[[#This Row],[Start Date]],LeaveTracker[[#This Row],[End Date]],lstHolidays)</f>
        <v>2</v>
      </c>
      <c r="M3396" s="27"/>
    </row>
    <row r="3397" spans="1:13" ht="30" hidden="1" customHeight="1" x14ac:dyDescent="0.3">
      <c r="A3397" s="27">
        <f t="shared" si="27"/>
        <v>1689</v>
      </c>
      <c r="B3397" s="31">
        <v>44922</v>
      </c>
      <c r="C3397" s="31">
        <v>44900</v>
      </c>
      <c r="D3397" s="19" t="s">
        <v>1860</v>
      </c>
      <c r="E3397" s="51" t="str">
        <f>IF(ISBLANK(LeaveTracker[[#This Row],[Employee Name]]),"-----",VLOOKUP(LeaveTracker[[#This Row],[Employee Name]],Employees[[Employee Name]:[Office]],7))</f>
        <v>BIR</v>
      </c>
      <c r="F3397" s="51" t="str">
        <f>IF(ISBLANK(LeaveTracker[[#This Row],[Employee Name]]),"-----",VLOOKUP(LeaveTracker[[#This Row],[Employee Name]],Employees[[Employee Name]:[Office]],6))</f>
        <v>CASUAL</v>
      </c>
      <c r="G3397" s="24">
        <v>44893</v>
      </c>
      <c r="H3397" s="24">
        <v>44894</v>
      </c>
      <c r="I3397" s="57" t="s">
        <v>81</v>
      </c>
      <c r="K3397" s="51" t="str">
        <f ca="1">LeaveTracker[[#This Row],[Days]]&amp;" "&amp;LeaveTracker[[#This Row],[Type of Leave]]</f>
        <v>2 SL</v>
      </c>
      <c r="L3397" s="23">
        <f ca="1">NETWORKDAYS(LeaveTracker[[#This Row],[Start Date]],LeaveTracker[[#This Row],[End Date]],lstHolidays)</f>
        <v>2</v>
      </c>
      <c r="M3397" s="27"/>
    </row>
    <row r="3398" spans="1:13" ht="30" hidden="1" customHeight="1" x14ac:dyDescent="0.3">
      <c r="A3398" s="27">
        <f t="shared" si="27"/>
        <v>1690</v>
      </c>
      <c r="B3398" s="31">
        <v>44922</v>
      </c>
      <c r="C3398" s="31">
        <v>44900</v>
      </c>
      <c r="D3398" s="19" t="s">
        <v>1874</v>
      </c>
      <c r="E3398" s="51" t="str">
        <f>IF(ISBLANK(LeaveTracker[[#This Row],[Employee Name]]),"-----",VLOOKUP(LeaveTracker[[#This Row],[Employee Name]],Employees[[Employee Name]:[Office]],7))</f>
        <v>TICC</v>
      </c>
      <c r="F3398" s="51" t="str">
        <f>IF(ISBLANK(LeaveTracker[[#This Row],[Employee Name]]),"-----",VLOOKUP(LeaveTracker[[#This Row],[Employee Name]],Employees[[Employee Name]:[Office]],6))</f>
        <v>CASUAL</v>
      </c>
      <c r="G3398" s="24">
        <v>44895</v>
      </c>
      <c r="H3398" s="24">
        <v>44895</v>
      </c>
      <c r="I3398" s="57" t="s">
        <v>81</v>
      </c>
      <c r="K3398" s="51" t="str">
        <f ca="1">LeaveTracker[[#This Row],[Days]]&amp;" "&amp;LeaveTracker[[#This Row],[Type of Leave]]</f>
        <v>1 SL</v>
      </c>
      <c r="L3398" s="23">
        <f ca="1">NETWORKDAYS(LeaveTracker[[#This Row],[Start Date]],LeaveTracker[[#This Row],[End Date]],lstHolidays)</f>
        <v>1</v>
      </c>
      <c r="M3398" s="27"/>
    </row>
    <row r="3399" spans="1:13" ht="30" hidden="1" customHeight="1" x14ac:dyDescent="0.3">
      <c r="A3399" s="27">
        <f t="shared" si="27"/>
        <v>1691</v>
      </c>
      <c r="B3399" s="31">
        <v>44922</v>
      </c>
      <c r="C3399" s="31">
        <v>44907</v>
      </c>
      <c r="D3399" s="19" t="s">
        <v>1979</v>
      </c>
      <c r="E3399" s="51" t="str">
        <f>IF(ISBLANK(LeaveTracker[[#This Row],[Employee Name]]),"-----",VLOOKUP(LeaveTracker[[#This Row],[Employee Name]],Employees[[Employee Name]:[Office]],7))</f>
        <v>CCT</v>
      </c>
      <c r="F3399" s="51" t="str">
        <f>IF(ISBLANK(LeaveTracker[[#This Row],[Employee Name]]),"-----",VLOOKUP(LeaveTracker[[#This Row],[Employee Name]],Employees[[Employee Name]:[Office]],6))</f>
        <v>CASUAL</v>
      </c>
      <c r="G3399" s="24">
        <v>44921</v>
      </c>
      <c r="H3399" s="24">
        <v>44924</v>
      </c>
      <c r="I3399" s="57" t="s">
        <v>82</v>
      </c>
      <c r="J3399" s="43" t="s">
        <v>1008</v>
      </c>
      <c r="K3399" s="51" t="str">
        <f ca="1">LeaveTracker[[#This Row],[Days]]&amp;" "&amp;LeaveTracker[[#This Row],[Type of Leave]]</f>
        <v>3 VL</v>
      </c>
      <c r="L3399" s="23">
        <f ca="1">NETWORKDAYS(LeaveTracker[[#This Row],[Start Date]],LeaveTracker[[#This Row],[End Date]],lstHolidays)</f>
        <v>3</v>
      </c>
      <c r="M3399" s="27"/>
    </row>
    <row r="3400" spans="1:13" ht="30" hidden="1" customHeight="1" x14ac:dyDescent="0.3">
      <c r="A3400" s="27">
        <f t="shared" si="27"/>
        <v>1692</v>
      </c>
      <c r="B3400" s="31">
        <v>44922</v>
      </c>
      <c r="C3400" s="31">
        <v>44913</v>
      </c>
      <c r="D3400" s="19" t="s">
        <v>1823</v>
      </c>
      <c r="E3400" s="51" t="str">
        <f>IF(ISBLANK(LeaveTracker[[#This Row],[Employee Name]]),"-----",VLOOKUP(LeaveTracker[[#This Row],[Employee Name]],Employees[[Employee Name]:[Office]],7))</f>
        <v>HOUSING</v>
      </c>
      <c r="F3400" s="51" t="str">
        <f>IF(ISBLANK(LeaveTracker[[#This Row],[Employee Name]]),"-----",VLOOKUP(LeaveTracker[[#This Row],[Employee Name]],Employees[[Employee Name]:[Office]],6))</f>
        <v>CASUAL</v>
      </c>
      <c r="G3400" s="24">
        <v>44910</v>
      </c>
      <c r="H3400" s="24">
        <v>44910</v>
      </c>
      <c r="I3400" s="57" t="s">
        <v>82</v>
      </c>
      <c r="J3400" s="43" t="s">
        <v>1008</v>
      </c>
      <c r="K3400" s="51" t="str">
        <f ca="1">LeaveTracker[[#This Row],[Days]]&amp;" "&amp;LeaveTracker[[#This Row],[Type of Leave]]</f>
        <v>1 VL</v>
      </c>
      <c r="L3400" s="23">
        <f ca="1">NETWORKDAYS(LeaveTracker[[#This Row],[Start Date]],LeaveTracker[[#This Row],[End Date]],lstHolidays)</f>
        <v>1</v>
      </c>
      <c r="M3400" s="27"/>
    </row>
    <row r="3401" spans="1:13" ht="30" hidden="1" customHeight="1" x14ac:dyDescent="0.3">
      <c r="A3401" s="27">
        <v>1692</v>
      </c>
      <c r="B3401" s="31">
        <v>44922</v>
      </c>
      <c r="C3401" s="31">
        <v>44913</v>
      </c>
      <c r="D3401" s="19" t="s">
        <v>1823</v>
      </c>
      <c r="E3401" s="51" t="str">
        <f>IF(ISBLANK(LeaveTracker[[#This Row],[Employee Name]]),"-----",VLOOKUP(LeaveTracker[[#This Row],[Employee Name]],Employees[[Employee Name]:[Office]],7))</f>
        <v>HOUSING</v>
      </c>
      <c r="F3401" s="51" t="str">
        <f>IF(ISBLANK(LeaveTracker[[#This Row],[Employee Name]]),"-----",VLOOKUP(LeaveTracker[[#This Row],[Employee Name]],Employees[[Employee Name]:[Office]],6))</f>
        <v>CASUAL</v>
      </c>
      <c r="G3401" s="24">
        <v>44914</v>
      </c>
      <c r="H3401" s="24">
        <v>44915</v>
      </c>
      <c r="I3401" s="57" t="s">
        <v>82</v>
      </c>
      <c r="J3401" s="43" t="s">
        <v>1008</v>
      </c>
      <c r="K3401" s="51" t="str">
        <f ca="1">LeaveTracker[[#This Row],[Days]]&amp;" "&amp;LeaveTracker[[#This Row],[Type of Leave]]</f>
        <v>2 VL</v>
      </c>
      <c r="L3401" s="23">
        <f ca="1">NETWORKDAYS(LeaveTracker[[#This Row],[Start Date]],LeaveTracker[[#This Row],[End Date]],lstHolidays)</f>
        <v>2</v>
      </c>
      <c r="M3401" s="27"/>
    </row>
    <row r="3402" spans="1:13" ht="30" hidden="1" customHeight="1" x14ac:dyDescent="0.3">
      <c r="A3402" s="27">
        <f t="shared" si="27"/>
        <v>1693</v>
      </c>
      <c r="B3402" s="31">
        <v>44922</v>
      </c>
      <c r="C3402" s="31">
        <v>44913</v>
      </c>
      <c r="D3402" s="19" t="s">
        <v>1823</v>
      </c>
      <c r="E3402" s="51" t="str">
        <f>IF(ISBLANK(LeaveTracker[[#This Row],[Employee Name]]),"-----",VLOOKUP(LeaveTracker[[#This Row],[Employee Name]],Employees[[Employee Name]:[Office]],7))</f>
        <v>HOUSING</v>
      </c>
      <c r="F3402" s="51" t="str">
        <f>IF(ISBLANK(LeaveTracker[[#This Row],[Employee Name]]),"-----",VLOOKUP(LeaveTracker[[#This Row],[Employee Name]],Employees[[Employee Name]:[Office]],6))</f>
        <v>CASUAL</v>
      </c>
      <c r="G3402" s="24">
        <v>44923</v>
      </c>
      <c r="H3402" s="24">
        <v>44924</v>
      </c>
      <c r="I3402" s="57" t="s">
        <v>82</v>
      </c>
      <c r="J3402" s="43" t="s">
        <v>1008</v>
      </c>
      <c r="K3402" s="51" t="str">
        <f ca="1">LeaveTracker[[#This Row],[Days]]&amp;" "&amp;LeaveTracker[[#This Row],[Type of Leave]]</f>
        <v>2 VL</v>
      </c>
      <c r="L3402" s="23">
        <f ca="1">NETWORKDAYS(LeaveTracker[[#This Row],[Start Date]],LeaveTracker[[#This Row],[End Date]],lstHolidays)</f>
        <v>2</v>
      </c>
      <c r="M3402" s="27"/>
    </row>
    <row r="3403" spans="1:13" ht="30" hidden="1" customHeight="1" x14ac:dyDescent="0.3">
      <c r="A3403" s="27">
        <f t="shared" si="27"/>
        <v>1694</v>
      </c>
      <c r="B3403" s="31">
        <v>44922</v>
      </c>
      <c r="C3403" s="31">
        <v>44907</v>
      </c>
      <c r="D3403" s="19" t="s">
        <v>1948</v>
      </c>
      <c r="E3403" s="51" t="str">
        <f>IF(ISBLANK(LeaveTracker[[#This Row],[Employee Name]]),"-----",VLOOKUP(LeaveTracker[[#This Row],[Employee Name]],Employees[[Employee Name]:[Office]],7))</f>
        <v>HOUSING</v>
      </c>
      <c r="F3403" s="51" t="str">
        <f>IF(ISBLANK(LeaveTracker[[#This Row],[Employee Name]]),"-----",VLOOKUP(LeaveTracker[[#This Row],[Employee Name]],Employees[[Employee Name]:[Office]],6))</f>
        <v>CASUAL</v>
      </c>
      <c r="G3403" s="24">
        <v>44911</v>
      </c>
      <c r="H3403" s="24">
        <v>44911</v>
      </c>
      <c r="I3403" s="57" t="s">
        <v>82</v>
      </c>
      <c r="J3403" s="43" t="s">
        <v>1008</v>
      </c>
      <c r="K3403" s="51" t="str">
        <f ca="1">LeaveTracker[[#This Row],[Days]]&amp;" "&amp;LeaveTracker[[#This Row],[Type of Leave]]</f>
        <v>1 VL</v>
      </c>
      <c r="L3403" s="23">
        <f ca="1">NETWORKDAYS(LeaveTracker[[#This Row],[Start Date]],LeaveTracker[[#This Row],[End Date]],lstHolidays)</f>
        <v>1</v>
      </c>
      <c r="M3403" s="27"/>
    </row>
    <row r="3404" spans="1:13" ht="30" hidden="1" customHeight="1" x14ac:dyDescent="0.3">
      <c r="A3404" s="27">
        <v>1694</v>
      </c>
      <c r="B3404" s="31">
        <v>44922</v>
      </c>
      <c r="C3404" s="31">
        <v>44907</v>
      </c>
      <c r="D3404" s="20" t="s">
        <v>1948</v>
      </c>
      <c r="E3404" s="51" t="str">
        <f>IF(ISBLANK(LeaveTracker[[#This Row],[Employee Name]]),"-----",VLOOKUP(LeaveTracker[[#This Row],[Employee Name]],Employees[[Employee Name]:[Office]],7))</f>
        <v>HOUSING</v>
      </c>
      <c r="F3404" s="51" t="str">
        <f>IF(ISBLANK(LeaveTracker[[#This Row],[Employee Name]]),"-----",VLOOKUP(LeaveTracker[[#This Row],[Employee Name]],Employees[[Employee Name]:[Office]],6))</f>
        <v>CASUAL</v>
      </c>
      <c r="G3404" s="24">
        <v>44917</v>
      </c>
      <c r="H3404" s="24">
        <v>44918</v>
      </c>
      <c r="I3404" s="57" t="s">
        <v>82</v>
      </c>
      <c r="J3404" s="43" t="s">
        <v>1008</v>
      </c>
      <c r="K3404" s="51" t="str">
        <f ca="1">LeaveTracker[[#This Row],[Days]]&amp;" "&amp;LeaveTracker[[#This Row],[Type of Leave]]</f>
        <v>2 VL</v>
      </c>
      <c r="L3404" s="23">
        <f ca="1">NETWORKDAYS(LeaveTracker[[#This Row],[Start Date]],LeaveTracker[[#This Row],[End Date]],lstHolidays)</f>
        <v>2</v>
      </c>
      <c r="M3404" s="27"/>
    </row>
    <row r="3405" spans="1:13" ht="30" hidden="1" customHeight="1" x14ac:dyDescent="0.3">
      <c r="A3405" s="27">
        <v>1694</v>
      </c>
      <c r="B3405" s="31">
        <v>44922</v>
      </c>
      <c r="C3405" s="31">
        <v>44907</v>
      </c>
      <c r="D3405" s="19" t="s">
        <v>1948</v>
      </c>
      <c r="E3405" s="51" t="str">
        <f>IF(ISBLANK(LeaveTracker[[#This Row],[Employee Name]]),"-----",VLOOKUP(LeaveTracker[[#This Row],[Employee Name]],Employees[[Employee Name]:[Office]],7))</f>
        <v>HOUSING</v>
      </c>
      <c r="F3405" s="51" t="str">
        <f>IF(ISBLANK(LeaveTracker[[#This Row],[Employee Name]]),"-----",VLOOKUP(LeaveTracker[[#This Row],[Employee Name]],Employees[[Employee Name]:[Office]],6))</f>
        <v>CASUAL</v>
      </c>
      <c r="G3405" s="24">
        <v>44921</v>
      </c>
      <c r="H3405" s="24">
        <v>44922</v>
      </c>
      <c r="I3405" s="57" t="s">
        <v>82</v>
      </c>
      <c r="J3405" s="43" t="s">
        <v>1008</v>
      </c>
      <c r="K3405" s="51" t="str">
        <f ca="1">LeaveTracker[[#This Row],[Days]]&amp;" "&amp;LeaveTracker[[#This Row],[Type of Leave]]</f>
        <v>1 VL</v>
      </c>
      <c r="L3405" s="23">
        <f ca="1">NETWORKDAYS(LeaveTracker[[#This Row],[Start Date]],LeaveTracker[[#This Row],[End Date]],lstHolidays)</f>
        <v>1</v>
      </c>
      <c r="M3405" s="27"/>
    </row>
    <row r="3406" spans="1:13" ht="30" hidden="1" customHeight="1" x14ac:dyDescent="0.3">
      <c r="A3406" s="27">
        <f t="shared" si="27"/>
        <v>1695</v>
      </c>
      <c r="B3406" s="31">
        <v>44922</v>
      </c>
      <c r="C3406" s="31">
        <v>44896</v>
      </c>
      <c r="D3406" s="19" t="s">
        <v>1777</v>
      </c>
      <c r="E3406" s="51" t="str">
        <f>IF(ISBLANK(LeaveTracker[[#This Row],[Employee Name]]),"-----",VLOOKUP(LeaveTracker[[#This Row],[Employee Name]],Employees[[Employee Name]:[Office]],7))</f>
        <v>CEO</v>
      </c>
      <c r="F3406" s="51" t="str">
        <f>IF(ISBLANK(LeaveTracker[[#This Row],[Employee Name]]),"-----",VLOOKUP(LeaveTracker[[#This Row],[Employee Name]],Employees[[Employee Name]:[Office]],6))</f>
        <v>CASUAL</v>
      </c>
      <c r="G3406" s="24">
        <v>44901</v>
      </c>
      <c r="H3406" s="24">
        <v>44902</v>
      </c>
      <c r="I3406" s="57" t="s">
        <v>82</v>
      </c>
      <c r="J3406" s="43" t="s">
        <v>1008</v>
      </c>
      <c r="K3406" s="51" t="str">
        <f ca="1">LeaveTracker[[#This Row],[Days]]&amp;" "&amp;LeaveTracker[[#This Row],[Type of Leave]]</f>
        <v>2 VL</v>
      </c>
      <c r="L3406" s="23">
        <f ca="1">NETWORKDAYS(LeaveTracker[[#This Row],[Start Date]],LeaveTracker[[#This Row],[End Date]],lstHolidays)</f>
        <v>2</v>
      </c>
      <c r="M3406" s="27"/>
    </row>
    <row r="3407" spans="1:13" ht="30" hidden="1" customHeight="1" x14ac:dyDescent="0.3">
      <c r="A3407" s="27">
        <f>A3406+1</f>
        <v>1696</v>
      </c>
      <c r="B3407" s="31">
        <v>44966</v>
      </c>
      <c r="C3407" s="31">
        <v>44932</v>
      </c>
      <c r="D3407" s="19" t="s">
        <v>1266</v>
      </c>
      <c r="E3407" s="51" t="str">
        <f>IF(ISBLANK(LeaveTracker[[#This Row],[Employee Name]]),"-----",VLOOKUP(LeaveTracker[[#This Row],[Employee Name]],Employees[[Employee Name]:[Office]],7))</f>
        <v>CHO</v>
      </c>
      <c r="F3407" s="51" t="str">
        <f>IF(ISBLANK(LeaveTracker[[#This Row],[Employee Name]]),"-----",VLOOKUP(LeaveTracker[[#This Row],[Employee Name]],Employees[[Employee Name]:[Office]],6))</f>
        <v>REGULAR</v>
      </c>
      <c r="G3407" s="24">
        <v>44942</v>
      </c>
      <c r="H3407" s="24">
        <v>44943</v>
      </c>
      <c r="I3407" s="56" t="s">
        <v>82</v>
      </c>
      <c r="K3407" s="51" t="str">
        <f ca="1">LeaveTracker[[#This Row],[Days]]&amp;" "&amp;LeaveTracker[[#This Row],[Type of Leave]]</f>
        <v>2 VL</v>
      </c>
      <c r="L3407" s="23">
        <f ca="1">NETWORKDAYS(LeaveTracker[[#This Row],[Start Date]],LeaveTracker[[#This Row],[End Date]],lstHolidays)</f>
        <v>2</v>
      </c>
      <c r="M3407" s="27"/>
    </row>
    <row r="3408" spans="1:13" ht="30" hidden="1" customHeight="1" x14ac:dyDescent="0.3">
      <c r="A3408" s="27">
        <v>1</v>
      </c>
      <c r="B3408" s="31">
        <v>44966</v>
      </c>
      <c r="D3408" s="19" t="s">
        <v>1025</v>
      </c>
      <c r="E3408" s="51" t="str">
        <f>IF(ISBLANK(LeaveTracker[[#This Row],[Employee Name]]),"-----",VLOOKUP(LeaveTracker[[#This Row],[Employee Name]],Employees[[Employee Name]:[Office]],7))</f>
        <v>CTO</v>
      </c>
      <c r="F3408" s="51" t="str">
        <f>IF(ISBLANK(LeaveTracker[[#This Row],[Employee Name]]),"-----",VLOOKUP(LeaveTracker[[#This Row],[Employee Name]],Employees[[Employee Name]:[Office]],6))</f>
        <v>REGULAR</v>
      </c>
      <c r="G3408" s="24"/>
      <c r="H3408" s="24"/>
      <c r="I3408" s="56" t="s">
        <v>300</v>
      </c>
      <c r="J3408" s="43" t="s">
        <v>694</v>
      </c>
      <c r="K3408" s="51" t="str">
        <f ca="1">LeaveTracker[[#This Row],[Days]]&amp;" "&amp;LeaveTracker[[#This Row],[Type of Leave]]</f>
        <v>0 OTHER</v>
      </c>
      <c r="L3408" s="23">
        <f ca="1">NETWORKDAYS(LeaveTracker[[#This Row],[Start Date]],LeaveTracker[[#This Row],[End Date]],lstHolidays)</f>
        <v>0</v>
      </c>
      <c r="M3408" s="27"/>
    </row>
    <row r="3409" spans="1:13" ht="30" hidden="1" customHeight="1" x14ac:dyDescent="0.3">
      <c r="A3409" s="27">
        <f>A3408+1</f>
        <v>2</v>
      </c>
      <c r="B3409" s="31">
        <v>44966</v>
      </c>
      <c r="C3409" s="31">
        <v>44774</v>
      </c>
      <c r="D3409" s="19" t="s">
        <v>2030</v>
      </c>
      <c r="E3409" s="51" t="str">
        <f>IF(ISBLANK(LeaveTracker[[#This Row],[Employee Name]]),"-----",VLOOKUP(LeaveTracker[[#This Row],[Employee Name]],Employees[[Employee Name]:[Office]],7))</f>
        <v>VMO</v>
      </c>
      <c r="F3409" s="51" t="str">
        <f>IF(ISBLANK(LeaveTracker[[#This Row],[Employee Name]]),"-----",VLOOKUP(LeaveTracker[[#This Row],[Employee Name]],Employees[[Employee Name]:[Office]],6))</f>
        <v>REGULAR</v>
      </c>
      <c r="G3409" s="24">
        <v>44770</v>
      </c>
      <c r="H3409" s="24">
        <v>44771</v>
      </c>
      <c r="I3409" s="56" t="s">
        <v>81</v>
      </c>
      <c r="K3409" s="51" t="str">
        <f ca="1">LeaveTracker[[#This Row],[Days]]&amp;" "&amp;LeaveTracker[[#This Row],[Type of Leave]]</f>
        <v>2 SL</v>
      </c>
      <c r="L3409" s="23">
        <f ca="1">NETWORKDAYS(LeaveTracker[[#This Row],[Start Date]],LeaveTracker[[#This Row],[End Date]],lstHolidays)</f>
        <v>2</v>
      </c>
      <c r="M3409" s="27"/>
    </row>
    <row r="3410" spans="1:13" ht="30" hidden="1" customHeight="1" x14ac:dyDescent="0.3">
      <c r="A3410" s="27">
        <f t="shared" ref="A3410:A3473" si="28">A3409+1</f>
        <v>3</v>
      </c>
      <c r="B3410" s="31">
        <v>44966</v>
      </c>
      <c r="C3410" s="31">
        <v>44855</v>
      </c>
      <c r="D3410" s="19" t="s">
        <v>175</v>
      </c>
      <c r="E3410" s="51" t="str">
        <f>IF(ISBLANK(LeaveTracker[[#This Row],[Employee Name]]),"-----",VLOOKUP(LeaveTracker[[#This Row],[Employee Name]],Employees[[Employee Name]:[Office]],7))</f>
        <v>HRMO</v>
      </c>
      <c r="F3410" s="51" t="str">
        <f>IF(ISBLANK(LeaveTracker[[#This Row],[Employee Name]]),"-----",VLOOKUP(LeaveTracker[[#This Row],[Employee Name]],Employees[[Employee Name]:[Office]],6))</f>
        <v>REGULAR</v>
      </c>
      <c r="G3410" s="24">
        <v>44858</v>
      </c>
      <c r="H3410" s="24">
        <v>44858</v>
      </c>
      <c r="I3410" s="56" t="s">
        <v>82</v>
      </c>
      <c r="K3410" s="51" t="str">
        <f ca="1">LeaveTracker[[#This Row],[Days]]&amp;" "&amp;LeaveTracker[[#This Row],[Type of Leave]]</f>
        <v>1 VL</v>
      </c>
      <c r="L3410" s="23">
        <f ca="1">NETWORKDAYS(LeaveTracker[[#This Row],[Start Date]],LeaveTracker[[#This Row],[End Date]],lstHolidays)</f>
        <v>1</v>
      </c>
      <c r="M3410" s="27"/>
    </row>
    <row r="3411" spans="1:13" ht="30" hidden="1" customHeight="1" x14ac:dyDescent="0.3">
      <c r="A3411" s="27">
        <v>3</v>
      </c>
      <c r="B3411" s="31">
        <v>44966</v>
      </c>
      <c r="C3411" s="31">
        <v>44855</v>
      </c>
      <c r="D3411" s="19" t="s">
        <v>175</v>
      </c>
      <c r="E3411" s="51" t="str">
        <f>IF(ISBLANK(LeaveTracker[[#This Row],[Employee Name]]),"-----",VLOOKUP(LeaveTracker[[#This Row],[Employee Name]],Employees[[Employee Name]:[Office]],7))</f>
        <v>HRMO</v>
      </c>
      <c r="F3411" s="51" t="str">
        <f>IF(ISBLANK(LeaveTracker[[#This Row],[Employee Name]]),"-----",VLOOKUP(LeaveTracker[[#This Row],[Employee Name]],Employees[[Employee Name]:[Office]],6))</f>
        <v>REGULAR</v>
      </c>
      <c r="G3411" s="24">
        <v>44862</v>
      </c>
      <c r="H3411" s="24">
        <v>44862</v>
      </c>
      <c r="I3411" s="56" t="s">
        <v>82</v>
      </c>
      <c r="K3411" s="51" t="str">
        <f ca="1">LeaveTracker[[#This Row],[Days]]&amp;" "&amp;LeaveTracker[[#This Row],[Type of Leave]]</f>
        <v>1 VL</v>
      </c>
      <c r="L3411" s="23">
        <f ca="1">NETWORKDAYS(LeaveTracker[[#This Row],[Start Date]],LeaveTracker[[#This Row],[End Date]],lstHolidays)</f>
        <v>1</v>
      </c>
      <c r="M3411" s="27"/>
    </row>
    <row r="3412" spans="1:13" ht="30" hidden="1" customHeight="1" x14ac:dyDescent="0.3">
      <c r="A3412" s="27">
        <f t="shared" si="28"/>
        <v>4</v>
      </c>
      <c r="B3412" s="31">
        <v>44966</v>
      </c>
      <c r="C3412" s="31">
        <v>44837</v>
      </c>
      <c r="D3412" s="20" t="s">
        <v>2033</v>
      </c>
      <c r="E3412" s="51" t="str">
        <f>IF(ISBLANK(LeaveTracker[[#This Row],[Employee Name]]),"-----",VLOOKUP(LeaveTracker[[#This Row],[Employee Name]],Employees[[Employee Name]:[Office]],7))</f>
        <v>CTO</v>
      </c>
      <c r="F3412" s="51" t="str">
        <f>IF(ISBLANK(LeaveTracker[[#This Row],[Employee Name]]),"-----",VLOOKUP(LeaveTracker[[#This Row],[Employee Name]],Employees[[Employee Name]:[Office]],6))</f>
        <v>REGULAR</v>
      </c>
      <c r="G3412" s="24">
        <v>44831</v>
      </c>
      <c r="H3412" s="24">
        <v>44834</v>
      </c>
      <c r="I3412" s="56" t="s">
        <v>81</v>
      </c>
      <c r="K3412" s="51" t="str">
        <f ca="1">LeaveTracker[[#This Row],[Days]]&amp;" "&amp;LeaveTracker[[#This Row],[Type of Leave]]</f>
        <v>4 SL</v>
      </c>
      <c r="L3412" s="23">
        <f ca="1">NETWORKDAYS(LeaveTracker[[#This Row],[Start Date]],LeaveTracker[[#This Row],[End Date]],lstHolidays)</f>
        <v>4</v>
      </c>
      <c r="M3412" s="27"/>
    </row>
    <row r="3413" spans="1:13" ht="30" hidden="1" customHeight="1" x14ac:dyDescent="0.3">
      <c r="A3413" s="27">
        <f t="shared" si="28"/>
        <v>5</v>
      </c>
      <c r="B3413" s="31">
        <v>44966</v>
      </c>
      <c r="C3413" s="31">
        <v>44848</v>
      </c>
      <c r="D3413" s="19" t="s">
        <v>2036</v>
      </c>
      <c r="E3413" s="51" t="str">
        <f>IF(ISBLANK(LeaveTracker[[#This Row],[Employee Name]]),"-----",VLOOKUP(LeaveTracker[[#This Row],[Employee Name]],Employees[[Employee Name]:[Office]],7))</f>
        <v>HRMO</v>
      </c>
      <c r="F3413" s="51" t="str">
        <f>IF(ISBLANK(LeaveTracker[[#This Row],[Employee Name]]),"-----",VLOOKUP(LeaveTracker[[#This Row],[Employee Name]],Employees[[Employee Name]:[Office]],6))</f>
        <v>REGULAR</v>
      </c>
      <c r="G3413" s="24">
        <v>44855</v>
      </c>
      <c r="H3413" s="24">
        <v>44855</v>
      </c>
      <c r="I3413" s="56" t="s">
        <v>82</v>
      </c>
      <c r="K3413" s="51" t="str">
        <f ca="1">LeaveTracker[[#This Row],[Days]]&amp;" "&amp;LeaveTracker[[#This Row],[Type of Leave]]</f>
        <v>1 VL</v>
      </c>
      <c r="L3413" s="23">
        <f ca="1">NETWORKDAYS(LeaveTracker[[#This Row],[Start Date]],LeaveTracker[[#This Row],[End Date]],lstHolidays)</f>
        <v>1</v>
      </c>
      <c r="M3413" s="27"/>
    </row>
    <row r="3414" spans="1:13" ht="30" hidden="1" customHeight="1" x14ac:dyDescent="0.3">
      <c r="A3414" s="27">
        <v>5</v>
      </c>
      <c r="B3414" s="31">
        <v>44966</v>
      </c>
      <c r="C3414" s="31">
        <v>44848</v>
      </c>
      <c r="D3414" s="19" t="s">
        <v>2036</v>
      </c>
      <c r="E3414" s="51" t="str">
        <f>IF(ISBLANK(LeaveTracker[[#This Row],[Employee Name]]),"-----",VLOOKUP(LeaveTracker[[#This Row],[Employee Name]],Employees[[Employee Name]:[Office]],7))</f>
        <v>HRMO</v>
      </c>
      <c r="F3414" s="51" t="str">
        <f>IF(ISBLANK(LeaveTracker[[#This Row],[Employee Name]]),"-----",VLOOKUP(LeaveTracker[[#This Row],[Employee Name]],Employees[[Employee Name]:[Office]],6))</f>
        <v>REGULAR</v>
      </c>
      <c r="G3414" s="24">
        <v>44858</v>
      </c>
      <c r="H3414" s="24">
        <v>44859</v>
      </c>
      <c r="I3414" s="56" t="s">
        <v>82</v>
      </c>
      <c r="K3414" s="51" t="str">
        <f ca="1">LeaveTracker[[#This Row],[Days]]&amp;" "&amp;LeaveTracker[[#This Row],[Type of Leave]]</f>
        <v>2 VL</v>
      </c>
      <c r="L3414" s="23">
        <f ca="1">NETWORKDAYS(LeaveTracker[[#This Row],[Start Date]],LeaveTracker[[#This Row],[End Date]],lstHolidays)</f>
        <v>2</v>
      </c>
      <c r="M3414" s="27"/>
    </row>
    <row r="3415" spans="1:13" ht="30" hidden="1" customHeight="1" x14ac:dyDescent="0.3">
      <c r="A3415" s="27">
        <f t="shared" si="28"/>
        <v>6</v>
      </c>
      <c r="B3415" s="31">
        <v>44966</v>
      </c>
      <c r="C3415" s="31">
        <v>44798</v>
      </c>
      <c r="D3415" s="20" t="s">
        <v>2033</v>
      </c>
      <c r="E3415" s="51" t="str">
        <f>IF(ISBLANK(LeaveTracker[[#This Row],[Employee Name]]),"-----",VLOOKUP(LeaveTracker[[#This Row],[Employee Name]],Employees[[Employee Name]:[Office]],7))</f>
        <v>CTO</v>
      </c>
      <c r="F3415" s="51" t="str">
        <f>IF(ISBLANK(LeaveTracker[[#This Row],[Employee Name]]),"-----",VLOOKUP(LeaveTracker[[#This Row],[Employee Name]],Employees[[Employee Name]:[Office]],6))</f>
        <v>REGULAR</v>
      </c>
      <c r="G3415" s="24">
        <v>44795</v>
      </c>
      <c r="H3415" s="24">
        <v>44795</v>
      </c>
      <c r="I3415" s="56" t="s">
        <v>81</v>
      </c>
      <c r="K3415" s="51" t="str">
        <f ca="1">LeaveTracker[[#This Row],[Days]]&amp;" "&amp;LeaveTracker[[#This Row],[Type of Leave]]</f>
        <v>1 SL</v>
      </c>
      <c r="L3415" s="23">
        <f ca="1">NETWORKDAYS(LeaveTracker[[#This Row],[Start Date]],LeaveTracker[[#This Row],[End Date]],lstHolidays)</f>
        <v>1</v>
      </c>
      <c r="M3415" s="27"/>
    </row>
    <row r="3416" spans="1:13" ht="30" hidden="1" customHeight="1" x14ac:dyDescent="0.3">
      <c r="A3416" s="27">
        <f t="shared" si="28"/>
        <v>7</v>
      </c>
      <c r="B3416" s="31">
        <v>44966</v>
      </c>
      <c r="C3416" s="31">
        <v>44826</v>
      </c>
      <c r="D3416" s="20" t="s">
        <v>2033</v>
      </c>
      <c r="E3416" s="51" t="str">
        <f>IF(ISBLANK(LeaveTracker[[#This Row],[Employee Name]]),"-----",VLOOKUP(LeaveTracker[[#This Row],[Employee Name]],Employees[[Employee Name]:[Office]],7))</f>
        <v>CTO</v>
      </c>
      <c r="F3416" s="51" t="str">
        <f>IF(ISBLANK(LeaveTracker[[#This Row],[Employee Name]]),"-----",VLOOKUP(LeaveTracker[[#This Row],[Employee Name]],Employees[[Employee Name]:[Office]],6))</f>
        <v>REGULAR</v>
      </c>
      <c r="G3416" s="24">
        <v>44838</v>
      </c>
      <c r="H3416" s="24">
        <v>44838</v>
      </c>
      <c r="I3416" s="56" t="s">
        <v>82</v>
      </c>
      <c r="K3416" s="51" t="str">
        <f ca="1">LeaveTracker[[#This Row],[Days]]&amp;" "&amp;LeaveTracker[[#This Row],[Type of Leave]]</f>
        <v>1 VL</v>
      </c>
      <c r="L3416" s="23">
        <f ca="1">NETWORKDAYS(LeaveTracker[[#This Row],[Start Date]],LeaveTracker[[#This Row],[End Date]],lstHolidays)</f>
        <v>1</v>
      </c>
      <c r="M3416" s="27"/>
    </row>
    <row r="3417" spans="1:13" ht="30" hidden="1" customHeight="1" x14ac:dyDescent="0.3">
      <c r="A3417" s="27">
        <f t="shared" si="28"/>
        <v>8</v>
      </c>
      <c r="B3417" s="31">
        <v>44966</v>
      </c>
      <c r="C3417" s="31">
        <v>44826</v>
      </c>
      <c r="D3417" s="20" t="s">
        <v>2033</v>
      </c>
      <c r="E3417" s="51" t="str">
        <f>IF(ISBLANK(LeaveTracker[[#This Row],[Employee Name]]),"-----",VLOOKUP(LeaveTracker[[#This Row],[Employee Name]],Employees[[Employee Name]:[Office]],7))</f>
        <v>CTO</v>
      </c>
      <c r="F3417" s="51" t="str">
        <f>IF(ISBLANK(LeaveTracker[[#This Row],[Employee Name]]),"-----",VLOOKUP(LeaveTracker[[#This Row],[Employee Name]],Employees[[Employee Name]:[Office]],6))</f>
        <v>REGULAR</v>
      </c>
      <c r="G3417" s="24">
        <v>44852</v>
      </c>
      <c r="H3417" s="24">
        <v>44852</v>
      </c>
      <c r="I3417" s="56" t="s">
        <v>82</v>
      </c>
      <c r="K3417" s="51" t="str">
        <f ca="1">LeaveTracker[[#This Row],[Days]]&amp;" "&amp;LeaveTracker[[#This Row],[Type of Leave]]</f>
        <v>1 VL</v>
      </c>
      <c r="L3417" s="23">
        <f ca="1">NETWORKDAYS(LeaveTracker[[#This Row],[Start Date]],LeaveTracker[[#This Row],[End Date]],lstHolidays)</f>
        <v>1</v>
      </c>
      <c r="M3417" s="27"/>
    </row>
    <row r="3418" spans="1:13" ht="30" hidden="1" customHeight="1" x14ac:dyDescent="0.3">
      <c r="A3418" s="27">
        <f t="shared" si="28"/>
        <v>9</v>
      </c>
      <c r="B3418" s="31">
        <v>44966</v>
      </c>
      <c r="C3418" s="31">
        <v>44876</v>
      </c>
      <c r="D3418" s="20" t="s">
        <v>2033</v>
      </c>
      <c r="E3418" s="51" t="str">
        <f>IF(ISBLANK(LeaveTracker[[#This Row],[Employee Name]]),"-----",VLOOKUP(LeaveTracker[[#This Row],[Employee Name]],Employees[[Employee Name]:[Office]],7))</f>
        <v>CTO</v>
      </c>
      <c r="F3418" s="51" t="str">
        <f>IF(ISBLANK(LeaveTracker[[#This Row],[Employee Name]]),"-----",VLOOKUP(LeaveTracker[[#This Row],[Employee Name]],Employees[[Employee Name]:[Office]],6))</f>
        <v>REGULAR</v>
      </c>
      <c r="G3418" s="24">
        <v>44910</v>
      </c>
      <c r="H3418" s="24">
        <v>44910</v>
      </c>
      <c r="I3418" s="56" t="s">
        <v>82</v>
      </c>
      <c r="K3418" s="51" t="str">
        <f ca="1">LeaveTracker[[#This Row],[Days]]&amp;" "&amp;LeaveTracker[[#This Row],[Type of Leave]]</f>
        <v>1 VL</v>
      </c>
      <c r="L3418" s="23">
        <f ca="1">NETWORKDAYS(LeaveTracker[[#This Row],[Start Date]],LeaveTracker[[#This Row],[End Date]],lstHolidays)</f>
        <v>1</v>
      </c>
      <c r="M3418" s="27"/>
    </row>
    <row r="3419" spans="1:13" ht="30" hidden="1" customHeight="1" x14ac:dyDescent="0.3">
      <c r="A3419" s="27">
        <v>9</v>
      </c>
      <c r="B3419" s="31">
        <v>44966</v>
      </c>
      <c r="C3419" s="31">
        <v>44876</v>
      </c>
      <c r="D3419" s="20" t="s">
        <v>2033</v>
      </c>
      <c r="E3419" s="51" t="str">
        <f>IF(ISBLANK(LeaveTracker[[#This Row],[Employee Name]]),"-----",VLOOKUP(LeaveTracker[[#This Row],[Employee Name]],Employees[[Employee Name]:[Office]],7))</f>
        <v>CTO</v>
      </c>
      <c r="F3419" s="51" t="str">
        <f>IF(ISBLANK(LeaveTracker[[#This Row],[Employee Name]]),"-----",VLOOKUP(LeaveTracker[[#This Row],[Employee Name]],Employees[[Employee Name]:[Office]],6))</f>
        <v>REGULAR</v>
      </c>
      <c r="G3419" s="24">
        <v>44924</v>
      </c>
      <c r="H3419" s="24">
        <v>44924</v>
      </c>
      <c r="I3419" s="56" t="s">
        <v>82</v>
      </c>
      <c r="K3419" s="51" t="str">
        <f ca="1">LeaveTracker[[#This Row],[Days]]&amp;" "&amp;LeaveTracker[[#This Row],[Type of Leave]]</f>
        <v>1 VL</v>
      </c>
      <c r="L3419" s="23">
        <f ca="1">NETWORKDAYS(LeaveTracker[[#This Row],[Start Date]],LeaveTracker[[#This Row],[End Date]],lstHolidays)</f>
        <v>1</v>
      </c>
      <c r="M3419" s="27"/>
    </row>
    <row r="3420" spans="1:13" ht="30" hidden="1" customHeight="1" x14ac:dyDescent="0.3">
      <c r="A3420" s="27">
        <f t="shared" si="28"/>
        <v>10</v>
      </c>
      <c r="B3420" s="31">
        <v>44966</v>
      </c>
      <c r="C3420" s="31">
        <v>44862</v>
      </c>
      <c r="D3420" s="19" t="s">
        <v>1287</v>
      </c>
      <c r="E3420" s="51" t="str">
        <f>IF(ISBLANK(LeaveTracker[[#This Row],[Employee Name]]),"-----",VLOOKUP(LeaveTracker[[#This Row],[Employee Name]],Employees[[Employee Name]:[Office]],7))</f>
        <v>HRMO</v>
      </c>
      <c r="F3420" s="51" t="str">
        <f>IF(ISBLANK(LeaveTracker[[#This Row],[Employee Name]]),"-----",VLOOKUP(LeaveTracker[[#This Row],[Employee Name]],Employees[[Employee Name]:[Office]],6))</f>
        <v>REGULAR</v>
      </c>
      <c r="G3420" s="24">
        <v>44867</v>
      </c>
      <c r="H3420" s="24">
        <v>44883</v>
      </c>
      <c r="I3420" s="56" t="s">
        <v>82</v>
      </c>
      <c r="K3420" s="51" t="str">
        <f ca="1">LeaveTracker[[#This Row],[Days]]&amp;" "&amp;LeaveTracker[[#This Row],[Type of Leave]]</f>
        <v>12 VL</v>
      </c>
      <c r="L3420" s="23">
        <f ca="1">NETWORKDAYS(LeaveTracker[[#This Row],[Start Date]],LeaveTracker[[#This Row],[End Date]],lstHolidays)</f>
        <v>12</v>
      </c>
      <c r="M3420" s="27"/>
    </row>
    <row r="3421" spans="1:13" ht="30" hidden="1" customHeight="1" x14ac:dyDescent="0.3">
      <c r="A3421" s="27">
        <f t="shared" si="28"/>
        <v>11</v>
      </c>
      <c r="B3421" s="31">
        <v>44966</v>
      </c>
      <c r="C3421" s="31">
        <v>44886</v>
      </c>
      <c r="D3421" s="19" t="s">
        <v>1287</v>
      </c>
      <c r="E3421" s="51" t="str">
        <f>IF(ISBLANK(LeaveTracker[[#This Row],[Employee Name]]),"-----",VLOOKUP(LeaveTracker[[#This Row],[Employee Name]],Employees[[Employee Name]:[Office]],7))</f>
        <v>HRMO</v>
      </c>
      <c r="F3421" s="51" t="str">
        <f>IF(ISBLANK(LeaveTracker[[#This Row],[Employee Name]]),"-----",VLOOKUP(LeaveTracker[[#This Row],[Employee Name]],Employees[[Employee Name]:[Office]],6))</f>
        <v>REGULAR</v>
      </c>
      <c r="G3421" s="24">
        <v>44841</v>
      </c>
      <c r="H3421" s="24">
        <v>44852</v>
      </c>
      <c r="I3421" s="56" t="s">
        <v>82</v>
      </c>
      <c r="K3421" s="51" t="str">
        <f ca="1">LeaveTracker[[#This Row],[Days]]&amp;" "&amp;LeaveTracker[[#This Row],[Type of Leave]]</f>
        <v>8 VL</v>
      </c>
      <c r="L3421" s="23">
        <f ca="1">NETWORKDAYS(LeaveTracker[[#This Row],[Start Date]],LeaveTracker[[#This Row],[End Date]],lstHolidays)</f>
        <v>8</v>
      </c>
      <c r="M3421" s="27"/>
    </row>
    <row r="3422" spans="1:13" ht="30" hidden="1" customHeight="1" x14ac:dyDescent="0.3">
      <c r="A3422" s="27">
        <v>11</v>
      </c>
      <c r="B3422" s="31">
        <v>44966</v>
      </c>
      <c r="C3422" s="31">
        <v>44886</v>
      </c>
      <c r="D3422" s="19" t="s">
        <v>1287</v>
      </c>
      <c r="E3422" s="51" t="str">
        <f>IF(ISBLANK(LeaveTracker[[#This Row],[Employee Name]]),"-----",VLOOKUP(LeaveTracker[[#This Row],[Employee Name]],Employees[[Employee Name]:[Office]],7))</f>
        <v>HRMO</v>
      </c>
      <c r="F3422" s="51" t="str">
        <f>IF(ISBLANK(LeaveTracker[[#This Row],[Employee Name]]),"-----",VLOOKUP(LeaveTracker[[#This Row],[Employee Name]],Employees[[Employee Name]:[Office]],6))</f>
        <v>REGULAR</v>
      </c>
      <c r="G3422" s="24">
        <v>44858</v>
      </c>
      <c r="H3422" s="24">
        <v>44862</v>
      </c>
      <c r="I3422" s="56" t="s">
        <v>82</v>
      </c>
      <c r="K3422" s="51" t="str">
        <f ca="1">LeaveTracker[[#This Row],[Days]]&amp;" "&amp;LeaveTracker[[#This Row],[Type of Leave]]</f>
        <v>5 VL</v>
      </c>
      <c r="L3422" s="23">
        <f ca="1">NETWORKDAYS(LeaveTracker[[#This Row],[Start Date]],LeaveTracker[[#This Row],[End Date]],lstHolidays)</f>
        <v>5</v>
      </c>
      <c r="M3422" s="27"/>
    </row>
    <row r="3423" spans="1:13" ht="30" hidden="1" customHeight="1" x14ac:dyDescent="0.3">
      <c r="A3423" s="27">
        <f t="shared" si="28"/>
        <v>12</v>
      </c>
      <c r="B3423" s="31">
        <v>44966</v>
      </c>
      <c r="C3423" s="31">
        <v>44901</v>
      </c>
      <c r="D3423" s="19" t="s">
        <v>171</v>
      </c>
      <c r="E3423" s="51" t="str">
        <f>IF(ISBLANK(LeaveTracker[[#This Row],[Employee Name]]),"-----",VLOOKUP(LeaveTracker[[#This Row],[Employee Name]],Employees[[Employee Name]:[Office]],7))</f>
        <v>HRMO</v>
      </c>
      <c r="F3423" s="51" t="str">
        <f>IF(ISBLANK(LeaveTracker[[#This Row],[Employee Name]]),"-----",VLOOKUP(LeaveTracker[[#This Row],[Employee Name]],Employees[[Employee Name]:[Office]],6))</f>
        <v>REGULAR</v>
      </c>
      <c r="G3423" s="24">
        <v>44924</v>
      </c>
      <c r="H3423" s="24">
        <v>44924</v>
      </c>
      <c r="I3423" s="56" t="s">
        <v>300</v>
      </c>
      <c r="J3423" s="43" t="s">
        <v>1007</v>
      </c>
      <c r="K3423" s="51" t="str">
        <f ca="1">LeaveTracker[[#This Row],[Days]]&amp;" "&amp;LeaveTracker[[#This Row],[Type of Leave]]</f>
        <v>1 OTHER</v>
      </c>
      <c r="L3423" s="23">
        <f ca="1">NETWORKDAYS(LeaveTracker[[#This Row],[Start Date]],LeaveTracker[[#This Row],[End Date]],lstHolidays)</f>
        <v>1</v>
      </c>
      <c r="M3423" s="27"/>
    </row>
    <row r="3424" spans="1:13" ht="30" hidden="1" customHeight="1" x14ac:dyDescent="0.3">
      <c r="A3424" s="27">
        <f t="shared" si="28"/>
        <v>13</v>
      </c>
      <c r="B3424" s="31">
        <v>44966</v>
      </c>
      <c r="C3424" s="31">
        <v>44873</v>
      </c>
      <c r="D3424" s="19" t="s">
        <v>171</v>
      </c>
      <c r="E3424" s="51" t="str">
        <f>IF(ISBLANK(LeaveTracker[[#This Row],[Employee Name]]),"-----",VLOOKUP(LeaveTracker[[#This Row],[Employee Name]],Employees[[Employee Name]:[Office]],7))</f>
        <v>HRMO</v>
      </c>
      <c r="F3424" s="51" t="str">
        <f>IF(ISBLANK(LeaveTracker[[#This Row],[Employee Name]]),"-----",VLOOKUP(LeaveTracker[[#This Row],[Employee Name]],Employees[[Employee Name]:[Office]],6))</f>
        <v>REGULAR</v>
      </c>
      <c r="G3424" s="24">
        <v>44876</v>
      </c>
      <c r="H3424" s="24">
        <v>44876</v>
      </c>
      <c r="I3424" s="56" t="s">
        <v>300</v>
      </c>
      <c r="J3424" s="43" t="s">
        <v>1007</v>
      </c>
      <c r="K3424" s="51" t="str">
        <f ca="1">LeaveTracker[[#This Row],[Days]]&amp;" "&amp;LeaveTracker[[#This Row],[Type of Leave]]</f>
        <v>1 OTHER</v>
      </c>
      <c r="L3424" s="23">
        <f ca="1">NETWORKDAYS(LeaveTracker[[#This Row],[Start Date]],LeaveTracker[[#This Row],[End Date]],lstHolidays)</f>
        <v>1</v>
      </c>
      <c r="M3424" s="27"/>
    </row>
    <row r="3425" spans="1:13" ht="30" hidden="1" customHeight="1" x14ac:dyDescent="0.3">
      <c r="A3425" s="27">
        <f t="shared" si="28"/>
        <v>14</v>
      </c>
      <c r="B3425" s="31">
        <v>44966</v>
      </c>
      <c r="C3425" s="31">
        <v>44809</v>
      </c>
      <c r="D3425" s="19" t="s">
        <v>171</v>
      </c>
      <c r="E3425" s="51" t="str">
        <f>IF(ISBLANK(LeaveTracker[[#This Row],[Employee Name]]),"-----",VLOOKUP(LeaveTracker[[#This Row],[Employee Name]],Employees[[Employee Name]:[Office]],7))</f>
        <v>HRMO</v>
      </c>
      <c r="F3425" s="51" t="str">
        <f>IF(ISBLANK(LeaveTracker[[#This Row],[Employee Name]]),"-----",VLOOKUP(LeaveTracker[[#This Row],[Employee Name]],Employees[[Employee Name]:[Office]],6))</f>
        <v>REGULAR</v>
      </c>
      <c r="G3425" s="24">
        <v>44837</v>
      </c>
      <c r="H3425" s="24">
        <v>44839</v>
      </c>
      <c r="I3425" s="56" t="s">
        <v>82</v>
      </c>
      <c r="K3425" s="51" t="str">
        <f ca="1">LeaveTracker[[#This Row],[Days]]&amp;" "&amp;LeaveTracker[[#This Row],[Type of Leave]]</f>
        <v>3 VL</v>
      </c>
      <c r="L3425" s="23">
        <f ca="1">NETWORKDAYS(LeaveTracker[[#This Row],[Start Date]],LeaveTracker[[#This Row],[End Date]],lstHolidays)</f>
        <v>3</v>
      </c>
      <c r="M3425" s="27"/>
    </row>
    <row r="3426" spans="1:13" ht="30" hidden="1" customHeight="1" x14ac:dyDescent="0.3">
      <c r="A3426" s="27">
        <f t="shared" si="28"/>
        <v>15</v>
      </c>
      <c r="B3426" s="31">
        <v>44966</v>
      </c>
      <c r="C3426" s="31">
        <v>44810</v>
      </c>
      <c r="D3426" s="19" t="s">
        <v>171</v>
      </c>
      <c r="E3426" s="51" t="str">
        <f>IF(ISBLANK(LeaveTracker[[#This Row],[Employee Name]]),"-----",VLOOKUP(LeaveTracker[[#This Row],[Employee Name]],Employees[[Employee Name]:[Office]],7))</f>
        <v>HRMO</v>
      </c>
      <c r="F3426" s="51" t="str">
        <f>IF(ISBLANK(LeaveTracker[[#This Row],[Employee Name]]),"-----",VLOOKUP(LeaveTracker[[#This Row],[Employee Name]],Employees[[Employee Name]:[Office]],6))</f>
        <v>REGULAR</v>
      </c>
      <c r="G3426" s="24">
        <v>44806</v>
      </c>
      <c r="H3426" s="24">
        <v>44806</v>
      </c>
      <c r="I3426" s="56" t="s">
        <v>81</v>
      </c>
      <c r="K3426" s="51" t="str">
        <f ca="1">LeaveTracker[[#This Row],[Days]]&amp;" "&amp;LeaveTracker[[#This Row],[Type of Leave]]</f>
        <v>1 SL</v>
      </c>
      <c r="L3426" s="23">
        <f ca="1">NETWORKDAYS(LeaveTracker[[#This Row],[Start Date]],LeaveTracker[[#This Row],[End Date]],lstHolidays)</f>
        <v>1</v>
      </c>
      <c r="M3426" s="27"/>
    </row>
    <row r="3427" spans="1:13" ht="30" hidden="1" customHeight="1" x14ac:dyDescent="0.3">
      <c r="A3427" s="27">
        <v>15</v>
      </c>
      <c r="B3427" s="31">
        <v>44966</v>
      </c>
      <c r="C3427" s="31">
        <v>44810</v>
      </c>
      <c r="D3427" s="20" t="s">
        <v>171</v>
      </c>
      <c r="E3427" s="51" t="str">
        <f>IF(ISBLANK(LeaveTracker[[#This Row],[Employee Name]]),"-----",VLOOKUP(LeaveTracker[[#This Row],[Employee Name]],Employees[[Employee Name]:[Office]],7))</f>
        <v>HRMO</v>
      </c>
      <c r="F3427" s="51" t="str">
        <f>IF(ISBLANK(LeaveTracker[[#This Row],[Employee Name]]),"-----",VLOOKUP(LeaveTracker[[#This Row],[Employee Name]],Employees[[Employee Name]:[Office]],6))</f>
        <v>REGULAR</v>
      </c>
      <c r="G3427" s="24">
        <v>44809</v>
      </c>
      <c r="H3427" s="24">
        <v>44809</v>
      </c>
      <c r="I3427" s="56" t="s">
        <v>81</v>
      </c>
      <c r="K3427" s="51" t="str">
        <f ca="1">LeaveTracker[[#This Row],[Days]]&amp;" "&amp;LeaveTracker[[#This Row],[Type of Leave]]</f>
        <v>1 SL</v>
      </c>
      <c r="L3427" s="23">
        <f ca="1">NETWORKDAYS(LeaveTracker[[#This Row],[Start Date]],LeaveTracker[[#This Row],[End Date]],lstHolidays)</f>
        <v>1</v>
      </c>
      <c r="M3427" s="27"/>
    </row>
    <row r="3428" spans="1:13" ht="30" hidden="1" customHeight="1" x14ac:dyDescent="0.3">
      <c r="A3428" s="27">
        <f t="shared" si="28"/>
        <v>16</v>
      </c>
      <c r="B3428" s="31">
        <v>44966</v>
      </c>
      <c r="C3428" s="31">
        <v>44867</v>
      </c>
      <c r="D3428" s="20" t="s">
        <v>171</v>
      </c>
      <c r="E3428" s="51" t="str">
        <f>IF(ISBLANK(LeaveTracker[[#This Row],[Employee Name]]),"-----",VLOOKUP(LeaveTracker[[#This Row],[Employee Name]],Employees[[Employee Name]:[Office]],7))</f>
        <v>HRMO</v>
      </c>
      <c r="F3428" s="51" t="str">
        <f>IF(ISBLANK(LeaveTracker[[#This Row],[Employee Name]]),"-----",VLOOKUP(LeaveTracker[[#This Row],[Employee Name]],Employees[[Employee Name]:[Office]],6))</f>
        <v>REGULAR</v>
      </c>
      <c r="G3428" s="24">
        <v>44862</v>
      </c>
      <c r="H3428" s="24">
        <v>44862</v>
      </c>
      <c r="I3428" s="56" t="s">
        <v>82</v>
      </c>
      <c r="K3428" s="51" t="str">
        <f ca="1">LeaveTracker[[#This Row],[Days]]&amp;" "&amp;LeaveTracker[[#This Row],[Type of Leave]]</f>
        <v>1 VL</v>
      </c>
      <c r="L3428" s="23">
        <f ca="1">NETWORKDAYS(LeaveTracker[[#This Row],[Start Date]],LeaveTracker[[#This Row],[End Date]],lstHolidays)</f>
        <v>1</v>
      </c>
      <c r="M3428" s="27"/>
    </row>
    <row r="3429" spans="1:13" ht="30" hidden="1" customHeight="1" x14ac:dyDescent="0.3">
      <c r="A3429" s="27">
        <f t="shared" si="28"/>
        <v>17</v>
      </c>
      <c r="B3429" s="31">
        <v>44966</v>
      </c>
      <c r="C3429" s="31">
        <v>44930</v>
      </c>
      <c r="D3429" s="19" t="s">
        <v>1846</v>
      </c>
      <c r="E3429" s="51" t="str">
        <f>IF(ISBLANK(LeaveTracker[[#This Row],[Employee Name]]),"-----",VLOOKUP(LeaveTracker[[#This Row],[Employee Name]],Employees[[Employee Name]:[Office]],7))</f>
        <v>SP</v>
      </c>
      <c r="F3429" s="51" t="str">
        <f>IF(ISBLANK(LeaveTracker[[#This Row],[Employee Name]]),"-----",VLOOKUP(LeaveTracker[[#This Row],[Employee Name]],Employees[[Employee Name]:[Office]],6))</f>
        <v>CASUAL</v>
      </c>
      <c r="G3429" s="24">
        <v>44932</v>
      </c>
      <c r="H3429" s="24">
        <v>44932</v>
      </c>
      <c r="I3429" s="56" t="s">
        <v>82</v>
      </c>
      <c r="K3429" s="51" t="str">
        <f ca="1">LeaveTracker[[#This Row],[Days]]&amp;" "&amp;LeaveTracker[[#This Row],[Type of Leave]]</f>
        <v>1 VL</v>
      </c>
      <c r="L3429" s="23">
        <f ca="1">NETWORKDAYS(LeaveTracker[[#This Row],[Start Date]],LeaveTracker[[#This Row],[End Date]],lstHolidays)</f>
        <v>1</v>
      </c>
      <c r="M3429" s="27"/>
    </row>
    <row r="3430" spans="1:13" ht="30" hidden="1" customHeight="1" x14ac:dyDescent="0.3">
      <c r="A3430" s="27">
        <v>17</v>
      </c>
      <c r="B3430" s="31">
        <v>44966</v>
      </c>
      <c r="C3430" s="31">
        <v>44930</v>
      </c>
      <c r="D3430" s="19" t="s">
        <v>1846</v>
      </c>
      <c r="E3430" s="51" t="str">
        <f>IF(ISBLANK(LeaveTracker[[#This Row],[Employee Name]]),"-----",VLOOKUP(LeaveTracker[[#This Row],[Employee Name]],Employees[[Employee Name]:[Office]],7))</f>
        <v>SP</v>
      </c>
      <c r="F3430" s="51" t="str">
        <f>IF(ISBLANK(LeaveTracker[[#This Row],[Employee Name]]),"-----",VLOOKUP(LeaveTracker[[#This Row],[Employee Name]],Employees[[Employee Name]:[Office]],6))</f>
        <v>CASUAL</v>
      </c>
      <c r="G3430" s="24">
        <v>44937</v>
      </c>
      <c r="H3430" s="24">
        <v>44937</v>
      </c>
      <c r="I3430" s="56" t="s">
        <v>82</v>
      </c>
      <c r="K3430" s="51" t="str">
        <f ca="1">LeaveTracker[[#This Row],[Days]]&amp;" "&amp;LeaveTracker[[#This Row],[Type of Leave]]</f>
        <v>1 VL</v>
      </c>
      <c r="L3430" s="23">
        <f ca="1">NETWORKDAYS(LeaveTracker[[#This Row],[Start Date]],LeaveTracker[[#This Row],[End Date]],lstHolidays)</f>
        <v>1</v>
      </c>
      <c r="M3430" s="27"/>
    </row>
    <row r="3431" spans="1:13" ht="30" hidden="1" customHeight="1" x14ac:dyDescent="0.3">
      <c r="A3431" s="27">
        <v>17</v>
      </c>
      <c r="B3431" s="31">
        <v>44966</v>
      </c>
      <c r="C3431" s="31">
        <v>44930</v>
      </c>
      <c r="D3431" s="19" t="s">
        <v>1846</v>
      </c>
      <c r="E3431" s="51" t="str">
        <f>IF(ISBLANK(LeaveTracker[[#This Row],[Employee Name]]),"-----",VLOOKUP(LeaveTracker[[#This Row],[Employee Name]],Employees[[Employee Name]:[Office]],7))</f>
        <v>SP</v>
      </c>
      <c r="F3431" s="51" t="str">
        <f>IF(ISBLANK(LeaveTracker[[#This Row],[Employee Name]]),"-----",VLOOKUP(LeaveTracker[[#This Row],[Employee Name]],Employees[[Employee Name]:[Office]],6))</f>
        <v>CASUAL</v>
      </c>
      <c r="G3431" s="24">
        <v>44939</v>
      </c>
      <c r="H3431" s="24">
        <v>44939</v>
      </c>
      <c r="I3431" s="56" t="s">
        <v>82</v>
      </c>
      <c r="K3431" s="51" t="str">
        <f ca="1">LeaveTracker[[#This Row],[Days]]&amp;" "&amp;LeaveTracker[[#This Row],[Type of Leave]]</f>
        <v>1 VL</v>
      </c>
      <c r="L3431" s="23">
        <f ca="1">NETWORKDAYS(LeaveTracker[[#This Row],[Start Date]],LeaveTracker[[#This Row],[End Date]],lstHolidays)</f>
        <v>1</v>
      </c>
      <c r="M3431" s="27"/>
    </row>
    <row r="3432" spans="1:13" ht="30" hidden="1" customHeight="1" x14ac:dyDescent="0.3">
      <c r="A3432" s="27">
        <v>17</v>
      </c>
      <c r="B3432" s="31">
        <v>44966</v>
      </c>
      <c r="C3432" s="31">
        <v>44930</v>
      </c>
      <c r="D3432" s="19" t="s">
        <v>1846</v>
      </c>
      <c r="E3432" s="51" t="str">
        <f>IF(ISBLANK(LeaveTracker[[#This Row],[Employee Name]]),"-----",VLOOKUP(LeaveTracker[[#This Row],[Employee Name]],Employees[[Employee Name]:[Office]],7))</f>
        <v>SP</v>
      </c>
      <c r="F3432" s="51" t="str">
        <f>IF(ISBLANK(LeaveTracker[[#This Row],[Employee Name]]),"-----",VLOOKUP(LeaveTracker[[#This Row],[Employee Name]],Employees[[Employee Name]:[Office]],6))</f>
        <v>CASUAL</v>
      </c>
      <c r="G3432" s="24">
        <v>44944</v>
      </c>
      <c r="H3432" s="24">
        <v>44944</v>
      </c>
      <c r="I3432" s="56" t="s">
        <v>82</v>
      </c>
      <c r="K3432" s="51" t="str">
        <f ca="1">LeaveTracker[[#This Row],[Days]]&amp;" "&amp;LeaveTracker[[#This Row],[Type of Leave]]</f>
        <v>1 VL</v>
      </c>
      <c r="L3432" s="23">
        <f ca="1">NETWORKDAYS(LeaveTracker[[#This Row],[Start Date]],LeaveTracker[[#This Row],[End Date]],lstHolidays)</f>
        <v>1</v>
      </c>
      <c r="M3432" s="27"/>
    </row>
    <row r="3433" spans="1:13" ht="30" hidden="1" customHeight="1" x14ac:dyDescent="0.3">
      <c r="A3433" s="27">
        <v>17</v>
      </c>
      <c r="B3433" s="31">
        <v>44966</v>
      </c>
      <c r="C3433" s="31">
        <v>44930</v>
      </c>
      <c r="D3433" s="19" t="s">
        <v>1846</v>
      </c>
      <c r="E3433" s="51" t="str">
        <f>IF(ISBLANK(LeaveTracker[[#This Row],[Employee Name]]),"-----",VLOOKUP(LeaveTracker[[#This Row],[Employee Name]],Employees[[Employee Name]:[Office]],7))</f>
        <v>SP</v>
      </c>
      <c r="F3433" s="51" t="str">
        <f>IF(ISBLANK(LeaveTracker[[#This Row],[Employee Name]]),"-----",VLOOKUP(LeaveTracker[[#This Row],[Employee Name]],Employees[[Employee Name]:[Office]],6))</f>
        <v>CASUAL</v>
      </c>
      <c r="G3433" s="24">
        <v>44951</v>
      </c>
      <c r="H3433" s="24">
        <v>44951</v>
      </c>
      <c r="I3433" s="56" t="s">
        <v>82</v>
      </c>
      <c r="K3433" s="51" t="str">
        <f ca="1">LeaveTracker[[#This Row],[Days]]&amp;" "&amp;LeaveTracker[[#This Row],[Type of Leave]]</f>
        <v>1 VL</v>
      </c>
      <c r="L3433" s="23">
        <f ca="1">NETWORKDAYS(LeaveTracker[[#This Row],[Start Date]],LeaveTracker[[#This Row],[End Date]],lstHolidays)</f>
        <v>1</v>
      </c>
      <c r="M3433" s="27"/>
    </row>
    <row r="3434" spans="1:13" ht="30" hidden="1" customHeight="1" x14ac:dyDescent="0.3">
      <c r="A3434" s="27">
        <f t="shared" si="28"/>
        <v>18</v>
      </c>
      <c r="B3434" s="31">
        <v>44966</v>
      </c>
      <c r="C3434" s="31">
        <v>44820</v>
      </c>
      <c r="D3434" s="19" t="s">
        <v>738</v>
      </c>
      <c r="E3434" s="51" t="str">
        <f>IF(ISBLANK(LeaveTracker[[#This Row],[Employee Name]]),"-----",VLOOKUP(LeaveTracker[[#This Row],[Employee Name]],Employees[[Employee Name]:[Office]],7))</f>
        <v>SP</v>
      </c>
      <c r="F3434" s="51" t="str">
        <f>IF(ISBLANK(LeaveTracker[[#This Row],[Employee Name]]),"-----",VLOOKUP(LeaveTracker[[#This Row],[Employee Name]],Employees[[Employee Name]:[Office]],6))</f>
        <v>CASUAL</v>
      </c>
      <c r="G3434" s="24">
        <v>44918</v>
      </c>
      <c r="H3434" s="24">
        <v>44918</v>
      </c>
      <c r="I3434" s="56" t="s">
        <v>82</v>
      </c>
      <c r="K3434" s="51" t="str">
        <f ca="1">LeaveTracker[[#This Row],[Days]]&amp;" "&amp;LeaveTracker[[#This Row],[Type of Leave]]</f>
        <v>1 VL</v>
      </c>
      <c r="L3434" s="23">
        <f ca="1">NETWORKDAYS(LeaveTracker[[#This Row],[Start Date]],LeaveTracker[[#This Row],[End Date]],lstHolidays)</f>
        <v>1</v>
      </c>
      <c r="M3434" s="27"/>
    </row>
    <row r="3435" spans="1:13" ht="30" hidden="1" customHeight="1" x14ac:dyDescent="0.3">
      <c r="A3435" s="27">
        <v>18</v>
      </c>
      <c r="B3435" s="31">
        <v>44966</v>
      </c>
      <c r="C3435" s="31">
        <v>44820</v>
      </c>
      <c r="D3435" s="19" t="s">
        <v>738</v>
      </c>
      <c r="E3435" s="51" t="str">
        <f>IF(ISBLANK(LeaveTracker[[#This Row],[Employee Name]]),"-----",VLOOKUP(LeaveTracker[[#This Row],[Employee Name]],Employees[[Employee Name]:[Office]],7))</f>
        <v>SP</v>
      </c>
      <c r="F3435" s="51" t="str">
        <f>IF(ISBLANK(LeaveTracker[[#This Row],[Employee Name]]),"-----",VLOOKUP(LeaveTracker[[#This Row],[Employee Name]],Employees[[Employee Name]:[Office]],6))</f>
        <v>CASUAL</v>
      </c>
      <c r="G3435" s="24">
        <v>44922</v>
      </c>
      <c r="H3435" s="24">
        <v>44922</v>
      </c>
      <c r="I3435" s="56" t="s">
        <v>82</v>
      </c>
      <c r="K3435" s="51" t="str">
        <f ca="1">LeaveTracker[[#This Row],[Days]]&amp;" "&amp;LeaveTracker[[#This Row],[Type of Leave]]</f>
        <v>1 VL</v>
      </c>
      <c r="L3435" s="23">
        <f ca="1">NETWORKDAYS(LeaveTracker[[#This Row],[Start Date]],LeaveTracker[[#This Row],[End Date]],lstHolidays)</f>
        <v>1</v>
      </c>
      <c r="M3435" s="27"/>
    </row>
    <row r="3436" spans="1:13" ht="30" hidden="1" customHeight="1" x14ac:dyDescent="0.3">
      <c r="A3436" s="27">
        <v>18</v>
      </c>
      <c r="B3436" s="31">
        <v>44966</v>
      </c>
      <c r="C3436" s="31">
        <v>44820</v>
      </c>
      <c r="D3436" s="19" t="s">
        <v>738</v>
      </c>
      <c r="E3436" s="51" t="str">
        <f>IF(ISBLANK(LeaveTracker[[#This Row],[Employee Name]]),"-----",VLOOKUP(LeaveTracker[[#This Row],[Employee Name]],Employees[[Employee Name]:[Office]],7))</f>
        <v>SP</v>
      </c>
      <c r="F3436" s="51" t="str">
        <f>IF(ISBLANK(LeaveTracker[[#This Row],[Employee Name]]),"-----",VLOOKUP(LeaveTracker[[#This Row],[Employee Name]],Employees[[Employee Name]:[Office]],6))</f>
        <v>CASUAL</v>
      </c>
      <c r="G3436" s="24">
        <v>44924</v>
      </c>
      <c r="H3436" s="24">
        <v>44924</v>
      </c>
      <c r="I3436" s="56" t="s">
        <v>82</v>
      </c>
      <c r="K3436" s="51" t="str">
        <f ca="1">LeaveTracker[[#This Row],[Days]]&amp;" "&amp;LeaveTracker[[#This Row],[Type of Leave]]</f>
        <v>1 VL</v>
      </c>
      <c r="L3436" s="23">
        <f ca="1">NETWORKDAYS(LeaveTracker[[#This Row],[Start Date]],LeaveTracker[[#This Row],[End Date]],lstHolidays)</f>
        <v>1</v>
      </c>
      <c r="M3436" s="27"/>
    </row>
    <row r="3437" spans="1:13" ht="30" hidden="1" customHeight="1" x14ac:dyDescent="0.3">
      <c r="A3437" s="27">
        <f t="shared" si="28"/>
        <v>19</v>
      </c>
      <c r="B3437" s="31">
        <v>44966</v>
      </c>
      <c r="C3437" s="31">
        <v>44837</v>
      </c>
      <c r="D3437" s="19" t="s">
        <v>462</v>
      </c>
      <c r="E3437" s="51" t="str">
        <f>IF(ISBLANK(LeaveTracker[[#This Row],[Employee Name]]),"-----",VLOOKUP(LeaveTracker[[#This Row],[Employee Name]],Employees[[Employee Name]:[Office]],7))</f>
        <v>HRMO</v>
      </c>
      <c r="F3437" s="51" t="str">
        <f>IF(ISBLANK(LeaveTracker[[#This Row],[Employee Name]]),"-----",VLOOKUP(LeaveTracker[[#This Row],[Employee Name]],Employees[[Employee Name]:[Office]],6))</f>
        <v>REGULAR</v>
      </c>
      <c r="G3437" s="24">
        <v>44837</v>
      </c>
      <c r="H3437" s="24">
        <v>44838</v>
      </c>
      <c r="I3437" s="56" t="s">
        <v>82</v>
      </c>
      <c r="K3437" s="51" t="str">
        <f ca="1">LeaveTracker[[#This Row],[Days]]&amp;" "&amp;LeaveTracker[[#This Row],[Type of Leave]]</f>
        <v>2 VL</v>
      </c>
      <c r="L3437" s="23">
        <f ca="1">NETWORKDAYS(LeaveTracker[[#This Row],[Start Date]],LeaveTracker[[#This Row],[End Date]],lstHolidays)</f>
        <v>2</v>
      </c>
      <c r="M3437" s="27"/>
    </row>
    <row r="3438" spans="1:13" ht="30" hidden="1" customHeight="1" x14ac:dyDescent="0.3">
      <c r="A3438" s="27">
        <f t="shared" si="28"/>
        <v>20</v>
      </c>
      <c r="B3438" s="31">
        <v>44966</v>
      </c>
      <c r="C3438" s="31">
        <v>44855</v>
      </c>
      <c r="D3438" s="19" t="s">
        <v>431</v>
      </c>
      <c r="E3438" s="51" t="str">
        <f>IF(ISBLANK(LeaveTracker[[#This Row],[Employee Name]]),"-----",VLOOKUP(LeaveTracker[[#This Row],[Employee Name]],Employees[[Employee Name]:[Office]],7))</f>
        <v>HRMO</v>
      </c>
      <c r="F3438" s="51" t="str">
        <f>IF(ISBLANK(LeaveTracker[[#This Row],[Employee Name]]),"-----",VLOOKUP(LeaveTracker[[#This Row],[Employee Name]],Employees[[Employee Name]:[Office]],6))</f>
        <v>REGULAR</v>
      </c>
      <c r="G3438" s="24">
        <v>44853</v>
      </c>
      <c r="H3438" s="24">
        <v>44855</v>
      </c>
      <c r="I3438" s="56" t="s">
        <v>81</v>
      </c>
      <c r="K3438" s="51" t="str">
        <f ca="1">LeaveTracker[[#This Row],[Days]]&amp;" "&amp;LeaveTracker[[#This Row],[Type of Leave]]</f>
        <v>3 SL</v>
      </c>
      <c r="L3438" s="23">
        <f ca="1">NETWORKDAYS(LeaveTracker[[#This Row],[Start Date]],LeaveTracker[[#This Row],[End Date]],lstHolidays)</f>
        <v>3</v>
      </c>
      <c r="M3438" s="27"/>
    </row>
    <row r="3439" spans="1:13" ht="30" hidden="1" customHeight="1" x14ac:dyDescent="0.3">
      <c r="A3439" s="27">
        <f t="shared" si="28"/>
        <v>21</v>
      </c>
      <c r="B3439" s="31">
        <v>44966</v>
      </c>
      <c r="C3439" s="31">
        <v>44855</v>
      </c>
      <c r="D3439" s="19" t="s">
        <v>431</v>
      </c>
      <c r="E3439" s="51" t="str">
        <f>IF(ISBLANK(LeaveTracker[[#This Row],[Employee Name]]),"-----",VLOOKUP(LeaveTracker[[#This Row],[Employee Name]],Employees[[Employee Name]:[Office]],7))</f>
        <v>HRMO</v>
      </c>
      <c r="F3439" s="51" t="str">
        <f>IF(ISBLANK(LeaveTracker[[#This Row],[Employee Name]]),"-----",VLOOKUP(LeaveTracker[[#This Row],[Employee Name]],Employees[[Employee Name]:[Office]],6))</f>
        <v>REGULAR</v>
      </c>
      <c r="G3439" s="24">
        <v>44846</v>
      </c>
      <c r="H3439" s="24">
        <v>44848</v>
      </c>
      <c r="I3439" s="56" t="s">
        <v>81</v>
      </c>
      <c r="K3439" s="51" t="str">
        <f ca="1">LeaveTracker[[#This Row],[Days]]&amp;" "&amp;LeaveTracker[[#This Row],[Type of Leave]]</f>
        <v>3 SL</v>
      </c>
      <c r="L3439" s="23">
        <f ca="1">NETWORKDAYS(LeaveTracker[[#This Row],[Start Date]],LeaveTracker[[#This Row],[End Date]],lstHolidays)</f>
        <v>3</v>
      </c>
      <c r="M3439" s="27"/>
    </row>
    <row r="3440" spans="1:13" ht="30" hidden="1" customHeight="1" x14ac:dyDescent="0.3">
      <c r="A3440" s="27">
        <f t="shared" si="28"/>
        <v>22</v>
      </c>
      <c r="B3440" s="31">
        <v>44966</v>
      </c>
      <c r="C3440" s="31">
        <v>44889</v>
      </c>
      <c r="D3440" s="19" t="s">
        <v>1012</v>
      </c>
      <c r="E3440" s="51" t="str">
        <f>IF(ISBLANK(LeaveTracker[[#This Row],[Employee Name]]),"-----",VLOOKUP(LeaveTracker[[#This Row],[Employee Name]],Employees[[Employee Name]:[Office]],7))</f>
        <v>ACCOUNTING</v>
      </c>
      <c r="F3440" s="51" t="str">
        <f>IF(ISBLANK(LeaveTracker[[#This Row],[Employee Name]]),"-----",VLOOKUP(LeaveTracker[[#This Row],[Employee Name]],Employees[[Employee Name]:[Office]],6))</f>
        <v>REGULAR</v>
      </c>
      <c r="G3440" s="24">
        <v>44888</v>
      </c>
      <c r="H3440" s="24">
        <v>44904</v>
      </c>
      <c r="I3440" s="56" t="s">
        <v>300</v>
      </c>
      <c r="J3440" s="43" t="s">
        <v>2037</v>
      </c>
      <c r="K3440" s="51" t="str">
        <f ca="1">LeaveTracker[[#This Row],[Days]]&amp;" "&amp;LeaveTracker[[#This Row],[Type of Leave]]</f>
        <v>12 OTHER</v>
      </c>
      <c r="L3440" s="23">
        <f ca="1">NETWORKDAYS(LeaveTracker[[#This Row],[Start Date]],LeaveTracker[[#This Row],[End Date]],lstHolidays)</f>
        <v>12</v>
      </c>
      <c r="M3440" s="27"/>
    </row>
    <row r="3441" spans="1:13" ht="30" hidden="1" customHeight="1" x14ac:dyDescent="0.3">
      <c r="A3441" s="27">
        <f t="shared" si="28"/>
        <v>23</v>
      </c>
      <c r="B3441" s="31">
        <v>44966</v>
      </c>
      <c r="C3441" s="31">
        <v>44853</v>
      </c>
      <c r="D3441" s="19" t="s">
        <v>1012</v>
      </c>
      <c r="E3441" s="51" t="str">
        <f>IF(ISBLANK(LeaveTracker[[#This Row],[Employee Name]]),"-----",VLOOKUP(LeaveTracker[[#This Row],[Employee Name]],Employees[[Employee Name]:[Office]],7))</f>
        <v>ACCOUNTING</v>
      </c>
      <c r="F3441" s="51" t="str">
        <f>IF(ISBLANK(LeaveTracker[[#This Row],[Employee Name]]),"-----",VLOOKUP(LeaveTracker[[#This Row],[Employee Name]],Employees[[Employee Name]:[Office]],6))</f>
        <v>REGULAR</v>
      </c>
      <c r="G3441" s="24">
        <v>44851</v>
      </c>
      <c r="H3441" s="24">
        <v>44851</v>
      </c>
      <c r="I3441" s="56" t="s">
        <v>81</v>
      </c>
      <c r="K3441" s="51" t="str">
        <f ca="1">LeaveTracker[[#This Row],[Days]]&amp;" "&amp;LeaveTracker[[#This Row],[Type of Leave]]</f>
        <v>1 SL</v>
      </c>
      <c r="L3441" s="23">
        <f ca="1">NETWORKDAYS(LeaveTracker[[#This Row],[Start Date]],LeaveTracker[[#This Row],[End Date]],lstHolidays)</f>
        <v>1</v>
      </c>
      <c r="M3441" s="27"/>
    </row>
    <row r="3442" spans="1:13" ht="30" hidden="1" customHeight="1" x14ac:dyDescent="0.3">
      <c r="A3442" s="27">
        <f t="shared" si="28"/>
        <v>24</v>
      </c>
      <c r="B3442" s="31">
        <v>44966</v>
      </c>
      <c r="C3442" s="31">
        <v>44951</v>
      </c>
      <c r="D3442" s="19" t="s">
        <v>462</v>
      </c>
      <c r="E3442" s="51" t="str">
        <f>IF(ISBLANK(LeaveTracker[[#This Row],[Employee Name]]),"-----",VLOOKUP(LeaveTracker[[#This Row],[Employee Name]],Employees[[Employee Name]:[Office]],7))</f>
        <v>HRMO</v>
      </c>
      <c r="F3442" s="51" t="str">
        <f>IF(ISBLANK(LeaveTracker[[#This Row],[Employee Name]]),"-----",VLOOKUP(LeaveTracker[[#This Row],[Employee Name]],Employees[[Employee Name]:[Office]],6))</f>
        <v>REGULAR</v>
      </c>
      <c r="G3442" s="24">
        <v>44949</v>
      </c>
      <c r="H3442" s="24">
        <v>44950</v>
      </c>
      <c r="I3442" s="56" t="s">
        <v>81</v>
      </c>
      <c r="K3442" s="51" t="str">
        <f ca="1">LeaveTracker[[#This Row],[Days]]&amp;" "&amp;LeaveTracker[[#This Row],[Type of Leave]]</f>
        <v>2 SL</v>
      </c>
      <c r="L3442" s="23">
        <f ca="1">NETWORKDAYS(LeaveTracker[[#This Row],[Start Date]],LeaveTracker[[#This Row],[End Date]],lstHolidays)</f>
        <v>2</v>
      </c>
      <c r="M3442" s="27"/>
    </row>
    <row r="3443" spans="1:13" ht="30" hidden="1" customHeight="1" x14ac:dyDescent="0.3">
      <c r="A3443" s="27">
        <f t="shared" si="28"/>
        <v>25</v>
      </c>
      <c r="B3443" s="31">
        <v>44966</v>
      </c>
      <c r="C3443" s="31">
        <v>44872</v>
      </c>
      <c r="D3443" s="19" t="s">
        <v>378</v>
      </c>
      <c r="E3443" s="51" t="str">
        <f>IF(ISBLANK(LeaveTracker[[#This Row],[Employee Name]]),"-----",VLOOKUP(LeaveTracker[[#This Row],[Employee Name]],Employees[[Employee Name]:[Office]],7))</f>
        <v>CCT</v>
      </c>
      <c r="F3443" s="51" t="str">
        <f>IF(ISBLANK(LeaveTracker[[#This Row],[Employee Name]]),"-----",VLOOKUP(LeaveTracker[[#This Row],[Employee Name]],Employees[[Employee Name]:[Office]],6))</f>
        <v>REGULAR</v>
      </c>
      <c r="G3443" s="24">
        <v>44890</v>
      </c>
      <c r="H3443" s="24">
        <v>44890</v>
      </c>
      <c r="I3443" s="56" t="s">
        <v>82</v>
      </c>
      <c r="K3443" s="51" t="str">
        <f ca="1">LeaveTracker[[#This Row],[Days]]&amp;" "&amp;LeaveTracker[[#This Row],[Type of Leave]]</f>
        <v>1 VL</v>
      </c>
      <c r="L3443" s="23">
        <f ca="1">NETWORKDAYS(LeaveTracker[[#This Row],[Start Date]],LeaveTracker[[#This Row],[End Date]],lstHolidays)</f>
        <v>1</v>
      </c>
      <c r="M3443" s="27"/>
    </row>
    <row r="3444" spans="1:13" ht="30" hidden="1" customHeight="1" x14ac:dyDescent="0.3">
      <c r="A3444" s="27">
        <f t="shared" si="28"/>
        <v>26</v>
      </c>
      <c r="B3444" s="31">
        <v>44966</v>
      </c>
      <c r="C3444" s="31">
        <v>44809</v>
      </c>
      <c r="D3444" s="19" t="s">
        <v>1014</v>
      </c>
      <c r="E3444" s="51" t="str">
        <f>IF(ISBLANK(LeaveTracker[[#This Row],[Employee Name]]),"-----",VLOOKUP(LeaveTracker[[#This Row],[Employee Name]],Employees[[Employee Name]:[Office]],7))</f>
        <v>ACCOUNTING</v>
      </c>
      <c r="F3444" s="51" t="str">
        <f>IF(ISBLANK(LeaveTracker[[#This Row],[Employee Name]]),"-----",VLOOKUP(LeaveTracker[[#This Row],[Employee Name]],Employees[[Employee Name]:[Office]],6))</f>
        <v>REGULAR</v>
      </c>
      <c r="G3444" s="24">
        <v>44805</v>
      </c>
      <c r="H3444" s="24">
        <v>44805</v>
      </c>
      <c r="I3444" s="56" t="s">
        <v>81</v>
      </c>
      <c r="K3444" s="51" t="str">
        <f ca="1">LeaveTracker[[#This Row],[Days]]&amp;" "&amp;LeaveTracker[[#This Row],[Type of Leave]]</f>
        <v>1 SL</v>
      </c>
      <c r="L3444" s="23">
        <f ca="1">NETWORKDAYS(LeaveTracker[[#This Row],[Start Date]],LeaveTracker[[#This Row],[End Date]],lstHolidays)</f>
        <v>1</v>
      </c>
      <c r="M3444" s="27"/>
    </row>
    <row r="3445" spans="1:13" ht="30" hidden="1" customHeight="1" x14ac:dyDescent="0.3">
      <c r="A3445" s="27">
        <f t="shared" si="28"/>
        <v>27</v>
      </c>
      <c r="B3445" s="31">
        <v>44966</v>
      </c>
      <c r="C3445" s="31">
        <v>44816</v>
      </c>
      <c r="D3445" s="19" t="s">
        <v>1014</v>
      </c>
      <c r="E3445" s="51" t="str">
        <f>IF(ISBLANK(LeaveTracker[[#This Row],[Employee Name]]),"-----",VLOOKUP(LeaveTracker[[#This Row],[Employee Name]],Employees[[Employee Name]:[Office]],7))</f>
        <v>ACCOUNTING</v>
      </c>
      <c r="F3445" s="51" t="str">
        <f>IF(ISBLANK(LeaveTracker[[#This Row],[Employee Name]]),"-----",VLOOKUP(LeaveTracker[[#This Row],[Employee Name]],Employees[[Employee Name]:[Office]],6))</f>
        <v>REGULAR</v>
      </c>
      <c r="G3445" s="24">
        <v>44820</v>
      </c>
      <c r="H3445" s="24">
        <v>44820</v>
      </c>
      <c r="I3445" s="56" t="s">
        <v>82</v>
      </c>
      <c r="K3445" s="51" t="str">
        <f ca="1">LeaveTracker[[#This Row],[Days]]&amp;" "&amp;LeaveTracker[[#This Row],[Type of Leave]]</f>
        <v>1 VL</v>
      </c>
      <c r="L3445" s="23">
        <f ca="1">NETWORKDAYS(LeaveTracker[[#This Row],[Start Date]],LeaveTracker[[#This Row],[End Date]],lstHolidays)</f>
        <v>1</v>
      </c>
      <c r="M3445" s="27"/>
    </row>
    <row r="3446" spans="1:13" ht="30" hidden="1" customHeight="1" x14ac:dyDescent="0.3">
      <c r="A3446" s="27">
        <f t="shared" si="28"/>
        <v>28</v>
      </c>
      <c r="B3446" s="31">
        <v>44966</v>
      </c>
      <c r="C3446" s="31">
        <v>44826</v>
      </c>
      <c r="D3446" s="19" t="s">
        <v>1014</v>
      </c>
      <c r="E3446" s="51" t="str">
        <f>IF(ISBLANK(LeaveTracker[[#This Row],[Employee Name]]),"-----",VLOOKUP(LeaveTracker[[#This Row],[Employee Name]],Employees[[Employee Name]:[Office]],7))</f>
        <v>ACCOUNTING</v>
      </c>
      <c r="F3446" s="51" t="str">
        <f>IF(ISBLANK(LeaveTracker[[#This Row],[Employee Name]]),"-----",VLOOKUP(LeaveTracker[[#This Row],[Employee Name]],Employees[[Employee Name]:[Office]],6))</f>
        <v>REGULAR</v>
      </c>
      <c r="G3446" s="24">
        <v>44824</v>
      </c>
      <c r="H3446" s="24">
        <v>44824</v>
      </c>
      <c r="I3446" s="56" t="s">
        <v>81</v>
      </c>
      <c r="K3446" s="51" t="str">
        <f ca="1">LeaveTracker[[#This Row],[Days]]&amp;" "&amp;LeaveTracker[[#This Row],[Type of Leave]]</f>
        <v>1 SL</v>
      </c>
      <c r="L3446" s="23">
        <f ca="1">NETWORKDAYS(LeaveTracker[[#This Row],[Start Date]],LeaveTracker[[#This Row],[End Date]],lstHolidays)</f>
        <v>1</v>
      </c>
      <c r="M3446" s="27"/>
    </row>
    <row r="3447" spans="1:13" ht="30" hidden="1" customHeight="1" x14ac:dyDescent="0.3">
      <c r="A3447" s="27">
        <f t="shared" si="28"/>
        <v>29</v>
      </c>
      <c r="B3447" s="31">
        <v>44966</v>
      </c>
      <c r="C3447" s="31">
        <v>44840</v>
      </c>
      <c r="D3447" s="19" t="s">
        <v>1014</v>
      </c>
      <c r="E3447" s="51" t="str">
        <f>IF(ISBLANK(LeaveTracker[[#This Row],[Employee Name]]),"-----",VLOOKUP(LeaveTracker[[#This Row],[Employee Name]],Employees[[Employee Name]:[Office]],7))</f>
        <v>ACCOUNTING</v>
      </c>
      <c r="F3447" s="51" t="str">
        <f>IF(ISBLANK(LeaveTracker[[#This Row],[Employee Name]]),"-----",VLOOKUP(LeaveTracker[[#This Row],[Employee Name]],Employees[[Employee Name]:[Office]],6))</f>
        <v>REGULAR</v>
      </c>
      <c r="G3447" s="24">
        <v>44831</v>
      </c>
      <c r="H3447" s="24">
        <v>44838</v>
      </c>
      <c r="I3447" s="56" t="s">
        <v>81</v>
      </c>
      <c r="K3447" s="51" t="str">
        <f ca="1">LeaveTracker[[#This Row],[Days]]&amp;" "&amp;LeaveTracker[[#This Row],[Type of Leave]]</f>
        <v>6 SL</v>
      </c>
      <c r="L3447" s="23">
        <f ca="1">NETWORKDAYS(LeaveTracker[[#This Row],[Start Date]],LeaveTracker[[#This Row],[End Date]],lstHolidays)</f>
        <v>6</v>
      </c>
      <c r="M3447" s="27"/>
    </row>
    <row r="3448" spans="1:13" ht="30" hidden="1" customHeight="1" x14ac:dyDescent="0.3">
      <c r="A3448" s="27">
        <f t="shared" si="28"/>
        <v>30</v>
      </c>
      <c r="B3448" s="31">
        <v>44966</v>
      </c>
      <c r="C3448" s="31">
        <v>44846</v>
      </c>
      <c r="D3448" s="19" t="s">
        <v>1014</v>
      </c>
      <c r="E3448" s="51" t="str">
        <f>IF(ISBLANK(LeaveTracker[[#This Row],[Employee Name]]),"-----",VLOOKUP(LeaveTracker[[#This Row],[Employee Name]],Employees[[Employee Name]:[Office]],7))</f>
        <v>ACCOUNTING</v>
      </c>
      <c r="F3448" s="51" t="str">
        <f>IF(ISBLANK(LeaveTracker[[#This Row],[Employee Name]]),"-----",VLOOKUP(LeaveTracker[[#This Row],[Employee Name]],Employees[[Employee Name]:[Office]],6))</f>
        <v>REGULAR</v>
      </c>
      <c r="G3448" s="24">
        <v>44852</v>
      </c>
      <c r="H3448" s="24">
        <v>44852</v>
      </c>
      <c r="I3448" s="56" t="s">
        <v>82</v>
      </c>
      <c r="K3448" s="51" t="str">
        <f ca="1">LeaveTracker[[#This Row],[Days]]&amp;" "&amp;LeaveTracker[[#This Row],[Type of Leave]]</f>
        <v>1 VL</v>
      </c>
      <c r="L3448" s="23">
        <f ca="1">NETWORKDAYS(LeaveTracker[[#This Row],[Start Date]],LeaveTracker[[#This Row],[End Date]],lstHolidays)</f>
        <v>1</v>
      </c>
      <c r="M3448" s="27"/>
    </row>
    <row r="3449" spans="1:13" ht="30" hidden="1" customHeight="1" x14ac:dyDescent="0.3">
      <c r="A3449" s="27">
        <f t="shared" si="28"/>
        <v>31</v>
      </c>
      <c r="B3449" s="31">
        <v>44966</v>
      </c>
      <c r="C3449" s="31">
        <v>44861</v>
      </c>
      <c r="D3449" s="19" t="s">
        <v>1014</v>
      </c>
      <c r="E3449" s="51" t="str">
        <f>IF(ISBLANK(LeaveTracker[[#This Row],[Employee Name]]),"-----",VLOOKUP(LeaveTracker[[#This Row],[Employee Name]],Employees[[Employee Name]:[Office]],7))</f>
        <v>ACCOUNTING</v>
      </c>
      <c r="F3449" s="51" t="str">
        <f>IF(ISBLANK(LeaveTracker[[#This Row],[Employee Name]]),"-----",VLOOKUP(LeaveTracker[[#This Row],[Employee Name]],Employees[[Employee Name]:[Office]],6))</f>
        <v>REGULAR</v>
      </c>
      <c r="G3449" s="24">
        <v>44867</v>
      </c>
      <c r="H3449" s="24">
        <v>44867</v>
      </c>
      <c r="I3449" s="56" t="s">
        <v>82</v>
      </c>
      <c r="K3449" s="51" t="str">
        <f ca="1">LeaveTracker[[#This Row],[Days]]&amp;" "&amp;LeaveTracker[[#This Row],[Type of Leave]]</f>
        <v>0 VL</v>
      </c>
      <c r="L3449" s="23">
        <f ca="1">NETWORKDAYS(LeaveTracker[[#This Row],[Start Date]],LeaveTracker[[#This Row],[End Date]],lstHolidays)</f>
        <v>0</v>
      </c>
      <c r="M3449" s="27"/>
    </row>
    <row r="3450" spans="1:13" ht="30" hidden="1" customHeight="1" x14ac:dyDescent="0.3">
      <c r="A3450" s="27">
        <f t="shared" si="28"/>
        <v>32</v>
      </c>
      <c r="B3450" s="31">
        <v>44966</v>
      </c>
      <c r="C3450" s="31">
        <v>44900</v>
      </c>
      <c r="D3450" s="19" t="s">
        <v>1014</v>
      </c>
      <c r="E3450" s="51" t="str">
        <f>IF(ISBLANK(LeaveTracker[[#This Row],[Employee Name]]),"-----",VLOOKUP(LeaveTracker[[#This Row],[Employee Name]],Employees[[Employee Name]:[Office]],7))</f>
        <v>ACCOUNTING</v>
      </c>
      <c r="F3450" s="51" t="str">
        <f>IF(ISBLANK(LeaveTracker[[#This Row],[Employee Name]]),"-----",VLOOKUP(LeaveTracker[[#This Row],[Employee Name]],Employees[[Employee Name]:[Office]],6))</f>
        <v>REGULAR</v>
      </c>
      <c r="G3450" s="24">
        <v>44897</v>
      </c>
      <c r="H3450" s="24">
        <v>44897</v>
      </c>
      <c r="I3450" s="56" t="s">
        <v>81</v>
      </c>
      <c r="K3450" s="51" t="str">
        <f ca="1">LeaveTracker[[#This Row],[Days]]&amp;" "&amp;LeaveTracker[[#This Row],[Type of Leave]]</f>
        <v>1 SL</v>
      </c>
      <c r="L3450" s="23">
        <f ca="1">NETWORKDAYS(LeaveTracker[[#This Row],[Start Date]],LeaveTracker[[#This Row],[End Date]],lstHolidays)</f>
        <v>1</v>
      </c>
      <c r="M3450" s="27"/>
    </row>
    <row r="3451" spans="1:13" ht="30" hidden="1" customHeight="1" x14ac:dyDescent="0.3">
      <c r="A3451" s="27">
        <f t="shared" si="28"/>
        <v>33</v>
      </c>
      <c r="B3451" s="31">
        <v>44966</v>
      </c>
      <c r="C3451" s="31">
        <v>44900</v>
      </c>
      <c r="D3451" s="20" t="s">
        <v>1014</v>
      </c>
      <c r="E3451" s="51" t="str">
        <f>IF(ISBLANK(LeaveTracker[[#This Row],[Employee Name]]),"-----",VLOOKUP(LeaveTracker[[#This Row],[Employee Name]],Employees[[Employee Name]:[Office]],7))</f>
        <v>ACCOUNTING</v>
      </c>
      <c r="F3451" s="51" t="str">
        <f>IF(ISBLANK(LeaveTracker[[#This Row],[Employee Name]]),"-----",VLOOKUP(LeaveTracker[[#This Row],[Employee Name]],Employees[[Employee Name]:[Office]],6))</f>
        <v>REGULAR</v>
      </c>
      <c r="G3451" s="24">
        <v>44923</v>
      </c>
      <c r="H3451" s="24">
        <v>44924</v>
      </c>
      <c r="I3451" s="56" t="s">
        <v>82</v>
      </c>
      <c r="K3451" s="51" t="str">
        <f ca="1">LeaveTracker[[#This Row],[Days]]&amp;" "&amp;LeaveTracker[[#This Row],[Type of Leave]]</f>
        <v>2 VL</v>
      </c>
      <c r="L3451" s="23">
        <f ca="1">NETWORKDAYS(LeaveTracker[[#This Row],[Start Date]],LeaveTracker[[#This Row],[End Date]],lstHolidays)</f>
        <v>2</v>
      </c>
      <c r="M3451" s="27"/>
    </row>
    <row r="3452" spans="1:13" ht="30" hidden="1" customHeight="1" x14ac:dyDescent="0.3">
      <c r="A3452" s="27">
        <f t="shared" si="28"/>
        <v>34</v>
      </c>
      <c r="B3452" s="31">
        <v>44966</v>
      </c>
      <c r="C3452" s="31">
        <v>44914</v>
      </c>
      <c r="D3452" s="20" t="s">
        <v>1014</v>
      </c>
      <c r="E3452" s="51" t="str">
        <f>IF(ISBLANK(LeaveTracker[[#This Row],[Employee Name]]),"-----",VLOOKUP(LeaveTracker[[#This Row],[Employee Name]],Employees[[Employee Name]:[Office]],7))</f>
        <v>ACCOUNTING</v>
      </c>
      <c r="F3452" s="51" t="str">
        <f>IF(ISBLANK(LeaveTracker[[#This Row],[Employee Name]]),"-----",VLOOKUP(LeaveTracker[[#This Row],[Employee Name]],Employees[[Employee Name]:[Office]],6))</f>
        <v>REGULAR</v>
      </c>
      <c r="G3452" s="24">
        <v>44910</v>
      </c>
      <c r="H3452" s="24">
        <v>44910</v>
      </c>
      <c r="I3452" s="56" t="s">
        <v>81</v>
      </c>
      <c r="K3452" s="51" t="str">
        <f ca="1">LeaveTracker[[#This Row],[Days]]&amp;" "&amp;LeaveTracker[[#This Row],[Type of Leave]]</f>
        <v>1 SL</v>
      </c>
      <c r="L3452" s="23">
        <f ca="1">NETWORKDAYS(LeaveTracker[[#This Row],[Start Date]],LeaveTracker[[#This Row],[End Date]],lstHolidays)</f>
        <v>1</v>
      </c>
      <c r="M3452" s="27"/>
    </row>
    <row r="3453" spans="1:13" ht="30" hidden="1" customHeight="1" x14ac:dyDescent="0.3">
      <c r="A3453" s="27">
        <f t="shared" si="28"/>
        <v>35</v>
      </c>
      <c r="B3453" s="31">
        <v>44966</v>
      </c>
      <c r="C3453" s="31">
        <v>44847</v>
      </c>
      <c r="D3453" s="19" t="s">
        <v>522</v>
      </c>
      <c r="E3453" s="51" t="str">
        <f>IF(ISBLANK(LeaveTracker[[#This Row],[Employee Name]]),"-----",VLOOKUP(LeaveTracker[[#This Row],[Employee Name]],Employees[[Employee Name]:[Office]],7))</f>
        <v>ACCOUNTING</v>
      </c>
      <c r="F3453" s="51" t="str">
        <f>IF(ISBLANK(LeaveTracker[[#This Row],[Employee Name]]),"-----",VLOOKUP(LeaveTracker[[#This Row],[Employee Name]],Employees[[Employee Name]:[Office]],6))</f>
        <v>REGULAR</v>
      </c>
      <c r="G3453" s="24">
        <v>44868</v>
      </c>
      <c r="H3453" s="24">
        <v>44868</v>
      </c>
      <c r="I3453" s="56" t="s">
        <v>81</v>
      </c>
      <c r="K3453" s="51" t="str">
        <f ca="1">LeaveTracker[[#This Row],[Days]]&amp;" "&amp;LeaveTracker[[#This Row],[Type of Leave]]</f>
        <v>1 SL</v>
      </c>
      <c r="L3453" s="23">
        <f ca="1">NETWORKDAYS(LeaveTracker[[#This Row],[Start Date]],LeaveTracker[[#This Row],[End Date]],lstHolidays)</f>
        <v>1</v>
      </c>
      <c r="M3453" s="27"/>
    </row>
    <row r="3454" spans="1:13" ht="30" hidden="1" customHeight="1" x14ac:dyDescent="0.3">
      <c r="A3454" s="27">
        <f t="shared" si="28"/>
        <v>36</v>
      </c>
      <c r="B3454" s="31">
        <v>44966</v>
      </c>
      <c r="C3454" s="31">
        <v>44868</v>
      </c>
      <c r="D3454" s="19" t="s">
        <v>522</v>
      </c>
      <c r="E3454" s="51" t="str">
        <f>IF(ISBLANK(LeaveTracker[[#This Row],[Employee Name]]),"-----",VLOOKUP(LeaveTracker[[#This Row],[Employee Name]],Employees[[Employee Name]:[Office]],7))</f>
        <v>ACCOUNTING</v>
      </c>
      <c r="F3454" s="51" t="str">
        <f>IF(ISBLANK(LeaveTracker[[#This Row],[Employee Name]]),"-----",VLOOKUP(LeaveTracker[[#This Row],[Employee Name]],Employees[[Employee Name]:[Office]],6))</f>
        <v>REGULAR</v>
      </c>
      <c r="G3454" s="24">
        <v>44887</v>
      </c>
      <c r="H3454" s="24">
        <v>44887</v>
      </c>
      <c r="I3454" s="56" t="s">
        <v>300</v>
      </c>
      <c r="J3454" s="43" t="s">
        <v>1007</v>
      </c>
      <c r="K3454" s="51" t="str">
        <f ca="1">LeaveTracker[[#This Row],[Days]]&amp;" "&amp;LeaveTracker[[#This Row],[Type of Leave]]</f>
        <v>1 OTHER</v>
      </c>
      <c r="L3454" s="23">
        <f ca="1">NETWORKDAYS(LeaveTracker[[#This Row],[Start Date]],LeaveTracker[[#This Row],[End Date]],lstHolidays)</f>
        <v>1</v>
      </c>
      <c r="M3454" s="27"/>
    </row>
    <row r="3455" spans="1:13" ht="30" hidden="1" customHeight="1" x14ac:dyDescent="0.3">
      <c r="A3455" s="27">
        <f t="shared" si="28"/>
        <v>37</v>
      </c>
      <c r="B3455" s="31">
        <v>44966</v>
      </c>
      <c r="C3455" s="31">
        <v>44837</v>
      </c>
      <c r="D3455" s="19" t="s">
        <v>522</v>
      </c>
      <c r="E3455" s="51" t="str">
        <f>IF(ISBLANK(LeaveTracker[[#This Row],[Employee Name]]),"-----",VLOOKUP(LeaveTracker[[#This Row],[Employee Name]],Employees[[Employee Name]:[Office]],7))</f>
        <v>ACCOUNTING</v>
      </c>
      <c r="F3455" s="51" t="str">
        <f>IF(ISBLANK(LeaveTracker[[#This Row],[Employee Name]]),"-----",VLOOKUP(LeaveTracker[[#This Row],[Employee Name]],Employees[[Employee Name]:[Office]],6))</f>
        <v>REGULAR</v>
      </c>
      <c r="G3455" s="24">
        <v>44858</v>
      </c>
      <c r="H3455" s="24">
        <v>44859</v>
      </c>
      <c r="I3455" s="56" t="s">
        <v>82</v>
      </c>
      <c r="K3455" s="51" t="str">
        <f ca="1">LeaveTracker[[#This Row],[Days]]&amp;" "&amp;LeaveTracker[[#This Row],[Type of Leave]]</f>
        <v>2 VL</v>
      </c>
      <c r="L3455" s="23">
        <f ca="1">NETWORKDAYS(LeaveTracker[[#This Row],[Start Date]],LeaveTracker[[#This Row],[End Date]],lstHolidays)</f>
        <v>2</v>
      </c>
      <c r="M3455" s="27"/>
    </row>
    <row r="3456" spans="1:13" ht="30" hidden="1" customHeight="1" x14ac:dyDescent="0.3">
      <c r="A3456" s="27">
        <f t="shared" si="28"/>
        <v>38</v>
      </c>
      <c r="B3456" s="31">
        <v>44966</v>
      </c>
      <c r="C3456" s="31">
        <v>44847</v>
      </c>
      <c r="D3456" s="19" t="s">
        <v>522</v>
      </c>
      <c r="E3456" s="51" t="str">
        <f>IF(ISBLANK(LeaveTracker[[#This Row],[Employee Name]]),"-----",VLOOKUP(LeaveTracker[[#This Row],[Employee Name]],Employees[[Employee Name]:[Office]],7))</f>
        <v>ACCOUNTING</v>
      </c>
      <c r="F3456" s="51" t="str">
        <f>IF(ISBLANK(LeaveTracker[[#This Row],[Employee Name]]),"-----",VLOOKUP(LeaveTracker[[#This Row],[Employee Name]],Employees[[Employee Name]:[Office]],6))</f>
        <v>REGULAR</v>
      </c>
      <c r="G3456" s="24">
        <v>44846</v>
      </c>
      <c r="H3456" s="24">
        <v>44846</v>
      </c>
      <c r="I3456" s="56" t="s">
        <v>81</v>
      </c>
      <c r="K3456" s="51" t="str">
        <f ca="1">LeaveTracker[[#This Row],[Days]]&amp;" "&amp;LeaveTracker[[#This Row],[Type of Leave]]</f>
        <v>1 SL</v>
      </c>
      <c r="L3456" s="23">
        <f ca="1">NETWORKDAYS(LeaveTracker[[#This Row],[Start Date]],LeaveTracker[[#This Row],[End Date]],lstHolidays)</f>
        <v>1</v>
      </c>
      <c r="M3456" s="27"/>
    </row>
    <row r="3457" spans="1:13" ht="30" hidden="1" customHeight="1" x14ac:dyDescent="0.3">
      <c r="A3457" s="27">
        <f t="shared" si="28"/>
        <v>39</v>
      </c>
      <c r="B3457" s="31">
        <v>44966</v>
      </c>
      <c r="C3457" s="31">
        <v>44862</v>
      </c>
      <c r="D3457" s="19" t="s">
        <v>523</v>
      </c>
      <c r="E3457" s="51" t="str">
        <f>IF(ISBLANK(LeaveTracker[[#This Row],[Employee Name]]),"-----",VLOOKUP(LeaveTracker[[#This Row],[Employee Name]],Employees[[Employee Name]:[Office]],7))</f>
        <v>ACCOUNTING</v>
      </c>
      <c r="F3457" s="51" t="str">
        <f>IF(ISBLANK(LeaveTracker[[#This Row],[Employee Name]]),"-----",VLOOKUP(LeaveTracker[[#This Row],[Employee Name]],Employees[[Employee Name]:[Office]],6))</f>
        <v>REGULAR</v>
      </c>
      <c r="G3457" s="24">
        <v>44852</v>
      </c>
      <c r="H3457" s="24">
        <v>44852</v>
      </c>
      <c r="I3457" s="56" t="s">
        <v>81</v>
      </c>
      <c r="K3457" s="51" t="str">
        <f ca="1">LeaveTracker[[#This Row],[Days]]&amp;" "&amp;LeaveTracker[[#This Row],[Type of Leave]]</f>
        <v>1 SL</v>
      </c>
      <c r="L3457" s="23">
        <f ca="1">NETWORKDAYS(LeaveTracker[[#This Row],[Start Date]],LeaveTracker[[#This Row],[End Date]],lstHolidays)</f>
        <v>1</v>
      </c>
      <c r="M3457" s="27"/>
    </row>
    <row r="3458" spans="1:13" ht="30" hidden="1" customHeight="1" x14ac:dyDescent="0.3">
      <c r="A3458" s="27">
        <v>39</v>
      </c>
      <c r="B3458" s="31">
        <v>44966</v>
      </c>
      <c r="C3458" s="31">
        <v>44862</v>
      </c>
      <c r="D3458" s="19" t="s">
        <v>523</v>
      </c>
      <c r="E3458" s="51" t="str">
        <f>IF(ISBLANK(LeaveTracker[[#This Row],[Employee Name]]),"-----",VLOOKUP(LeaveTracker[[#This Row],[Employee Name]],Employees[[Employee Name]:[Office]],7))</f>
        <v>ACCOUNTING</v>
      </c>
      <c r="F3458" s="51" t="str">
        <f>IF(ISBLANK(LeaveTracker[[#This Row],[Employee Name]]),"-----",VLOOKUP(LeaveTracker[[#This Row],[Employee Name]],Employees[[Employee Name]:[Office]],6))</f>
        <v>REGULAR</v>
      </c>
      <c r="G3458" s="24">
        <v>44855</v>
      </c>
      <c r="H3458" s="24">
        <v>44855</v>
      </c>
      <c r="I3458" s="56" t="s">
        <v>81</v>
      </c>
      <c r="K3458" s="51" t="str">
        <f ca="1">LeaveTracker[[#This Row],[Days]]&amp;" "&amp;LeaveTracker[[#This Row],[Type of Leave]]</f>
        <v>1 SL</v>
      </c>
      <c r="L3458" s="23">
        <f ca="1">NETWORKDAYS(LeaveTracker[[#This Row],[Start Date]],LeaveTracker[[#This Row],[End Date]],lstHolidays)</f>
        <v>1</v>
      </c>
      <c r="M3458" s="27"/>
    </row>
    <row r="3459" spans="1:13" ht="30" hidden="1" customHeight="1" x14ac:dyDescent="0.3">
      <c r="A3459" s="27">
        <f t="shared" si="28"/>
        <v>40</v>
      </c>
      <c r="B3459" s="31">
        <v>44966</v>
      </c>
      <c r="C3459" s="31">
        <v>44804</v>
      </c>
      <c r="D3459" s="20" t="s">
        <v>523</v>
      </c>
      <c r="E3459" s="51" t="str">
        <f>IF(ISBLANK(LeaveTracker[[#This Row],[Employee Name]]),"-----",VLOOKUP(LeaveTracker[[#This Row],[Employee Name]],Employees[[Employee Name]:[Office]],7))</f>
        <v>ACCOUNTING</v>
      </c>
      <c r="F3459" s="51" t="str">
        <f>IF(ISBLANK(LeaveTracker[[#This Row],[Employee Name]]),"-----",VLOOKUP(LeaveTracker[[#This Row],[Employee Name]],Employees[[Employee Name]:[Office]],6))</f>
        <v>REGULAR</v>
      </c>
      <c r="G3459" s="24">
        <v>44795</v>
      </c>
      <c r="H3459" s="24">
        <v>44795</v>
      </c>
      <c r="I3459" s="56" t="s">
        <v>81</v>
      </c>
      <c r="K3459" s="51" t="str">
        <f ca="1">LeaveTracker[[#This Row],[Days]]&amp;" "&amp;LeaveTracker[[#This Row],[Type of Leave]]</f>
        <v>1 SL</v>
      </c>
      <c r="L3459" s="23">
        <f ca="1">NETWORKDAYS(LeaveTracker[[#This Row],[Start Date]],LeaveTracker[[#This Row],[End Date]],lstHolidays)</f>
        <v>1</v>
      </c>
      <c r="M3459" s="27"/>
    </row>
    <row r="3460" spans="1:13" ht="30" hidden="1" customHeight="1" x14ac:dyDescent="0.3">
      <c r="A3460" s="27">
        <f t="shared" si="28"/>
        <v>41</v>
      </c>
      <c r="B3460" s="31">
        <v>44966</v>
      </c>
      <c r="C3460" s="31">
        <v>44834</v>
      </c>
      <c r="D3460" s="20" t="s">
        <v>523</v>
      </c>
      <c r="E3460" s="51" t="str">
        <f>IF(ISBLANK(LeaveTracker[[#This Row],[Employee Name]]),"-----",VLOOKUP(LeaveTracker[[#This Row],[Employee Name]],Employees[[Employee Name]:[Office]],7))</f>
        <v>ACCOUNTING</v>
      </c>
      <c r="F3460" s="51" t="str">
        <f>IF(ISBLANK(LeaveTracker[[#This Row],[Employee Name]]),"-----",VLOOKUP(LeaveTracker[[#This Row],[Employee Name]],Employees[[Employee Name]:[Office]],6))</f>
        <v>REGULAR</v>
      </c>
      <c r="G3460" s="24">
        <v>44809</v>
      </c>
      <c r="H3460" s="24">
        <v>44810</v>
      </c>
      <c r="I3460" s="56" t="s">
        <v>81</v>
      </c>
      <c r="K3460" s="51" t="str">
        <f ca="1">LeaveTracker[[#This Row],[Days]]&amp;" "&amp;LeaveTracker[[#This Row],[Type of Leave]]</f>
        <v>2 SL</v>
      </c>
      <c r="L3460" s="23">
        <f ca="1">NETWORKDAYS(LeaveTracker[[#This Row],[Start Date]],LeaveTracker[[#This Row],[End Date]],lstHolidays)</f>
        <v>2</v>
      </c>
      <c r="M3460" s="27"/>
    </row>
    <row r="3461" spans="1:13" ht="30" hidden="1" customHeight="1" x14ac:dyDescent="0.3">
      <c r="A3461" s="27">
        <v>41</v>
      </c>
      <c r="B3461" s="31">
        <v>44966</v>
      </c>
      <c r="C3461" s="31">
        <v>44834</v>
      </c>
      <c r="D3461" s="20" t="s">
        <v>523</v>
      </c>
      <c r="E3461" s="51" t="str">
        <f>IF(ISBLANK(LeaveTracker[[#This Row],[Employee Name]]),"-----",VLOOKUP(LeaveTracker[[#This Row],[Employee Name]],Employees[[Employee Name]:[Office]],7))</f>
        <v>ACCOUNTING</v>
      </c>
      <c r="F3461" s="51" t="str">
        <f>IF(ISBLANK(LeaveTracker[[#This Row],[Employee Name]]),"-----",VLOOKUP(LeaveTracker[[#This Row],[Employee Name]],Employees[[Employee Name]:[Office]],6))</f>
        <v>REGULAR</v>
      </c>
      <c r="G3461" s="24">
        <v>44831</v>
      </c>
      <c r="H3461" s="24">
        <v>44832</v>
      </c>
      <c r="I3461" s="56" t="s">
        <v>81</v>
      </c>
      <c r="K3461" s="51" t="str">
        <f ca="1">LeaveTracker[[#This Row],[Days]]&amp;" "&amp;LeaveTracker[[#This Row],[Type of Leave]]</f>
        <v>2 SL</v>
      </c>
      <c r="L3461" s="23">
        <f ca="1">NETWORKDAYS(LeaveTracker[[#This Row],[Start Date]],LeaveTracker[[#This Row],[End Date]],lstHolidays)</f>
        <v>2</v>
      </c>
      <c r="M3461" s="27"/>
    </row>
    <row r="3462" spans="1:13" ht="30" hidden="1" customHeight="1" x14ac:dyDescent="0.3">
      <c r="A3462" s="27">
        <f t="shared" si="28"/>
        <v>42</v>
      </c>
      <c r="B3462" s="31">
        <v>44966</v>
      </c>
      <c r="C3462" s="31">
        <v>44894</v>
      </c>
      <c r="D3462" s="20" t="s">
        <v>523</v>
      </c>
      <c r="E3462" s="51" t="str">
        <f>IF(ISBLANK(LeaveTracker[[#This Row],[Employee Name]]),"-----",VLOOKUP(LeaveTracker[[#This Row],[Employee Name]],Employees[[Employee Name]:[Office]],7))</f>
        <v>ACCOUNTING</v>
      </c>
      <c r="F3462" s="51" t="str">
        <f>IF(ISBLANK(LeaveTracker[[#This Row],[Employee Name]]),"-----",VLOOKUP(LeaveTracker[[#This Row],[Employee Name]],Employees[[Employee Name]:[Office]],6))</f>
        <v>REGULAR</v>
      </c>
      <c r="G3462" s="24">
        <v>44888</v>
      </c>
      <c r="H3462" s="24">
        <v>44888</v>
      </c>
      <c r="I3462" s="56" t="s">
        <v>81</v>
      </c>
      <c r="K3462" s="51" t="str">
        <f ca="1">LeaveTracker[[#This Row],[Days]]&amp;" "&amp;LeaveTracker[[#This Row],[Type of Leave]]</f>
        <v>1 SL</v>
      </c>
      <c r="L3462" s="23">
        <f ca="1">NETWORKDAYS(LeaveTracker[[#This Row],[Start Date]],LeaveTracker[[#This Row],[End Date]],lstHolidays)</f>
        <v>1</v>
      </c>
      <c r="M3462" s="27"/>
    </row>
    <row r="3463" spans="1:13" ht="30" hidden="1" customHeight="1" x14ac:dyDescent="0.3">
      <c r="A3463" s="27">
        <v>42</v>
      </c>
      <c r="B3463" s="31">
        <v>44966</v>
      </c>
      <c r="C3463" s="31">
        <v>44894</v>
      </c>
      <c r="D3463" s="20" t="s">
        <v>523</v>
      </c>
      <c r="E3463" s="51" t="str">
        <f>IF(ISBLANK(LeaveTracker[[#This Row],[Employee Name]]),"-----",VLOOKUP(LeaveTracker[[#This Row],[Employee Name]],Employees[[Employee Name]:[Office]],7))</f>
        <v>ACCOUNTING</v>
      </c>
      <c r="F3463" s="51" t="str">
        <f>IF(ISBLANK(LeaveTracker[[#This Row],[Employee Name]]),"-----",VLOOKUP(LeaveTracker[[#This Row],[Employee Name]],Employees[[Employee Name]:[Office]],6))</f>
        <v>REGULAR</v>
      </c>
      <c r="G3463" s="24">
        <v>44893</v>
      </c>
      <c r="H3463" s="24">
        <v>44893</v>
      </c>
      <c r="I3463" s="56" t="s">
        <v>81</v>
      </c>
      <c r="K3463" s="51" t="str">
        <f ca="1">LeaveTracker[[#This Row],[Days]]&amp;" "&amp;LeaveTracker[[#This Row],[Type of Leave]]</f>
        <v>1 SL</v>
      </c>
      <c r="L3463" s="23">
        <f ca="1">NETWORKDAYS(LeaveTracker[[#This Row],[Start Date]],LeaveTracker[[#This Row],[End Date]],lstHolidays)</f>
        <v>1</v>
      </c>
      <c r="M3463" s="27"/>
    </row>
    <row r="3464" spans="1:13" ht="30" hidden="1" customHeight="1" x14ac:dyDescent="0.3">
      <c r="A3464" s="27">
        <f t="shared" si="28"/>
        <v>43</v>
      </c>
      <c r="B3464" s="31">
        <v>44966</v>
      </c>
      <c r="C3464" s="31">
        <v>44894</v>
      </c>
      <c r="D3464" s="20" t="s">
        <v>523</v>
      </c>
      <c r="E3464" s="51" t="str">
        <f>IF(ISBLANK(LeaveTracker[[#This Row],[Employee Name]]),"-----",VLOOKUP(LeaveTracker[[#This Row],[Employee Name]],Employees[[Employee Name]:[Office]],7))</f>
        <v>ACCOUNTING</v>
      </c>
      <c r="F3464" s="51" t="str">
        <f>IF(ISBLANK(LeaveTracker[[#This Row],[Employee Name]]),"-----",VLOOKUP(LeaveTracker[[#This Row],[Employee Name]],Employees[[Employee Name]:[Office]],6))</f>
        <v>REGULAR</v>
      </c>
      <c r="G3464" s="24">
        <v>44916</v>
      </c>
      <c r="H3464" s="24">
        <v>44916</v>
      </c>
      <c r="I3464" s="56" t="s">
        <v>82</v>
      </c>
      <c r="K3464" s="51" t="str">
        <f ca="1">LeaveTracker[[#This Row],[Days]]&amp;" "&amp;LeaveTracker[[#This Row],[Type of Leave]]</f>
        <v>1 VL</v>
      </c>
      <c r="L3464" s="23">
        <f ca="1">NETWORKDAYS(LeaveTracker[[#This Row],[Start Date]],LeaveTracker[[#This Row],[End Date]],lstHolidays)</f>
        <v>1</v>
      </c>
      <c r="M3464" s="27"/>
    </row>
    <row r="3465" spans="1:13" ht="30" hidden="1" customHeight="1" x14ac:dyDescent="0.3">
      <c r="A3465" s="27">
        <f t="shared" si="28"/>
        <v>44</v>
      </c>
      <c r="B3465" s="31">
        <v>44966</v>
      </c>
      <c r="C3465" s="31">
        <v>44872</v>
      </c>
      <c r="D3465" s="19" t="s">
        <v>867</v>
      </c>
      <c r="E3465" s="51" t="str">
        <f>IF(ISBLANK(LeaveTracker[[#This Row],[Employee Name]]),"-----",VLOOKUP(LeaveTracker[[#This Row],[Employee Name]],Employees[[Employee Name]:[Office]],7))</f>
        <v>ACCOUNTING</v>
      </c>
      <c r="F3465" s="51" t="str">
        <f>IF(ISBLANK(LeaveTracker[[#This Row],[Employee Name]]),"-----",VLOOKUP(LeaveTracker[[#This Row],[Employee Name]],Employees[[Employee Name]:[Office]],6))</f>
        <v>REGULAR</v>
      </c>
      <c r="G3465" s="24">
        <v>44869</v>
      </c>
      <c r="H3465" s="24">
        <v>44869</v>
      </c>
      <c r="I3465" s="56" t="s">
        <v>81</v>
      </c>
      <c r="K3465" s="51" t="str">
        <f ca="1">LeaveTracker[[#This Row],[Days]]&amp;" "&amp;LeaveTracker[[#This Row],[Type of Leave]]</f>
        <v>1 SL</v>
      </c>
      <c r="L3465" s="23">
        <f ca="1">NETWORKDAYS(LeaveTracker[[#This Row],[Start Date]],LeaveTracker[[#This Row],[End Date]],lstHolidays)</f>
        <v>1</v>
      </c>
      <c r="M3465" s="27"/>
    </row>
    <row r="3466" spans="1:13" ht="30" hidden="1" customHeight="1" x14ac:dyDescent="0.3">
      <c r="A3466" s="27">
        <f t="shared" si="28"/>
        <v>45</v>
      </c>
      <c r="B3466" s="31">
        <v>44966</v>
      </c>
      <c r="C3466" s="31">
        <v>44880</v>
      </c>
      <c r="D3466" s="19" t="s">
        <v>867</v>
      </c>
      <c r="E3466" s="51" t="str">
        <f>IF(ISBLANK(LeaveTracker[[#This Row],[Employee Name]]),"-----",VLOOKUP(LeaveTracker[[#This Row],[Employee Name]],Employees[[Employee Name]:[Office]],7))</f>
        <v>ACCOUNTING</v>
      </c>
      <c r="F3466" s="51" t="str">
        <f>IF(ISBLANK(LeaveTracker[[#This Row],[Employee Name]]),"-----",VLOOKUP(LeaveTracker[[#This Row],[Employee Name]],Employees[[Employee Name]:[Office]],6))</f>
        <v>REGULAR</v>
      </c>
      <c r="G3466" s="24">
        <v>44874</v>
      </c>
      <c r="H3466" s="24">
        <v>44874</v>
      </c>
      <c r="I3466" s="56" t="s">
        <v>81</v>
      </c>
      <c r="K3466" s="51" t="str">
        <f ca="1">LeaveTracker[[#This Row],[Days]]&amp;" "&amp;LeaveTracker[[#This Row],[Type of Leave]]</f>
        <v>1 SL</v>
      </c>
      <c r="L3466" s="23">
        <f ca="1">NETWORKDAYS(LeaveTracker[[#This Row],[Start Date]],LeaveTracker[[#This Row],[End Date]],lstHolidays)</f>
        <v>1</v>
      </c>
      <c r="M3466" s="27"/>
    </row>
    <row r="3467" spans="1:13" ht="30" hidden="1" customHeight="1" x14ac:dyDescent="0.3">
      <c r="A3467" s="27">
        <v>45</v>
      </c>
      <c r="B3467" s="31">
        <v>44966</v>
      </c>
      <c r="C3467" s="31">
        <v>44880</v>
      </c>
      <c r="D3467" s="19" t="s">
        <v>867</v>
      </c>
      <c r="E3467" s="51" t="str">
        <f>IF(ISBLANK(LeaveTracker[[#This Row],[Employee Name]]),"-----",VLOOKUP(LeaveTracker[[#This Row],[Employee Name]],Employees[[Employee Name]:[Office]],7))</f>
        <v>ACCOUNTING</v>
      </c>
      <c r="F3467" s="51" t="str">
        <f>IF(ISBLANK(LeaveTracker[[#This Row],[Employee Name]]),"-----",VLOOKUP(LeaveTracker[[#This Row],[Employee Name]],Employees[[Employee Name]:[Office]],6))</f>
        <v>REGULAR</v>
      </c>
      <c r="G3467" s="24">
        <v>44879</v>
      </c>
      <c r="H3467" s="24">
        <v>44879</v>
      </c>
      <c r="I3467" s="56" t="s">
        <v>81</v>
      </c>
      <c r="K3467" s="51" t="str">
        <f ca="1">LeaveTracker[[#This Row],[Days]]&amp;" "&amp;LeaveTracker[[#This Row],[Type of Leave]]</f>
        <v>1 SL</v>
      </c>
      <c r="L3467" s="23">
        <f ca="1">NETWORKDAYS(LeaveTracker[[#This Row],[Start Date]],LeaveTracker[[#This Row],[End Date]],lstHolidays)</f>
        <v>1</v>
      </c>
      <c r="M3467" s="27"/>
    </row>
    <row r="3468" spans="1:13" ht="30" hidden="1" customHeight="1" x14ac:dyDescent="0.3">
      <c r="A3468" s="27">
        <f t="shared" si="28"/>
        <v>46</v>
      </c>
      <c r="B3468" s="31">
        <v>44966</v>
      </c>
      <c r="C3468" s="31">
        <v>44883</v>
      </c>
      <c r="D3468" s="19" t="s">
        <v>867</v>
      </c>
      <c r="E3468" s="51" t="str">
        <f>IF(ISBLANK(LeaveTracker[[#This Row],[Employee Name]]),"-----",VLOOKUP(LeaveTracker[[#This Row],[Employee Name]],Employees[[Employee Name]:[Office]],7))</f>
        <v>ACCOUNTING</v>
      </c>
      <c r="F3468" s="51" t="str">
        <f>IF(ISBLANK(LeaveTracker[[#This Row],[Employee Name]]),"-----",VLOOKUP(LeaveTracker[[#This Row],[Employee Name]],Employees[[Employee Name]:[Office]],6))</f>
        <v>REGULAR</v>
      </c>
      <c r="G3468" s="24">
        <v>44900</v>
      </c>
      <c r="H3468" s="24">
        <v>44901</v>
      </c>
      <c r="I3468" s="56" t="s">
        <v>82</v>
      </c>
      <c r="K3468" s="51" t="str">
        <f ca="1">LeaveTracker[[#This Row],[Days]]&amp;" "&amp;LeaveTracker[[#This Row],[Type of Leave]]</f>
        <v>2 VL</v>
      </c>
      <c r="L3468" s="23">
        <f ca="1">NETWORKDAYS(LeaveTracker[[#This Row],[Start Date]],LeaveTracker[[#This Row],[End Date]],lstHolidays)</f>
        <v>2</v>
      </c>
      <c r="M3468" s="27"/>
    </row>
    <row r="3469" spans="1:13" ht="30" hidden="1" customHeight="1" x14ac:dyDescent="0.3">
      <c r="A3469" s="27">
        <v>46</v>
      </c>
      <c r="B3469" s="31">
        <v>44966</v>
      </c>
      <c r="C3469" s="31">
        <v>44883</v>
      </c>
      <c r="D3469" s="19" t="s">
        <v>867</v>
      </c>
      <c r="E3469" s="19" t="s">
        <v>867</v>
      </c>
      <c r="F3469" s="19" t="s">
        <v>867</v>
      </c>
      <c r="G3469" s="24">
        <v>44923</v>
      </c>
      <c r="H3469" s="24">
        <v>44924</v>
      </c>
      <c r="I3469" s="56" t="s">
        <v>82</v>
      </c>
      <c r="K3469" s="51" t="str">
        <f ca="1">LeaveTracker[[#This Row],[Days]]&amp;" "&amp;LeaveTracker[[#This Row],[Type of Leave]]</f>
        <v>2 VL</v>
      </c>
      <c r="L3469" s="23">
        <f ca="1">NETWORKDAYS(LeaveTracker[[#This Row],[Start Date]],LeaveTracker[[#This Row],[End Date]],lstHolidays)</f>
        <v>2</v>
      </c>
      <c r="M3469" s="27"/>
    </row>
    <row r="3470" spans="1:13" ht="30" hidden="1" customHeight="1" x14ac:dyDescent="0.3">
      <c r="A3470" s="27">
        <f t="shared" si="28"/>
        <v>47</v>
      </c>
      <c r="B3470" s="31">
        <v>44966</v>
      </c>
      <c r="C3470" s="31">
        <v>44867</v>
      </c>
      <c r="D3470" s="19" t="s">
        <v>867</v>
      </c>
      <c r="E3470" s="51" t="str">
        <f>IF(ISBLANK(LeaveTracker[[#This Row],[Employee Name]]),"-----",VLOOKUP(LeaveTracker[[#This Row],[Employee Name]],Employees[[Employee Name]:[Office]],7))</f>
        <v>ACCOUNTING</v>
      </c>
      <c r="F3470" s="51" t="str">
        <f>IF(ISBLANK(LeaveTracker[[#This Row],[Employee Name]]),"-----",VLOOKUP(LeaveTracker[[#This Row],[Employee Name]],Employees[[Employee Name]:[Office]],6))</f>
        <v>REGULAR</v>
      </c>
      <c r="G3470" s="24">
        <v>44875</v>
      </c>
      <c r="H3470" s="24">
        <v>44876</v>
      </c>
      <c r="I3470" s="56" t="s">
        <v>82</v>
      </c>
      <c r="K3470" s="51" t="str">
        <f ca="1">LeaveTracker[[#This Row],[Days]]&amp;" "&amp;LeaveTracker[[#This Row],[Type of Leave]]</f>
        <v>2 VL</v>
      </c>
      <c r="L3470" s="23">
        <f ca="1">NETWORKDAYS(LeaveTracker[[#This Row],[Start Date]],LeaveTracker[[#This Row],[End Date]],lstHolidays)</f>
        <v>2</v>
      </c>
      <c r="M3470" s="27"/>
    </row>
    <row r="3471" spans="1:13" ht="30" hidden="1" customHeight="1" x14ac:dyDescent="0.3">
      <c r="A3471" s="27">
        <f t="shared" si="28"/>
        <v>48</v>
      </c>
      <c r="B3471" s="31">
        <v>44966</v>
      </c>
      <c r="C3471" s="31">
        <v>44867</v>
      </c>
      <c r="D3471" s="19" t="s">
        <v>867</v>
      </c>
      <c r="E3471" s="51" t="str">
        <f>IF(ISBLANK(LeaveTracker[[#This Row],[Employee Name]]),"-----",VLOOKUP(LeaveTracker[[#This Row],[Employee Name]],Employees[[Employee Name]:[Office]],7))</f>
        <v>ACCOUNTING</v>
      </c>
      <c r="F3471" s="51" t="str">
        <f>IF(ISBLANK(LeaveTracker[[#This Row],[Employee Name]]),"-----",VLOOKUP(LeaveTracker[[#This Row],[Employee Name]],Employees[[Employee Name]:[Office]],6))</f>
        <v>REGULAR</v>
      </c>
      <c r="G3471" s="24">
        <v>44862</v>
      </c>
      <c r="H3471" s="24">
        <v>44862</v>
      </c>
      <c r="I3471" s="56" t="s">
        <v>81</v>
      </c>
      <c r="K3471" s="51" t="str">
        <f ca="1">LeaveTracker[[#This Row],[Days]]&amp;" "&amp;LeaveTracker[[#This Row],[Type of Leave]]</f>
        <v>1 SL</v>
      </c>
      <c r="L3471" s="23">
        <f ca="1">NETWORKDAYS(LeaveTracker[[#This Row],[Start Date]],LeaveTracker[[#This Row],[End Date]],lstHolidays)</f>
        <v>1</v>
      </c>
      <c r="M3471" s="27"/>
    </row>
    <row r="3472" spans="1:13" ht="30" hidden="1" customHeight="1" x14ac:dyDescent="0.3">
      <c r="A3472" s="27">
        <f t="shared" si="28"/>
        <v>49</v>
      </c>
      <c r="B3472" s="31">
        <v>44966</v>
      </c>
      <c r="C3472" s="31">
        <v>44860</v>
      </c>
      <c r="D3472" s="19" t="s">
        <v>867</v>
      </c>
      <c r="E3472" s="51" t="str">
        <f>IF(ISBLANK(LeaveTracker[[#This Row],[Employee Name]]),"-----",VLOOKUP(LeaveTracker[[#This Row],[Employee Name]],Employees[[Employee Name]:[Office]],7))</f>
        <v>ACCOUNTING</v>
      </c>
      <c r="F3472" s="51" t="str">
        <f>IF(ISBLANK(LeaveTracker[[#This Row],[Employee Name]]),"-----",VLOOKUP(LeaveTracker[[#This Row],[Employee Name]],Employees[[Employee Name]:[Office]],6))</f>
        <v>REGULAR</v>
      </c>
      <c r="G3472" s="24">
        <v>44860</v>
      </c>
      <c r="H3472" s="24">
        <v>44860</v>
      </c>
      <c r="I3472" s="56" t="s">
        <v>81</v>
      </c>
      <c r="K3472" s="51" t="str">
        <f ca="1">LeaveTracker[[#This Row],[Days]]&amp;" "&amp;LeaveTracker[[#This Row],[Type of Leave]]</f>
        <v>1 SL</v>
      </c>
      <c r="L3472" s="23">
        <f ca="1">NETWORKDAYS(LeaveTracker[[#This Row],[Start Date]],LeaveTracker[[#This Row],[End Date]],lstHolidays)</f>
        <v>1</v>
      </c>
      <c r="M3472" s="27"/>
    </row>
    <row r="3473" spans="1:13" ht="30" hidden="1" customHeight="1" x14ac:dyDescent="0.3">
      <c r="A3473" s="27">
        <f t="shared" si="28"/>
        <v>50</v>
      </c>
      <c r="B3473" s="31">
        <v>44966</v>
      </c>
      <c r="C3473" s="31">
        <v>44847</v>
      </c>
      <c r="D3473" s="19" t="s">
        <v>867</v>
      </c>
      <c r="E3473" s="51" t="str">
        <f>IF(ISBLANK(LeaveTracker[[#This Row],[Employee Name]]),"-----",VLOOKUP(LeaveTracker[[#This Row],[Employee Name]],Employees[[Employee Name]:[Office]],7))</f>
        <v>ACCOUNTING</v>
      </c>
      <c r="F3473" s="51" t="str">
        <f>IF(ISBLANK(LeaveTracker[[#This Row],[Employee Name]]),"-----",VLOOKUP(LeaveTracker[[#This Row],[Employee Name]],Employees[[Employee Name]:[Office]],6))</f>
        <v>REGULAR</v>
      </c>
      <c r="G3473" s="24">
        <v>44853</v>
      </c>
      <c r="H3473" s="24">
        <v>44853</v>
      </c>
      <c r="I3473" s="56" t="s">
        <v>300</v>
      </c>
      <c r="J3473" s="43" t="s">
        <v>1007</v>
      </c>
      <c r="K3473" s="51" t="str">
        <f ca="1">LeaveTracker[[#This Row],[Days]]&amp;" "&amp;LeaveTracker[[#This Row],[Type of Leave]]</f>
        <v>1 OTHER</v>
      </c>
      <c r="L3473" s="23">
        <f ca="1">NETWORKDAYS(LeaveTracker[[#This Row],[Start Date]],LeaveTracker[[#This Row],[End Date]],lstHolidays)</f>
        <v>1</v>
      </c>
      <c r="M3473" s="27"/>
    </row>
    <row r="3474" spans="1:13" ht="30" hidden="1" customHeight="1" x14ac:dyDescent="0.3">
      <c r="A3474" s="27">
        <f t="shared" ref="A3474:A3536" si="29">A3473+1</f>
        <v>51</v>
      </c>
      <c r="B3474" s="31">
        <v>44966</v>
      </c>
      <c r="C3474" s="31">
        <v>44826</v>
      </c>
      <c r="D3474" s="19" t="s">
        <v>867</v>
      </c>
      <c r="E3474" s="51" t="str">
        <f>IF(ISBLANK(LeaveTracker[[#This Row],[Employee Name]]),"-----",VLOOKUP(LeaveTracker[[#This Row],[Employee Name]],Employees[[Employee Name]:[Office]],7))</f>
        <v>ACCOUNTING</v>
      </c>
      <c r="F3474" s="51" t="str">
        <f>IF(ISBLANK(LeaveTracker[[#This Row],[Employee Name]]),"-----",VLOOKUP(LeaveTracker[[#This Row],[Employee Name]],Employees[[Employee Name]:[Office]],6))</f>
        <v>REGULAR</v>
      </c>
      <c r="G3474" s="24">
        <v>44825</v>
      </c>
      <c r="H3474" s="24">
        <v>44825</v>
      </c>
      <c r="I3474" s="56" t="s">
        <v>300</v>
      </c>
      <c r="J3474" s="43" t="s">
        <v>1007</v>
      </c>
      <c r="K3474" s="51" t="str">
        <f ca="1">LeaveTracker[[#This Row],[Days]]&amp;" "&amp;LeaveTracker[[#This Row],[Type of Leave]]</f>
        <v>1 OTHER</v>
      </c>
      <c r="L3474" s="23">
        <f ca="1">NETWORKDAYS(LeaveTracker[[#This Row],[Start Date]],LeaveTracker[[#This Row],[End Date]],lstHolidays)</f>
        <v>1</v>
      </c>
      <c r="M3474" s="27"/>
    </row>
    <row r="3475" spans="1:13" ht="30" hidden="1" customHeight="1" x14ac:dyDescent="0.3">
      <c r="A3475" s="27">
        <f t="shared" si="29"/>
        <v>52</v>
      </c>
      <c r="B3475" s="31">
        <v>44966</v>
      </c>
      <c r="C3475" s="31">
        <v>44893</v>
      </c>
      <c r="D3475" s="19" t="s">
        <v>867</v>
      </c>
      <c r="E3475" s="51" t="str">
        <f>IF(ISBLANK(LeaveTracker[[#This Row],[Employee Name]]),"-----",VLOOKUP(LeaveTracker[[#This Row],[Employee Name]],Employees[[Employee Name]:[Office]],7))</f>
        <v>ACCOUNTING</v>
      </c>
      <c r="F3475" s="51" t="str">
        <f>IF(ISBLANK(LeaveTracker[[#This Row],[Employee Name]]),"-----",VLOOKUP(LeaveTracker[[#This Row],[Employee Name]],Employees[[Employee Name]:[Office]],6))</f>
        <v>REGULAR</v>
      </c>
      <c r="G3475" s="24">
        <v>44890</v>
      </c>
      <c r="H3475" s="24">
        <v>44890</v>
      </c>
      <c r="I3475" s="56" t="s">
        <v>81</v>
      </c>
      <c r="K3475" s="51" t="str">
        <f ca="1">LeaveTracker[[#This Row],[Days]]&amp;" "&amp;LeaveTracker[[#This Row],[Type of Leave]]</f>
        <v>1 SL</v>
      </c>
      <c r="L3475" s="23">
        <f ca="1">NETWORKDAYS(LeaveTracker[[#This Row],[Start Date]],LeaveTracker[[#This Row],[End Date]],lstHolidays)</f>
        <v>1</v>
      </c>
      <c r="M3475" s="27"/>
    </row>
    <row r="3476" spans="1:13" ht="30" hidden="1" customHeight="1" x14ac:dyDescent="0.3">
      <c r="A3476" s="27">
        <f t="shared" si="29"/>
        <v>53</v>
      </c>
      <c r="B3476" s="31">
        <v>44966</v>
      </c>
      <c r="C3476" s="31">
        <v>44901</v>
      </c>
      <c r="D3476" s="19" t="s">
        <v>867</v>
      </c>
      <c r="E3476" s="51" t="str">
        <f>IF(ISBLANK(LeaveTracker[[#This Row],[Employee Name]]),"-----",VLOOKUP(LeaveTracker[[#This Row],[Employee Name]],Employees[[Employee Name]:[Office]],7))</f>
        <v>ACCOUNTING</v>
      </c>
      <c r="F3476" s="51" t="str">
        <f>IF(ISBLANK(LeaveTracker[[#This Row],[Employee Name]]),"-----",VLOOKUP(LeaveTracker[[#This Row],[Employee Name]],Employees[[Employee Name]:[Office]],6))</f>
        <v>REGULAR</v>
      </c>
      <c r="G3476" s="24">
        <v>44897</v>
      </c>
      <c r="H3476" s="24">
        <v>44897</v>
      </c>
      <c r="I3476" s="56" t="s">
        <v>81</v>
      </c>
      <c r="K3476" s="51" t="str">
        <f ca="1">LeaveTracker[[#This Row],[Days]]&amp;" "&amp;LeaveTracker[[#This Row],[Type of Leave]]</f>
        <v>1 SL</v>
      </c>
      <c r="L3476" s="23">
        <f ca="1">NETWORKDAYS(LeaveTracker[[#This Row],[Start Date]],LeaveTracker[[#This Row],[End Date]],lstHolidays)</f>
        <v>1</v>
      </c>
      <c r="M3476" s="27"/>
    </row>
    <row r="3477" spans="1:13" ht="30" hidden="1" customHeight="1" x14ac:dyDescent="0.3">
      <c r="A3477" s="27">
        <v>53</v>
      </c>
      <c r="B3477" s="31">
        <v>44966</v>
      </c>
      <c r="C3477" s="31">
        <v>44901</v>
      </c>
      <c r="D3477" s="19" t="s">
        <v>867</v>
      </c>
      <c r="E3477" s="51" t="str">
        <f>IF(ISBLANK(LeaveTracker[[#This Row],[Employee Name]]),"-----",VLOOKUP(LeaveTracker[[#This Row],[Employee Name]],Employees[[Employee Name]:[Office]],7))</f>
        <v>ACCOUNTING</v>
      </c>
      <c r="F3477" s="51" t="str">
        <f>IF(ISBLANK(LeaveTracker[[#This Row],[Employee Name]]),"-----",VLOOKUP(LeaveTracker[[#This Row],[Employee Name]],Employees[[Employee Name]:[Office]],6))</f>
        <v>REGULAR</v>
      </c>
      <c r="G3477" s="21">
        <v>44902</v>
      </c>
      <c r="H3477" s="24">
        <v>44904</v>
      </c>
      <c r="I3477" s="56" t="s">
        <v>81</v>
      </c>
      <c r="K3477" s="51" t="str">
        <f ca="1">LeaveTracker[[#This Row],[Days]]&amp;" "&amp;LeaveTracker[[#This Row],[Type of Leave]]</f>
        <v>2 SL</v>
      </c>
      <c r="L3477" s="23">
        <f ca="1">NETWORKDAYS(LeaveTracker[[#This Row],[Start Date]],LeaveTracker[[#This Row],[End Date]],lstHolidays)</f>
        <v>2</v>
      </c>
      <c r="M3477" s="27"/>
    </row>
    <row r="3478" spans="1:13" ht="30" hidden="1" customHeight="1" x14ac:dyDescent="0.3">
      <c r="A3478" s="27">
        <v>53</v>
      </c>
      <c r="B3478" s="31">
        <v>44966</v>
      </c>
      <c r="C3478" s="31">
        <v>44901</v>
      </c>
      <c r="D3478" s="19" t="s">
        <v>867</v>
      </c>
      <c r="E3478" s="51" t="str">
        <f>IF(ISBLANK(LeaveTracker[[#This Row],[Employee Name]]),"-----",VLOOKUP(LeaveTracker[[#This Row],[Employee Name]],Employees[[Employee Name]:[Office]],7))</f>
        <v>ACCOUNTING</v>
      </c>
      <c r="F3478" s="51" t="str">
        <f>IF(ISBLANK(LeaveTracker[[#This Row],[Employee Name]]),"-----",VLOOKUP(LeaveTracker[[#This Row],[Employee Name]],Employees[[Employee Name]:[Office]],6))</f>
        <v>REGULAR</v>
      </c>
      <c r="G3478" s="24">
        <v>44907</v>
      </c>
      <c r="H3478" s="24">
        <v>44911</v>
      </c>
      <c r="I3478" s="56" t="s">
        <v>81</v>
      </c>
      <c r="K3478" s="51" t="str">
        <f ca="1">LeaveTracker[[#This Row],[Days]]&amp;" "&amp;LeaveTracker[[#This Row],[Type of Leave]]</f>
        <v>5 SL</v>
      </c>
      <c r="L3478" s="23">
        <f ca="1">NETWORKDAYS(LeaveTracker[[#This Row],[Start Date]],LeaveTracker[[#This Row],[End Date]],lstHolidays)</f>
        <v>5</v>
      </c>
      <c r="M3478" s="27"/>
    </row>
    <row r="3479" spans="1:13" ht="30" hidden="1" customHeight="1" x14ac:dyDescent="0.3">
      <c r="A3479" s="27">
        <f t="shared" si="29"/>
        <v>54</v>
      </c>
      <c r="B3479" s="31">
        <v>44966</v>
      </c>
      <c r="C3479" s="31">
        <v>44837</v>
      </c>
      <c r="D3479" s="19" t="s">
        <v>864</v>
      </c>
      <c r="E3479" s="51" t="str">
        <f>IF(ISBLANK(LeaveTracker[[#This Row],[Employee Name]]),"-----",VLOOKUP(LeaveTracker[[#This Row],[Employee Name]],Employees[[Employee Name]:[Office]],7))</f>
        <v>ACCOUNTING</v>
      </c>
      <c r="F3479" s="51" t="str">
        <f>IF(ISBLANK(LeaveTracker[[#This Row],[Employee Name]]),"-----",VLOOKUP(LeaveTracker[[#This Row],[Employee Name]],Employees[[Employee Name]:[Office]],6))</f>
        <v>REGULAR</v>
      </c>
      <c r="G3479" s="24">
        <v>44879</v>
      </c>
      <c r="H3479" s="24">
        <v>44881</v>
      </c>
      <c r="I3479" s="56" t="s">
        <v>82</v>
      </c>
      <c r="K3479" s="51" t="str">
        <f ca="1">LeaveTracker[[#This Row],[Days]]&amp;" "&amp;LeaveTracker[[#This Row],[Type of Leave]]</f>
        <v>3 VL</v>
      </c>
      <c r="L3479" s="23">
        <f ca="1">NETWORKDAYS(LeaveTracker[[#This Row],[Start Date]],LeaveTracker[[#This Row],[End Date]],lstHolidays)</f>
        <v>3</v>
      </c>
      <c r="M3479" s="27"/>
    </row>
    <row r="3480" spans="1:13" ht="30" hidden="1" customHeight="1" x14ac:dyDescent="0.3">
      <c r="A3480" s="27">
        <f t="shared" si="29"/>
        <v>55</v>
      </c>
      <c r="B3480" s="31">
        <v>44966</v>
      </c>
      <c r="C3480" s="31">
        <v>44837</v>
      </c>
      <c r="D3480" s="19" t="s">
        <v>864</v>
      </c>
      <c r="E3480" s="51" t="str">
        <f>IF(ISBLANK(LeaveTracker[[#This Row],[Employee Name]]),"-----",VLOOKUP(LeaveTracker[[#This Row],[Employee Name]],Employees[[Employee Name]:[Office]],7))</f>
        <v>ACCOUNTING</v>
      </c>
      <c r="F3480" s="51" t="str">
        <f>IF(ISBLANK(LeaveTracker[[#This Row],[Employee Name]]),"-----",VLOOKUP(LeaveTracker[[#This Row],[Employee Name]],Employees[[Employee Name]:[Office]],6))</f>
        <v>REGULAR</v>
      </c>
      <c r="G3480" s="24">
        <v>44858</v>
      </c>
      <c r="H3480" s="24">
        <v>44859</v>
      </c>
      <c r="I3480" s="56" t="s">
        <v>82</v>
      </c>
      <c r="K3480" s="51" t="str">
        <f ca="1">LeaveTracker[[#This Row],[Days]]&amp;" "&amp;LeaveTracker[[#This Row],[Type of Leave]]</f>
        <v>2 VL</v>
      </c>
      <c r="L3480" s="23">
        <f ca="1">NETWORKDAYS(LeaveTracker[[#This Row],[Start Date]],LeaveTracker[[#This Row],[End Date]],lstHolidays)</f>
        <v>2</v>
      </c>
      <c r="M3480" s="27"/>
    </row>
    <row r="3481" spans="1:13" ht="30" hidden="1" customHeight="1" x14ac:dyDescent="0.3">
      <c r="A3481" s="27">
        <f t="shared" si="29"/>
        <v>56</v>
      </c>
      <c r="B3481" s="31">
        <v>44966</v>
      </c>
      <c r="C3481" s="31">
        <v>44837</v>
      </c>
      <c r="D3481" s="19" t="s">
        <v>864</v>
      </c>
      <c r="E3481" s="51" t="str">
        <f>IF(ISBLANK(LeaveTracker[[#This Row],[Employee Name]]),"-----",VLOOKUP(LeaveTracker[[#This Row],[Employee Name]],Employees[[Employee Name]:[Office]],7))</f>
        <v>ACCOUNTING</v>
      </c>
      <c r="F3481" s="51" t="str">
        <f>IF(ISBLANK(LeaveTracker[[#This Row],[Employee Name]]),"-----",VLOOKUP(LeaveTracker[[#This Row],[Employee Name]],Employees[[Employee Name]:[Office]],6))</f>
        <v>REGULAR</v>
      </c>
      <c r="G3481" s="24">
        <v>44845</v>
      </c>
      <c r="H3481" s="24">
        <v>44845</v>
      </c>
      <c r="I3481" s="56" t="s">
        <v>81</v>
      </c>
      <c r="K3481" s="51" t="str">
        <f ca="1">LeaveTracker[[#This Row],[Days]]&amp;" "&amp;LeaveTracker[[#This Row],[Type of Leave]]</f>
        <v>1 SL</v>
      </c>
      <c r="L3481" s="23">
        <f ca="1">NETWORKDAYS(LeaveTracker[[#This Row],[Start Date]],LeaveTracker[[#This Row],[End Date]],lstHolidays)</f>
        <v>1</v>
      </c>
      <c r="M3481" s="27"/>
    </row>
    <row r="3482" spans="1:13" ht="30" hidden="1" customHeight="1" x14ac:dyDescent="0.3">
      <c r="A3482" s="27">
        <f t="shared" si="29"/>
        <v>57</v>
      </c>
      <c r="B3482" s="31">
        <v>44966</v>
      </c>
      <c r="C3482" s="31">
        <v>44825</v>
      </c>
      <c r="D3482" s="19" t="s">
        <v>864</v>
      </c>
      <c r="E3482" s="51" t="str">
        <f>IF(ISBLANK(LeaveTracker[[#This Row],[Employee Name]]),"-----",VLOOKUP(LeaveTracker[[#This Row],[Employee Name]],Employees[[Employee Name]:[Office]],7))</f>
        <v>ACCOUNTING</v>
      </c>
      <c r="F3482" s="51" t="str">
        <f>IF(ISBLANK(LeaveTracker[[#This Row],[Employee Name]]),"-----",VLOOKUP(LeaveTracker[[#This Row],[Employee Name]],Employees[[Employee Name]:[Office]],6))</f>
        <v>REGULAR</v>
      </c>
      <c r="G3482" s="24">
        <v>44818</v>
      </c>
      <c r="H3482" s="24">
        <v>44819</v>
      </c>
      <c r="I3482" s="56" t="s">
        <v>81</v>
      </c>
      <c r="K3482" s="51" t="str">
        <f ca="1">LeaveTracker[[#This Row],[Days]]&amp;" "&amp;LeaveTracker[[#This Row],[Type of Leave]]</f>
        <v>2 SL</v>
      </c>
      <c r="L3482" s="23">
        <f ca="1">NETWORKDAYS(LeaveTracker[[#This Row],[Start Date]],LeaveTracker[[#This Row],[End Date]],lstHolidays)</f>
        <v>2</v>
      </c>
      <c r="M3482" s="27"/>
    </row>
    <row r="3483" spans="1:13" ht="30" hidden="1" customHeight="1" x14ac:dyDescent="0.3">
      <c r="A3483" s="27">
        <f t="shared" si="29"/>
        <v>58</v>
      </c>
      <c r="B3483" s="31">
        <v>44966</v>
      </c>
      <c r="C3483" s="31">
        <v>44872</v>
      </c>
      <c r="D3483" s="19" t="s">
        <v>875</v>
      </c>
      <c r="E3483" s="51" t="str">
        <f>IF(ISBLANK(LeaveTracker[[#This Row],[Employee Name]]),"-----",VLOOKUP(LeaveTracker[[#This Row],[Employee Name]],Employees[[Employee Name]:[Office]],7))</f>
        <v>ACCOUNTING</v>
      </c>
      <c r="F3483" s="51" t="str">
        <f>IF(ISBLANK(LeaveTracker[[#This Row],[Employee Name]]),"-----",VLOOKUP(LeaveTracker[[#This Row],[Employee Name]],Employees[[Employee Name]:[Office]],6))</f>
        <v>REGULAR</v>
      </c>
      <c r="G3483" s="24">
        <v>44868</v>
      </c>
      <c r="H3483" s="24">
        <v>44869</v>
      </c>
      <c r="I3483" s="56" t="s">
        <v>81</v>
      </c>
      <c r="K3483" s="51" t="str">
        <f ca="1">LeaveTracker[[#This Row],[Days]]&amp;" "&amp;LeaveTracker[[#This Row],[Type of Leave]]</f>
        <v>2 SL</v>
      </c>
      <c r="L3483" s="23">
        <f ca="1">NETWORKDAYS(LeaveTracker[[#This Row],[Start Date]],LeaveTracker[[#This Row],[End Date]],lstHolidays)</f>
        <v>2</v>
      </c>
      <c r="M3483" s="27"/>
    </row>
    <row r="3484" spans="1:13" ht="30" hidden="1" customHeight="1" x14ac:dyDescent="0.3">
      <c r="A3484" s="27">
        <f t="shared" si="29"/>
        <v>59</v>
      </c>
      <c r="B3484" s="31">
        <v>44966</v>
      </c>
      <c r="C3484" s="31">
        <v>44827</v>
      </c>
      <c r="D3484" s="19" t="s">
        <v>875</v>
      </c>
      <c r="E3484" s="51" t="str">
        <f>IF(ISBLANK(LeaveTracker[[#This Row],[Employee Name]]),"-----",VLOOKUP(LeaveTracker[[#This Row],[Employee Name]],Employees[[Employee Name]:[Office]],7))</f>
        <v>ACCOUNTING</v>
      </c>
      <c r="F3484" s="51" t="str">
        <f>IF(ISBLANK(LeaveTracker[[#This Row],[Employee Name]]),"-----",VLOOKUP(LeaveTracker[[#This Row],[Employee Name]],Employees[[Employee Name]:[Office]],6))</f>
        <v>REGULAR</v>
      </c>
      <c r="G3484" s="24">
        <v>44826</v>
      </c>
      <c r="H3484" s="24">
        <v>44826</v>
      </c>
      <c r="I3484" s="56" t="s">
        <v>81</v>
      </c>
      <c r="K3484" s="51" t="str">
        <f ca="1">LeaveTracker[[#This Row],[Days]]&amp;" "&amp;LeaveTracker[[#This Row],[Type of Leave]]</f>
        <v>1 SL</v>
      </c>
      <c r="L3484" s="23">
        <f ca="1">NETWORKDAYS(LeaveTracker[[#This Row],[Start Date]],LeaveTracker[[#This Row],[End Date]],lstHolidays)</f>
        <v>1</v>
      </c>
      <c r="M3484" s="27"/>
    </row>
    <row r="3485" spans="1:13" ht="30" hidden="1" customHeight="1" x14ac:dyDescent="0.3">
      <c r="A3485" s="27">
        <f t="shared" si="29"/>
        <v>60</v>
      </c>
      <c r="B3485" s="31">
        <v>44966</v>
      </c>
      <c r="C3485" s="31">
        <v>44883</v>
      </c>
      <c r="D3485" s="19" t="s">
        <v>1096</v>
      </c>
      <c r="E3485" s="51" t="str">
        <f>IF(ISBLANK(LeaveTracker[[#This Row],[Employee Name]]),"-----",VLOOKUP(LeaveTracker[[#This Row],[Employee Name]],Employees[[Employee Name]:[Office]],7))</f>
        <v>ACCOUNTING</v>
      </c>
      <c r="F3485" s="51" t="str">
        <f>IF(ISBLANK(LeaveTracker[[#This Row],[Employee Name]]),"-----",VLOOKUP(LeaveTracker[[#This Row],[Employee Name]],Employees[[Employee Name]:[Office]],6))</f>
        <v>REGULAR</v>
      </c>
      <c r="G3485" s="24">
        <v>44890</v>
      </c>
      <c r="H3485" s="24">
        <v>44890</v>
      </c>
      <c r="I3485" s="56" t="s">
        <v>82</v>
      </c>
      <c r="K3485" s="51" t="str">
        <f ca="1">LeaveTracker[[#This Row],[Days]]&amp;" "&amp;LeaveTracker[[#This Row],[Type of Leave]]</f>
        <v>1 VL</v>
      </c>
      <c r="L3485" s="23">
        <f ca="1">NETWORKDAYS(LeaveTracker[[#This Row],[Start Date]],LeaveTracker[[#This Row],[End Date]],lstHolidays)</f>
        <v>1</v>
      </c>
      <c r="M3485" s="27"/>
    </row>
    <row r="3486" spans="1:13" ht="30" hidden="1" customHeight="1" x14ac:dyDescent="0.3">
      <c r="A3486" s="27">
        <f t="shared" si="29"/>
        <v>61</v>
      </c>
      <c r="B3486" s="31">
        <v>44966</v>
      </c>
      <c r="C3486" s="31">
        <v>44893</v>
      </c>
      <c r="D3486" s="19" t="s">
        <v>872</v>
      </c>
      <c r="E3486" s="51" t="str">
        <f>IF(ISBLANK(LeaveTracker[[#This Row],[Employee Name]]),"-----",VLOOKUP(LeaveTracker[[#This Row],[Employee Name]],Employees[[Employee Name]:[Office]],7))</f>
        <v>ACCOUNTING</v>
      </c>
      <c r="F3486" s="51" t="str">
        <f>IF(ISBLANK(LeaveTracker[[#This Row],[Employee Name]]),"-----",VLOOKUP(LeaveTracker[[#This Row],[Employee Name]],Employees[[Employee Name]:[Office]],6))</f>
        <v>REGULAR</v>
      </c>
      <c r="G3486" s="24">
        <v>44890</v>
      </c>
      <c r="H3486" s="24">
        <v>44890</v>
      </c>
      <c r="I3486" s="57" t="s">
        <v>300</v>
      </c>
      <c r="J3486" s="43" t="s">
        <v>1007</v>
      </c>
      <c r="K3486" s="51" t="str">
        <f ca="1">LeaveTracker[[#This Row],[Days]]&amp;" "&amp;LeaveTracker[[#This Row],[Type of Leave]]</f>
        <v>1 OTHER</v>
      </c>
      <c r="L3486" s="23">
        <f ca="1">NETWORKDAYS(LeaveTracker[[#This Row],[Start Date]],LeaveTracker[[#This Row],[End Date]],lstHolidays)</f>
        <v>1</v>
      </c>
      <c r="M3486" s="27"/>
    </row>
    <row r="3487" spans="1:13" ht="30" hidden="1" customHeight="1" x14ac:dyDescent="0.3">
      <c r="A3487" s="27">
        <f t="shared" si="29"/>
        <v>62</v>
      </c>
      <c r="B3487" s="31">
        <v>44966</v>
      </c>
      <c r="C3487" s="31">
        <v>44872</v>
      </c>
      <c r="D3487" s="19" t="s">
        <v>872</v>
      </c>
      <c r="E3487" s="51" t="str">
        <f>IF(ISBLANK(LeaveTracker[[#This Row],[Employee Name]]),"-----",VLOOKUP(LeaveTracker[[#This Row],[Employee Name]],Employees[[Employee Name]:[Office]],7))</f>
        <v>ACCOUNTING</v>
      </c>
      <c r="F3487" s="51" t="str">
        <f>IF(ISBLANK(LeaveTracker[[#This Row],[Employee Name]]),"-----",VLOOKUP(LeaveTracker[[#This Row],[Employee Name]],Employees[[Employee Name]:[Office]],6))</f>
        <v>REGULAR</v>
      </c>
      <c r="G3487" s="24">
        <v>44904</v>
      </c>
      <c r="H3487" s="24">
        <v>44904</v>
      </c>
      <c r="I3487" s="57" t="s">
        <v>82</v>
      </c>
      <c r="K3487" s="51" t="str">
        <f ca="1">LeaveTracker[[#This Row],[Days]]&amp;" "&amp;LeaveTracker[[#This Row],[Type of Leave]]</f>
        <v>1 VL</v>
      </c>
      <c r="L3487" s="23">
        <f ca="1">NETWORKDAYS(LeaveTracker[[#This Row],[Start Date]],LeaveTracker[[#This Row],[End Date]],lstHolidays)</f>
        <v>1</v>
      </c>
      <c r="M3487" s="27"/>
    </row>
    <row r="3488" spans="1:13" ht="30" hidden="1" customHeight="1" x14ac:dyDescent="0.3">
      <c r="A3488" s="27">
        <f t="shared" si="29"/>
        <v>63</v>
      </c>
      <c r="B3488" s="31">
        <v>44966</v>
      </c>
      <c r="C3488" s="31">
        <v>44872</v>
      </c>
      <c r="D3488" s="19" t="s">
        <v>378</v>
      </c>
      <c r="E3488" s="51" t="str">
        <f>IF(ISBLANK(LeaveTracker[[#This Row],[Employee Name]]),"-----",VLOOKUP(LeaveTracker[[#This Row],[Employee Name]],Employees[[Employee Name]:[Office]],7))</f>
        <v>CCT</v>
      </c>
      <c r="F3488" s="51" t="str">
        <f>IF(ISBLANK(LeaveTracker[[#This Row],[Employee Name]]),"-----",VLOOKUP(LeaveTracker[[#This Row],[Employee Name]],Employees[[Employee Name]:[Office]],6))</f>
        <v>REGULAR</v>
      </c>
      <c r="G3488" s="24">
        <v>44880</v>
      </c>
      <c r="H3488" s="24">
        <v>44880</v>
      </c>
      <c r="I3488" s="57" t="s">
        <v>82</v>
      </c>
      <c r="K3488" s="51" t="str">
        <f ca="1">LeaveTracker[[#This Row],[Days]]&amp;" "&amp;LeaveTracker[[#This Row],[Type of Leave]]</f>
        <v>1 VL</v>
      </c>
      <c r="L3488" s="23">
        <f ca="1">NETWORKDAYS(LeaveTracker[[#This Row],[Start Date]],LeaveTracker[[#This Row],[End Date]],lstHolidays)</f>
        <v>1</v>
      </c>
      <c r="M3488" s="27"/>
    </row>
    <row r="3489" spans="1:13" ht="30" hidden="1" customHeight="1" x14ac:dyDescent="0.3">
      <c r="A3489" s="27">
        <f t="shared" si="29"/>
        <v>64</v>
      </c>
      <c r="B3489" s="31">
        <v>44966</v>
      </c>
      <c r="C3489" s="31">
        <v>44873</v>
      </c>
      <c r="D3489" s="19" t="s">
        <v>872</v>
      </c>
      <c r="E3489" s="51" t="str">
        <f>IF(ISBLANK(LeaveTracker[[#This Row],[Employee Name]]),"-----",VLOOKUP(LeaveTracker[[#This Row],[Employee Name]],Employees[[Employee Name]:[Office]],7))</f>
        <v>ACCOUNTING</v>
      </c>
      <c r="F3489" s="51" t="str">
        <f>IF(ISBLANK(LeaveTracker[[#This Row],[Employee Name]]),"-----",VLOOKUP(LeaveTracker[[#This Row],[Employee Name]],Employees[[Employee Name]:[Office]],6))</f>
        <v>REGULAR</v>
      </c>
      <c r="G3489" s="24">
        <v>44882</v>
      </c>
      <c r="H3489" s="24">
        <v>44883</v>
      </c>
      <c r="I3489" s="57" t="s">
        <v>82</v>
      </c>
      <c r="K3489" s="51" t="str">
        <f ca="1">LeaveTracker[[#This Row],[Days]]&amp;" "&amp;LeaveTracker[[#This Row],[Type of Leave]]</f>
        <v>2 VL</v>
      </c>
      <c r="L3489" s="23">
        <f ca="1">NETWORKDAYS(LeaveTracker[[#This Row],[Start Date]],LeaveTracker[[#This Row],[End Date]],lstHolidays)</f>
        <v>2</v>
      </c>
      <c r="M3489" s="27"/>
    </row>
    <row r="3490" spans="1:13" ht="30" hidden="1" customHeight="1" x14ac:dyDescent="0.3">
      <c r="A3490" s="27">
        <f t="shared" si="29"/>
        <v>65</v>
      </c>
      <c r="B3490" s="31">
        <v>44966</v>
      </c>
      <c r="C3490" s="31">
        <v>44848</v>
      </c>
      <c r="D3490" s="19" t="s">
        <v>861</v>
      </c>
      <c r="E3490" s="51" t="str">
        <f>IF(ISBLANK(LeaveTracker[[#This Row],[Employee Name]]),"-----",VLOOKUP(LeaveTracker[[#This Row],[Employee Name]],Employees[[Employee Name]:[Office]],7))</f>
        <v>CENRO</v>
      </c>
      <c r="F3490" s="51" t="str">
        <f>IF(ISBLANK(LeaveTracker[[#This Row],[Employee Name]]),"-----",VLOOKUP(LeaveTracker[[#This Row],[Employee Name]],Employees[[Employee Name]:[Office]],6))</f>
        <v>CASUAL</v>
      </c>
      <c r="G3490" s="24">
        <v>44847</v>
      </c>
      <c r="H3490" s="24">
        <v>44847</v>
      </c>
      <c r="I3490" s="57" t="s">
        <v>81</v>
      </c>
      <c r="K3490" s="51" t="str">
        <f ca="1">LeaveTracker[[#This Row],[Days]]&amp;" "&amp;LeaveTracker[[#This Row],[Type of Leave]]</f>
        <v>1 SL</v>
      </c>
      <c r="L3490" s="23">
        <f ca="1">NETWORKDAYS(LeaveTracker[[#This Row],[Start Date]],LeaveTracker[[#This Row],[End Date]],lstHolidays)</f>
        <v>1</v>
      </c>
      <c r="M3490" s="27"/>
    </row>
    <row r="3491" spans="1:13" ht="30" hidden="1" customHeight="1" x14ac:dyDescent="0.3">
      <c r="A3491" s="27">
        <f t="shared" si="29"/>
        <v>66</v>
      </c>
      <c r="B3491" s="31">
        <v>44966</v>
      </c>
      <c r="C3491" s="31">
        <v>44806</v>
      </c>
      <c r="D3491" s="19" t="s">
        <v>861</v>
      </c>
      <c r="E3491" s="51" t="str">
        <f>IF(ISBLANK(LeaveTracker[[#This Row],[Employee Name]]),"-----",VLOOKUP(LeaveTracker[[#This Row],[Employee Name]],Employees[[Employee Name]:[Office]],7))</f>
        <v>CENRO</v>
      </c>
      <c r="F3491" s="51" t="str">
        <f>IF(ISBLANK(LeaveTracker[[#This Row],[Employee Name]]),"-----",VLOOKUP(LeaveTracker[[#This Row],[Employee Name]],Employees[[Employee Name]:[Office]],6))</f>
        <v>CASUAL</v>
      </c>
      <c r="G3491" s="24">
        <v>44824</v>
      </c>
      <c r="H3491" s="24">
        <v>44826</v>
      </c>
      <c r="I3491" s="57" t="s">
        <v>300</v>
      </c>
      <c r="J3491" s="43" t="s">
        <v>1007</v>
      </c>
      <c r="K3491" s="51" t="str">
        <f ca="1">LeaveTracker[[#This Row],[Days]]&amp;" "&amp;LeaveTracker[[#This Row],[Type of Leave]]</f>
        <v>3 OTHER</v>
      </c>
      <c r="L3491" s="23">
        <f ca="1">NETWORKDAYS(LeaveTracker[[#This Row],[Start Date]],LeaveTracker[[#This Row],[End Date]],lstHolidays)</f>
        <v>3</v>
      </c>
      <c r="M3491" s="27"/>
    </row>
    <row r="3492" spans="1:13" ht="30" hidden="1" customHeight="1" x14ac:dyDescent="0.3">
      <c r="A3492" s="27">
        <v>66</v>
      </c>
      <c r="B3492" s="31">
        <v>44966</v>
      </c>
      <c r="C3492" s="31">
        <v>44806</v>
      </c>
      <c r="D3492" s="19" t="s">
        <v>861</v>
      </c>
      <c r="E3492" s="51" t="str">
        <f>IF(ISBLANK(LeaveTracker[[#This Row],[Employee Name]]),"-----",VLOOKUP(LeaveTracker[[#This Row],[Employee Name]],Employees[[Employee Name]:[Office]],7))</f>
        <v>CENRO</v>
      </c>
      <c r="F3492" s="51" t="str">
        <f>IF(ISBLANK(LeaveTracker[[#This Row],[Employee Name]]),"-----",VLOOKUP(LeaveTracker[[#This Row],[Employee Name]],Employees[[Employee Name]:[Office]],6))</f>
        <v>CASUAL</v>
      </c>
      <c r="G3492" s="24">
        <v>44827</v>
      </c>
      <c r="H3492" s="24">
        <v>44830</v>
      </c>
      <c r="I3492" s="57" t="s">
        <v>82</v>
      </c>
      <c r="K3492" s="51" t="str">
        <f ca="1">LeaveTracker[[#This Row],[Days]]&amp;" "&amp;LeaveTracker[[#This Row],[Type of Leave]]</f>
        <v>2 VL</v>
      </c>
      <c r="L3492" s="23">
        <f ca="1">NETWORKDAYS(LeaveTracker[[#This Row],[Start Date]],LeaveTracker[[#This Row],[End Date]],lstHolidays)</f>
        <v>2</v>
      </c>
      <c r="M3492" s="27"/>
    </row>
    <row r="3493" spans="1:13" ht="30" hidden="1" customHeight="1" x14ac:dyDescent="0.3">
      <c r="A3493" s="27">
        <f t="shared" si="29"/>
        <v>67</v>
      </c>
      <c r="B3493" s="31">
        <v>44966</v>
      </c>
      <c r="C3493" s="31">
        <v>44840</v>
      </c>
      <c r="D3493" s="19" t="s">
        <v>1095</v>
      </c>
      <c r="E3493" s="51" t="str">
        <f>IF(ISBLANK(LeaveTracker[[#This Row],[Employee Name]]),"-----",VLOOKUP(LeaveTracker[[#This Row],[Employee Name]],Employees[[Employee Name]:[Office]],7))</f>
        <v>ACCOUNTING</v>
      </c>
      <c r="F3493" s="51" t="str">
        <f>IF(ISBLANK(LeaveTracker[[#This Row],[Employee Name]]),"-----",VLOOKUP(LeaveTracker[[#This Row],[Employee Name]],Employees[[Employee Name]:[Office]],6))</f>
        <v>REGULAR</v>
      </c>
      <c r="G3493" s="24">
        <v>44876</v>
      </c>
      <c r="H3493" s="24">
        <v>44876</v>
      </c>
      <c r="I3493" s="57" t="s">
        <v>300</v>
      </c>
      <c r="J3493" s="43" t="s">
        <v>1007</v>
      </c>
      <c r="K3493" s="51" t="str">
        <f ca="1">LeaveTracker[[#This Row],[Days]]&amp;" "&amp;LeaveTracker[[#This Row],[Type of Leave]]</f>
        <v>1 OTHER</v>
      </c>
      <c r="L3493" s="23">
        <f ca="1">NETWORKDAYS(LeaveTracker[[#This Row],[Start Date]],LeaveTracker[[#This Row],[End Date]],lstHolidays)</f>
        <v>1</v>
      </c>
      <c r="M3493" s="27"/>
    </row>
    <row r="3494" spans="1:13" ht="30" hidden="1" customHeight="1" x14ac:dyDescent="0.3">
      <c r="A3494" s="27">
        <v>67</v>
      </c>
      <c r="B3494" s="31">
        <v>44966</v>
      </c>
      <c r="C3494" s="31">
        <v>44840</v>
      </c>
      <c r="D3494" s="19" t="s">
        <v>1095</v>
      </c>
      <c r="E3494" s="51" t="str">
        <f>IF(ISBLANK(LeaveTracker[[#This Row],[Employee Name]]),"-----",VLOOKUP(LeaveTracker[[#This Row],[Employee Name]],Employees[[Employee Name]:[Office]],7))</f>
        <v>ACCOUNTING</v>
      </c>
      <c r="F3494" s="51" t="str">
        <f>IF(ISBLANK(LeaveTracker[[#This Row],[Employee Name]]),"-----",VLOOKUP(LeaveTracker[[#This Row],[Employee Name]],Employees[[Employee Name]:[Office]],6))</f>
        <v>REGULAR</v>
      </c>
      <c r="G3494" s="24">
        <v>44882</v>
      </c>
      <c r="H3494" s="24">
        <v>44882</v>
      </c>
      <c r="I3494" s="57" t="s">
        <v>300</v>
      </c>
      <c r="J3494" s="43" t="s">
        <v>1007</v>
      </c>
      <c r="K3494" s="51" t="str">
        <f ca="1">LeaveTracker[[#This Row],[Days]]&amp;" "&amp;LeaveTracker[[#This Row],[Type of Leave]]</f>
        <v>1 OTHER</v>
      </c>
      <c r="L3494" s="23">
        <f ca="1">NETWORKDAYS(LeaveTracker[[#This Row],[Start Date]],LeaveTracker[[#This Row],[End Date]],lstHolidays)</f>
        <v>1</v>
      </c>
      <c r="M3494" s="27"/>
    </row>
    <row r="3495" spans="1:13" ht="30" hidden="1" customHeight="1" x14ac:dyDescent="0.3">
      <c r="A3495" s="27">
        <f t="shared" si="29"/>
        <v>68</v>
      </c>
      <c r="B3495" s="31">
        <v>44966</v>
      </c>
      <c r="C3495" s="31">
        <v>44869</v>
      </c>
      <c r="D3495" s="19" t="s">
        <v>1087</v>
      </c>
      <c r="E3495" s="51" t="str">
        <f>IF(ISBLANK(LeaveTracker[[#This Row],[Employee Name]]),"-----",VLOOKUP(LeaveTracker[[#This Row],[Employee Name]],Employees[[Employee Name]:[Office]],7))</f>
        <v>ACCOUNTING</v>
      </c>
      <c r="F3495" s="51" t="str">
        <f>IF(ISBLANK(LeaveTracker[[#This Row],[Employee Name]]),"-----",VLOOKUP(LeaveTracker[[#This Row],[Employee Name]],Employees[[Employee Name]:[Office]],6))</f>
        <v>REGULAR</v>
      </c>
      <c r="G3495" s="24">
        <v>44922</v>
      </c>
      <c r="H3495" s="24">
        <v>44924</v>
      </c>
      <c r="I3495" s="57" t="s">
        <v>82</v>
      </c>
      <c r="K3495" s="51" t="str">
        <f ca="1">LeaveTracker[[#This Row],[Days]]&amp;" "&amp;LeaveTracker[[#This Row],[Type of Leave]]</f>
        <v>3 VL</v>
      </c>
      <c r="L3495" s="23">
        <f ca="1">NETWORKDAYS(LeaveTracker[[#This Row],[Start Date]],LeaveTracker[[#This Row],[End Date]],lstHolidays)</f>
        <v>3</v>
      </c>
      <c r="M3495" s="27"/>
    </row>
    <row r="3496" spans="1:13" ht="30" hidden="1" customHeight="1" x14ac:dyDescent="0.3">
      <c r="A3496" s="27">
        <f t="shared" si="29"/>
        <v>69</v>
      </c>
      <c r="B3496" s="31">
        <v>44966</v>
      </c>
      <c r="C3496" s="31">
        <v>44872</v>
      </c>
      <c r="D3496" s="19" t="s">
        <v>872</v>
      </c>
      <c r="E3496" s="51" t="str">
        <f>IF(ISBLANK(LeaveTracker[[#This Row],[Employee Name]]),"-----",VLOOKUP(LeaveTracker[[#This Row],[Employee Name]],Employees[[Employee Name]:[Office]],7))</f>
        <v>ACCOUNTING</v>
      </c>
      <c r="F3496" s="51" t="str">
        <f>IF(ISBLANK(LeaveTracker[[#This Row],[Employee Name]]),"-----",VLOOKUP(LeaveTracker[[#This Row],[Employee Name]],Employees[[Employee Name]:[Office]],6))</f>
        <v>REGULAR</v>
      </c>
      <c r="G3496" s="24">
        <v>44902</v>
      </c>
      <c r="H3496" s="24">
        <v>44902</v>
      </c>
      <c r="I3496" s="57" t="s">
        <v>82</v>
      </c>
      <c r="K3496" s="51" t="str">
        <f ca="1">LeaveTracker[[#This Row],[Days]]&amp;" "&amp;LeaveTracker[[#This Row],[Type of Leave]]</f>
        <v>1 VL</v>
      </c>
      <c r="L3496" s="23">
        <f ca="1">NETWORKDAYS(LeaveTracker[[#This Row],[Start Date]],LeaveTracker[[#This Row],[End Date]],lstHolidays)</f>
        <v>1</v>
      </c>
      <c r="M3496" s="27"/>
    </row>
    <row r="3497" spans="1:13" ht="30" hidden="1" customHeight="1" x14ac:dyDescent="0.3">
      <c r="A3497" s="27">
        <f t="shared" si="29"/>
        <v>70</v>
      </c>
      <c r="B3497" s="31">
        <v>44966</v>
      </c>
      <c r="C3497" s="31">
        <v>44873</v>
      </c>
      <c r="D3497" s="19" t="s">
        <v>2041</v>
      </c>
      <c r="E3497" s="51" t="str">
        <f>IF(ISBLANK(LeaveTracker[[#This Row],[Employee Name]]),"-----",VLOOKUP(LeaveTracker[[#This Row],[Employee Name]],Employees[[Employee Name]:[Office]],7))</f>
        <v>ACCOUNTING</v>
      </c>
      <c r="F3497" s="51" t="str">
        <f>IF(ISBLANK(LeaveTracker[[#This Row],[Employee Name]]),"-----",VLOOKUP(LeaveTracker[[#This Row],[Employee Name]],Employees[[Employee Name]:[Office]],6))</f>
        <v>REGULAR</v>
      </c>
      <c r="G3497" s="24">
        <v>44872</v>
      </c>
      <c r="H3497" s="24">
        <v>44872</v>
      </c>
      <c r="I3497" s="57" t="s">
        <v>300</v>
      </c>
      <c r="J3497" s="43" t="s">
        <v>1007</v>
      </c>
      <c r="K3497" s="51" t="str">
        <f ca="1">LeaveTracker[[#This Row],[Days]]&amp;" "&amp;LeaveTracker[[#This Row],[Type of Leave]]</f>
        <v>1 OTHER</v>
      </c>
      <c r="L3497" s="23">
        <f ca="1">NETWORKDAYS(LeaveTracker[[#This Row],[Start Date]],LeaveTracker[[#This Row],[End Date]],lstHolidays)</f>
        <v>1</v>
      </c>
      <c r="M3497" s="27"/>
    </row>
    <row r="3498" spans="1:13" ht="30" hidden="1" customHeight="1" x14ac:dyDescent="0.3">
      <c r="A3498" s="27">
        <f t="shared" si="29"/>
        <v>71</v>
      </c>
      <c r="B3498" s="31">
        <v>44966</v>
      </c>
      <c r="C3498" s="31">
        <v>44861</v>
      </c>
      <c r="D3498" s="19" t="s">
        <v>512</v>
      </c>
      <c r="E3498" s="51" t="str">
        <f>IF(ISBLANK(LeaveTracker[[#This Row],[Employee Name]]),"-----",VLOOKUP(LeaveTracker[[#This Row],[Employee Name]],Employees[[Employee Name]:[Office]],7))</f>
        <v>ACCOUNTING</v>
      </c>
      <c r="F3498" s="51" t="str">
        <f>IF(ISBLANK(LeaveTracker[[#This Row],[Employee Name]]),"-----",VLOOKUP(LeaveTracker[[#This Row],[Employee Name]],Employees[[Employee Name]:[Office]],6))</f>
        <v>REGULAR</v>
      </c>
      <c r="G3498" s="24">
        <v>44859</v>
      </c>
      <c r="H3498" s="24">
        <v>44859</v>
      </c>
      <c r="I3498" s="57" t="s">
        <v>300</v>
      </c>
      <c r="J3498" s="43" t="s">
        <v>1007</v>
      </c>
      <c r="K3498" s="51" t="str">
        <f ca="1">LeaveTracker[[#This Row],[Days]]&amp;" "&amp;LeaveTracker[[#This Row],[Type of Leave]]</f>
        <v>1 OTHER</v>
      </c>
      <c r="L3498" s="23">
        <f ca="1">NETWORKDAYS(LeaveTracker[[#This Row],[Start Date]],LeaveTracker[[#This Row],[End Date]],lstHolidays)</f>
        <v>1</v>
      </c>
      <c r="M3498" s="27"/>
    </row>
    <row r="3499" spans="1:13" ht="30" hidden="1" customHeight="1" x14ac:dyDescent="0.3">
      <c r="A3499" s="27">
        <f t="shared" si="29"/>
        <v>72</v>
      </c>
      <c r="B3499" s="31">
        <v>44966</v>
      </c>
      <c r="C3499" s="31">
        <v>44855</v>
      </c>
      <c r="D3499" s="19" t="s">
        <v>512</v>
      </c>
      <c r="E3499" s="51" t="str">
        <f>IF(ISBLANK(LeaveTracker[[#This Row],[Employee Name]]),"-----",VLOOKUP(LeaveTracker[[#This Row],[Employee Name]],Employees[[Employee Name]:[Office]],7))</f>
        <v>ACCOUNTING</v>
      </c>
      <c r="F3499" s="51" t="str">
        <f>IF(ISBLANK(LeaveTracker[[#This Row],[Employee Name]]),"-----",VLOOKUP(LeaveTracker[[#This Row],[Employee Name]],Employees[[Employee Name]:[Office]],6))</f>
        <v>REGULAR</v>
      </c>
      <c r="G3499" s="24">
        <v>44862</v>
      </c>
      <c r="H3499" s="24">
        <v>44862</v>
      </c>
      <c r="I3499" s="57" t="s">
        <v>82</v>
      </c>
      <c r="K3499" s="51" t="str">
        <f ca="1">LeaveTracker[[#This Row],[Days]]&amp;" "&amp;LeaveTracker[[#This Row],[Type of Leave]]</f>
        <v>1 VL</v>
      </c>
      <c r="L3499" s="23">
        <f ca="1">NETWORKDAYS(LeaveTracker[[#This Row],[Start Date]],LeaveTracker[[#This Row],[End Date]],lstHolidays)</f>
        <v>1</v>
      </c>
      <c r="M3499" s="27"/>
    </row>
    <row r="3500" spans="1:13" ht="30" hidden="1" customHeight="1" x14ac:dyDescent="0.3">
      <c r="A3500" s="27">
        <f t="shared" si="29"/>
        <v>73</v>
      </c>
      <c r="B3500" s="31">
        <v>44966</v>
      </c>
      <c r="C3500" s="31">
        <v>44902</v>
      </c>
      <c r="D3500" s="19" t="s">
        <v>512</v>
      </c>
      <c r="E3500" s="51" t="str">
        <f>IF(ISBLANK(LeaveTracker[[#This Row],[Employee Name]]),"-----",VLOOKUP(LeaveTracker[[#This Row],[Employee Name]],Employees[[Employee Name]:[Office]],7))</f>
        <v>ACCOUNTING</v>
      </c>
      <c r="F3500" s="51" t="str">
        <f>IF(ISBLANK(LeaveTracker[[#This Row],[Employee Name]]),"-----",VLOOKUP(LeaveTracker[[#This Row],[Employee Name]],Employees[[Employee Name]:[Office]],6))</f>
        <v>REGULAR</v>
      </c>
      <c r="G3500" s="24">
        <v>44911</v>
      </c>
      <c r="H3500" s="24">
        <v>44911</v>
      </c>
      <c r="I3500" s="56" t="s">
        <v>82</v>
      </c>
      <c r="K3500" s="51" t="str">
        <f ca="1">LeaveTracker[[#This Row],[Days]]&amp;" "&amp;LeaveTracker[[#This Row],[Type of Leave]]</f>
        <v>1 VL</v>
      </c>
      <c r="L3500" s="23">
        <f ca="1">NETWORKDAYS(LeaveTracker[[#This Row],[Start Date]],LeaveTracker[[#This Row],[End Date]],lstHolidays)</f>
        <v>1</v>
      </c>
      <c r="M3500" s="27"/>
    </row>
    <row r="3501" spans="1:13" ht="30" hidden="1" customHeight="1" x14ac:dyDescent="0.3">
      <c r="A3501" s="27">
        <f t="shared" si="29"/>
        <v>74</v>
      </c>
      <c r="B3501" s="31">
        <v>44966</v>
      </c>
      <c r="C3501" s="31">
        <v>44956</v>
      </c>
      <c r="D3501" s="19" t="s">
        <v>523</v>
      </c>
      <c r="E3501" s="51" t="str">
        <f>IF(ISBLANK(LeaveTracker[[#This Row],[Employee Name]]),"-----",VLOOKUP(LeaveTracker[[#This Row],[Employee Name]],Employees[[Employee Name]:[Office]],7))</f>
        <v>ACCOUNTING</v>
      </c>
      <c r="F3501" s="51" t="str">
        <f>IF(ISBLANK(LeaveTracker[[#This Row],[Employee Name]]),"-----",VLOOKUP(LeaveTracker[[#This Row],[Employee Name]],Employees[[Employee Name]:[Office]],6))</f>
        <v>REGULAR</v>
      </c>
      <c r="G3501" s="24">
        <v>44929</v>
      </c>
      <c r="H3501" s="24">
        <v>44930</v>
      </c>
      <c r="I3501" s="56" t="s">
        <v>300</v>
      </c>
      <c r="J3501" s="43" t="s">
        <v>1007</v>
      </c>
      <c r="K3501" s="51" t="str">
        <f ca="1">LeaveTracker[[#This Row],[Days]]&amp;" "&amp;LeaveTracker[[#This Row],[Type of Leave]]</f>
        <v>2 OTHER</v>
      </c>
      <c r="L3501" s="23">
        <f ca="1">NETWORKDAYS(LeaveTracker[[#This Row],[Start Date]],LeaveTracker[[#This Row],[End Date]],lstHolidays)</f>
        <v>2</v>
      </c>
      <c r="M3501" s="27"/>
    </row>
    <row r="3502" spans="1:13" ht="30" hidden="1" customHeight="1" x14ac:dyDescent="0.3">
      <c r="A3502" s="27">
        <f t="shared" si="29"/>
        <v>75</v>
      </c>
      <c r="B3502" s="31">
        <v>44966</v>
      </c>
      <c r="C3502" s="31">
        <v>44946</v>
      </c>
      <c r="D3502" s="19" t="s">
        <v>2046</v>
      </c>
      <c r="E3502" s="51" t="str">
        <f>IF(ISBLANK(LeaveTracker[[#This Row],[Employee Name]]),"-----",VLOOKUP(LeaveTracker[[#This Row],[Employee Name]],Employees[[Employee Name]:[Office]],7))</f>
        <v>EDP</v>
      </c>
      <c r="F3502" s="51" t="str">
        <f>IF(ISBLANK(LeaveTracker[[#This Row],[Employee Name]]),"-----",VLOOKUP(LeaveTracker[[#This Row],[Employee Name]],Employees[[Employee Name]:[Office]],6))</f>
        <v>CASUAL</v>
      </c>
      <c r="G3502" s="24">
        <v>44956</v>
      </c>
      <c r="H3502" s="24">
        <v>44956</v>
      </c>
      <c r="I3502" s="56" t="s">
        <v>300</v>
      </c>
      <c r="J3502" s="43" t="s">
        <v>1007</v>
      </c>
      <c r="K3502" s="51" t="str">
        <f ca="1">LeaveTracker[[#This Row],[Days]]&amp;" "&amp;LeaveTracker[[#This Row],[Type of Leave]]</f>
        <v>1 OTHER</v>
      </c>
      <c r="L3502" s="23">
        <f ca="1">NETWORKDAYS(LeaveTracker[[#This Row],[Start Date]],LeaveTracker[[#This Row],[End Date]],lstHolidays)</f>
        <v>1</v>
      </c>
      <c r="M3502" s="27"/>
    </row>
    <row r="3503" spans="1:13" ht="30" hidden="1" customHeight="1" x14ac:dyDescent="0.3">
      <c r="A3503" s="27">
        <f t="shared" si="29"/>
        <v>76</v>
      </c>
      <c r="B3503" s="31">
        <v>44966</v>
      </c>
      <c r="C3503" s="31">
        <v>44867</v>
      </c>
      <c r="D3503" s="19" t="s">
        <v>516</v>
      </c>
      <c r="E3503" s="51" t="str">
        <f>IF(ISBLANK(LeaveTracker[[#This Row],[Employee Name]]),"-----",VLOOKUP(LeaveTracker[[#This Row],[Employee Name]],Employees[[Employee Name]:[Office]],7))</f>
        <v>ACCOUNTING</v>
      </c>
      <c r="F3503" s="51" t="str">
        <f>IF(ISBLANK(LeaveTracker[[#This Row],[Employee Name]]),"-----",VLOOKUP(LeaveTracker[[#This Row],[Employee Name]],Employees[[Employee Name]:[Office]],6))</f>
        <v>REGULAR</v>
      </c>
      <c r="G3503" s="24">
        <v>44846</v>
      </c>
      <c r="H3503" s="21">
        <v>44846</v>
      </c>
      <c r="I3503" s="56" t="s">
        <v>81</v>
      </c>
      <c r="K3503" s="51" t="str">
        <f ca="1">LeaveTracker[[#This Row],[Days]]&amp;" "&amp;LeaveTracker[[#This Row],[Type of Leave]]</f>
        <v>1 SL</v>
      </c>
      <c r="L3503" s="23">
        <f ca="1">NETWORKDAYS(LeaveTracker[[#This Row],[Start Date]],LeaveTracker[[#This Row],[End Date]],lstHolidays)</f>
        <v>1</v>
      </c>
      <c r="M3503" s="27"/>
    </row>
    <row r="3504" spans="1:13" ht="30" hidden="1" customHeight="1" x14ac:dyDescent="0.3">
      <c r="A3504" s="27">
        <v>76</v>
      </c>
      <c r="B3504" s="31">
        <v>44966</v>
      </c>
      <c r="C3504" s="31">
        <v>44867</v>
      </c>
      <c r="D3504" s="19" t="s">
        <v>516</v>
      </c>
      <c r="E3504" s="51" t="str">
        <f>IF(ISBLANK(LeaveTracker[[#This Row],[Employee Name]]),"-----",VLOOKUP(LeaveTracker[[#This Row],[Employee Name]],Employees[[Employee Name]:[Office]],7))</f>
        <v>ACCOUNTING</v>
      </c>
      <c r="F3504" s="51" t="str">
        <f>IF(ISBLANK(LeaveTracker[[#This Row],[Employee Name]]),"-----",VLOOKUP(LeaveTracker[[#This Row],[Employee Name]],Employees[[Employee Name]:[Office]],6))</f>
        <v>REGULAR</v>
      </c>
      <c r="G3504" s="24">
        <v>44848</v>
      </c>
      <c r="H3504" s="24">
        <v>44848</v>
      </c>
      <c r="I3504" s="56" t="s">
        <v>81</v>
      </c>
      <c r="K3504" s="51" t="str">
        <f ca="1">LeaveTracker[[#This Row],[Days]]&amp;" "&amp;LeaveTracker[[#This Row],[Type of Leave]]</f>
        <v>1 SL</v>
      </c>
      <c r="L3504" s="23">
        <f ca="1">NETWORKDAYS(LeaveTracker[[#This Row],[Start Date]],LeaveTracker[[#This Row],[End Date]],lstHolidays)</f>
        <v>1</v>
      </c>
      <c r="M3504" s="27"/>
    </row>
    <row r="3505" spans="1:13" ht="30" hidden="1" customHeight="1" x14ac:dyDescent="0.3">
      <c r="A3505" s="27">
        <f t="shared" si="29"/>
        <v>77</v>
      </c>
      <c r="B3505" s="31">
        <v>44966</v>
      </c>
      <c r="C3505" s="31">
        <v>44892</v>
      </c>
      <c r="D3505" s="20" t="s">
        <v>516</v>
      </c>
      <c r="E3505" s="51" t="str">
        <f>IF(ISBLANK(LeaveTracker[[#This Row],[Employee Name]]),"-----",VLOOKUP(LeaveTracker[[#This Row],[Employee Name]],Employees[[Employee Name]:[Office]],7))</f>
        <v>ACCOUNTING</v>
      </c>
      <c r="F3505" s="51" t="str">
        <f>IF(ISBLANK(LeaveTracker[[#This Row],[Employee Name]]),"-----",VLOOKUP(LeaveTracker[[#This Row],[Employee Name]],Employees[[Employee Name]:[Office]],6))</f>
        <v>REGULAR</v>
      </c>
      <c r="G3505" s="24">
        <v>44886</v>
      </c>
      <c r="H3505" s="24">
        <v>44886</v>
      </c>
      <c r="I3505" s="56" t="s">
        <v>81</v>
      </c>
      <c r="K3505" s="51" t="str">
        <f ca="1">LeaveTracker[[#This Row],[Days]]&amp;" "&amp;LeaveTracker[[#This Row],[Type of Leave]]</f>
        <v>1 SL</v>
      </c>
      <c r="L3505" s="23">
        <f ca="1">NETWORKDAYS(LeaveTracker[[#This Row],[Start Date]],LeaveTracker[[#This Row],[End Date]],lstHolidays)</f>
        <v>1</v>
      </c>
      <c r="M3505" s="27"/>
    </row>
    <row r="3506" spans="1:13" ht="30" hidden="1" customHeight="1" x14ac:dyDescent="0.3">
      <c r="A3506" s="27">
        <f t="shared" si="29"/>
        <v>78</v>
      </c>
      <c r="B3506" s="31">
        <v>44966</v>
      </c>
      <c r="C3506" s="31">
        <v>44892</v>
      </c>
      <c r="D3506" s="20" t="s">
        <v>516</v>
      </c>
      <c r="E3506" s="51" t="str">
        <f>IF(ISBLANK(LeaveTracker[[#This Row],[Employee Name]]),"-----",VLOOKUP(LeaveTracker[[#This Row],[Employee Name]],Employees[[Employee Name]:[Office]],7))</f>
        <v>ACCOUNTING</v>
      </c>
      <c r="F3506" s="51" t="str">
        <f>IF(ISBLANK(LeaveTracker[[#This Row],[Employee Name]]),"-----",VLOOKUP(LeaveTracker[[#This Row],[Employee Name]],Employees[[Employee Name]:[Office]],6))</f>
        <v>REGULAR</v>
      </c>
      <c r="G3506" s="24">
        <v>44893</v>
      </c>
      <c r="H3506" s="24">
        <v>44894</v>
      </c>
      <c r="I3506" s="56" t="s">
        <v>81</v>
      </c>
      <c r="K3506" s="51" t="str">
        <f ca="1">LeaveTracker[[#This Row],[Days]]&amp;" "&amp;LeaveTracker[[#This Row],[Type of Leave]]</f>
        <v>2 SL</v>
      </c>
      <c r="L3506" s="23">
        <f ca="1">NETWORKDAYS(LeaveTracker[[#This Row],[Start Date]],LeaveTracker[[#This Row],[End Date]],lstHolidays)</f>
        <v>2</v>
      </c>
      <c r="M3506" s="27"/>
    </row>
    <row r="3507" spans="1:13" ht="30" hidden="1" customHeight="1" x14ac:dyDescent="0.3">
      <c r="A3507" s="27">
        <f t="shared" si="29"/>
        <v>79</v>
      </c>
      <c r="B3507" s="31">
        <v>44966</v>
      </c>
      <c r="C3507" s="31">
        <v>44833</v>
      </c>
      <c r="D3507" s="20" t="s">
        <v>516</v>
      </c>
      <c r="E3507" s="51" t="str">
        <f>IF(ISBLANK(LeaveTracker[[#This Row],[Employee Name]]),"-----",VLOOKUP(LeaveTracker[[#This Row],[Employee Name]],Employees[[Employee Name]:[Office]],7))</f>
        <v>ACCOUNTING</v>
      </c>
      <c r="F3507" s="51" t="str">
        <f>IF(ISBLANK(LeaveTracker[[#This Row],[Employee Name]]),"-----",VLOOKUP(LeaveTracker[[#This Row],[Employee Name]],Employees[[Employee Name]:[Office]],6))</f>
        <v>REGULAR</v>
      </c>
      <c r="G3507" s="24">
        <v>44810</v>
      </c>
      <c r="H3507" s="24">
        <v>44810</v>
      </c>
      <c r="I3507" s="56" t="s">
        <v>81</v>
      </c>
      <c r="K3507" s="51" t="str">
        <f ca="1">LeaveTracker[[#This Row],[Days]]&amp;" "&amp;LeaveTracker[[#This Row],[Type of Leave]]</f>
        <v>1 SL</v>
      </c>
      <c r="L3507" s="23">
        <f ca="1">NETWORKDAYS(LeaveTracker[[#This Row],[Start Date]],LeaveTracker[[#This Row],[End Date]],lstHolidays)</f>
        <v>1</v>
      </c>
      <c r="M3507" s="27"/>
    </row>
    <row r="3508" spans="1:13" ht="30" hidden="1" customHeight="1" x14ac:dyDescent="0.3">
      <c r="A3508" s="27">
        <v>79</v>
      </c>
      <c r="B3508" s="31">
        <v>44966</v>
      </c>
      <c r="C3508" s="31">
        <v>44833</v>
      </c>
      <c r="D3508" s="20" t="s">
        <v>516</v>
      </c>
      <c r="E3508" s="51" t="str">
        <f>IF(ISBLANK(LeaveTracker[[#This Row],[Employee Name]]),"-----",VLOOKUP(LeaveTracker[[#This Row],[Employee Name]],Employees[[Employee Name]:[Office]],7))</f>
        <v>ACCOUNTING</v>
      </c>
      <c r="F3508" s="51" t="str">
        <f>IF(ISBLANK(LeaveTracker[[#This Row],[Employee Name]]),"-----",VLOOKUP(LeaveTracker[[#This Row],[Employee Name]],Employees[[Employee Name]:[Office]],6))</f>
        <v>REGULAR</v>
      </c>
      <c r="G3508" s="24">
        <v>44817</v>
      </c>
      <c r="H3508" s="24">
        <v>44817</v>
      </c>
      <c r="I3508" s="56" t="s">
        <v>81</v>
      </c>
      <c r="K3508" s="51" t="str">
        <f ca="1">LeaveTracker[[#This Row],[Days]]&amp;" "&amp;LeaveTracker[[#This Row],[Type of Leave]]</f>
        <v>1 SL</v>
      </c>
      <c r="L3508" s="23">
        <f ca="1">NETWORKDAYS(LeaveTracker[[#This Row],[Start Date]],LeaveTracker[[#This Row],[End Date]],lstHolidays)</f>
        <v>1</v>
      </c>
      <c r="M3508" s="27"/>
    </row>
    <row r="3509" spans="1:13" ht="30" hidden="1" customHeight="1" x14ac:dyDescent="0.3">
      <c r="A3509" s="27">
        <v>79</v>
      </c>
      <c r="B3509" s="31">
        <v>44966</v>
      </c>
      <c r="C3509" s="31">
        <v>44833</v>
      </c>
      <c r="D3509" s="20" t="s">
        <v>516</v>
      </c>
      <c r="E3509" s="51" t="str">
        <f>IF(ISBLANK(LeaveTracker[[#This Row],[Employee Name]]),"-----",VLOOKUP(LeaveTracker[[#This Row],[Employee Name]],Employees[[Employee Name]:[Office]],7))</f>
        <v>ACCOUNTING</v>
      </c>
      <c r="F3509" s="51" t="str">
        <f>IF(ISBLANK(LeaveTracker[[#This Row],[Employee Name]]),"-----",VLOOKUP(LeaveTracker[[#This Row],[Employee Name]],Employees[[Employee Name]:[Office]],6))</f>
        <v>REGULAR</v>
      </c>
      <c r="G3509" s="24">
        <v>44827</v>
      </c>
      <c r="H3509" s="24">
        <v>44827</v>
      </c>
      <c r="I3509" s="56" t="s">
        <v>81</v>
      </c>
      <c r="K3509" s="51" t="str">
        <f ca="1">LeaveTracker[[#This Row],[Days]]&amp;" "&amp;LeaveTracker[[#This Row],[Type of Leave]]</f>
        <v>1 SL</v>
      </c>
      <c r="L3509" s="23">
        <f ca="1">NETWORKDAYS(LeaveTracker[[#This Row],[Start Date]],LeaveTracker[[#This Row],[End Date]],lstHolidays)</f>
        <v>1</v>
      </c>
      <c r="M3509" s="27"/>
    </row>
    <row r="3510" spans="1:13" ht="30" hidden="1" customHeight="1" x14ac:dyDescent="0.3">
      <c r="A3510" s="27">
        <f t="shared" si="29"/>
        <v>80</v>
      </c>
      <c r="B3510" s="31">
        <v>44966</v>
      </c>
      <c r="C3510" s="31">
        <v>44817</v>
      </c>
      <c r="D3510" s="19" t="s">
        <v>509</v>
      </c>
      <c r="E3510" s="51" t="str">
        <f>IF(ISBLANK(LeaveTracker[[#This Row],[Employee Name]]),"-----",VLOOKUP(LeaveTracker[[#This Row],[Employee Name]],Employees[[Employee Name]:[Office]],7))</f>
        <v>ACCOUNTING</v>
      </c>
      <c r="F3510" s="51" t="str">
        <f>IF(ISBLANK(LeaveTracker[[#This Row],[Employee Name]]),"-----",VLOOKUP(LeaveTracker[[#This Row],[Employee Name]],Employees[[Employee Name]:[Office]],6))</f>
        <v>REGULAR</v>
      </c>
      <c r="G3510" s="24">
        <v>44832</v>
      </c>
      <c r="H3510" s="24">
        <v>44833</v>
      </c>
      <c r="I3510" s="56" t="s">
        <v>81</v>
      </c>
      <c r="K3510" s="51" t="str">
        <f ca="1">LeaveTracker[[#This Row],[Days]]&amp;" "&amp;LeaveTracker[[#This Row],[Type of Leave]]</f>
        <v>2 SL</v>
      </c>
      <c r="L3510" s="23">
        <f ca="1">NETWORKDAYS(LeaveTracker[[#This Row],[Start Date]],LeaveTracker[[#This Row],[End Date]],lstHolidays)</f>
        <v>2</v>
      </c>
      <c r="M3510" s="27"/>
    </row>
    <row r="3511" spans="1:13" ht="30" hidden="1" customHeight="1" x14ac:dyDescent="0.3">
      <c r="A3511" s="27">
        <f t="shared" si="29"/>
        <v>81</v>
      </c>
      <c r="B3511" s="31">
        <v>44966</v>
      </c>
      <c r="C3511" s="31">
        <v>44879</v>
      </c>
      <c r="D3511" s="19" t="s">
        <v>509</v>
      </c>
      <c r="E3511" s="51" t="str">
        <f>IF(ISBLANK(LeaveTracker[[#This Row],[Employee Name]]),"-----",VLOOKUP(LeaveTracker[[#This Row],[Employee Name]],Employees[[Employee Name]:[Office]],7))</f>
        <v>ACCOUNTING</v>
      </c>
      <c r="F3511" s="51" t="str">
        <f>IF(ISBLANK(LeaveTracker[[#This Row],[Employee Name]]),"-----",VLOOKUP(LeaveTracker[[#This Row],[Employee Name]],Employees[[Employee Name]:[Office]],6))</f>
        <v>REGULAR</v>
      </c>
      <c r="G3511" s="24">
        <v>44890</v>
      </c>
      <c r="H3511" s="24">
        <v>44890</v>
      </c>
      <c r="I3511" s="56" t="s">
        <v>81</v>
      </c>
      <c r="K3511" s="51" t="str">
        <f ca="1">LeaveTracker[[#This Row],[Days]]&amp;" "&amp;LeaveTracker[[#This Row],[Type of Leave]]</f>
        <v>1 SL</v>
      </c>
      <c r="L3511" s="23">
        <f ca="1">NETWORKDAYS(LeaveTracker[[#This Row],[Start Date]],LeaveTracker[[#This Row],[End Date]],lstHolidays)</f>
        <v>1</v>
      </c>
      <c r="M3511" s="27"/>
    </row>
    <row r="3512" spans="1:13" ht="30" hidden="1" customHeight="1" x14ac:dyDescent="0.3">
      <c r="A3512" s="27">
        <f t="shared" si="29"/>
        <v>82</v>
      </c>
      <c r="B3512" s="31">
        <v>44966</v>
      </c>
      <c r="C3512" s="31">
        <v>44872</v>
      </c>
      <c r="D3512" s="19" t="s">
        <v>509</v>
      </c>
      <c r="E3512" s="51" t="str">
        <f>IF(ISBLANK(LeaveTracker[[#This Row],[Employee Name]]),"-----",VLOOKUP(LeaveTracker[[#This Row],[Employee Name]],Employees[[Employee Name]:[Office]],7))</f>
        <v>ACCOUNTING</v>
      </c>
      <c r="F3512" s="51" t="str">
        <f>IF(ISBLANK(LeaveTracker[[#This Row],[Employee Name]]),"-----",VLOOKUP(LeaveTracker[[#This Row],[Employee Name]],Employees[[Employee Name]:[Office]],6))</f>
        <v>REGULAR</v>
      </c>
      <c r="G3512" s="24">
        <v>44883</v>
      </c>
      <c r="H3512" s="24">
        <v>44883</v>
      </c>
      <c r="I3512" s="56" t="s">
        <v>81</v>
      </c>
      <c r="K3512" s="51" t="str">
        <f ca="1">LeaveTracker[[#This Row],[Days]]&amp;" "&amp;LeaveTracker[[#This Row],[Type of Leave]]</f>
        <v>1 SL</v>
      </c>
      <c r="L3512" s="23">
        <f ca="1">NETWORKDAYS(LeaveTracker[[#This Row],[Start Date]],LeaveTracker[[#This Row],[End Date]],lstHolidays)</f>
        <v>1</v>
      </c>
      <c r="M3512" s="27"/>
    </row>
    <row r="3513" spans="1:13" ht="30" hidden="1" customHeight="1" x14ac:dyDescent="0.3">
      <c r="A3513" s="27">
        <v>82</v>
      </c>
      <c r="B3513" s="31">
        <v>44966</v>
      </c>
      <c r="C3513" s="31">
        <v>44872</v>
      </c>
      <c r="D3513" s="19" t="s">
        <v>509</v>
      </c>
      <c r="E3513" s="51" t="str">
        <f>IF(ISBLANK(LeaveTracker[[#This Row],[Employee Name]]),"-----",VLOOKUP(LeaveTracker[[#This Row],[Employee Name]],Employees[[Employee Name]:[Office]],7))</f>
        <v>ACCOUNTING</v>
      </c>
      <c r="F3513" s="51" t="str">
        <f>IF(ISBLANK(LeaveTracker[[#This Row],[Employee Name]]),"-----",VLOOKUP(LeaveTracker[[#This Row],[Employee Name]],Employees[[Employee Name]:[Office]],6))</f>
        <v>REGULAR</v>
      </c>
      <c r="G3513" s="24">
        <v>44894</v>
      </c>
      <c r="H3513" s="24">
        <v>44894</v>
      </c>
      <c r="I3513" s="56" t="s">
        <v>81</v>
      </c>
      <c r="K3513" s="51" t="str">
        <f ca="1">LeaveTracker[[#This Row],[Days]]&amp;" "&amp;LeaveTracker[[#This Row],[Type of Leave]]</f>
        <v>1 SL</v>
      </c>
      <c r="L3513" s="23">
        <f ca="1">NETWORKDAYS(LeaveTracker[[#This Row],[Start Date]],LeaveTracker[[#This Row],[End Date]],lstHolidays)</f>
        <v>1</v>
      </c>
      <c r="M3513" s="27"/>
    </row>
    <row r="3514" spans="1:13" ht="30" hidden="1" customHeight="1" x14ac:dyDescent="0.3">
      <c r="A3514" s="27">
        <f t="shared" si="29"/>
        <v>83</v>
      </c>
      <c r="B3514" s="31">
        <v>44966</v>
      </c>
      <c r="C3514" s="31">
        <v>44905</v>
      </c>
      <c r="D3514" s="19" t="s">
        <v>1096</v>
      </c>
      <c r="E3514" s="51" t="str">
        <f>IF(ISBLANK(LeaveTracker[[#This Row],[Employee Name]]),"-----",VLOOKUP(LeaveTracker[[#This Row],[Employee Name]],Employees[[Employee Name]:[Office]],7))</f>
        <v>ACCOUNTING</v>
      </c>
      <c r="F3514" s="51" t="str">
        <f>IF(ISBLANK(LeaveTracker[[#This Row],[Employee Name]]),"-----",VLOOKUP(LeaveTracker[[#This Row],[Employee Name]],Employees[[Employee Name]:[Office]],6))</f>
        <v>REGULAR</v>
      </c>
      <c r="G3514" s="24">
        <v>44904</v>
      </c>
      <c r="H3514" s="24">
        <v>44904</v>
      </c>
      <c r="I3514" s="56" t="s">
        <v>300</v>
      </c>
      <c r="J3514" s="43" t="s">
        <v>1007</v>
      </c>
      <c r="K3514" s="51" t="str">
        <f ca="1">LeaveTracker[[#This Row],[Days]]&amp;" "&amp;LeaveTracker[[#This Row],[Type of Leave]]</f>
        <v>1 OTHER</v>
      </c>
      <c r="L3514" s="23">
        <f ca="1">NETWORKDAYS(LeaveTracker[[#This Row],[Start Date]],LeaveTracker[[#This Row],[End Date]],lstHolidays)</f>
        <v>1</v>
      </c>
      <c r="M3514" s="27"/>
    </row>
    <row r="3515" spans="1:13" ht="30" hidden="1" customHeight="1" x14ac:dyDescent="0.3">
      <c r="A3515" s="27">
        <f t="shared" si="29"/>
        <v>84</v>
      </c>
      <c r="B3515" s="31">
        <v>44966</v>
      </c>
      <c r="C3515" s="31">
        <v>44918</v>
      </c>
      <c r="D3515" s="19" t="s">
        <v>1096</v>
      </c>
      <c r="E3515" s="51" t="str">
        <f>IF(ISBLANK(LeaveTracker[[#This Row],[Employee Name]]),"-----",VLOOKUP(LeaveTracker[[#This Row],[Employee Name]],Employees[[Employee Name]:[Office]],7))</f>
        <v>ACCOUNTING</v>
      </c>
      <c r="F3515" s="51" t="str">
        <f>IF(ISBLANK(LeaveTracker[[#This Row],[Employee Name]]),"-----",VLOOKUP(LeaveTracker[[#This Row],[Employee Name]],Employees[[Employee Name]:[Office]],6))</f>
        <v>REGULAR</v>
      </c>
      <c r="G3515" s="24">
        <v>44923</v>
      </c>
      <c r="H3515" s="24">
        <v>44924</v>
      </c>
      <c r="I3515" s="56" t="s">
        <v>82</v>
      </c>
      <c r="K3515" s="51" t="str">
        <f ca="1">LeaveTracker[[#This Row],[Days]]&amp;" "&amp;LeaveTracker[[#This Row],[Type of Leave]]</f>
        <v>2 VL</v>
      </c>
      <c r="L3515" s="23">
        <f ca="1">NETWORKDAYS(LeaveTracker[[#This Row],[Start Date]],LeaveTracker[[#This Row],[End Date]],lstHolidays)</f>
        <v>2</v>
      </c>
      <c r="M3515" s="27"/>
    </row>
    <row r="3516" spans="1:13" ht="30" hidden="1" customHeight="1" x14ac:dyDescent="0.3">
      <c r="A3516" s="27">
        <f t="shared" si="29"/>
        <v>85</v>
      </c>
      <c r="B3516" s="31">
        <v>44966</v>
      </c>
      <c r="C3516" s="31">
        <v>44823</v>
      </c>
      <c r="D3516" s="20" t="s">
        <v>1096</v>
      </c>
      <c r="E3516" s="51" t="str">
        <f>IF(ISBLANK(LeaveTracker[[#This Row],[Employee Name]]),"-----",VLOOKUP(LeaveTracker[[#This Row],[Employee Name]],Employees[[Employee Name]:[Office]],7))</f>
        <v>ACCOUNTING</v>
      </c>
      <c r="F3516" s="51" t="str">
        <f>IF(ISBLANK(LeaveTracker[[#This Row],[Employee Name]]),"-----",VLOOKUP(LeaveTracker[[#This Row],[Employee Name]],Employees[[Employee Name]:[Office]],6))</f>
        <v>REGULAR</v>
      </c>
      <c r="G3516" s="24">
        <v>44833</v>
      </c>
      <c r="H3516" s="24">
        <v>44833</v>
      </c>
      <c r="I3516" s="56" t="s">
        <v>300</v>
      </c>
      <c r="J3516" s="43" t="s">
        <v>1007</v>
      </c>
      <c r="K3516" s="51" t="str">
        <f ca="1">LeaveTracker[[#This Row],[Days]]&amp;" "&amp;LeaveTracker[[#This Row],[Type of Leave]]</f>
        <v>1 OTHER</v>
      </c>
      <c r="L3516" s="23">
        <f ca="1">NETWORKDAYS(LeaveTracker[[#This Row],[Start Date]],LeaveTracker[[#This Row],[End Date]],lstHolidays)</f>
        <v>1</v>
      </c>
      <c r="M3516" s="27"/>
    </row>
    <row r="3517" spans="1:13" ht="30" hidden="1" customHeight="1" x14ac:dyDescent="0.3">
      <c r="A3517" s="27">
        <f t="shared" si="29"/>
        <v>86</v>
      </c>
      <c r="B3517" s="31">
        <v>44972</v>
      </c>
      <c r="C3517" s="31">
        <v>44956</v>
      </c>
      <c r="D3517" s="19" t="s">
        <v>2051</v>
      </c>
      <c r="E3517" s="51" t="str">
        <f>IF(ISBLANK(LeaveTracker[[#This Row],[Employee Name]]),"-----",VLOOKUP(LeaveTracker[[#This Row],[Employee Name]],Employees[[Employee Name]:[Office]],7))</f>
        <v>CITY MARKET</v>
      </c>
      <c r="F3517" s="51" t="str">
        <f>IF(ISBLANK(LeaveTracker[[#This Row],[Employee Name]]),"-----",VLOOKUP(LeaveTracker[[#This Row],[Employee Name]],Employees[[Employee Name]:[Office]],6))</f>
        <v>CASUAL</v>
      </c>
      <c r="G3517" s="24"/>
      <c r="H3517" s="24"/>
      <c r="I3517" s="57" t="s">
        <v>300</v>
      </c>
      <c r="J3517" s="43" t="s">
        <v>694</v>
      </c>
      <c r="K3517" s="51" t="str">
        <f ca="1">LeaveTracker[[#This Row],[Days]]&amp;" "&amp;LeaveTracker[[#This Row],[Type of Leave]]</f>
        <v>0 OTHER</v>
      </c>
      <c r="L3517" s="23">
        <f ca="1">NETWORKDAYS(LeaveTracker[[#This Row],[Start Date]],LeaveTracker[[#This Row],[End Date]],lstHolidays)</f>
        <v>0</v>
      </c>
      <c r="M3517" s="27"/>
    </row>
    <row r="3518" spans="1:13" ht="30" hidden="1" customHeight="1" x14ac:dyDescent="0.3">
      <c r="A3518" s="27">
        <f t="shared" si="29"/>
        <v>87</v>
      </c>
      <c r="B3518" s="31">
        <v>44972</v>
      </c>
      <c r="C3518" s="31">
        <v>44957</v>
      </c>
      <c r="D3518" s="19" t="s">
        <v>1948</v>
      </c>
      <c r="E3518" s="51" t="str">
        <f>IF(ISBLANK(LeaveTracker[[#This Row],[Employee Name]]),"-----",VLOOKUP(LeaveTracker[[#This Row],[Employee Name]],Employees[[Employee Name]:[Office]],7))</f>
        <v>HOUSING</v>
      </c>
      <c r="F3518" s="51" t="str">
        <f>IF(ISBLANK(LeaveTracker[[#This Row],[Employee Name]]),"-----",VLOOKUP(LeaveTracker[[#This Row],[Employee Name]],Employees[[Employee Name]:[Office]],6))</f>
        <v>CASUAL</v>
      </c>
      <c r="G3518" s="24">
        <v>44942</v>
      </c>
      <c r="H3518" s="24">
        <v>44946</v>
      </c>
      <c r="I3518" s="57" t="s">
        <v>82</v>
      </c>
      <c r="K3518" s="51" t="str">
        <f ca="1">LeaveTracker[[#This Row],[Days]]&amp;" "&amp;LeaveTracker[[#This Row],[Type of Leave]]</f>
        <v>5 VL</v>
      </c>
      <c r="L3518" s="23">
        <f ca="1">NETWORKDAYS(LeaveTracker[[#This Row],[Start Date]],LeaveTracker[[#This Row],[End Date]],lstHolidays)</f>
        <v>5</v>
      </c>
      <c r="M3518" s="27"/>
    </row>
    <row r="3519" spans="1:13" ht="30" hidden="1" customHeight="1" x14ac:dyDescent="0.3">
      <c r="A3519" s="27">
        <f>A3518+1</f>
        <v>88</v>
      </c>
      <c r="B3519" s="31">
        <v>44972</v>
      </c>
      <c r="C3519" s="31">
        <v>44988</v>
      </c>
      <c r="D3519" s="19" t="s">
        <v>1846</v>
      </c>
      <c r="E3519" s="51" t="str">
        <f>IF(ISBLANK(LeaveTracker[[#This Row],[Employee Name]]),"-----",VLOOKUP(LeaveTracker[[#This Row],[Employee Name]],Employees[[Employee Name]:[Office]],7))</f>
        <v>SP</v>
      </c>
      <c r="F3519" s="51" t="str">
        <f>IF(ISBLANK(LeaveTracker[[#This Row],[Employee Name]]),"-----",VLOOKUP(LeaveTracker[[#This Row],[Employee Name]],Employees[[Employee Name]:[Office]],6))</f>
        <v>CASUAL</v>
      </c>
      <c r="G3519" s="24">
        <v>44966</v>
      </c>
      <c r="H3519" s="24">
        <v>44966</v>
      </c>
      <c r="I3519" s="57" t="s">
        <v>82</v>
      </c>
      <c r="K3519" s="51" t="str">
        <f ca="1">LeaveTracker[[#This Row],[Days]]&amp;" "&amp;LeaveTracker[[#This Row],[Type of Leave]]</f>
        <v>1 VL</v>
      </c>
      <c r="L3519" s="23">
        <f ca="1">NETWORKDAYS(LeaveTracker[[#This Row],[Start Date]],LeaveTracker[[#This Row],[End Date]],lstHolidays)</f>
        <v>1</v>
      </c>
      <c r="M3519" s="27"/>
    </row>
    <row r="3520" spans="1:13" ht="30" hidden="1" customHeight="1" x14ac:dyDescent="0.3">
      <c r="A3520" s="27">
        <v>88</v>
      </c>
      <c r="B3520" s="31">
        <v>44972</v>
      </c>
      <c r="C3520" s="31">
        <v>44988</v>
      </c>
      <c r="D3520" s="19" t="s">
        <v>1846</v>
      </c>
      <c r="E3520" s="51" t="str">
        <f>IF(ISBLANK(LeaveTracker[[#This Row],[Employee Name]]),"-----",VLOOKUP(LeaveTracker[[#This Row],[Employee Name]],Employees[[Employee Name]:[Office]],7))</f>
        <v>SP</v>
      </c>
      <c r="F3520" s="51" t="str">
        <f>IF(ISBLANK(LeaveTracker[[#This Row],[Employee Name]]),"-----",VLOOKUP(LeaveTracker[[#This Row],[Employee Name]],Employees[[Employee Name]:[Office]],6))</f>
        <v>CASUAL</v>
      </c>
      <c r="G3520" s="24">
        <v>44974</v>
      </c>
      <c r="H3520" s="24">
        <v>44974</v>
      </c>
      <c r="I3520" s="57" t="s">
        <v>82</v>
      </c>
      <c r="K3520" s="51" t="str">
        <f ca="1">LeaveTracker[[#This Row],[Days]]&amp;" "&amp;LeaveTracker[[#This Row],[Type of Leave]]</f>
        <v>1 VL</v>
      </c>
      <c r="L3520" s="23">
        <f ca="1">NETWORKDAYS(LeaveTracker[[#This Row],[Start Date]],LeaveTracker[[#This Row],[End Date]],lstHolidays)</f>
        <v>1</v>
      </c>
      <c r="M3520" s="27"/>
    </row>
    <row r="3521" spans="1:13" ht="30" hidden="1" customHeight="1" x14ac:dyDescent="0.3">
      <c r="A3521" s="27">
        <v>88</v>
      </c>
      <c r="B3521" s="31">
        <v>44972</v>
      </c>
      <c r="C3521" s="31">
        <v>44988</v>
      </c>
      <c r="D3521" s="19" t="s">
        <v>1846</v>
      </c>
      <c r="E3521" s="51" t="str">
        <f>IF(ISBLANK(LeaveTracker[[#This Row],[Employee Name]]),"-----",VLOOKUP(LeaveTracker[[#This Row],[Employee Name]],Employees[[Employee Name]:[Office]],7))</f>
        <v>SP</v>
      </c>
      <c r="F3521" s="51" t="str">
        <f>IF(ISBLANK(LeaveTracker[[#This Row],[Employee Name]]),"-----",VLOOKUP(LeaveTracker[[#This Row],[Employee Name]],Employees[[Employee Name]:[Office]],6))</f>
        <v>CASUAL</v>
      </c>
      <c r="G3521" s="24">
        <v>44985</v>
      </c>
      <c r="H3521" s="24">
        <v>44985</v>
      </c>
      <c r="I3521" s="57" t="s">
        <v>82</v>
      </c>
      <c r="K3521" s="51" t="str">
        <f ca="1">LeaveTracker[[#This Row],[Days]]&amp;" "&amp;LeaveTracker[[#This Row],[Type of Leave]]</f>
        <v>1 VL</v>
      </c>
      <c r="L3521" s="23">
        <f ca="1">NETWORKDAYS(LeaveTracker[[#This Row],[Start Date]],LeaveTracker[[#This Row],[End Date]],lstHolidays)</f>
        <v>1</v>
      </c>
      <c r="M3521" s="27"/>
    </row>
    <row r="3522" spans="1:13" ht="30" hidden="1" customHeight="1" x14ac:dyDescent="0.3">
      <c r="A3522" s="27">
        <f t="shared" si="29"/>
        <v>89</v>
      </c>
      <c r="B3522" s="31">
        <v>44972</v>
      </c>
      <c r="C3522" s="31">
        <v>44957</v>
      </c>
      <c r="D3522" s="19" t="s">
        <v>1948</v>
      </c>
      <c r="E3522" s="51" t="str">
        <f>IF(ISBLANK(LeaveTracker[[#This Row],[Employee Name]]),"-----",VLOOKUP(LeaveTracker[[#This Row],[Employee Name]],Employees[[Employee Name]:[Office]],7))</f>
        <v>HOUSING</v>
      </c>
      <c r="F3522" s="51" t="str">
        <f>IF(ISBLANK(LeaveTracker[[#This Row],[Employee Name]]),"-----",VLOOKUP(LeaveTracker[[#This Row],[Employee Name]],Employees[[Employee Name]:[Office]],6))</f>
        <v>CASUAL</v>
      </c>
      <c r="G3522" s="24">
        <v>44942</v>
      </c>
      <c r="H3522" s="24">
        <v>44946</v>
      </c>
      <c r="I3522" s="57" t="s">
        <v>82</v>
      </c>
      <c r="K3522" s="51" t="str">
        <f ca="1">LeaveTracker[[#This Row],[Days]]&amp;" "&amp;LeaveTracker[[#This Row],[Type of Leave]]</f>
        <v>5 VL</v>
      </c>
      <c r="L3522" s="23">
        <f ca="1">NETWORKDAYS(LeaveTracker[[#This Row],[Start Date]],LeaveTracker[[#This Row],[End Date]],lstHolidays)</f>
        <v>5</v>
      </c>
      <c r="M3522" s="27"/>
    </row>
    <row r="3523" spans="1:13" ht="30" hidden="1" customHeight="1" x14ac:dyDescent="0.3">
      <c r="A3523" s="27">
        <f t="shared" si="29"/>
        <v>90</v>
      </c>
      <c r="B3523" s="31">
        <v>44972</v>
      </c>
      <c r="C3523" s="31">
        <v>44957</v>
      </c>
      <c r="D3523" s="19" t="s">
        <v>1948</v>
      </c>
      <c r="E3523" s="51" t="str">
        <f>IF(ISBLANK(LeaveTracker[[#This Row],[Employee Name]]),"-----",VLOOKUP(LeaveTracker[[#This Row],[Employee Name]],Employees[[Employee Name]:[Office]],7))</f>
        <v>HOUSING</v>
      </c>
      <c r="F3523" s="51" t="str">
        <f>IF(ISBLANK(LeaveTracker[[#This Row],[Employee Name]]),"-----",VLOOKUP(LeaveTracker[[#This Row],[Employee Name]],Employees[[Employee Name]:[Office]],6))</f>
        <v>CASUAL</v>
      </c>
      <c r="G3523" s="24">
        <v>44953</v>
      </c>
      <c r="H3523" s="21">
        <v>44956</v>
      </c>
      <c r="I3523" s="57" t="s">
        <v>81</v>
      </c>
      <c r="K3523" s="51" t="str">
        <f ca="1">LeaveTracker[[#This Row],[Days]]&amp;" "&amp;LeaveTracker[[#This Row],[Type of Leave]]</f>
        <v>2 SL</v>
      </c>
      <c r="L3523" s="23">
        <f ca="1">NETWORKDAYS(LeaveTracker[[#This Row],[Start Date]],LeaveTracker[[#This Row],[End Date]],lstHolidays)</f>
        <v>2</v>
      </c>
      <c r="M3523" s="27"/>
    </row>
    <row r="3524" spans="1:13" ht="30" hidden="1" customHeight="1" x14ac:dyDescent="0.3">
      <c r="A3524" s="27">
        <f t="shared" si="29"/>
        <v>91</v>
      </c>
      <c r="B3524" s="31">
        <v>44972</v>
      </c>
      <c r="C3524" s="31">
        <v>44897</v>
      </c>
      <c r="D3524" s="19" t="s">
        <v>267</v>
      </c>
      <c r="E3524" s="51" t="str">
        <f>IF(ISBLANK(LeaveTracker[[#This Row],[Employee Name]]),"-----",VLOOKUP(LeaveTracker[[#This Row],[Employee Name]],Employees[[Employee Name]:[Office]],7))</f>
        <v>MO</v>
      </c>
      <c r="F3524" s="51" t="str">
        <f>IF(ISBLANK(LeaveTracker[[#This Row],[Employee Name]]),"-----",VLOOKUP(LeaveTracker[[#This Row],[Employee Name]],Employees[[Employee Name]:[Office]],6))</f>
        <v>REGULAR</v>
      </c>
      <c r="G3524" s="24">
        <v>44907</v>
      </c>
      <c r="H3524" s="24">
        <v>44907</v>
      </c>
      <c r="I3524" s="57" t="s">
        <v>82</v>
      </c>
      <c r="J3524" s="43" t="s">
        <v>307</v>
      </c>
      <c r="K3524" s="51" t="str">
        <f ca="1">LeaveTracker[[#This Row],[Days]]&amp;" "&amp;LeaveTracker[[#This Row],[Type of Leave]]</f>
        <v>1 VL</v>
      </c>
      <c r="L3524" s="23">
        <f ca="1">NETWORKDAYS(LeaveTracker[[#This Row],[Start Date]],LeaveTracker[[#This Row],[End Date]],lstHolidays)</f>
        <v>1</v>
      </c>
      <c r="M3524" s="27"/>
    </row>
    <row r="3525" spans="1:13" ht="30" hidden="1" customHeight="1" x14ac:dyDescent="0.3">
      <c r="A3525" s="27">
        <v>91</v>
      </c>
      <c r="B3525" s="31">
        <v>44972</v>
      </c>
      <c r="C3525" s="31">
        <v>44897</v>
      </c>
      <c r="D3525" s="19" t="s">
        <v>267</v>
      </c>
      <c r="E3525" s="51" t="str">
        <f>IF(ISBLANK(LeaveTracker[[#This Row],[Employee Name]]),"-----",VLOOKUP(LeaveTracker[[#This Row],[Employee Name]],Employees[[Employee Name]:[Office]],7))</f>
        <v>MO</v>
      </c>
      <c r="F3525" s="51" t="str">
        <f>IF(ISBLANK(LeaveTracker[[#This Row],[Employee Name]]),"-----",VLOOKUP(LeaveTracker[[#This Row],[Employee Name]],Employees[[Employee Name]:[Office]],6))</f>
        <v>REGULAR</v>
      </c>
      <c r="G3525" s="24">
        <v>44918</v>
      </c>
      <c r="H3525" s="24">
        <v>44924</v>
      </c>
      <c r="I3525" s="57" t="s">
        <v>82</v>
      </c>
      <c r="J3525" s="43" t="s">
        <v>307</v>
      </c>
      <c r="K3525" s="51" t="str">
        <f ca="1">LeaveTracker[[#This Row],[Days]]&amp;" "&amp;LeaveTracker[[#This Row],[Type of Leave]]</f>
        <v>4 VL</v>
      </c>
      <c r="L3525" s="23">
        <f ca="1">NETWORKDAYS(LeaveTracker[[#This Row],[Start Date]],LeaveTracker[[#This Row],[End Date]],lstHolidays)</f>
        <v>4</v>
      </c>
      <c r="M3525" s="27"/>
    </row>
    <row r="3526" spans="1:13" ht="30" hidden="1" customHeight="1" x14ac:dyDescent="0.3">
      <c r="A3526" s="27">
        <f t="shared" si="29"/>
        <v>92</v>
      </c>
      <c r="B3526" s="31">
        <v>44972</v>
      </c>
      <c r="C3526" s="31">
        <v>44935</v>
      </c>
      <c r="D3526" s="19" t="s">
        <v>267</v>
      </c>
      <c r="E3526" s="51" t="str">
        <f>IF(ISBLANK(LeaveTracker[[#This Row],[Employee Name]]),"-----",VLOOKUP(LeaveTracker[[#This Row],[Employee Name]],Employees[[Employee Name]:[Office]],7))</f>
        <v>MO</v>
      </c>
      <c r="F3526" s="51" t="str">
        <f>IF(ISBLANK(LeaveTracker[[#This Row],[Employee Name]]),"-----",VLOOKUP(LeaveTracker[[#This Row],[Employee Name]],Employees[[Employee Name]:[Office]],6))</f>
        <v>REGULAR</v>
      </c>
      <c r="G3526" s="24">
        <v>44932</v>
      </c>
      <c r="H3526" s="24">
        <v>44932</v>
      </c>
      <c r="I3526" s="57" t="s">
        <v>300</v>
      </c>
      <c r="J3526" s="43" t="s">
        <v>1007</v>
      </c>
      <c r="K3526" s="51" t="str">
        <f ca="1">LeaveTracker[[#This Row],[Days]]&amp;" "&amp;LeaveTracker[[#This Row],[Type of Leave]]</f>
        <v>1 OTHER</v>
      </c>
      <c r="L3526" s="23">
        <f ca="1">NETWORKDAYS(LeaveTracker[[#This Row],[Start Date]],LeaveTracker[[#This Row],[End Date]],lstHolidays)</f>
        <v>1</v>
      </c>
      <c r="M3526" s="27"/>
    </row>
    <row r="3527" spans="1:13" ht="30" hidden="1" customHeight="1" x14ac:dyDescent="0.3">
      <c r="A3527" s="27">
        <f t="shared" si="29"/>
        <v>93</v>
      </c>
      <c r="B3527" s="31">
        <v>44972</v>
      </c>
      <c r="C3527" s="31">
        <v>44965</v>
      </c>
      <c r="D3527" s="19" t="s">
        <v>1970</v>
      </c>
      <c r="E3527" s="51" t="str">
        <f>IF(ISBLANK(LeaveTracker[[#This Row],[Employee Name]]),"-----",VLOOKUP(LeaveTracker[[#This Row],[Employee Name]],Employees[[Employee Name]:[Office]],7))</f>
        <v>SP/VMO</v>
      </c>
      <c r="F3527" s="51" t="str">
        <f>IF(ISBLANK(LeaveTracker[[#This Row],[Employee Name]]),"-----",VLOOKUP(LeaveTracker[[#This Row],[Employee Name]],Employees[[Employee Name]:[Office]],6))</f>
        <v>CASUAL</v>
      </c>
      <c r="G3527" s="24">
        <v>44970</v>
      </c>
      <c r="H3527" s="24">
        <v>44970</v>
      </c>
      <c r="I3527" s="57" t="s">
        <v>82</v>
      </c>
      <c r="K3527" s="51" t="str">
        <f ca="1">LeaveTracker[[#This Row],[Days]]&amp;" "&amp;LeaveTracker[[#This Row],[Type of Leave]]</f>
        <v>1 VL</v>
      </c>
      <c r="L3527" s="23">
        <f ca="1">NETWORKDAYS(LeaveTracker[[#This Row],[Start Date]],LeaveTracker[[#This Row],[End Date]],lstHolidays)</f>
        <v>1</v>
      </c>
      <c r="M3527" s="27"/>
    </row>
    <row r="3528" spans="1:13" ht="30" hidden="1" customHeight="1" x14ac:dyDescent="0.3">
      <c r="A3528" s="27">
        <f t="shared" si="29"/>
        <v>94</v>
      </c>
      <c r="B3528" s="31">
        <v>44972</v>
      </c>
      <c r="C3528" s="31">
        <v>44908</v>
      </c>
      <c r="D3528" s="19" t="s">
        <v>1970</v>
      </c>
      <c r="E3528" s="51" t="str">
        <f>IF(ISBLANK(LeaveTracker[[#This Row],[Employee Name]]),"-----",VLOOKUP(LeaveTracker[[#This Row],[Employee Name]],Employees[[Employee Name]:[Office]],7))</f>
        <v>SP/VMO</v>
      </c>
      <c r="F3528" s="51" t="str">
        <f>IF(ISBLANK(LeaveTracker[[#This Row],[Employee Name]]),"-----",VLOOKUP(LeaveTracker[[#This Row],[Employee Name]],Employees[[Employee Name]:[Office]],6))</f>
        <v>CASUAL</v>
      </c>
      <c r="G3528" s="24">
        <v>44915</v>
      </c>
      <c r="H3528" s="24">
        <v>44916</v>
      </c>
      <c r="I3528" s="57" t="s">
        <v>82</v>
      </c>
      <c r="J3528" s="43" t="s">
        <v>307</v>
      </c>
      <c r="K3528" s="51" t="str">
        <f ca="1">LeaveTracker[[#This Row],[Days]]&amp;" "&amp;LeaveTracker[[#This Row],[Type of Leave]]</f>
        <v>2 VL</v>
      </c>
      <c r="L3528" s="23">
        <f ca="1">NETWORKDAYS(LeaveTracker[[#This Row],[Start Date]],LeaveTracker[[#This Row],[End Date]],lstHolidays)</f>
        <v>2</v>
      </c>
      <c r="M3528" s="27"/>
    </row>
    <row r="3529" spans="1:13" ht="30" hidden="1" customHeight="1" x14ac:dyDescent="0.3">
      <c r="A3529" s="27">
        <f t="shared" si="29"/>
        <v>95</v>
      </c>
      <c r="B3529" s="31">
        <v>44972</v>
      </c>
      <c r="C3529" s="31">
        <v>44932</v>
      </c>
      <c r="D3529" s="19" t="s">
        <v>1847</v>
      </c>
      <c r="E3529" s="51" t="str">
        <f>IF(ISBLANK(LeaveTracker[[#This Row],[Employee Name]]),"-----",VLOOKUP(LeaveTracker[[#This Row],[Employee Name]],Employees[[Employee Name]:[Office]],7))</f>
        <v>SP</v>
      </c>
      <c r="F3529" s="51" t="str">
        <f>IF(ISBLANK(LeaveTracker[[#This Row],[Employee Name]]),"-----",VLOOKUP(LeaveTracker[[#This Row],[Employee Name]],Employees[[Employee Name]:[Office]],6))</f>
        <v>CASUAL</v>
      </c>
      <c r="G3529" s="24">
        <v>44924</v>
      </c>
      <c r="H3529" s="24">
        <v>44924</v>
      </c>
      <c r="I3529" s="57" t="s">
        <v>81</v>
      </c>
      <c r="K3529" s="51" t="str">
        <f ca="1">LeaveTracker[[#This Row],[Days]]&amp;" "&amp;LeaveTracker[[#This Row],[Type of Leave]]</f>
        <v>1 SL</v>
      </c>
      <c r="L3529" s="23">
        <f ca="1">NETWORKDAYS(LeaveTracker[[#This Row],[Start Date]],LeaveTracker[[#This Row],[End Date]],lstHolidays)</f>
        <v>1</v>
      </c>
      <c r="M3529" s="27"/>
    </row>
    <row r="3530" spans="1:13" ht="30" hidden="1" customHeight="1" x14ac:dyDescent="0.3">
      <c r="A3530" s="27">
        <f t="shared" si="29"/>
        <v>96</v>
      </c>
      <c r="B3530" s="31">
        <v>44972</v>
      </c>
      <c r="C3530" s="31">
        <v>44932</v>
      </c>
      <c r="D3530" s="19" t="s">
        <v>1847</v>
      </c>
      <c r="E3530" s="51" t="str">
        <f>IF(ISBLANK(LeaveTracker[[#This Row],[Employee Name]]),"-----",VLOOKUP(LeaveTracker[[#This Row],[Employee Name]],Employees[[Employee Name]:[Office]],7))</f>
        <v>SP</v>
      </c>
      <c r="F3530" s="51" t="str">
        <f>IF(ISBLANK(LeaveTracker[[#This Row],[Employee Name]]),"-----",VLOOKUP(LeaveTracker[[#This Row],[Employee Name]],Employees[[Employee Name]:[Office]],6))</f>
        <v>CASUAL</v>
      </c>
      <c r="G3530" s="24">
        <v>44932</v>
      </c>
      <c r="H3530" s="24">
        <v>44932</v>
      </c>
      <c r="I3530" s="57" t="s">
        <v>81</v>
      </c>
      <c r="K3530" s="51" t="str">
        <f ca="1">LeaveTracker[[#This Row],[Days]]&amp;" "&amp;LeaveTracker[[#This Row],[Type of Leave]]</f>
        <v>1 SL</v>
      </c>
      <c r="L3530" s="23">
        <f ca="1">NETWORKDAYS(LeaveTracker[[#This Row],[Start Date]],LeaveTracker[[#This Row],[End Date]],lstHolidays)</f>
        <v>1</v>
      </c>
      <c r="M3530" s="27"/>
    </row>
    <row r="3531" spans="1:13" ht="30" hidden="1" customHeight="1" x14ac:dyDescent="0.3">
      <c r="A3531" s="27">
        <f t="shared" si="29"/>
        <v>97</v>
      </c>
      <c r="B3531" s="31">
        <v>44972</v>
      </c>
      <c r="C3531" s="31">
        <v>44977</v>
      </c>
      <c r="D3531" s="19" t="s">
        <v>1846</v>
      </c>
      <c r="E3531" s="51" t="str">
        <f>IF(ISBLANK(LeaveTracker[[#This Row],[Employee Name]]),"-----",VLOOKUP(LeaveTracker[[#This Row],[Employee Name]],Employees[[Employee Name]:[Office]],7))</f>
        <v>SP</v>
      </c>
      <c r="F3531" s="51" t="str">
        <f>IF(ISBLANK(LeaveTracker[[#This Row],[Employee Name]]),"-----",VLOOKUP(LeaveTracker[[#This Row],[Employee Name]],Employees[[Employee Name]:[Office]],6))</f>
        <v>CASUAL</v>
      </c>
      <c r="G3531" s="24">
        <v>44978</v>
      </c>
      <c r="H3531" s="24">
        <v>44981</v>
      </c>
      <c r="I3531" s="57" t="s">
        <v>82</v>
      </c>
      <c r="K3531" s="51" t="str">
        <f ca="1">LeaveTracker[[#This Row],[Days]]&amp;" "&amp;LeaveTracker[[#This Row],[Type of Leave]]</f>
        <v>4 VL</v>
      </c>
      <c r="L3531" s="23">
        <f ca="1">NETWORKDAYS(LeaveTracker[[#This Row],[Start Date]],LeaveTracker[[#This Row],[End Date]],lstHolidays)</f>
        <v>4</v>
      </c>
      <c r="M3531" s="27"/>
    </row>
    <row r="3532" spans="1:13" ht="30" hidden="1" customHeight="1" x14ac:dyDescent="0.3">
      <c r="A3532" s="27">
        <f t="shared" si="29"/>
        <v>98</v>
      </c>
      <c r="B3532" s="31">
        <v>44972</v>
      </c>
      <c r="C3532" s="31">
        <v>44924</v>
      </c>
      <c r="D3532" s="19" t="s">
        <v>1846</v>
      </c>
      <c r="E3532" s="51" t="str">
        <f>IF(ISBLANK(LeaveTracker[[#This Row],[Employee Name]]),"-----",VLOOKUP(LeaveTracker[[#This Row],[Employee Name]],Employees[[Employee Name]:[Office]],7))</f>
        <v>SP</v>
      </c>
      <c r="F3532" s="51" t="str">
        <f>IF(ISBLANK(LeaveTracker[[#This Row],[Employee Name]]),"-----",VLOOKUP(LeaveTracker[[#This Row],[Employee Name]],Employees[[Employee Name]:[Office]],6))</f>
        <v>CASUAL</v>
      </c>
      <c r="G3532" s="21">
        <v>44923</v>
      </c>
      <c r="H3532" s="21">
        <v>44923</v>
      </c>
      <c r="I3532" s="57" t="s">
        <v>81</v>
      </c>
      <c r="K3532" s="51" t="str">
        <f ca="1">LeaveTracker[[#This Row],[Days]]&amp;" "&amp;LeaveTracker[[#This Row],[Type of Leave]]</f>
        <v>1 SL</v>
      </c>
      <c r="L3532" s="23">
        <f ca="1">NETWORKDAYS(LeaveTracker[[#This Row],[Start Date]],LeaveTracker[[#This Row],[End Date]],lstHolidays)</f>
        <v>1</v>
      </c>
      <c r="M3532" s="27"/>
    </row>
    <row r="3533" spans="1:13" ht="30" hidden="1" customHeight="1" x14ac:dyDescent="0.3">
      <c r="A3533" s="27">
        <f t="shared" si="29"/>
        <v>99</v>
      </c>
      <c r="B3533" s="31">
        <v>44972</v>
      </c>
      <c r="C3533" s="31">
        <v>44914</v>
      </c>
      <c r="D3533" s="19" t="s">
        <v>2053</v>
      </c>
      <c r="E3533" s="51" t="str">
        <f>IF(ISBLANK(LeaveTracker[[#This Row],[Employee Name]]),"-----",VLOOKUP(LeaveTracker[[#This Row],[Employee Name]],Employees[[Employee Name]:[Office]],7))</f>
        <v>SP</v>
      </c>
      <c r="F3533" s="51" t="str">
        <f>IF(ISBLANK(LeaveTracker[[#This Row],[Employee Name]]),"-----",VLOOKUP(LeaveTracker[[#This Row],[Employee Name]],Employees[[Employee Name]:[Office]],6))</f>
        <v>CASUAL</v>
      </c>
      <c r="G3533" s="24">
        <v>44922</v>
      </c>
      <c r="H3533" s="24">
        <v>44924</v>
      </c>
      <c r="I3533" s="57" t="s">
        <v>82</v>
      </c>
      <c r="K3533" s="51" t="str">
        <f ca="1">LeaveTracker[[#This Row],[Days]]&amp;" "&amp;LeaveTracker[[#This Row],[Type of Leave]]</f>
        <v>3 VL</v>
      </c>
      <c r="L3533" s="23">
        <f ca="1">NETWORKDAYS(LeaveTracker[[#This Row],[Start Date]],LeaveTracker[[#This Row],[End Date]],lstHolidays)</f>
        <v>3</v>
      </c>
      <c r="M3533" s="27"/>
    </row>
    <row r="3534" spans="1:13" ht="30" hidden="1" customHeight="1" x14ac:dyDescent="0.3">
      <c r="A3534" s="27">
        <f t="shared" si="29"/>
        <v>100</v>
      </c>
      <c r="B3534" s="31">
        <v>44972</v>
      </c>
      <c r="C3534" s="31">
        <v>44953</v>
      </c>
      <c r="D3534" s="19" t="s">
        <v>1846</v>
      </c>
      <c r="E3534" s="51" t="str">
        <f>IF(ISBLANK(LeaveTracker[[#This Row],[Employee Name]]),"-----",VLOOKUP(LeaveTracker[[#This Row],[Employee Name]],Employees[[Employee Name]:[Office]],7))</f>
        <v>SP</v>
      </c>
      <c r="F3534" s="51" t="str">
        <f>IF(ISBLANK(LeaveTracker[[#This Row],[Employee Name]]),"-----",VLOOKUP(LeaveTracker[[#This Row],[Employee Name]],Employees[[Employee Name]:[Office]],6))</f>
        <v>CASUAL</v>
      </c>
      <c r="G3534" s="24">
        <v>44953</v>
      </c>
      <c r="H3534" s="24">
        <v>44953</v>
      </c>
      <c r="I3534" s="57" t="s">
        <v>81</v>
      </c>
      <c r="K3534" s="51" t="str">
        <f ca="1">LeaveTracker[[#This Row],[Days]]&amp;" "&amp;LeaveTracker[[#This Row],[Type of Leave]]</f>
        <v>1 SL</v>
      </c>
      <c r="L3534" s="23">
        <f ca="1">NETWORKDAYS(LeaveTracker[[#This Row],[Start Date]],LeaveTracker[[#This Row],[End Date]],lstHolidays)</f>
        <v>1</v>
      </c>
      <c r="M3534" s="27"/>
    </row>
    <row r="3535" spans="1:13" ht="30" hidden="1" customHeight="1" x14ac:dyDescent="0.3">
      <c r="A3535" s="27">
        <f t="shared" si="29"/>
        <v>101</v>
      </c>
      <c r="B3535" s="31">
        <v>44972</v>
      </c>
      <c r="C3535" s="31">
        <v>44953</v>
      </c>
      <c r="D3535" s="19" t="s">
        <v>1774</v>
      </c>
      <c r="E3535" s="51" t="str">
        <f>IF(ISBLANK(LeaveTracker[[#This Row],[Employee Name]]),"-----",VLOOKUP(LeaveTracker[[#This Row],[Employee Name]],Employees[[Employee Name]:[Office]],7))</f>
        <v>SP</v>
      </c>
      <c r="F3535" s="51" t="str">
        <f>IF(ISBLANK(LeaveTracker[[#This Row],[Employee Name]]),"-----",VLOOKUP(LeaveTracker[[#This Row],[Employee Name]],Employees[[Employee Name]:[Office]],6))</f>
        <v>CASUAL</v>
      </c>
      <c r="G3535" s="24">
        <v>44959</v>
      </c>
      <c r="H3535" s="24">
        <v>44959</v>
      </c>
      <c r="I3535" s="57" t="s">
        <v>300</v>
      </c>
      <c r="J3535" s="43" t="s">
        <v>158</v>
      </c>
      <c r="K3535" s="51" t="str">
        <f ca="1">LeaveTracker[[#This Row],[Days]]&amp;" "&amp;LeaveTracker[[#This Row],[Type of Leave]]</f>
        <v>1 OTHER</v>
      </c>
      <c r="L3535" s="23">
        <f ca="1">NETWORKDAYS(LeaveTracker[[#This Row],[Start Date]],LeaveTracker[[#This Row],[End Date]],lstHolidays)</f>
        <v>1</v>
      </c>
      <c r="M3535" s="27"/>
    </row>
    <row r="3536" spans="1:13" ht="30" hidden="1" customHeight="1" x14ac:dyDescent="0.3">
      <c r="A3536" s="27">
        <f t="shared" si="29"/>
        <v>102</v>
      </c>
      <c r="B3536" s="31">
        <v>44972</v>
      </c>
      <c r="C3536" s="31">
        <v>44949</v>
      </c>
      <c r="D3536" s="19" t="s">
        <v>2053</v>
      </c>
      <c r="E3536" s="51" t="str">
        <f>IF(ISBLANK(LeaveTracker[[#This Row],[Employee Name]]),"-----",VLOOKUP(LeaveTracker[[#This Row],[Employee Name]],Employees[[Employee Name]:[Office]],7))</f>
        <v>SP</v>
      </c>
      <c r="F3536" s="51" t="str">
        <f>IF(ISBLANK(LeaveTracker[[#This Row],[Employee Name]]),"-----",VLOOKUP(LeaveTracker[[#This Row],[Employee Name]],Employees[[Employee Name]:[Office]],6))</f>
        <v>CASUAL</v>
      </c>
      <c r="G3536" s="24">
        <v>44936</v>
      </c>
      <c r="H3536" s="24">
        <v>44939</v>
      </c>
      <c r="I3536" s="57" t="s">
        <v>81</v>
      </c>
      <c r="K3536" s="51" t="str">
        <f ca="1">LeaveTracker[[#This Row],[Days]]&amp;" "&amp;LeaveTracker[[#This Row],[Type of Leave]]</f>
        <v>4 SL</v>
      </c>
      <c r="L3536" s="23">
        <f ca="1">NETWORKDAYS(LeaveTracker[[#This Row],[Start Date]],LeaveTracker[[#This Row],[End Date]],lstHolidays)</f>
        <v>4</v>
      </c>
      <c r="M3536" s="27"/>
    </row>
    <row r="3537" spans="1:13" ht="30" hidden="1" customHeight="1" x14ac:dyDescent="0.3">
      <c r="A3537" s="27">
        <v>102</v>
      </c>
      <c r="B3537" s="31">
        <v>44972</v>
      </c>
      <c r="C3537" s="31">
        <v>44949</v>
      </c>
      <c r="D3537" s="19" t="s">
        <v>2053</v>
      </c>
      <c r="E3537" s="51" t="str">
        <f>IF(ISBLANK(LeaveTracker[[#This Row],[Employee Name]]),"-----",VLOOKUP(LeaveTracker[[#This Row],[Employee Name]],Employees[[Employee Name]:[Office]],7))</f>
        <v>SP</v>
      </c>
      <c r="F3537" s="51" t="str">
        <f>IF(ISBLANK(LeaveTracker[[#This Row],[Employee Name]]),"-----",VLOOKUP(LeaveTracker[[#This Row],[Employee Name]],Employees[[Employee Name]:[Office]],6))</f>
        <v>CASUAL</v>
      </c>
      <c r="G3537" s="24">
        <v>44942</v>
      </c>
      <c r="H3537" s="24">
        <v>44946</v>
      </c>
      <c r="I3537" s="57" t="s">
        <v>81</v>
      </c>
      <c r="K3537" s="51" t="str">
        <f ca="1">LeaveTracker[[#This Row],[Days]]&amp;" "&amp;LeaveTracker[[#This Row],[Type of Leave]]</f>
        <v>5 SL</v>
      </c>
      <c r="L3537" s="23">
        <f ca="1">NETWORKDAYS(LeaveTracker[[#This Row],[Start Date]],LeaveTracker[[#This Row],[End Date]],lstHolidays)</f>
        <v>5</v>
      </c>
      <c r="M3537" s="27"/>
    </row>
    <row r="3538" spans="1:13" ht="30" hidden="1" customHeight="1" x14ac:dyDescent="0.3">
      <c r="A3538" s="27">
        <f>A3537+1</f>
        <v>103</v>
      </c>
      <c r="B3538" s="31">
        <v>44972</v>
      </c>
      <c r="C3538" s="31">
        <v>44950</v>
      </c>
      <c r="D3538" s="19" t="s">
        <v>1757</v>
      </c>
      <c r="E3538" s="51">
        <f>IF(ISBLANK(LeaveTracker[[#This Row],[Employee Name]]),"-----",VLOOKUP(LeaveTracker[[#This Row],[Employee Name]],Employees[[Employee Name]:[Office]],7))</f>
        <v>0</v>
      </c>
      <c r="F3538" s="51" t="str">
        <f>IF(ISBLANK(LeaveTracker[[#This Row],[Employee Name]]),"-----",VLOOKUP(LeaveTracker[[#This Row],[Employee Name]],Employees[[Employee Name]:[Office]],6))</f>
        <v>CASUAL</v>
      </c>
      <c r="G3538" s="24">
        <v>44958</v>
      </c>
      <c r="H3538" s="24">
        <v>44958</v>
      </c>
      <c r="I3538" s="57" t="s">
        <v>300</v>
      </c>
      <c r="J3538" s="43" t="s">
        <v>158</v>
      </c>
      <c r="K3538" s="51" t="str">
        <f ca="1">LeaveTracker[[#This Row],[Days]]&amp;" "&amp;LeaveTracker[[#This Row],[Type of Leave]]</f>
        <v>1 OTHER</v>
      </c>
      <c r="L3538" s="23">
        <f ca="1">NETWORKDAYS(LeaveTracker[[#This Row],[Start Date]],LeaveTracker[[#This Row],[End Date]],lstHolidays)</f>
        <v>1</v>
      </c>
      <c r="M3538" s="27"/>
    </row>
    <row r="3539" spans="1:13" ht="30" hidden="1" customHeight="1" x14ac:dyDescent="0.3">
      <c r="A3539" s="27">
        <f t="shared" ref="A3539:A3601" si="30">A3538+1</f>
        <v>104</v>
      </c>
      <c r="B3539" s="31">
        <v>44972</v>
      </c>
      <c r="C3539" s="31">
        <v>44922</v>
      </c>
      <c r="D3539" s="19" t="s">
        <v>1772</v>
      </c>
      <c r="E3539" s="51" t="str">
        <f>IF(ISBLANK(LeaveTracker[[#This Row],[Employee Name]]),"-----",VLOOKUP(LeaveTracker[[#This Row],[Employee Name]],Employees[[Employee Name]:[Office]],7))</f>
        <v>SP/VMO</v>
      </c>
      <c r="F3539" s="51" t="str">
        <f>IF(ISBLANK(LeaveTracker[[#This Row],[Employee Name]]),"-----",VLOOKUP(LeaveTracker[[#This Row],[Employee Name]],Employees[[Employee Name]:[Office]],6))</f>
        <v>REGULAR</v>
      </c>
      <c r="G3539" s="24">
        <v>44918</v>
      </c>
      <c r="H3539" s="24">
        <v>44918</v>
      </c>
      <c r="I3539" s="57" t="s">
        <v>81</v>
      </c>
      <c r="K3539" s="51" t="str">
        <f ca="1">LeaveTracker[[#This Row],[Days]]&amp;" "&amp;LeaveTracker[[#This Row],[Type of Leave]]</f>
        <v>1 SL</v>
      </c>
      <c r="L3539" s="23">
        <f ca="1">NETWORKDAYS(LeaveTracker[[#This Row],[Start Date]],LeaveTracker[[#This Row],[End Date]],lstHolidays)</f>
        <v>1</v>
      </c>
      <c r="M3539" s="27"/>
    </row>
    <row r="3540" spans="1:13" ht="30" hidden="1" customHeight="1" x14ac:dyDescent="0.3">
      <c r="A3540" s="27">
        <f t="shared" si="30"/>
        <v>105</v>
      </c>
      <c r="B3540" s="31">
        <v>44972</v>
      </c>
      <c r="C3540" s="31">
        <v>44840</v>
      </c>
      <c r="D3540" s="19" t="s">
        <v>1288</v>
      </c>
      <c r="E3540" s="51" t="str">
        <f>IF(ISBLANK(LeaveTracker[[#This Row],[Employee Name]]),"-----",VLOOKUP(LeaveTracker[[#This Row],[Employee Name]],Employees[[Employee Name]:[Office]],7))</f>
        <v>MO</v>
      </c>
      <c r="F3540" s="51" t="str">
        <f>IF(ISBLANK(LeaveTracker[[#This Row],[Employee Name]]),"-----",VLOOKUP(LeaveTracker[[#This Row],[Employee Name]],Employees[[Employee Name]:[Office]],6))</f>
        <v>REGULAR</v>
      </c>
      <c r="G3540" s="24">
        <v>44838</v>
      </c>
      <c r="H3540" s="24">
        <v>44839</v>
      </c>
      <c r="I3540" s="57" t="s">
        <v>81</v>
      </c>
      <c r="K3540" s="51" t="str">
        <f ca="1">LeaveTracker[[#This Row],[Days]]&amp;" "&amp;LeaveTracker[[#This Row],[Type of Leave]]</f>
        <v>2 SL</v>
      </c>
      <c r="L3540" s="23">
        <f ca="1">NETWORKDAYS(LeaveTracker[[#This Row],[Start Date]],LeaveTracker[[#This Row],[End Date]],lstHolidays)</f>
        <v>2</v>
      </c>
      <c r="M3540" s="27"/>
    </row>
    <row r="3541" spans="1:13" ht="30" hidden="1" customHeight="1" x14ac:dyDescent="0.3">
      <c r="A3541" s="27">
        <f t="shared" si="30"/>
        <v>106</v>
      </c>
      <c r="B3541" s="31">
        <v>44972</v>
      </c>
      <c r="C3541" s="31">
        <v>44839</v>
      </c>
      <c r="D3541" s="19" t="s">
        <v>110</v>
      </c>
      <c r="E3541" s="51" t="str">
        <f>IF(ISBLANK(LeaveTracker[[#This Row],[Employee Name]]),"-----",VLOOKUP(LeaveTracker[[#This Row],[Employee Name]],Employees[[Employee Name]:[Office]],7))</f>
        <v>ADMIN OFFICE</v>
      </c>
      <c r="F3541" s="51" t="str">
        <f>IF(ISBLANK(LeaveTracker[[#This Row],[Employee Name]]),"-----",VLOOKUP(LeaveTracker[[#This Row],[Employee Name]],Employees[[Employee Name]:[Office]],6))</f>
        <v>REGULAR</v>
      </c>
      <c r="G3541" s="24">
        <v>44847</v>
      </c>
      <c r="H3541" s="24">
        <v>44847</v>
      </c>
      <c r="I3541" s="57" t="s">
        <v>300</v>
      </c>
      <c r="J3541" s="43" t="s">
        <v>158</v>
      </c>
      <c r="K3541" s="51" t="str">
        <f ca="1">LeaveTracker[[#This Row],[Days]]&amp;" "&amp;LeaveTracker[[#This Row],[Type of Leave]]</f>
        <v>1 OTHER</v>
      </c>
      <c r="L3541" s="23">
        <f ca="1">NETWORKDAYS(LeaveTracker[[#This Row],[Start Date]],LeaveTracker[[#This Row],[End Date]],lstHolidays)</f>
        <v>1</v>
      </c>
      <c r="M3541" s="27"/>
    </row>
    <row r="3542" spans="1:13" ht="30" hidden="1" customHeight="1" x14ac:dyDescent="0.3">
      <c r="A3542" s="27">
        <f t="shared" si="30"/>
        <v>107</v>
      </c>
      <c r="B3542" s="31">
        <v>44972</v>
      </c>
      <c r="C3542" s="31">
        <v>44852</v>
      </c>
      <c r="D3542" s="19" t="s">
        <v>1288</v>
      </c>
      <c r="E3542" s="51" t="str">
        <f>IF(ISBLANK(LeaveTracker[[#This Row],[Employee Name]]),"-----",VLOOKUP(LeaveTracker[[#This Row],[Employee Name]],Employees[[Employee Name]:[Office]],7))</f>
        <v>MO</v>
      </c>
      <c r="F3542" s="51" t="str">
        <f>IF(ISBLANK(LeaveTracker[[#This Row],[Employee Name]]),"-----",VLOOKUP(LeaveTracker[[#This Row],[Employee Name]],Employees[[Employee Name]:[Office]],6))</f>
        <v>REGULAR</v>
      </c>
      <c r="G3542" s="24">
        <v>44858</v>
      </c>
      <c r="H3542" s="24">
        <v>44859</v>
      </c>
      <c r="I3542" s="57" t="s">
        <v>82</v>
      </c>
      <c r="K3542" s="51" t="str">
        <f ca="1">LeaveTracker[[#This Row],[Days]]&amp;" "&amp;LeaveTracker[[#This Row],[Type of Leave]]</f>
        <v>2 VL</v>
      </c>
      <c r="L3542" s="23">
        <f ca="1">NETWORKDAYS(LeaveTracker[[#This Row],[Start Date]],LeaveTracker[[#This Row],[End Date]],lstHolidays)</f>
        <v>2</v>
      </c>
      <c r="M3542" s="27"/>
    </row>
    <row r="3543" spans="1:13" ht="30" hidden="1" customHeight="1" x14ac:dyDescent="0.3">
      <c r="A3543" s="27">
        <f t="shared" si="30"/>
        <v>108</v>
      </c>
      <c r="B3543" s="31">
        <v>44972</v>
      </c>
      <c r="C3543" s="31">
        <v>44897</v>
      </c>
      <c r="D3543" s="19" t="s">
        <v>1288</v>
      </c>
      <c r="E3543" s="51" t="str">
        <f>IF(ISBLANK(LeaveTracker[[#This Row],[Employee Name]]),"-----",VLOOKUP(LeaveTracker[[#This Row],[Employee Name]],Employees[[Employee Name]:[Office]],7))</f>
        <v>MO</v>
      </c>
      <c r="F3543" s="51" t="str">
        <f>IF(ISBLANK(LeaveTracker[[#This Row],[Employee Name]]),"-----",VLOOKUP(LeaveTracker[[#This Row],[Employee Name]],Employees[[Employee Name]:[Office]],6))</f>
        <v>REGULAR</v>
      </c>
      <c r="G3543" s="24">
        <v>44902</v>
      </c>
      <c r="H3543" s="24">
        <v>44902</v>
      </c>
      <c r="I3543" s="57" t="s">
        <v>82</v>
      </c>
      <c r="K3543" s="51" t="str">
        <f ca="1">LeaveTracker[[#This Row],[Days]]&amp;" "&amp;LeaveTracker[[#This Row],[Type of Leave]]</f>
        <v>1 VL</v>
      </c>
      <c r="L3543" s="23">
        <f ca="1">NETWORKDAYS(LeaveTracker[[#This Row],[Start Date]],LeaveTracker[[#This Row],[End Date]],lstHolidays)</f>
        <v>1</v>
      </c>
      <c r="M3543" s="27"/>
    </row>
    <row r="3544" spans="1:13" ht="30" hidden="1" customHeight="1" x14ac:dyDescent="0.3">
      <c r="A3544" s="27">
        <f t="shared" si="30"/>
        <v>109</v>
      </c>
      <c r="B3544" s="31">
        <v>44972</v>
      </c>
      <c r="C3544" s="31">
        <v>44894</v>
      </c>
      <c r="D3544" s="19" t="s">
        <v>110</v>
      </c>
      <c r="E3544" s="51" t="str">
        <f>IF(ISBLANK(LeaveTracker[[#This Row],[Employee Name]]),"-----",VLOOKUP(LeaveTracker[[#This Row],[Employee Name]],Employees[[Employee Name]:[Office]],7))</f>
        <v>ADMIN OFFICE</v>
      </c>
      <c r="F3544" s="51" t="str">
        <f>IF(ISBLANK(LeaveTracker[[#This Row],[Employee Name]]),"-----",VLOOKUP(LeaveTracker[[#This Row],[Employee Name]],Employees[[Employee Name]:[Office]],6))</f>
        <v>REGULAR</v>
      </c>
      <c r="G3544" s="24">
        <v>44890</v>
      </c>
      <c r="H3544" s="24">
        <v>44890</v>
      </c>
      <c r="I3544" s="57" t="s">
        <v>81</v>
      </c>
      <c r="K3544" s="51" t="str">
        <f ca="1">LeaveTracker[[#This Row],[Days]]&amp;" "&amp;LeaveTracker[[#This Row],[Type of Leave]]</f>
        <v>1 SL</v>
      </c>
      <c r="L3544" s="23">
        <f ca="1">NETWORKDAYS(LeaveTracker[[#This Row],[Start Date]],LeaveTracker[[#This Row],[End Date]],lstHolidays)</f>
        <v>1</v>
      </c>
      <c r="M3544" s="27"/>
    </row>
    <row r="3545" spans="1:13" ht="30" hidden="1" customHeight="1" x14ac:dyDescent="0.3">
      <c r="A3545" s="27">
        <f t="shared" si="30"/>
        <v>110</v>
      </c>
      <c r="B3545" s="31">
        <v>44972</v>
      </c>
      <c r="C3545" s="31">
        <v>44897</v>
      </c>
      <c r="D3545" s="19" t="s">
        <v>110</v>
      </c>
      <c r="E3545" s="51" t="str">
        <f>IF(ISBLANK(LeaveTracker[[#This Row],[Employee Name]]),"-----",VLOOKUP(LeaveTracker[[#This Row],[Employee Name]],Employees[[Employee Name]:[Office]],7))</f>
        <v>ADMIN OFFICE</v>
      </c>
      <c r="F3545" s="51" t="str">
        <f>IF(ISBLANK(LeaveTracker[[#This Row],[Employee Name]]),"-----",VLOOKUP(LeaveTracker[[#This Row],[Employee Name]],Employees[[Employee Name]:[Office]],6))</f>
        <v>REGULAR</v>
      </c>
      <c r="G3545" s="24">
        <v>44911</v>
      </c>
      <c r="H3545" s="24">
        <v>44911</v>
      </c>
      <c r="I3545" s="57" t="s">
        <v>82</v>
      </c>
      <c r="K3545" s="51" t="str">
        <f ca="1">LeaveTracker[[#This Row],[Days]]&amp;" "&amp;LeaveTracker[[#This Row],[Type of Leave]]</f>
        <v>1 VL</v>
      </c>
      <c r="L3545" s="23">
        <f ca="1">NETWORKDAYS(LeaveTracker[[#This Row],[Start Date]],LeaveTracker[[#This Row],[End Date]],lstHolidays)</f>
        <v>1</v>
      </c>
      <c r="M3545" s="27"/>
    </row>
    <row r="3546" spans="1:13" ht="30" hidden="1" customHeight="1" x14ac:dyDescent="0.3">
      <c r="A3546" s="27">
        <f>A3545+1</f>
        <v>111</v>
      </c>
      <c r="B3546" s="31">
        <v>44972</v>
      </c>
      <c r="C3546" s="31">
        <v>44897</v>
      </c>
      <c r="D3546" s="19" t="s">
        <v>110</v>
      </c>
      <c r="E3546" s="51" t="str">
        <f>IF(ISBLANK(LeaveTracker[[#This Row],[Employee Name]]),"-----",VLOOKUP(LeaveTracker[[#This Row],[Employee Name]],Employees[[Employee Name]:[Office]],7))</f>
        <v>ADMIN OFFICE</v>
      </c>
      <c r="F3546" s="51" t="str">
        <f>IF(ISBLANK(LeaveTracker[[#This Row],[Employee Name]]),"-----",VLOOKUP(LeaveTracker[[#This Row],[Employee Name]],Employees[[Employee Name]:[Office]],6))</f>
        <v>REGULAR</v>
      </c>
      <c r="G3546" s="24">
        <v>44921</v>
      </c>
      <c r="H3546" s="24">
        <v>44921</v>
      </c>
      <c r="I3546" s="57" t="s">
        <v>82</v>
      </c>
      <c r="K3546" s="51" t="str">
        <f ca="1">LeaveTracker[[#This Row],[Days]]&amp;" "&amp;LeaveTracker[[#This Row],[Type of Leave]]</f>
        <v>0 VL</v>
      </c>
      <c r="L3546" s="23">
        <f ca="1">NETWORKDAYS(LeaveTracker[[#This Row],[Start Date]],LeaveTracker[[#This Row],[End Date]],lstHolidays)</f>
        <v>0</v>
      </c>
      <c r="M3546" s="27"/>
    </row>
    <row r="3547" spans="1:13" ht="30" hidden="1" customHeight="1" x14ac:dyDescent="0.3">
      <c r="A3547" s="27">
        <f t="shared" si="30"/>
        <v>112</v>
      </c>
      <c r="B3547" s="31">
        <v>44972</v>
      </c>
      <c r="C3547" s="31">
        <v>44897</v>
      </c>
      <c r="D3547" s="19" t="s">
        <v>121</v>
      </c>
      <c r="E3547" s="51" t="str">
        <f>IF(ISBLANK(LeaveTracker[[#This Row],[Employee Name]]),"-----",VLOOKUP(LeaveTracker[[#This Row],[Employee Name]],Employees[[Employee Name]:[Office]],7))</f>
        <v>CHARACTER OFFICE</v>
      </c>
      <c r="F3547" s="51" t="str">
        <f>IF(ISBLANK(LeaveTracker[[#This Row],[Employee Name]]),"-----",VLOOKUP(LeaveTracker[[#This Row],[Employee Name]],Employees[[Employee Name]:[Office]],6))</f>
        <v>REGULAR</v>
      </c>
      <c r="G3547" s="24">
        <v>44904</v>
      </c>
      <c r="H3547" s="24">
        <v>44909</v>
      </c>
      <c r="I3547" s="57" t="s">
        <v>82</v>
      </c>
      <c r="K3547" s="51" t="str">
        <f ca="1">LeaveTracker[[#This Row],[Days]]&amp;" "&amp;LeaveTracker[[#This Row],[Type of Leave]]</f>
        <v>4 VL</v>
      </c>
      <c r="L3547" s="23">
        <f ca="1">NETWORKDAYS(LeaveTracker[[#This Row],[Start Date]],LeaveTracker[[#This Row],[End Date]],lstHolidays)</f>
        <v>4</v>
      </c>
      <c r="M3547" s="27"/>
    </row>
    <row r="3548" spans="1:13" ht="30" hidden="1" customHeight="1" x14ac:dyDescent="0.3">
      <c r="A3548" s="27">
        <v>112</v>
      </c>
      <c r="B3548" s="31">
        <v>44972</v>
      </c>
      <c r="C3548" s="31">
        <v>44897</v>
      </c>
      <c r="D3548" s="19" t="s">
        <v>121</v>
      </c>
      <c r="E3548" s="51" t="str">
        <f>IF(ISBLANK(LeaveTracker[[#This Row],[Employee Name]]),"-----",VLOOKUP(LeaveTracker[[#This Row],[Employee Name]],Employees[[Employee Name]:[Office]],7))</f>
        <v>CHARACTER OFFICE</v>
      </c>
      <c r="F3548" s="51" t="str">
        <f>IF(ISBLANK(LeaveTracker[[#This Row],[Employee Name]]),"-----",VLOOKUP(LeaveTracker[[#This Row],[Employee Name]],Employees[[Employee Name]:[Office]],6))</f>
        <v>REGULAR</v>
      </c>
      <c r="G3548" s="24">
        <v>44924</v>
      </c>
      <c r="H3548" s="24">
        <v>44924</v>
      </c>
      <c r="I3548" s="57" t="s">
        <v>82</v>
      </c>
      <c r="K3548" s="51" t="str">
        <f ca="1">LeaveTracker[[#This Row],[Days]]&amp;" "&amp;LeaveTracker[[#This Row],[Type of Leave]]</f>
        <v>1 VL</v>
      </c>
      <c r="L3548" s="23">
        <f ca="1">NETWORKDAYS(LeaveTracker[[#This Row],[Start Date]],LeaveTracker[[#This Row],[End Date]],lstHolidays)</f>
        <v>1</v>
      </c>
      <c r="M3548" s="27"/>
    </row>
    <row r="3549" spans="1:13" ht="30" hidden="1" customHeight="1" x14ac:dyDescent="0.3">
      <c r="A3549" s="27">
        <f t="shared" si="30"/>
        <v>113</v>
      </c>
      <c r="B3549" s="31">
        <v>44972</v>
      </c>
      <c r="C3549" s="31">
        <v>44827</v>
      </c>
      <c r="D3549" s="19" t="s">
        <v>110</v>
      </c>
      <c r="E3549" s="51" t="str">
        <f>IF(ISBLANK(LeaveTracker[[#This Row],[Employee Name]]),"-----",VLOOKUP(LeaveTracker[[#This Row],[Employee Name]],Employees[[Employee Name]:[Office]],7))</f>
        <v>ADMIN OFFICE</v>
      </c>
      <c r="F3549" s="51" t="str">
        <f>IF(ISBLANK(LeaveTracker[[#This Row],[Employee Name]]),"-----",VLOOKUP(LeaveTracker[[#This Row],[Employee Name]],Employees[[Employee Name]:[Office]],6))</f>
        <v>REGULAR</v>
      </c>
      <c r="G3549" s="24">
        <v>44825</v>
      </c>
      <c r="H3549" s="24">
        <v>44825</v>
      </c>
      <c r="I3549" s="57" t="s">
        <v>81</v>
      </c>
      <c r="K3549" s="51" t="str">
        <f ca="1">LeaveTracker[[#This Row],[Days]]&amp;" "&amp;LeaveTracker[[#This Row],[Type of Leave]]</f>
        <v>1 SL</v>
      </c>
      <c r="L3549" s="23">
        <f ca="1">NETWORKDAYS(LeaveTracker[[#This Row],[Start Date]],LeaveTracker[[#This Row],[End Date]],lstHolidays)</f>
        <v>1</v>
      </c>
      <c r="M3549" s="27"/>
    </row>
    <row r="3550" spans="1:13" ht="30" hidden="1" customHeight="1" x14ac:dyDescent="0.3">
      <c r="A3550" s="27">
        <f t="shared" si="30"/>
        <v>114</v>
      </c>
      <c r="B3550" s="31">
        <v>44972</v>
      </c>
      <c r="C3550" s="31">
        <v>44881</v>
      </c>
      <c r="D3550" s="19" t="s">
        <v>1828</v>
      </c>
      <c r="E3550" s="51" t="str">
        <f>IF(ISBLANK(LeaveTracker[[#This Row],[Employee Name]]),"-----",VLOOKUP(LeaveTracker[[#This Row],[Employee Name]],Employees[[Employee Name]:[Office]],7))</f>
        <v>TICC</v>
      </c>
      <c r="F3550" s="51" t="str">
        <f>IF(ISBLANK(LeaveTracker[[#This Row],[Employee Name]]),"-----",VLOOKUP(LeaveTracker[[#This Row],[Employee Name]],Employees[[Employee Name]:[Office]],6))</f>
        <v>CASUAL</v>
      </c>
      <c r="G3550" s="24">
        <v>44880</v>
      </c>
      <c r="H3550" s="24">
        <v>44880</v>
      </c>
      <c r="I3550" s="57" t="s">
        <v>81</v>
      </c>
      <c r="K3550" s="51" t="str">
        <f ca="1">LeaveTracker[[#This Row],[Days]]&amp;" "&amp;LeaveTracker[[#This Row],[Type of Leave]]</f>
        <v>1 SL</v>
      </c>
      <c r="L3550" s="23">
        <f ca="1">NETWORKDAYS(LeaveTracker[[#This Row],[Start Date]],LeaveTracker[[#This Row],[End Date]],lstHolidays)</f>
        <v>1</v>
      </c>
      <c r="M3550" s="27"/>
    </row>
    <row r="3551" spans="1:13" ht="30" hidden="1" customHeight="1" x14ac:dyDescent="0.3">
      <c r="A3551" s="27">
        <f t="shared" si="30"/>
        <v>115</v>
      </c>
      <c r="B3551" s="31">
        <v>44972</v>
      </c>
      <c r="C3551" s="31">
        <v>44882</v>
      </c>
      <c r="D3551" s="19" t="s">
        <v>1887</v>
      </c>
      <c r="E3551" s="51" t="str">
        <f>IF(ISBLANK(LeaveTracker[[#This Row],[Employee Name]]),"-----",VLOOKUP(LeaveTracker[[#This Row],[Employee Name]],Employees[[Employee Name]:[Office]],7))</f>
        <v>TICC</v>
      </c>
      <c r="F3551" s="51" t="str">
        <f>IF(ISBLANK(LeaveTracker[[#This Row],[Employee Name]]),"-----",VLOOKUP(LeaveTracker[[#This Row],[Employee Name]],Employees[[Employee Name]:[Office]],6))</f>
        <v>CASUAL</v>
      </c>
      <c r="G3551" s="24">
        <v>44881</v>
      </c>
      <c r="H3551" s="24">
        <v>44881</v>
      </c>
      <c r="I3551" s="57" t="s">
        <v>81</v>
      </c>
      <c r="K3551" s="51" t="str">
        <f ca="1">LeaveTracker[[#This Row],[Days]]&amp;" "&amp;LeaveTracker[[#This Row],[Type of Leave]]</f>
        <v>1 SL</v>
      </c>
      <c r="L3551" s="23">
        <f ca="1">NETWORKDAYS(LeaveTracker[[#This Row],[Start Date]],LeaveTracker[[#This Row],[End Date]],lstHolidays)</f>
        <v>1</v>
      </c>
      <c r="M3551" s="27"/>
    </row>
    <row r="3552" spans="1:13" ht="30" hidden="1" customHeight="1" x14ac:dyDescent="0.3">
      <c r="A3552" s="27">
        <f t="shared" si="30"/>
        <v>116</v>
      </c>
      <c r="B3552" s="31">
        <v>44972</v>
      </c>
      <c r="C3552" s="31">
        <v>44882</v>
      </c>
      <c r="D3552" s="19" t="s">
        <v>1887</v>
      </c>
      <c r="E3552" s="51" t="str">
        <f>IF(ISBLANK(LeaveTracker[[#This Row],[Employee Name]]),"-----",VLOOKUP(LeaveTracker[[#This Row],[Employee Name]],Employees[[Employee Name]:[Office]],7))</f>
        <v>TICC</v>
      </c>
      <c r="F3552" s="51" t="str">
        <f>IF(ISBLANK(LeaveTracker[[#This Row],[Employee Name]]),"-----",VLOOKUP(LeaveTracker[[#This Row],[Employee Name]],Employees[[Employee Name]:[Office]],6))</f>
        <v>CASUAL</v>
      </c>
      <c r="G3552" s="24">
        <v>44874</v>
      </c>
      <c r="H3552" s="24">
        <v>44874</v>
      </c>
      <c r="I3552" s="57" t="s">
        <v>300</v>
      </c>
      <c r="J3552" s="43" t="s">
        <v>1007</v>
      </c>
      <c r="K3552" s="51" t="str">
        <f ca="1">LeaveTracker[[#This Row],[Days]]&amp;" "&amp;LeaveTracker[[#This Row],[Type of Leave]]</f>
        <v>1 OTHER</v>
      </c>
      <c r="L3552" s="23">
        <f ca="1">NETWORKDAYS(LeaveTracker[[#This Row],[Start Date]],LeaveTracker[[#This Row],[End Date]],lstHolidays)</f>
        <v>1</v>
      </c>
      <c r="M3552" s="27"/>
    </row>
    <row r="3553" spans="1:13" ht="30" hidden="1" customHeight="1" x14ac:dyDescent="0.3">
      <c r="A3553" s="27">
        <f t="shared" si="30"/>
        <v>117</v>
      </c>
      <c r="B3553" s="31">
        <v>44972</v>
      </c>
      <c r="C3553" s="31">
        <v>44882</v>
      </c>
      <c r="D3553" s="19" t="s">
        <v>1887</v>
      </c>
      <c r="E3553" s="51" t="str">
        <f>IF(ISBLANK(LeaveTracker[[#This Row],[Employee Name]]),"-----",VLOOKUP(LeaveTracker[[#This Row],[Employee Name]],Employees[[Employee Name]:[Office]],7))</f>
        <v>TICC</v>
      </c>
      <c r="F3553" s="51" t="str">
        <f>IF(ISBLANK(LeaveTracker[[#This Row],[Employee Name]]),"-----",VLOOKUP(LeaveTracker[[#This Row],[Employee Name]],Employees[[Employee Name]:[Office]],6))</f>
        <v>CASUAL</v>
      </c>
      <c r="G3553" s="24">
        <v>44888</v>
      </c>
      <c r="H3553" s="24">
        <v>44888</v>
      </c>
      <c r="I3553" s="57" t="s">
        <v>82</v>
      </c>
      <c r="K3553" s="51" t="str">
        <f ca="1">LeaveTracker[[#This Row],[Days]]&amp;" "&amp;LeaveTracker[[#This Row],[Type of Leave]]</f>
        <v>1 VL</v>
      </c>
      <c r="L3553" s="23">
        <f ca="1">NETWORKDAYS(LeaveTracker[[#This Row],[Start Date]],LeaveTracker[[#This Row],[End Date]],lstHolidays)</f>
        <v>1</v>
      </c>
      <c r="M3553" s="27"/>
    </row>
    <row r="3554" spans="1:13" ht="30" hidden="1" customHeight="1" x14ac:dyDescent="0.3">
      <c r="A3554" s="27">
        <f t="shared" si="30"/>
        <v>118</v>
      </c>
      <c r="B3554" s="31">
        <v>44972</v>
      </c>
      <c r="C3554" s="31">
        <v>44876</v>
      </c>
      <c r="D3554" s="19" t="s">
        <v>1832</v>
      </c>
      <c r="E3554" s="51" t="str">
        <f>IF(ISBLANK(LeaveTracker[[#This Row],[Employee Name]]),"-----",VLOOKUP(LeaveTracker[[#This Row],[Employee Name]],Employees[[Employee Name]:[Office]],7))</f>
        <v>TICC</v>
      </c>
      <c r="F3554" s="51" t="str">
        <f>IF(ISBLANK(LeaveTracker[[#This Row],[Employee Name]]),"-----",VLOOKUP(LeaveTracker[[#This Row],[Employee Name]],Employees[[Employee Name]:[Office]],6))</f>
        <v>CASUAL</v>
      </c>
      <c r="G3554" s="24">
        <v>44888</v>
      </c>
      <c r="H3554" s="24">
        <v>44894</v>
      </c>
      <c r="I3554" s="57" t="s">
        <v>82</v>
      </c>
      <c r="K3554" s="51" t="str">
        <f ca="1">LeaveTracker[[#This Row],[Days]]&amp;" "&amp;LeaveTracker[[#This Row],[Type of Leave]]</f>
        <v>5 VL</v>
      </c>
      <c r="L3554" s="23">
        <f ca="1">NETWORKDAYS(LeaveTracker[[#This Row],[Start Date]],LeaveTracker[[#This Row],[End Date]],lstHolidays)</f>
        <v>5</v>
      </c>
      <c r="M3554" s="27"/>
    </row>
    <row r="3555" spans="1:13" ht="30" hidden="1" customHeight="1" x14ac:dyDescent="0.3">
      <c r="A3555" s="27">
        <f t="shared" si="30"/>
        <v>119</v>
      </c>
      <c r="B3555" s="31">
        <v>44972</v>
      </c>
      <c r="C3555" s="31">
        <v>44930</v>
      </c>
      <c r="D3555" s="18" t="s">
        <v>2055</v>
      </c>
      <c r="E3555" s="51" t="str">
        <f>IF(ISBLANK(LeaveTracker[[#This Row],[Employee Name]]),"-----",VLOOKUP(LeaveTracker[[#This Row],[Employee Name]],Employees[[Employee Name]:[Office]],7))</f>
        <v>CSWDO</v>
      </c>
      <c r="F3555" s="51">
        <f>IF(ISBLANK(LeaveTracker[[#This Row],[Employee Name]]),"-----",VLOOKUP(LeaveTracker[[#This Row],[Employee Name]],Employees[[Employee Name]:[Office]],6))</f>
        <v>0</v>
      </c>
      <c r="G3555" s="24">
        <v>44932</v>
      </c>
      <c r="H3555" s="24">
        <v>44932</v>
      </c>
      <c r="I3555" s="57" t="s">
        <v>300</v>
      </c>
      <c r="J3555" s="43" t="s">
        <v>1007</v>
      </c>
      <c r="K3555" s="51" t="str">
        <f ca="1">LeaveTracker[[#This Row],[Days]]&amp;" "&amp;LeaveTracker[[#This Row],[Type of Leave]]</f>
        <v>1 OTHER</v>
      </c>
      <c r="L3555" s="23">
        <f ca="1">NETWORKDAYS(LeaveTracker[[#This Row],[Start Date]],LeaveTracker[[#This Row],[End Date]],lstHolidays)</f>
        <v>1</v>
      </c>
      <c r="M3555" s="27"/>
    </row>
    <row r="3556" spans="1:13" ht="30" hidden="1" customHeight="1" x14ac:dyDescent="0.3">
      <c r="A3556" s="27">
        <f t="shared" si="30"/>
        <v>120</v>
      </c>
      <c r="B3556" s="31">
        <v>44972</v>
      </c>
      <c r="C3556" s="31">
        <v>44931</v>
      </c>
      <c r="D3556" s="19" t="s">
        <v>1873</v>
      </c>
      <c r="E3556" s="51" t="str">
        <f>IF(ISBLANK(LeaveTracker[[#This Row],[Employee Name]]),"-----",VLOOKUP(LeaveTracker[[#This Row],[Employee Name]],Employees[[Employee Name]:[Office]],7))</f>
        <v>TICC</v>
      </c>
      <c r="F3556" s="51" t="str">
        <f>IF(ISBLANK(LeaveTracker[[#This Row],[Employee Name]]),"-----",VLOOKUP(LeaveTracker[[#This Row],[Employee Name]],Employees[[Employee Name]:[Office]],6))</f>
        <v>CASUAL</v>
      </c>
      <c r="G3556" s="24">
        <v>44930</v>
      </c>
      <c r="H3556" s="24">
        <v>44931</v>
      </c>
      <c r="I3556" s="57" t="s">
        <v>81</v>
      </c>
      <c r="K3556" s="51" t="str">
        <f ca="1">LeaveTracker[[#This Row],[Days]]&amp;" "&amp;LeaveTracker[[#This Row],[Type of Leave]]</f>
        <v>2 SL</v>
      </c>
      <c r="L3556" s="23">
        <f ca="1">NETWORKDAYS(LeaveTracker[[#This Row],[Start Date]],LeaveTracker[[#This Row],[End Date]],lstHolidays)</f>
        <v>2</v>
      </c>
      <c r="M3556" s="27"/>
    </row>
    <row r="3557" spans="1:13" ht="30" hidden="1" customHeight="1" x14ac:dyDescent="0.3">
      <c r="A3557" s="27">
        <f t="shared" si="30"/>
        <v>121</v>
      </c>
      <c r="B3557" s="31">
        <v>44972</v>
      </c>
      <c r="C3557" s="31">
        <v>44929</v>
      </c>
      <c r="D3557" s="19" t="s">
        <v>1874</v>
      </c>
      <c r="E3557" s="51" t="str">
        <f>IF(ISBLANK(LeaveTracker[[#This Row],[Employee Name]]),"-----",VLOOKUP(LeaveTracker[[#This Row],[Employee Name]],Employees[[Employee Name]:[Office]],7))</f>
        <v>TICC</v>
      </c>
      <c r="F3557" s="51" t="str">
        <f>IF(ISBLANK(LeaveTracker[[#This Row],[Employee Name]]),"-----",VLOOKUP(LeaveTracker[[#This Row],[Employee Name]],Employees[[Employee Name]:[Office]],6))</f>
        <v>CASUAL</v>
      </c>
      <c r="G3557" s="24">
        <v>44931</v>
      </c>
      <c r="H3557" s="24">
        <v>44931</v>
      </c>
      <c r="I3557" s="57" t="s">
        <v>300</v>
      </c>
      <c r="J3557" s="43" t="s">
        <v>158</v>
      </c>
      <c r="K3557" s="51" t="str">
        <f ca="1">LeaveTracker[[#This Row],[Days]]&amp;" "&amp;LeaveTracker[[#This Row],[Type of Leave]]</f>
        <v>1 OTHER</v>
      </c>
      <c r="L3557" s="23">
        <f ca="1">NETWORKDAYS(LeaveTracker[[#This Row],[Start Date]],LeaveTracker[[#This Row],[End Date]],lstHolidays)</f>
        <v>1</v>
      </c>
      <c r="M3557" s="27"/>
    </row>
    <row r="3558" spans="1:13" ht="30" hidden="1" customHeight="1" x14ac:dyDescent="0.3">
      <c r="A3558" s="27">
        <f t="shared" si="30"/>
        <v>122</v>
      </c>
      <c r="B3558" s="31">
        <v>44972</v>
      </c>
      <c r="C3558" s="31">
        <v>44930</v>
      </c>
      <c r="D3558" s="19" t="s">
        <v>1828</v>
      </c>
      <c r="E3558" s="51" t="str">
        <f>IF(ISBLANK(LeaveTracker[[#This Row],[Employee Name]]),"-----",VLOOKUP(LeaveTracker[[#This Row],[Employee Name]],Employees[[Employee Name]:[Office]],7))</f>
        <v>TICC</v>
      </c>
      <c r="F3558" s="51" t="str">
        <f>IF(ISBLANK(LeaveTracker[[#This Row],[Employee Name]]),"-----",VLOOKUP(LeaveTracker[[#This Row],[Employee Name]],Employees[[Employee Name]:[Office]],6))</f>
        <v>CASUAL</v>
      </c>
      <c r="G3558" s="24">
        <v>44929</v>
      </c>
      <c r="H3558" s="24">
        <v>44929</v>
      </c>
      <c r="I3558" s="57" t="s">
        <v>81</v>
      </c>
      <c r="K3558" s="51" t="str">
        <f ca="1">LeaveTracker[[#This Row],[Days]]&amp;" "&amp;LeaveTracker[[#This Row],[Type of Leave]]</f>
        <v>1 SL</v>
      </c>
      <c r="L3558" s="23">
        <f ca="1">NETWORKDAYS(LeaveTracker[[#This Row],[Start Date]],LeaveTracker[[#This Row],[End Date]],lstHolidays)</f>
        <v>1</v>
      </c>
      <c r="M3558" s="27"/>
    </row>
    <row r="3559" spans="1:13" ht="30" hidden="1" customHeight="1" x14ac:dyDescent="0.3">
      <c r="A3559" s="27">
        <f t="shared" si="30"/>
        <v>123</v>
      </c>
      <c r="B3559" s="31">
        <v>44972</v>
      </c>
      <c r="C3559" s="31">
        <v>44928</v>
      </c>
      <c r="D3559" s="19" t="s">
        <v>1830</v>
      </c>
      <c r="E3559" s="51" t="str">
        <f>IF(ISBLANK(LeaveTracker[[#This Row],[Employee Name]]),"-----",VLOOKUP(LeaveTracker[[#This Row],[Employee Name]],Employees[[Employee Name]:[Office]],7))</f>
        <v>TICC/TCCH</v>
      </c>
      <c r="F3559" s="51" t="str">
        <f>IF(ISBLANK(LeaveTracker[[#This Row],[Employee Name]]),"-----",VLOOKUP(LeaveTracker[[#This Row],[Employee Name]],Employees[[Employee Name]:[Office]],6))</f>
        <v>CASUAL</v>
      </c>
      <c r="G3559" s="24">
        <v>44924</v>
      </c>
      <c r="H3559" s="24">
        <v>44924</v>
      </c>
      <c r="I3559" s="57" t="s">
        <v>81</v>
      </c>
      <c r="K3559" s="51" t="str">
        <f ca="1">LeaveTracker[[#This Row],[Days]]&amp;" "&amp;LeaveTracker[[#This Row],[Type of Leave]]</f>
        <v>1 SL</v>
      </c>
      <c r="L3559" s="23">
        <f ca="1">NETWORKDAYS(LeaveTracker[[#This Row],[Start Date]],LeaveTracker[[#This Row],[End Date]],lstHolidays)</f>
        <v>1</v>
      </c>
      <c r="M3559" s="27"/>
    </row>
    <row r="3560" spans="1:13" ht="30" hidden="1" customHeight="1" x14ac:dyDescent="0.3">
      <c r="A3560" s="27">
        <f t="shared" si="30"/>
        <v>124</v>
      </c>
      <c r="B3560" s="31">
        <v>44972</v>
      </c>
      <c r="C3560" s="31">
        <v>44904</v>
      </c>
      <c r="D3560" s="19" t="s">
        <v>1828</v>
      </c>
      <c r="E3560" s="51" t="str">
        <f>IF(ISBLANK(LeaveTracker[[#This Row],[Employee Name]]),"-----",VLOOKUP(LeaveTracker[[#This Row],[Employee Name]],Employees[[Employee Name]:[Office]],7))</f>
        <v>TICC</v>
      </c>
      <c r="F3560" s="51" t="str">
        <f>IF(ISBLANK(LeaveTracker[[#This Row],[Employee Name]]),"-----",VLOOKUP(LeaveTracker[[#This Row],[Employee Name]],Employees[[Employee Name]:[Office]],6))</f>
        <v>CASUAL</v>
      </c>
      <c r="G3560" s="24">
        <v>44902</v>
      </c>
      <c r="H3560" s="24">
        <v>44902</v>
      </c>
      <c r="I3560" s="57" t="s">
        <v>81</v>
      </c>
      <c r="K3560" s="51" t="str">
        <f ca="1">LeaveTracker[[#This Row],[Days]]&amp;" "&amp;LeaveTracker[[#This Row],[Type of Leave]]</f>
        <v>1 SL</v>
      </c>
      <c r="L3560" s="23">
        <f ca="1">NETWORKDAYS(LeaveTracker[[#This Row],[Start Date]],LeaveTracker[[#This Row],[End Date]],lstHolidays)</f>
        <v>1</v>
      </c>
      <c r="M3560" s="27"/>
    </row>
    <row r="3561" spans="1:13" ht="30" hidden="1" customHeight="1" x14ac:dyDescent="0.3">
      <c r="A3561" s="27">
        <f t="shared" si="30"/>
        <v>125</v>
      </c>
      <c r="B3561" s="31">
        <v>44972</v>
      </c>
      <c r="C3561" s="31">
        <v>44904</v>
      </c>
      <c r="D3561" s="19" t="s">
        <v>1832</v>
      </c>
      <c r="E3561" s="51" t="str">
        <f>IF(ISBLANK(LeaveTracker[[#This Row],[Employee Name]]),"-----",VLOOKUP(LeaveTracker[[#This Row],[Employee Name]],Employees[[Employee Name]:[Office]],7))</f>
        <v>TICC</v>
      </c>
      <c r="F3561" s="51" t="str">
        <f>IF(ISBLANK(LeaveTracker[[#This Row],[Employee Name]]),"-----",VLOOKUP(LeaveTracker[[#This Row],[Employee Name]],Employees[[Employee Name]:[Office]],6))</f>
        <v>CASUAL</v>
      </c>
      <c r="G3561" s="24">
        <v>44900</v>
      </c>
      <c r="H3561" s="24">
        <v>44900</v>
      </c>
      <c r="I3561" s="57" t="s">
        <v>81</v>
      </c>
      <c r="K3561" s="51" t="str">
        <f ca="1">LeaveTracker[[#This Row],[Days]]&amp;" "&amp;LeaveTracker[[#This Row],[Type of Leave]]</f>
        <v>1 SL</v>
      </c>
      <c r="L3561" s="23">
        <f ca="1">NETWORKDAYS(LeaveTracker[[#This Row],[Start Date]],LeaveTracker[[#This Row],[End Date]],lstHolidays)</f>
        <v>1</v>
      </c>
      <c r="M3561" s="27"/>
    </row>
    <row r="3562" spans="1:13" ht="30" hidden="1" customHeight="1" x14ac:dyDescent="0.3">
      <c r="A3562" s="27">
        <f t="shared" si="30"/>
        <v>126</v>
      </c>
      <c r="B3562" s="31">
        <v>44972</v>
      </c>
      <c r="C3562" s="31">
        <v>44806</v>
      </c>
      <c r="D3562" s="19" t="s">
        <v>1101</v>
      </c>
      <c r="E3562" s="51" t="str">
        <f>IF(ISBLANK(LeaveTracker[[#This Row],[Employee Name]]),"-----",VLOOKUP(LeaveTracker[[#This Row],[Employee Name]],Employees[[Employee Name]:[Office]],7))</f>
        <v>ADMIN OFFICE</v>
      </c>
      <c r="F3562" s="51" t="str">
        <f>IF(ISBLANK(LeaveTracker[[#This Row],[Employee Name]]),"-----",VLOOKUP(LeaveTracker[[#This Row],[Employee Name]],Employees[[Employee Name]:[Office]],6))</f>
        <v>REGULAR</v>
      </c>
      <c r="G3562" s="24">
        <v>44810</v>
      </c>
      <c r="H3562" s="24">
        <v>44810</v>
      </c>
      <c r="I3562" s="57" t="s">
        <v>82</v>
      </c>
      <c r="K3562" s="51" t="str">
        <f ca="1">LeaveTracker[[#This Row],[Days]]&amp;" "&amp;LeaveTracker[[#This Row],[Type of Leave]]</f>
        <v>1 VL</v>
      </c>
      <c r="L3562" s="23">
        <f ca="1">NETWORKDAYS(LeaveTracker[[#This Row],[Start Date]],LeaveTracker[[#This Row],[End Date]],lstHolidays)</f>
        <v>1</v>
      </c>
      <c r="M3562" s="27"/>
    </row>
    <row r="3563" spans="1:13" ht="30" hidden="1" customHeight="1" x14ac:dyDescent="0.3">
      <c r="A3563" s="27">
        <f t="shared" si="30"/>
        <v>127</v>
      </c>
      <c r="B3563" s="31">
        <v>44972</v>
      </c>
      <c r="C3563" s="31">
        <v>44882</v>
      </c>
      <c r="D3563" s="19" t="s">
        <v>1886</v>
      </c>
      <c r="E3563" s="51" t="str">
        <f>IF(ISBLANK(LeaveTracker[[#This Row],[Employee Name]]),"-----",VLOOKUP(LeaveTracker[[#This Row],[Employee Name]],Employees[[Employee Name]:[Office]],7))</f>
        <v>TICC</v>
      </c>
      <c r="F3563" s="51" t="str">
        <f>IF(ISBLANK(LeaveTracker[[#This Row],[Employee Name]]),"-----",VLOOKUP(LeaveTracker[[#This Row],[Employee Name]],Employees[[Employee Name]:[Office]],6))</f>
        <v>CASUAL</v>
      </c>
      <c r="G3563" s="24">
        <v>44889</v>
      </c>
      <c r="H3563" s="24">
        <v>44890</v>
      </c>
      <c r="I3563" s="57" t="s">
        <v>82</v>
      </c>
      <c r="K3563" s="51" t="str">
        <f ca="1">LeaveTracker[[#This Row],[Days]]&amp;" "&amp;LeaveTracker[[#This Row],[Type of Leave]]</f>
        <v>2 VL</v>
      </c>
      <c r="L3563" s="23">
        <f ca="1">NETWORKDAYS(LeaveTracker[[#This Row],[Start Date]],LeaveTracker[[#This Row],[End Date]],lstHolidays)</f>
        <v>2</v>
      </c>
      <c r="M3563" s="27"/>
    </row>
    <row r="3564" spans="1:13" ht="30" hidden="1" customHeight="1" x14ac:dyDescent="0.3">
      <c r="A3564" s="27">
        <f t="shared" si="30"/>
        <v>128</v>
      </c>
      <c r="B3564" s="31">
        <v>44972</v>
      </c>
      <c r="C3564" s="31">
        <v>44882</v>
      </c>
      <c r="D3564" s="19" t="s">
        <v>1101</v>
      </c>
      <c r="E3564" s="51" t="str">
        <f>IF(ISBLANK(LeaveTracker[[#This Row],[Employee Name]]),"-----",VLOOKUP(LeaveTracker[[#This Row],[Employee Name]],Employees[[Employee Name]:[Office]],7))</f>
        <v>ADMIN OFFICE</v>
      </c>
      <c r="F3564" s="51" t="str">
        <f>IF(ISBLANK(LeaveTracker[[#This Row],[Employee Name]]),"-----",VLOOKUP(LeaveTracker[[#This Row],[Employee Name]],Employees[[Employee Name]:[Office]],6))</f>
        <v>REGULAR</v>
      </c>
      <c r="G3564" s="24">
        <v>44881</v>
      </c>
      <c r="H3564" s="24">
        <v>44881</v>
      </c>
      <c r="I3564" s="57" t="s">
        <v>81</v>
      </c>
      <c r="K3564" s="51" t="str">
        <f ca="1">LeaveTracker[[#This Row],[Days]]&amp;" "&amp;LeaveTracker[[#This Row],[Type of Leave]]</f>
        <v>1 SL</v>
      </c>
      <c r="L3564" s="23">
        <f ca="1">NETWORKDAYS(LeaveTracker[[#This Row],[Start Date]],LeaveTracker[[#This Row],[End Date]],lstHolidays)</f>
        <v>1</v>
      </c>
      <c r="M3564" s="27"/>
    </row>
    <row r="3565" spans="1:13" ht="30" hidden="1" customHeight="1" x14ac:dyDescent="0.3">
      <c r="A3565" s="27">
        <f>A3564+1</f>
        <v>129</v>
      </c>
      <c r="B3565" s="31">
        <v>44972</v>
      </c>
      <c r="C3565" s="31">
        <v>44839</v>
      </c>
      <c r="D3565" s="19" t="s">
        <v>110</v>
      </c>
      <c r="E3565" s="51" t="str">
        <f>IF(ISBLANK(LeaveTracker[[#This Row],[Employee Name]]),"-----",VLOOKUP(LeaveTracker[[#This Row],[Employee Name]],Employees[[Employee Name]:[Office]],7))</f>
        <v>ADMIN OFFICE</v>
      </c>
      <c r="F3565" s="51" t="str">
        <f>IF(ISBLANK(LeaveTracker[[#This Row],[Employee Name]]),"-----",VLOOKUP(LeaveTracker[[#This Row],[Employee Name]],Employees[[Employee Name]:[Office]],6))</f>
        <v>REGULAR</v>
      </c>
      <c r="G3565" s="24">
        <v>44852</v>
      </c>
      <c r="H3565" s="24">
        <v>44852</v>
      </c>
      <c r="I3565" s="57" t="s">
        <v>81</v>
      </c>
      <c r="K3565" s="51" t="str">
        <f ca="1">LeaveTracker[[#This Row],[Days]]&amp;" "&amp;LeaveTracker[[#This Row],[Type of Leave]]</f>
        <v>1 SL</v>
      </c>
      <c r="L3565" s="23">
        <f ca="1">NETWORKDAYS(LeaveTracker[[#This Row],[Start Date]],LeaveTracker[[#This Row],[End Date]],lstHolidays)</f>
        <v>1</v>
      </c>
      <c r="M3565" s="27"/>
    </row>
    <row r="3566" spans="1:13" ht="30" hidden="1" customHeight="1" x14ac:dyDescent="0.3">
      <c r="A3566" s="27">
        <v>129</v>
      </c>
      <c r="B3566" s="31">
        <v>44972</v>
      </c>
      <c r="C3566" s="31">
        <v>44839</v>
      </c>
      <c r="D3566" s="19" t="s">
        <v>110</v>
      </c>
      <c r="E3566" s="51" t="str">
        <f>IF(ISBLANK(LeaveTracker[[#This Row],[Employee Name]]),"-----",VLOOKUP(LeaveTracker[[#This Row],[Employee Name]],Employees[[Employee Name]:[Office]],7))</f>
        <v>ADMIN OFFICE</v>
      </c>
      <c r="F3566" s="51" t="str">
        <f>IF(ISBLANK(LeaveTracker[[#This Row],[Employee Name]]),"-----",VLOOKUP(LeaveTracker[[#This Row],[Employee Name]],Employees[[Employee Name]:[Office]],6))</f>
        <v>REGULAR</v>
      </c>
      <c r="G3566" s="24">
        <v>44858</v>
      </c>
      <c r="H3566" s="24">
        <v>44859</v>
      </c>
      <c r="I3566" s="57" t="s">
        <v>81</v>
      </c>
      <c r="K3566" s="51" t="str">
        <f ca="1">LeaveTracker[[#This Row],[Days]]&amp;" "&amp;LeaveTracker[[#This Row],[Type of Leave]]</f>
        <v>2 SL</v>
      </c>
      <c r="L3566" s="23">
        <f ca="1">NETWORKDAYS(LeaveTracker[[#This Row],[Start Date]],LeaveTracker[[#This Row],[End Date]],lstHolidays)</f>
        <v>2</v>
      </c>
      <c r="M3566" s="27"/>
    </row>
    <row r="3567" spans="1:13" ht="30" hidden="1" customHeight="1" x14ac:dyDescent="0.3">
      <c r="A3567" s="27">
        <f>A3566+1</f>
        <v>130</v>
      </c>
      <c r="B3567" s="31">
        <v>44972</v>
      </c>
      <c r="C3567" s="31">
        <v>44824</v>
      </c>
      <c r="D3567" s="19" t="s">
        <v>110</v>
      </c>
      <c r="E3567" s="51" t="str">
        <f>IF(ISBLANK(LeaveTracker[[#This Row],[Employee Name]]),"-----",VLOOKUP(LeaveTracker[[#This Row],[Employee Name]],Employees[[Employee Name]:[Office]],7))</f>
        <v>ADMIN OFFICE</v>
      </c>
      <c r="F3567" s="51" t="str">
        <f>IF(ISBLANK(LeaveTracker[[#This Row],[Employee Name]]),"-----",VLOOKUP(LeaveTracker[[#This Row],[Employee Name]],Employees[[Employee Name]:[Office]],6))</f>
        <v>REGULAR</v>
      </c>
      <c r="G3567" s="24">
        <v>44831</v>
      </c>
      <c r="H3567" s="24">
        <v>44833</v>
      </c>
      <c r="I3567" s="57" t="s">
        <v>82</v>
      </c>
      <c r="K3567" s="51" t="str">
        <f ca="1">LeaveTracker[[#This Row],[Days]]&amp;" "&amp;LeaveTracker[[#This Row],[Type of Leave]]</f>
        <v>3 VL</v>
      </c>
      <c r="L3567" s="23">
        <f ca="1">NETWORKDAYS(LeaveTracker[[#This Row],[Start Date]],LeaveTracker[[#This Row],[End Date]],lstHolidays)</f>
        <v>3</v>
      </c>
      <c r="M3567" s="27"/>
    </row>
    <row r="3568" spans="1:13" ht="30" hidden="1" customHeight="1" x14ac:dyDescent="0.3">
      <c r="A3568" s="27">
        <f t="shared" si="30"/>
        <v>131</v>
      </c>
      <c r="B3568" s="31">
        <v>44972</v>
      </c>
      <c r="C3568" s="31">
        <v>44827</v>
      </c>
      <c r="D3568" s="19" t="s">
        <v>1101</v>
      </c>
      <c r="E3568" s="51" t="str">
        <f>IF(ISBLANK(LeaveTracker[[#This Row],[Employee Name]]),"-----",VLOOKUP(LeaveTracker[[#This Row],[Employee Name]],Employees[[Employee Name]:[Office]],7))</f>
        <v>ADMIN OFFICE</v>
      </c>
      <c r="F3568" s="51" t="str">
        <f>IF(ISBLANK(LeaveTracker[[#This Row],[Employee Name]]),"-----",VLOOKUP(LeaveTracker[[#This Row],[Employee Name]],Employees[[Employee Name]:[Office]],6))</f>
        <v>REGULAR</v>
      </c>
      <c r="G3568" s="24">
        <v>44837</v>
      </c>
      <c r="H3568" s="24">
        <v>44838</v>
      </c>
      <c r="I3568" s="57" t="s">
        <v>300</v>
      </c>
      <c r="J3568" s="43" t="s">
        <v>1007</v>
      </c>
      <c r="K3568" s="51" t="str">
        <f ca="1">LeaveTracker[[#This Row],[Days]]&amp;" "&amp;LeaveTracker[[#This Row],[Type of Leave]]</f>
        <v>2 OTHER</v>
      </c>
      <c r="L3568" s="23">
        <f ca="1">NETWORKDAYS(LeaveTracker[[#This Row],[Start Date]],LeaveTracker[[#This Row],[End Date]],lstHolidays)</f>
        <v>2</v>
      </c>
      <c r="M3568" s="27"/>
    </row>
    <row r="3569" spans="1:13" ht="30" hidden="1" customHeight="1" x14ac:dyDescent="0.3">
      <c r="A3569" s="27">
        <f t="shared" si="30"/>
        <v>132</v>
      </c>
      <c r="B3569" s="31">
        <v>44972</v>
      </c>
      <c r="C3569" s="31">
        <v>44845</v>
      </c>
      <c r="D3569" s="19" t="s">
        <v>121</v>
      </c>
      <c r="E3569" s="51" t="str">
        <f>IF(ISBLANK(LeaveTracker[[#This Row],[Employee Name]]),"-----",VLOOKUP(LeaveTracker[[#This Row],[Employee Name]],Employees[[Employee Name]:[Office]],7))</f>
        <v>CHARACTER OFFICE</v>
      </c>
      <c r="F3569" s="51" t="str">
        <f>IF(ISBLANK(LeaveTracker[[#This Row],[Employee Name]]),"-----",VLOOKUP(LeaveTracker[[#This Row],[Employee Name]],Employees[[Employee Name]:[Office]],6))</f>
        <v>REGULAR</v>
      </c>
      <c r="G3569" s="24">
        <v>44844</v>
      </c>
      <c r="H3569" s="24">
        <v>44844</v>
      </c>
      <c r="I3569" s="57" t="s">
        <v>81</v>
      </c>
      <c r="K3569" s="51" t="str">
        <f ca="1">LeaveTracker[[#This Row],[Days]]&amp;" "&amp;LeaveTracker[[#This Row],[Type of Leave]]</f>
        <v>1 SL</v>
      </c>
      <c r="L3569" s="23">
        <f ca="1">NETWORKDAYS(LeaveTracker[[#This Row],[Start Date]],LeaveTracker[[#This Row],[End Date]],lstHolidays)</f>
        <v>1</v>
      </c>
      <c r="M3569" s="27"/>
    </row>
    <row r="3570" spans="1:13" ht="30" hidden="1" customHeight="1" x14ac:dyDescent="0.3">
      <c r="A3570" s="27">
        <f t="shared" si="30"/>
        <v>133</v>
      </c>
      <c r="B3570" s="31">
        <v>44972</v>
      </c>
      <c r="C3570" s="31">
        <v>44854</v>
      </c>
      <c r="D3570" s="19" t="s">
        <v>121</v>
      </c>
      <c r="E3570" s="51" t="str">
        <f>IF(ISBLANK(LeaveTracker[[#This Row],[Employee Name]]),"-----",VLOOKUP(LeaveTracker[[#This Row],[Employee Name]],Employees[[Employee Name]:[Office]],7))</f>
        <v>CHARACTER OFFICE</v>
      </c>
      <c r="F3570" s="51" t="str">
        <f>IF(ISBLANK(LeaveTracker[[#This Row],[Employee Name]]),"-----",VLOOKUP(LeaveTracker[[#This Row],[Employee Name]],Employees[[Employee Name]:[Office]],6))</f>
        <v>REGULAR</v>
      </c>
      <c r="G3570" s="24">
        <v>44853</v>
      </c>
      <c r="H3570" s="24">
        <v>44853</v>
      </c>
      <c r="I3570" s="57" t="s">
        <v>81</v>
      </c>
      <c r="K3570" s="51" t="str">
        <f ca="1">LeaveTracker[[#This Row],[Days]]&amp;" "&amp;LeaveTracker[[#This Row],[Type of Leave]]</f>
        <v>1 SL</v>
      </c>
      <c r="L3570" s="23">
        <f ca="1">NETWORKDAYS(LeaveTracker[[#This Row],[Start Date]],LeaveTracker[[#This Row],[End Date]],lstHolidays)</f>
        <v>1</v>
      </c>
      <c r="M3570" s="27"/>
    </row>
    <row r="3571" spans="1:13" ht="30" hidden="1" customHeight="1" x14ac:dyDescent="0.3">
      <c r="A3571" s="27">
        <f t="shared" si="30"/>
        <v>134</v>
      </c>
      <c r="B3571" s="31">
        <v>44972</v>
      </c>
      <c r="C3571" s="31">
        <v>44816</v>
      </c>
      <c r="D3571" s="19" t="s">
        <v>116</v>
      </c>
      <c r="E3571" s="51" t="str">
        <f>IF(ISBLANK(LeaveTracker[[#This Row],[Employee Name]]),"-----",VLOOKUP(LeaveTracker[[#This Row],[Employee Name]],Employees[[Employee Name]:[Office]],7))</f>
        <v>CHARACTER OFFICE</v>
      </c>
      <c r="F3571" s="51" t="str">
        <f>IF(ISBLANK(LeaveTracker[[#This Row],[Employee Name]]),"-----",VLOOKUP(LeaveTracker[[#This Row],[Employee Name]],Employees[[Employee Name]:[Office]],6))</f>
        <v>REGULAR</v>
      </c>
      <c r="G3571" s="24">
        <v>44813</v>
      </c>
      <c r="H3571" s="24">
        <v>44813</v>
      </c>
      <c r="I3571" s="57" t="s">
        <v>81</v>
      </c>
      <c r="K3571" s="51" t="str">
        <f ca="1">LeaveTracker[[#This Row],[Days]]&amp;" "&amp;LeaveTracker[[#This Row],[Type of Leave]]</f>
        <v>1 SL</v>
      </c>
      <c r="L3571" s="23">
        <f ca="1">NETWORKDAYS(LeaveTracker[[#This Row],[Start Date]],LeaveTracker[[#This Row],[End Date]],lstHolidays)</f>
        <v>1</v>
      </c>
      <c r="M3571" s="27"/>
    </row>
    <row r="3572" spans="1:13" ht="30" hidden="1" customHeight="1" x14ac:dyDescent="0.3">
      <c r="A3572" s="27">
        <f t="shared" si="30"/>
        <v>135</v>
      </c>
      <c r="B3572" s="31">
        <v>44972</v>
      </c>
      <c r="C3572" s="31">
        <v>44887</v>
      </c>
      <c r="D3572" s="19" t="s">
        <v>116</v>
      </c>
      <c r="E3572" s="51" t="str">
        <f>IF(ISBLANK(LeaveTracker[[#This Row],[Employee Name]]),"-----",VLOOKUP(LeaveTracker[[#This Row],[Employee Name]],Employees[[Employee Name]:[Office]],7))</f>
        <v>CHARACTER OFFICE</v>
      </c>
      <c r="F3572" s="51" t="str">
        <f>IF(ISBLANK(LeaveTracker[[#This Row],[Employee Name]]),"-----",VLOOKUP(LeaveTracker[[#This Row],[Employee Name]],Employees[[Employee Name]:[Office]],6))</f>
        <v>REGULAR</v>
      </c>
      <c r="G3572" s="24">
        <v>44886</v>
      </c>
      <c r="H3572" s="24">
        <v>44886</v>
      </c>
      <c r="I3572" s="57" t="s">
        <v>81</v>
      </c>
      <c r="K3572" s="51" t="str">
        <f ca="1">LeaveTracker[[#This Row],[Days]]&amp;" "&amp;LeaveTracker[[#This Row],[Type of Leave]]</f>
        <v>1 SL</v>
      </c>
      <c r="L3572" s="23">
        <f ca="1">NETWORKDAYS(LeaveTracker[[#This Row],[Start Date]],LeaveTracker[[#This Row],[End Date]],lstHolidays)</f>
        <v>1</v>
      </c>
      <c r="M3572" s="27"/>
    </row>
    <row r="3573" spans="1:13" ht="30" hidden="1" customHeight="1" x14ac:dyDescent="0.3">
      <c r="A3573" s="27">
        <f t="shared" si="30"/>
        <v>136</v>
      </c>
      <c r="B3573" s="31">
        <v>44972</v>
      </c>
      <c r="C3573" s="31">
        <v>44887</v>
      </c>
      <c r="D3573" s="19" t="s">
        <v>116</v>
      </c>
      <c r="E3573" s="51" t="str">
        <f>IF(ISBLANK(LeaveTracker[[#This Row],[Employee Name]]),"-----",VLOOKUP(LeaveTracker[[#This Row],[Employee Name]],Employees[[Employee Name]:[Office]],7))</f>
        <v>CHARACTER OFFICE</v>
      </c>
      <c r="F3573" s="51" t="str">
        <f>IF(ISBLANK(LeaveTracker[[#This Row],[Employee Name]]),"-----",VLOOKUP(LeaveTracker[[#This Row],[Employee Name]],Employees[[Employee Name]:[Office]],6))</f>
        <v>REGULAR</v>
      </c>
      <c r="G3573" s="24">
        <v>44914</v>
      </c>
      <c r="H3573" s="24">
        <v>44916</v>
      </c>
      <c r="I3573" s="57" t="s">
        <v>82</v>
      </c>
      <c r="K3573" s="51" t="str">
        <f ca="1">LeaveTracker[[#This Row],[Days]]&amp;" "&amp;LeaveTracker[[#This Row],[Type of Leave]]</f>
        <v>3 VL</v>
      </c>
      <c r="L3573" s="23">
        <f ca="1">NETWORKDAYS(LeaveTracker[[#This Row],[Start Date]],LeaveTracker[[#This Row],[End Date]],lstHolidays)</f>
        <v>3</v>
      </c>
      <c r="M3573" s="27"/>
    </row>
    <row r="3574" spans="1:13" ht="30" hidden="1" customHeight="1" x14ac:dyDescent="0.3">
      <c r="A3574" s="27">
        <v>136</v>
      </c>
      <c r="B3574" s="31">
        <v>44972</v>
      </c>
      <c r="C3574" s="31">
        <v>44887</v>
      </c>
      <c r="D3574" s="19" t="s">
        <v>116</v>
      </c>
      <c r="E3574" s="51" t="str">
        <f>IF(ISBLANK(LeaveTracker[[#This Row],[Employee Name]]),"-----",VLOOKUP(LeaveTracker[[#This Row],[Employee Name]],Employees[[Employee Name]:[Office]],7))</f>
        <v>CHARACTER OFFICE</v>
      </c>
      <c r="F3574" s="51" t="str">
        <f>IF(ISBLANK(LeaveTracker[[#This Row],[Employee Name]]),"-----",VLOOKUP(LeaveTracker[[#This Row],[Employee Name]],Employees[[Employee Name]:[Office]],6))</f>
        <v>REGULAR</v>
      </c>
      <c r="G3574" s="24">
        <v>44922</v>
      </c>
      <c r="H3574" s="24">
        <v>44923</v>
      </c>
      <c r="I3574" s="57" t="s">
        <v>82</v>
      </c>
      <c r="K3574" s="51" t="str">
        <f ca="1">LeaveTracker[[#This Row],[Days]]&amp;" "&amp;LeaveTracker[[#This Row],[Type of Leave]]</f>
        <v>2 VL</v>
      </c>
      <c r="L3574" s="23">
        <f ca="1">NETWORKDAYS(LeaveTracker[[#This Row],[Start Date]],LeaveTracker[[#This Row],[End Date]],lstHolidays)</f>
        <v>2</v>
      </c>
      <c r="M3574" s="27"/>
    </row>
    <row r="3575" spans="1:13" ht="30" hidden="1" customHeight="1" x14ac:dyDescent="0.3">
      <c r="A3575" s="27">
        <f t="shared" si="30"/>
        <v>137</v>
      </c>
      <c r="B3575" s="31">
        <v>44972</v>
      </c>
      <c r="C3575" s="31">
        <v>44887</v>
      </c>
      <c r="D3575" s="19" t="s">
        <v>116</v>
      </c>
      <c r="E3575" s="51" t="str">
        <f>IF(ISBLANK(LeaveTracker[[#This Row],[Employee Name]]),"-----",VLOOKUP(LeaveTracker[[#This Row],[Employee Name]],Employees[[Employee Name]:[Office]],7))</f>
        <v>CHARACTER OFFICE</v>
      </c>
      <c r="F3575" s="51" t="str">
        <f>IF(ISBLANK(LeaveTracker[[#This Row],[Employee Name]]),"-----",VLOOKUP(LeaveTracker[[#This Row],[Employee Name]],Employees[[Employee Name]:[Office]],6))</f>
        <v>REGULAR</v>
      </c>
      <c r="G3575" s="24">
        <v>44902</v>
      </c>
      <c r="H3575" s="24">
        <v>44902</v>
      </c>
      <c r="I3575" s="57" t="s">
        <v>300</v>
      </c>
      <c r="J3575" s="43" t="s">
        <v>1007</v>
      </c>
      <c r="K3575" s="51" t="str">
        <f ca="1">LeaveTracker[[#This Row],[Days]]&amp;" "&amp;LeaveTracker[[#This Row],[Type of Leave]]</f>
        <v>1 OTHER</v>
      </c>
      <c r="L3575" s="23">
        <f ca="1">NETWORKDAYS(LeaveTracker[[#This Row],[Start Date]],LeaveTracker[[#This Row],[End Date]],lstHolidays)</f>
        <v>1</v>
      </c>
      <c r="M3575" s="27"/>
    </row>
    <row r="3576" spans="1:13" ht="30" hidden="1" customHeight="1" x14ac:dyDescent="0.3">
      <c r="A3576" s="27">
        <f t="shared" si="30"/>
        <v>138</v>
      </c>
      <c r="B3576" s="31">
        <v>44972</v>
      </c>
      <c r="C3576" s="31">
        <v>44837</v>
      </c>
      <c r="D3576" s="19" t="s">
        <v>116</v>
      </c>
      <c r="E3576" s="51" t="str">
        <f>IF(ISBLANK(LeaveTracker[[#This Row],[Employee Name]]),"-----",VLOOKUP(LeaveTracker[[#This Row],[Employee Name]],Employees[[Employee Name]:[Office]],7))</f>
        <v>CHARACTER OFFICE</v>
      </c>
      <c r="F3576" s="51" t="str">
        <f>IF(ISBLANK(LeaveTracker[[#This Row],[Employee Name]]),"-----",VLOOKUP(LeaveTracker[[#This Row],[Employee Name]],Employees[[Employee Name]:[Office]],6))</f>
        <v>REGULAR</v>
      </c>
      <c r="G3576" s="24">
        <v>44833</v>
      </c>
      <c r="H3576" s="24">
        <v>44834</v>
      </c>
      <c r="I3576" s="57" t="s">
        <v>81</v>
      </c>
      <c r="K3576" s="51" t="str">
        <f ca="1">LeaveTracker[[#This Row],[Days]]&amp;" "&amp;LeaveTracker[[#This Row],[Type of Leave]]</f>
        <v>2 SL</v>
      </c>
      <c r="L3576" s="23">
        <f ca="1">NETWORKDAYS(LeaveTracker[[#This Row],[Start Date]],LeaveTracker[[#This Row],[End Date]],lstHolidays)</f>
        <v>2</v>
      </c>
      <c r="M3576" s="27"/>
    </row>
    <row r="3577" spans="1:13" ht="30" hidden="1" customHeight="1" x14ac:dyDescent="0.3">
      <c r="A3577" s="27">
        <f t="shared" si="30"/>
        <v>139</v>
      </c>
      <c r="B3577" s="31">
        <v>44972</v>
      </c>
      <c r="C3577" s="31">
        <v>44837</v>
      </c>
      <c r="D3577" s="19" t="s">
        <v>116</v>
      </c>
      <c r="E3577" s="51" t="str">
        <f>IF(ISBLANK(LeaveTracker[[#This Row],[Employee Name]]),"-----",VLOOKUP(LeaveTracker[[#This Row],[Employee Name]],Employees[[Employee Name]:[Office]],7))</f>
        <v>CHARACTER OFFICE</v>
      </c>
      <c r="F3577" s="51" t="str">
        <f>IF(ISBLANK(LeaveTracker[[#This Row],[Employee Name]]),"-----",VLOOKUP(LeaveTracker[[#This Row],[Employee Name]],Employees[[Employee Name]:[Office]],6))</f>
        <v>REGULAR</v>
      </c>
      <c r="G3577" s="24">
        <v>44855</v>
      </c>
      <c r="H3577" s="24">
        <v>44855</v>
      </c>
      <c r="I3577" s="57" t="s">
        <v>300</v>
      </c>
      <c r="J3577" s="43" t="s">
        <v>1007</v>
      </c>
      <c r="K3577" s="51" t="str">
        <f ca="1">LeaveTracker[[#This Row],[Days]]&amp;" "&amp;LeaveTracker[[#This Row],[Type of Leave]]</f>
        <v>1 OTHER</v>
      </c>
      <c r="L3577" s="23">
        <f ca="1">NETWORKDAYS(LeaveTracker[[#This Row],[Start Date]],LeaveTracker[[#This Row],[End Date]],lstHolidays)</f>
        <v>1</v>
      </c>
      <c r="M3577" s="27"/>
    </row>
    <row r="3578" spans="1:13" ht="30" hidden="1" customHeight="1" x14ac:dyDescent="0.3">
      <c r="A3578" s="27">
        <f t="shared" si="30"/>
        <v>140</v>
      </c>
      <c r="B3578" s="31">
        <v>44972</v>
      </c>
      <c r="C3578" s="31">
        <v>44852</v>
      </c>
      <c r="D3578" s="19" t="s">
        <v>2058</v>
      </c>
      <c r="E3578" s="51" t="str">
        <f>IF(ISBLANK(LeaveTracker[[#This Row],[Employee Name]]),"-----",VLOOKUP(LeaveTracker[[#This Row],[Employee Name]],Employees[[Employee Name]:[Office]],7))</f>
        <v>INTERNAL</v>
      </c>
      <c r="F3578" s="51" t="str">
        <f>IF(ISBLANK(LeaveTracker[[#This Row],[Employee Name]]),"-----",VLOOKUP(LeaveTracker[[#This Row],[Employee Name]],Employees[[Employee Name]:[Office]],6))</f>
        <v>REGULAR</v>
      </c>
      <c r="G3578" s="24">
        <v>44867</v>
      </c>
      <c r="H3578" s="24">
        <v>44867</v>
      </c>
      <c r="I3578" s="57" t="s">
        <v>82</v>
      </c>
      <c r="K3578" s="51" t="str">
        <f>LeaveTracker[[#This Row],[Days]]&amp;" "&amp;LeaveTracker[[#This Row],[Type of Leave]]</f>
        <v>1 VL</v>
      </c>
      <c r="L3578" s="23">
        <v>1</v>
      </c>
      <c r="M3578" s="27"/>
    </row>
    <row r="3579" spans="1:13" ht="30" hidden="1" customHeight="1" x14ac:dyDescent="0.3">
      <c r="A3579" s="27">
        <f>A3578</f>
        <v>140</v>
      </c>
      <c r="B3579" s="31">
        <v>44972</v>
      </c>
      <c r="C3579" s="31">
        <v>44852</v>
      </c>
      <c r="D3579" s="19" t="s">
        <v>2058</v>
      </c>
      <c r="E3579" s="51" t="str">
        <f>IF(ISBLANK(LeaveTracker[[#This Row],[Employee Name]]),"-----",VLOOKUP(LeaveTracker[[#This Row],[Employee Name]],Employees[[Employee Name]:[Office]],7))</f>
        <v>INTERNAL</v>
      </c>
      <c r="F3579" s="51" t="str">
        <f>IF(ISBLANK(LeaveTracker[[#This Row],[Employee Name]]),"-----",VLOOKUP(LeaveTracker[[#This Row],[Employee Name]],Employees[[Employee Name]:[Office]],6))</f>
        <v>REGULAR</v>
      </c>
      <c r="G3579" s="24">
        <v>44869</v>
      </c>
      <c r="H3579" s="24">
        <v>44869</v>
      </c>
      <c r="I3579" s="57" t="s">
        <v>82</v>
      </c>
      <c r="K3579" s="51" t="str">
        <f ca="1">LeaveTracker[[#This Row],[Days]]&amp;" "&amp;LeaveTracker[[#This Row],[Type of Leave]]</f>
        <v>1 VL</v>
      </c>
      <c r="L3579" s="23">
        <f ca="1">NETWORKDAYS(LeaveTracker[[#This Row],[Start Date]],LeaveTracker[[#This Row],[End Date]],lstHolidays)</f>
        <v>1</v>
      </c>
      <c r="M3579" s="27"/>
    </row>
    <row r="3580" spans="1:13" ht="30" hidden="1" customHeight="1" x14ac:dyDescent="0.3">
      <c r="A3580" s="27">
        <f>A3579</f>
        <v>140</v>
      </c>
      <c r="B3580" s="31">
        <v>44972</v>
      </c>
      <c r="C3580" s="31">
        <v>44852</v>
      </c>
      <c r="D3580" s="19" t="s">
        <v>2058</v>
      </c>
      <c r="E3580" s="51" t="str">
        <f>IF(ISBLANK(LeaveTracker[[#This Row],[Employee Name]]),"-----",VLOOKUP(LeaveTracker[[#This Row],[Employee Name]],Employees[[Employee Name]:[Office]],7))</f>
        <v>INTERNAL</v>
      </c>
      <c r="F3580" s="51" t="str">
        <f>IF(ISBLANK(LeaveTracker[[#This Row],[Employee Name]]),"-----",VLOOKUP(LeaveTracker[[#This Row],[Employee Name]],Employees[[Employee Name]:[Office]],6))</f>
        <v>REGULAR</v>
      </c>
      <c r="G3580" s="24">
        <v>44872</v>
      </c>
      <c r="H3580" s="24">
        <v>44872</v>
      </c>
      <c r="I3580" s="57" t="s">
        <v>82</v>
      </c>
      <c r="K3580" s="51" t="str">
        <f ca="1">LeaveTracker[[#This Row],[Days]]&amp;" "&amp;LeaveTracker[[#This Row],[Type of Leave]]</f>
        <v>1 VL</v>
      </c>
      <c r="L3580" s="23">
        <f ca="1">NETWORKDAYS(LeaveTracker[[#This Row],[Start Date]],LeaveTracker[[#This Row],[End Date]],lstHolidays)</f>
        <v>1</v>
      </c>
      <c r="M3580" s="27"/>
    </row>
    <row r="3581" spans="1:13" ht="30" hidden="1" customHeight="1" x14ac:dyDescent="0.3">
      <c r="A3581" s="27">
        <f t="shared" si="30"/>
        <v>141</v>
      </c>
      <c r="B3581" s="31">
        <v>44972</v>
      </c>
      <c r="C3581" s="31">
        <v>44852</v>
      </c>
      <c r="D3581" s="19" t="s">
        <v>2058</v>
      </c>
      <c r="E3581" s="51" t="str">
        <f>IF(ISBLANK(LeaveTracker[[#This Row],[Employee Name]]),"-----",VLOOKUP(LeaveTracker[[#This Row],[Employee Name]],Employees[[Employee Name]:[Office]],7))</f>
        <v>INTERNAL</v>
      </c>
      <c r="F3581" s="51" t="str">
        <f>IF(ISBLANK(LeaveTracker[[#This Row],[Employee Name]]),"-----",VLOOKUP(LeaveTracker[[#This Row],[Employee Name]],Employees[[Employee Name]:[Office]],6))</f>
        <v>REGULAR</v>
      </c>
      <c r="G3581" s="24">
        <v>44868</v>
      </c>
      <c r="H3581" s="24">
        <v>44868</v>
      </c>
      <c r="I3581" s="57" t="s">
        <v>300</v>
      </c>
      <c r="J3581" s="43" t="s">
        <v>1007</v>
      </c>
      <c r="K3581" s="51" t="str">
        <f ca="1">LeaveTracker[[#This Row],[Days]]&amp;" "&amp;LeaveTracker[[#This Row],[Type of Leave]]</f>
        <v>1 OTHER</v>
      </c>
      <c r="L3581" s="23">
        <f ca="1">NETWORKDAYS(LeaveTracker[[#This Row],[Start Date]],LeaveTracker[[#This Row],[End Date]],lstHolidays)</f>
        <v>1</v>
      </c>
      <c r="M3581" s="27"/>
    </row>
    <row r="3582" spans="1:13" ht="30" hidden="1" customHeight="1" x14ac:dyDescent="0.3">
      <c r="A3582" s="27">
        <f t="shared" si="30"/>
        <v>142</v>
      </c>
      <c r="B3582" s="31">
        <v>44972</v>
      </c>
      <c r="C3582" s="31">
        <v>44875</v>
      </c>
      <c r="D3582" s="19" t="s">
        <v>116</v>
      </c>
      <c r="E3582" s="51" t="str">
        <f>IF(ISBLANK(LeaveTracker[[#This Row],[Employee Name]]),"-----",VLOOKUP(LeaveTracker[[#This Row],[Employee Name]],Employees[[Employee Name]:[Office]],7))</f>
        <v>CHARACTER OFFICE</v>
      </c>
      <c r="F3582" s="51" t="str">
        <f>IF(ISBLANK(LeaveTracker[[#This Row],[Employee Name]]),"-----",VLOOKUP(LeaveTracker[[#This Row],[Employee Name]],Employees[[Employee Name]:[Office]],6))</f>
        <v>REGULAR</v>
      </c>
      <c r="G3582" s="24">
        <v>44883</v>
      </c>
      <c r="H3582" s="24">
        <v>44883</v>
      </c>
      <c r="I3582" s="57" t="s">
        <v>300</v>
      </c>
      <c r="J3582" s="43" t="s">
        <v>1007</v>
      </c>
      <c r="K3582" s="51" t="str">
        <f ca="1">LeaveTracker[[#This Row],[Days]]&amp;" "&amp;LeaveTracker[[#This Row],[Type of Leave]]</f>
        <v>1 OTHER</v>
      </c>
      <c r="L3582" s="23">
        <f ca="1">NETWORKDAYS(LeaveTracker[[#This Row],[Start Date]],LeaveTracker[[#This Row],[End Date]],lstHolidays)</f>
        <v>1</v>
      </c>
      <c r="M3582" s="27"/>
    </row>
    <row r="3583" spans="1:13" ht="30" hidden="1" customHeight="1" x14ac:dyDescent="0.3">
      <c r="A3583" s="27">
        <f t="shared" si="30"/>
        <v>143</v>
      </c>
      <c r="B3583" s="31">
        <v>44972</v>
      </c>
      <c r="C3583" s="31">
        <v>44867</v>
      </c>
      <c r="D3583" s="19" t="s">
        <v>157</v>
      </c>
      <c r="E3583" s="51" t="str">
        <f>IF(ISBLANK(LeaveTracker[[#This Row],[Employee Name]]),"-----",VLOOKUP(LeaveTracker[[#This Row],[Employee Name]],Employees[[Employee Name]:[Office]],7))</f>
        <v>PIO</v>
      </c>
      <c r="F3583" s="51" t="str">
        <f>IF(ISBLANK(LeaveTracker[[#This Row],[Employee Name]]),"-----",VLOOKUP(LeaveTracker[[#This Row],[Employee Name]],Employees[[Employee Name]:[Office]],6))</f>
        <v>REGULAR</v>
      </c>
      <c r="G3583" s="24">
        <v>44873</v>
      </c>
      <c r="H3583" s="24">
        <v>44873</v>
      </c>
      <c r="I3583" s="57" t="s">
        <v>300</v>
      </c>
      <c r="J3583" s="43" t="s">
        <v>1007</v>
      </c>
      <c r="K3583" s="51" t="str">
        <f ca="1">LeaveTracker[[#This Row],[Days]]&amp;" "&amp;LeaveTracker[[#This Row],[Type of Leave]]</f>
        <v>1 OTHER</v>
      </c>
      <c r="L3583" s="23">
        <f ca="1">NETWORKDAYS(LeaveTracker[[#This Row],[Start Date]],LeaveTracker[[#This Row],[End Date]],lstHolidays)</f>
        <v>1</v>
      </c>
      <c r="M3583" s="27"/>
    </row>
    <row r="3584" spans="1:13" ht="30" hidden="1" customHeight="1" x14ac:dyDescent="0.3">
      <c r="A3584" s="27">
        <f t="shared" si="30"/>
        <v>144</v>
      </c>
      <c r="B3584" s="31">
        <v>44972</v>
      </c>
      <c r="C3584" s="31">
        <v>44844</v>
      </c>
      <c r="D3584" s="19" t="s">
        <v>267</v>
      </c>
      <c r="E3584" s="51" t="str">
        <f>IF(ISBLANK(LeaveTracker[[#This Row],[Employee Name]]),"-----",VLOOKUP(LeaveTracker[[#This Row],[Employee Name]],Employees[[Employee Name]:[Office]],7))</f>
        <v>MO</v>
      </c>
      <c r="F3584" s="51" t="str">
        <f>IF(ISBLANK(LeaveTracker[[#This Row],[Employee Name]]),"-----",VLOOKUP(LeaveTracker[[#This Row],[Employee Name]],Employees[[Employee Name]:[Office]],6))</f>
        <v>REGULAR</v>
      </c>
      <c r="G3584" s="24">
        <v>44841</v>
      </c>
      <c r="H3584" s="24">
        <v>44841</v>
      </c>
      <c r="I3584" s="57" t="s">
        <v>81</v>
      </c>
      <c r="K3584" s="51" t="str">
        <f ca="1">LeaveTracker[[#This Row],[Days]]&amp;" "&amp;LeaveTracker[[#This Row],[Type of Leave]]</f>
        <v>1 SL</v>
      </c>
      <c r="L3584" s="23">
        <f ca="1">NETWORKDAYS(LeaveTracker[[#This Row],[Start Date]],LeaveTracker[[#This Row],[End Date]],lstHolidays)</f>
        <v>1</v>
      </c>
      <c r="M3584" s="27"/>
    </row>
    <row r="3585" spans="1:13" ht="30" hidden="1" customHeight="1" x14ac:dyDescent="0.3">
      <c r="A3585" s="27">
        <f t="shared" si="30"/>
        <v>145</v>
      </c>
      <c r="B3585" s="31">
        <v>44972</v>
      </c>
      <c r="C3585" s="31">
        <v>44867</v>
      </c>
      <c r="D3585" s="19" t="s">
        <v>267</v>
      </c>
      <c r="E3585" s="51" t="str">
        <f>IF(ISBLANK(LeaveTracker[[#This Row],[Employee Name]]),"-----",VLOOKUP(LeaveTracker[[#This Row],[Employee Name]],Employees[[Employee Name]:[Office]],7))</f>
        <v>MO</v>
      </c>
      <c r="F3585" s="51" t="str">
        <f>IF(ISBLANK(LeaveTracker[[#This Row],[Employee Name]]),"-----",VLOOKUP(LeaveTracker[[#This Row],[Employee Name]],Employees[[Employee Name]:[Office]],6))</f>
        <v>REGULAR</v>
      </c>
      <c r="G3585" s="24">
        <v>44862</v>
      </c>
      <c r="H3585" s="24">
        <v>44862</v>
      </c>
      <c r="I3585" s="57" t="s">
        <v>81</v>
      </c>
      <c r="K3585" s="51" t="str">
        <f ca="1">LeaveTracker[[#This Row],[Days]]&amp;" "&amp;LeaveTracker[[#This Row],[Type of Leave]]</f>
        <v>1 SL</v>
      </c>
      <c r="L3585" s="23">
        <f ca="1">NETWORKDAYS(LeaveTracker[[#This Row],[Start Date]],LeaveTracker[[#This Row],[End Date]],lstHolidays)</f>
        <v>1</v>
      </c>
      <c r="M3585" s="27"/>
    </row>
    <row r="3586" spans="1:13" ht="30" hidden="1" customHeight="1" x14ac:dyDescent="0.3">
      <c r="A3586" s="27">
        <f t="shared" si="30"/>
        <v>146</v>
      </c>
      <c r="B3586" s="31">
        <v>44972</v>
      </c>
      <c r="C3586" s="31">
        <v>44740</v>
      </c>
      <c r="D3586" s="19" t="s">
        <v>267</v>
      </c>
      <c r="E3586" s="51" t="str">
        <f>IF(ISBLANK(LeaveTracker[[#This Row],[Employee Name]]),"-----",VLOOKUP(LeaveTracker[[#This Row],[Employee Name]],Employees[[Employee Name]:[Office]],7))</f>
        <v>MO</v>
      </c>
      <c r="F3586" s="51" t="str">
        <f>IF(ISBLANK(LeaveTracker[[#This Row],[Employee Name]]),"-----",VLOOKUP(LeaveTracker[[#This Row],[Employee Name]],Employees[[Employee Name]:[Office]],6))</f>
        <v>REGULAR</v>
      </c>
      <c r="G3586" s="24">
        <v>44741</v>
      </c>
      <c r="H3586" s="24">
        <v>44741</v>
      </c>
      <c r="I3586" s="57" t="s">
        <v>300</v>
      </c>
      <c r="J3586" s="43" t="s">
        <v>215</v>
      </c>
      <c r="K3586" s="51" t="str">
        <f ca="1">LeaveTracker[[#This Row],[Days]]&amp;" "&amp;LeaveTracker[[#This Row],[Type of Leave]]</f>
        <v>1 OTHER</v>
      </c>
      <c r="L3586" s="23">
        <f ca="1">NETWORKDAYS(LeaveTracker[[#This Row],[Start Date]],LeaveTracker[[#This Row],[End Date]],lstHolidays)</f>
        <v>1</v>
      </c>
      <c r="M3586" s="27"/>
    </row>
    <row r="3587" spans="1:13" ht="30" hidden="1" customHeight="1" x14ac:dyDescent="0.3">
      <c r="A3587" s="27">
        <f t="shared" si="30"/>
        <v>147</v>
      </c>
      <c r="B3587" s="31">
        <v>44972</v>
      </c>
      <c r="C3587" s="31">
        <v>44743</v>
      </c>
      <c r="D3587" s="19" t="s">
        <v>267</v>
      </c>
      <c r="E3587" s="51" t="str">
        <f>IF(ISBLANK(LeaveTracker[[#This Row],[Employee Name]]),"-----",VLOOKUP(LeaveTracker[[#This Row],[Employee Name]],Employees[[Employee Name]:[Office]],7))</f>
        <v>MO</v>
      </c>
      <c r="F3587" s="51" t="str">
        <f>IF(ISBLANK(LeaveTracker[[#This Row],[Employee Name]]),"-----",VLOOKUP(LeaveTracker[[#This Row],[Employee Name]],Employees[[Employee Name]:[Office]],6))</f>
        <v>REGULAR</v>
      </c>
      <c r="G3587" s="24">
        <v>44747</v>
      </c>
      <c r="H3587" s="24">
        <v>44747</v>
      </c>
      <c r="I3587" s="57" t="s">
        <v>82</v>
      </c>
      <c r="K3587" s="51" t="str">
        <f ca="1">LeaveTracker[[#This Row],[Days]]&amp;" "&amp;LeaveTracker[[#This Row],[Type of Leave]]</f>
        <v>1 VL</v>
      </c>
      <c r="L3587" s="23">
        <f ca="1">NETWORKDAYS(LeaveTracker[[#This Row],[Start Date]],LeaveTracker[[#This Row],[End Date]],lstHolidays)</f>
        <v>1</v>
      </c>
      <c r="M3587" s="27"/>
    </row>
    <row r="3588" spans="1:13" ht="30" hidden="1" customHeight="1" x14ac:dyDescent="0.3">
      <c r="A3588" s="27">
        <v>147</v>
      </c>
      <c r="B3588" s="31">
        <v>44972</v>
      </c>
      <c r="C3588" s="31">
        <v>44743</v>
      </c>
      <c r="D3588" s="19" t="s">
        <v>267</v>
      </c>
      <c r="E3588" s="51" t="str">
        <f>IF(ISBLANK(LeaveTracker[[#This Row],[Employee Name]]),"-----",VLOOKUP(LeaveTracker[[#This Row],[Employee Name]],Employees[[Employee Name]:[Office]],7))</f>
        <v>MO</v>
      </c>
      <c r="F3588" s="51" t="str">
        <f>IF(ISBLANK(LeaveTracker[[#This Row],[Employee Name]]),"-----",VLOOKUP(LeaveTracker[[#This Row],[Employee Name]],Employees[[Employee Name]:[Office]],6))</f>
        <v>REGULAR</v>
      </c>
      <c r="G3588" s="24">
        <v>44753</v>
      </c>
      <c r="H3588" s="24">
        <v>44753</v>
      </c>
      <c r="I3588" s="57" t="s">
        <v>82</v>
      </c>
      <c r="K3588" s="51" t="str">
        <f ca="1">LeaveTracker[[#This Row],[Days]]&amp;" "&amp;LeaveTracker[[#This Row],[Type of Leave]]</f>
        <v>1 VL</v>
      </c>
      <c r="L3588" s="23">
        <f ca="1">NETWORKDAYS(LeaveTracker[[#This Row],[Start Date]],LeaveTracker[[#This Row],[End Date]],lstHolidays)</f>
        <v>1</v>
      </c>
      <c r="M3588" s="27"/>
    </row>
    <row r="3589" spans="1:13" ht="30" hidden="1" customHeight="1" x14ac:dyDescent="0.3">
      <c r="A3589" s="27">
        <f t="shared" si="30"/>
        <v>148</v>
      </c>
      <c r="B3589" s="31">
        <v>44972</v>
      </c>
      <c r="C3589" s="31">
        <v>44886</v>
      </c>
      <c r="D3589" s="19" t="s">
        <v>1331</v>
      </c>
      <c r="E3589" s="51" t="str">
        <f>IF(ISBLANK(LeaveTracker[[#This Row],[Employee Name]]),"-----",VLOOKUP(LeaveTracker[[#This Row],[Employee Name]],Employees[[Employee Name]:[Office]],7))</f>
        <v>CHO</v>
      </c>
      <c r="F3589" s="51" t="str">
        <f>IF(ISBLANK(LeaveTracker[[#This Row],[Employee Name]]),"-----",VLOOKUP(LeaveTracker[[#This Row],[Employee Name]],Employees[[Employee Name]:[Office]],6))</f>
        <v>REGULAR</v>
      </c>
      <c r="G3589" s="24">
        <v>44879</v>
      </c>
      <c r="H3589" s="24">
        <v>44880</v>
      </c>
      <c r="I3589" s="57" t="s">
        <v>81</v>
      </c>
      <c r="K3589" s="51" t="str">
        <f ca="1">LeaveTracker[[#This Row],[Days]]&amp;" "&amp;LeaveTracker[[#This Row],[Type of Leave]]</f>
        <v>2 SL</v>
      </c>
      <c r="L3589" s="23">
        <f ca="1">NETWORKDAYS(LeaveTracker[[#This Row],[Start Date]],LeaveTracker[[#This Row],[End Date]],lstHolidays)</f>
        <v>2</v>
      </c>
      <c r="M3589" s="27"/>
    </row>
    <row r="3590" spans="1:13" ht="30" hidden="1" customHeight="1" x14ac:dyDescent="0.3">
      <c r="A3590" s="27">
        <f t="shared" si="30"/>
        <v>149</v>
      </c>
      <c r="B3590" s="31">
        <v>44972</v>
      </c>
      <c r="C3590" s="31">
        <v>44817</v>
      </c>
      <c r="D3590" s="19" t="s">
        <v>1331</v>
      </c>
      <c r="E3590" s="51" t="str">
        <f>IF(ISBLANK(LeaveTracker[[#This Row],[Employee Name]]),"-----",VLOOKUP(LeaveTracker[[#This Row],[Employee Name]],Employees[[Employee Name]:[Office]],7))</f>
        <v>CHO</v>
      </c>
      <c r="F3590" s="51" t="str">
        <f>IF(ISBLANK(LeaveTracker[[#This Row],[Employee Name]]),"-----",VLOOKUP(LeaveTracker[[#This Row],[Employee Name]],Employees[[Employee Name]:[Office]],6))</f>
        <v>REGULAR</v>
      </c>
      <c r="G3590" s="24">
        <v>44824</v>
      </c>
      <c r="H3590" s="24">
        <v>44824</v>
      </c>
      <c r="I3590" s="57" t="s">
        <v>82</v>
      </c>
      <c r="K3590" s="51" t="str">
        <f ca="1">LeaveTracker[[#This Row],[Days]]&amp;" "&amp;LeaveTracker[[#This Row],[Type of Leave]]</f>
        <v>1 VL</v>
      </c>
      <c r="L3590" s="23">
        <f ca="1">NETWORKDAYS(LeaveTracker[[#This Row],[Start Date]],LeaveTracker[[#This Row],[End Date]],lstHolidays)</f>
        <v>1</v>
      </c>
      <c r="M3590" s="27"/>
    </row>
    <row r="3591" spans="1:13" ht="30" hidden="1" customHeight="1" x14ac:dyDescent="0.3">
      <c r="A3591" s="27">
        <f t="shared" si="30"/>
        <v>150</v>
      </c>
      <c r="B3591" s="31">
        <v>44972</v>
      </c>
      <c r="C3591" s="31">
        <v>44817</v>
      </c>
      <c r="D3591" s="19" t="s">
        <v>1331</v>
      </c>
      <c r="E3591" s="51" t="str">
        <f>IF(ISBLANK(LeaveTracker[[#This Row],[Employee Name]]),"-----",VLOOKUP(LeaveTracker[[#This Row],[Employee Name]],Employees[[Employee Name]:[Office]],7))</f>
        <v>CHO</v>
      </c>
      <c r="F3591" s="51" t="str">
        <f>IF(ISBLANK(LeaveTracker[[#This Row],[Employee Name]]),"-----",VLOOKUP(LeaveTracker[[#This Row],[Employee Name]],Employees[[Employee Name]:[Office]],6))</f>
        <v>REGULAR</v>
      </c>
      <c r="G3591" s="24">
        <v>44827</v>
      </c>
      <c r="H3591" s="24">
        <v>44827</v>
      </c>
      <c r="I3591" s="57" t="s">
        <v>82</v>
      </c>
      <c r="K3591" s="51" t="str">
        <f ca="1">LeaveTracker[[#This Row],[Days]]&amp;" "&amp;LeaveTracker[[#This Row],[Type of Leave]]</f>
        <v>1 VL</v>
      </c>
      <c r="L3591" s="23">
        <f ca="1">NETWORKDAYS(LeaveTracker[[#This Row],[Start Date]],LeaveTracker[[#This Row],[End Date]],lstHolidays)</f>
        <v>1</v>
      </c>
      <c r="M3591" s="27"/>
    </row>
    <row r="3592" spans="1:13" ht="30" hidden="1" customHeight="1" x14ac:dyDescent="0.3">
      <c r="A3592" s="27">
        <f t="shared" si="30"/>
        <v>151</v>
      </c>
      <c r="B3592" s="31">
        <v>44972</v>
      </c>
      <c r="C3592" s="31">
        <v>44782</v>
      </c>
      <c r="D3592" s="19" t="s">
        <v>2059</v>
      </c>
      <c r="E3592" s="51" t="str">
        <f>IF(ISBLANK(LeaveTracker[[#This Row],[Employee Name]]),"-----",VLOOKUP(LeaveTracker[[#This Row],[Employee Name]],Employees[[Employee Name]:[Office]],7))</f>
        <v>LCR</v>
      </c>
      <c r="F3592" s="51">
        <f>IF(ISBLANK(LeaveTracker[[#This Row],[Employee Name]]),"-----",VLOOKUP(LeaveTracker[[#This Row],[Employee Name]],Employees[[Employee Name]:[Office]],6))</f>
        <v>0</v>
      </c>
      <c r="G3592" s="24">
        <v>44792</v>
      </c>
      <c r="H3592" s="24">
        <v>44792</v>
      </c>
      <c r="I3592" s="57" t="s">
        <v>82</v>
      </c>
      <c r="K3592" s="51" t="str">
        <f ca="1">LeaveTracker[[#This Row],[Days]]&amp;" "&amp;LeaveTracker[[#This Row],[Type of Leave]]</f>
        <v>1 VL</v>
      </c>
      <c r="L3592" s="23">
        <f ca="1">NETWORKDAYS(LeaveTracker[[#This Row],[Start Date]],LeaveTracker[[#This Row],[End Date]],lstHolidays)</f>
        <v>1</v>
      </c>
      <c r="M3592" s="27"/>
    </row>
    <row r="3593" spans="1:13" ht="30" hidden="1" customHeight="1" x14ac:dyDescent="0.3">
      <c r="A3593" s="27">
        <f t="shared" si="30"/>
        <v>152</v>
      </c>
      <c r="B3593" s="31">
        <v>44972</v>
      </c>
      <c r="C3593" s="31">
        <v>44886</v>
      </c>
      <c r="D3593" s="19" t="s">
        <v>1331</v>
      </c>
      <c r="E3593" s="51" t="str">
        <f>IF(ISBLANK(LeaveTracker[[#This Row],[Employee Name]]),"-----",VLOOKUP(LeaveTracker[[#This Row],[Employee Name]],Employees[[Employee Name]:[Office]],7))</f>
        <v>CHO</v>
      </c>
      <c r="F3593" s="51" t="str">
        <f>IF(ISBLANK(LeaveTracker[[#This Row],[Employee Name]]),"-----",VLOOKUP(LeaveTracker[[#This Row],[Employee Name]],Employees[[Employee Name]:[Office]],6))</f>
        <v>REGULAR</v>
      </c>
      <c r="G3593" s="24">
        <v>44881</v>
      </c>
      <c r="H3593" s="24">
        <v>44883</v>
      </c>
      <c r="I3593" s="57" t="s">
        <v>81</v>
      </c>
      <c r="K3593" s="51" t="str">
        <f ca="1">LeaveTracker[[#This Row],[Days]]&amp;" "&amp;LeaveTracker[[#This Row],[Type of Leave]]</f>
        <v>3 SL</v>
      </c>
      <c r="L3593" s="23">
        <f ca="1">NETWORKDAYS(LeaveTracker[[#This Row],[Start Date]],LeaveTracker[[#This Row],[End Date]],lstHolidays)</f>
        <v>3</v>
      </c>
      <c r="M3593" s="27"/>
    </row>
    <row r="3594" spans="1:13" ht="30" hidden="1" customHeight="1" x14ac:dyDescent="0.3">
      <c r="A3594" s="27">
        <f t="shared" si="30"/>
        <v>153</v>
      </c>
      <c r="B3594" s="31">
        <v>44972</v>
      </c>
      <c r="C3594" s="31">
        <v>44868</v>
      </c>
      <c r="D3594" s="19" t="s">
        <v>116</v>
      </c>
      <c r="E3594" s="51" t="str">
        <f>IF(ISBLANK(LeaveTracker[[#This Row],[Employee Name]]),"-----",VLOOKUP(LeaveTracker[[#This Row],[Employee Name]],Employees[[Employee Name]:[Office]],7))</f>
        <v>CHARACTER OFFICE</v>
      </c>
      <c r="F3594" s="51" t="str">
        <f>IF(ISBLANK(LeaveTracker[[#This Row],[Employee Name]]),"-----",VLOOKUP(LeaveTracker[[#This Row],[Employee Name]],Employees[[Employee Name]:[Office]],6))</f>
        <v>REGULAR</v>
      </c>
      <c r="G3594" s="24">
        <v>44867</v>
      </c>
      <c r="H3594" s="24">
        <v>44867</v>
      </c>
      <c r="I3594" s="57" t="s">
        <v>81</v>
      </c>
      <c r="K3594" s="51" t="str">
        <f>LeaveTracker[[#This Row],[Days]]&amp;" "&amp;LeaveTracker[[#This Row],[Type of Leave]]</f>
        <v>1 SL</v>
      </c>
      <c r="L3594" s="23">
        <v>1</v>
      </c>
      <c r="M3594" s="27"/>
    </row>
    <row r="3595" spans="1:13" ht="30" hidden="1" customHeight="1" x14ac:dyDescent="0.3">
      <c r="A3595" s="27">
        <f t="shared" si="30"/>
        <v>154</v>
      </c>
      <c r="B3595" s="31">
        <v>44972</v>
      </c>
      <c r="C3595" s="31">
        <v>44812</v>
      </c>
      <c r="D3595" s="19" t="s">
        <v>528</v>
      </c>
      <c r="E3595" s="51" t="str">
        <f>IF(ISBLANK(LeaveTracker[[#This Row],[Employee Name]]),"-----",VLOOKUP(LeaveTracker[[#This Row],[Employee Name]],Employees[[Employee Name]:[Office]],7))</f>
        <v>GSO</v>
      </c>
      <c r="F3595" s="51" t="str">
        <f>IF(ISBLANK(LeaveTracker[[#This Row],[Employee Name]]),"-----",VLOOKUP(LeaveTracker[[#This Row],[Employee Name]],Employees[[Employee Name]:[Office]],6))</f>
        <v>REGULAR</v>
      </c>
      <c r="G3595" s="24">
        <v>44823</v>
      </c>
      <c r="H3595" s="24">
        <v>44823</v>
      </c>
      <c r="I3595" s="57" t="s">
        <v>81</v>
      </c>
      <c r="K3595" s="51" t="str">
        <f ca="1">LeaveTracker[[#This Row],[Days]]&amp;" "&amp;LeaveTracker[[#This Row],[Type of Leave]]</f>
        <v>1 SL</v>
      </c>
      <c r="L3595" s="23">
        <f ca="1">NETWORKDAYS(LeaveTracker[[#This Row],[Start Date]],LeaveTracker[[#This Row],[End Date]],lstHolidays)</f>
        <v>1</v>
      </c>
      <c r="M3595" s="27"/>
    </row>
    <row r="3596" spans="1:13" ht="30" hidden="1" customHeight="1" x14ac:dyDescent="0.3">
      <c r="A3596" s="27">
        <f t="shared" si="30"/>
        <v>155</v>
      </c>
      <c r="B3596" s="31">
        <v>44972</v>
      </c>
      <c r="C3596" s="31">
        <v>44879</v>
      </c>
      <c r="D3596" s="19" t="s">
        <v>509</v>
      </c>
      <c r="E3596" s="51" t="str">
        <f>IF(ISBLANK(LeaveTracker[[#This Row],[Employee Name]]),"-----",VLOOKUP(LeaveTracker[[#This Row],[Employee Name]],Employees[[Employee Name]:[Office]],7))</f>
        <v>ACCOUNTING</v>
      </c>
      <c r="F3596" s="51" t="str">
        <f>IF(ISBLANK(LeaveTracker[[#This Row],[Employee Name]]),"-----",VLOOKUP(LeaveTracker[[#This Row],[Employee Name]],Employees[[Employee Name]:[Office]],6))</f>
        <v>REGULAR</v>
      </c>
      <c r="G3596" s="24">
        <v>44922</v>
      </c>
      <c r="H3596" s="24">
        <v>44924</v>
      </c>
      <c r="I3596" s="57" t="s">
        <v>82</v>
      </c>
      <c r="K3596" s="51" t="str">
        <f ca="1">LeaveTracker[[#This Row],[Days]]&amp;" "&amp;LeaveTracker[[#This Row],[Type of Leave]]</f>
        <v>3 VL</v>
      </c>
      <c r="L3596" s="23">
        <f ca="1">NETWORKDAYS(LeaveTracker[[#This Row],[Start Date]],LeaveTracker[[#This Row],[End Date]],lstHolidays)</f>
        <v>3</v>
      </c>
      <c r="M3596" s="27"/>
    </row>
    <row r="3597" spans="1:13" ht="30" hidden="1" customHeight="1" x14ac:dyDescent="0.3">
      <c r="A3597" s="27">
        <f t="shared" si="30"/>
        <v>156</v>
      </c>
      <c r="B3597" s="31">
        <v>44972</v>
      </c>
      <c r="C3597" s="31">
        <v>44963</v>
      </c>
      <c r="D3597" s="19" t="s">
        <v>841</v>
      </c>
      <c r="E3597" s="51" t="str">
        <f>IF(ISBLANK(LeaveTracker[[#This Row],[Employee Name]]),"-----",VLOOKUP(LeaveTracker[[#This Row],[Employee Name]],Employees[[Employee Name]:[Office]],7))</f>
        <v>CTO</v>
      </c>
      <c r="F3597" s="51" t="str">
        <f>IF(ISBLANK(LeaveTracker[[#This Row],[Employee Name]]),"-----",VLOOKUP(LeaveTracker[[#This Row],[Employee Name]],Employees[[Employee Name]:[Office]],6))</f>
        <v>REGULAR</v>
      </c>
      <c r="G3597" s="24">
        <v>44966</v>
      </c>
      <c r="H3597" s="24">
        <v>44967</v>
      </c>
      <c r="I3597" s="57" t="s">
        <v>82</v>
      </c>
      <c r="K3597" s="51" t="str">
        <f ca="1">LeaveTracker[[#This Row],[Days]]&amp;" "&amp;LeaveTracker[[#This Row],[Type of Leave]]</f>
        <v>2 VL</v>
      </c>
      <c r="L3597" s="23">
        <f ca="1">NETWORKDAYS(LeaveTracker[[#This Row],[Start Date]],LeaveTracker[[#This Row],[End Date]],lstHolidays)</f>
        <v>2</v>
      </c>
      <c r="M3597" s="27"/>
    </row>
    <row r="3598" spans="1:13" ht="30" hidden="1" customHeight="1" x14ac:dyDescent="0.3">
      <c r="A3598" s="27">
        <f t="shared" si="30"/>
        <v>157</v>
      </c>
      <c r="B3598" s="31">
        <v>44972</v>
      </c>
      <c r="C3598" s="31">
        <v>44930</v>
      </c>
      <c r="D3598" s="19" t="s">
        <v>2064</v>
      </c>
      <c r="E3598" s="51" t="str">
        <f>IF(ISBLANK(LeaveTracker[[#This Row],[Employee Name]]),"-----",VLOOKUP(LeaveTracker[[#This Row],[Employee Name]],Employees[[Employee Name]:[Office]],7))</f>
        <v>CITY PLANNING &amp; DEV'T OFFICE</v>
      </c>
      <c r="F3598" s="51">
        <f>IF(ISBLANK(LeaveTracker[[#This Row],[Employee Name]]),"-----",VLOOKUP(LeaveTracker[[#This Row],[Employee Name]],Employees[[Employee Name]:[Office]],6))</f>
        <v>0</v>
      </c>
      <c r="G3598" s="24">
        <v>44930</v>
      </c>
      <c r="H3598" s="24">
        <v>44931</v>
      </c>
      <c r="I3598" s="57" t="s">
        <v>81</v>
      </c>
      <c r="K3598" s="51" t="str">
        <f ca="1">LeaveTracker[[#This Row],[Days]]&amp;" "&amp;LeaveTracker[[#This Row],[Type of Leave]]</f>
        <v>2 SL</v>
      </c>
      <c r="L3598" s="23">
        <f ca="1">NETWORKDAYS(LeaveTracker[[#This Row],[Start Date]],LeaveTracker[[#This Row],[End Date]],lstHolidays)</f>
        <v>2</v>
      </c>
      <c r="M3598" s="27"/>
    </row>
    <row r="3599" spans="1:13" ht="30" hidden="1" customHeight="1" x14ac:dyDescent="0.3">
      <c r="A3599" s="27">
        <f t="shared" si="30"/>
        <v>158</v>
      </c>
      <c r="B3599" s="31">
        <v>44972</v>
      </c>
      <c r="C3599" s="31">
        <v>44799</v>
      </c>
      <c r="D3599" s="19" t="s">
        <v>1230</v>
      </c>
      <c r="E3599" s="51">
        <f>IF(ISBLANK(LeaveTracker[[#This Row],[Employee Name]]),"-----",VLOOKUP(LeaveTracker[[#This Row],[Employee Name]],Employees[[Employee Name]:[Office]],7))</f>
        <v>0</v>
      </c>
      <c r="F3599" s="51" t="str">
        <f>IF(ISBLANK(LeaveTracker[[#This Row],[Employee Name]]),"-----",VLOOKUP(LeaveTracker[[#This Row],[Employee Name]],Employees[[Employee Name]:[Office]],6))</f>
        <v>REGULAR</v>
      </c>
      <c r="G3599" s="24">
        <v>44805</v>
      </c>
      <c r="H3599" s="24">
        <v>44805</v>
      </c>
      <c r="I3599" s="57" t="s">
        <v>300</v>
      </c>
      <c r="J3599" s="43" t="s">
        <v>215</v>
      </c>
      <c r="K3599" s="51" t="str">
        <f ca="1">LeaveTracker[[#This Row],[Days]]&amp;" "&amp;LeaveTracker[[#This Row],[Type of Leave]]</f>
        <v>1 OTHER</v>
      </c>
      <c r="L3599" s="23">
        <f ca="1">NETWORKDAYS(LeaveTracker[[#This Row],[Start Date]],LeaveTracker[[#This Row],[End Date]],lstHolidays)</f>
        <v>1</v>
      </c>
      <c r="M3599" s="27"/>
    </row>
    <row r="3600" spans="1:13" ht="30" hidden="1" customHeight="1" x14ac:dyDescent="0.3">
      <c r="A3600" s="27">
        <f t="shared" si="30"/>
        <v>159</v>
      </c>
      <c r="B3600" s="31">
        <v>44972</v>
      </c>
      <c r="C3600" s="31">
        <v>44781</v>
      </c>
      <c r="D3600" s="19" t="s">
        <v>740</v>
      </c>
      <c r="E3600" s="51" t="str">
        <f>IF(ISBLANK(LeaveTracker[[#This Row],[Employee Name]]),"-----",VLOOKUP(LeaveTracker[[#This Row],[Employee Name]],Employees[[Employee Name]:[Office]],7))</f>
        <v>CSWDO</v>
      </c>
      <c r="F3600" s="51" t="str">
        <f>IF(ISBLANK(LeaveTracker[[#This Row],[Employee Name]]),"-----",VLOOKUP(LeaveTracker[[#This Row],[Employee Name]],Employees[[Employee Name]:[Office]],6))</f>
        <v>REGULAR</v>
      </c>
      <c r="G3600" s="24">
        <v>44777</v>
      </c>
      <c r="H3600" s="24">
        <v>44778</v>
      </c>
      <c r="I3600" s="57" t="s">
        <v>81</v>
      </c>
      <c r="K3600" s="51" t="str">
        <f ca="1">LeaveTracker[[#This Row],[Days]]&amp;" "&amp;LeaveTracker[[#This Row],[Type of Leave]]</f>
        <v>2 SL</v>
      </c>
      <c r="L3600" s="23">
        <f ca="1">NETWORKDAYS(LeaveTracker[[#This Row],[Start Date]],LeaveTracker[[#This Row],[End Date]],lstHolidays)</f>
        <v>2</v>
      </c>
      <c r="M3600" s="27"/>
    </row>
    <row r="3601" spans="1:13" ht="30" hidden="1" customHeight="1" x14ac:dyDescent="0.3">
      <c r="A3601" s="27">
        <f t="shared" si="30"/>
        <v>160</v>
      </c>
      <c r="B3601" s="31">
        <v>44972</v>
      </c>
      <c r="C3601" s="31">
        <v>44810</v>
      </c>
      <c r="D3601" s="19" t="s">
        <v>528</v>
      </c>
      <c r="E3601" s="51" t="str">
        <f>IF(ISBLANK(LeaveTracker[[#This Row],[Employee Name]]),"-----",VLOOKUP(LeaveTracker[[#This Row],[Employee Name]],Employees[[Employee Name]:[Office]],7))</f>
        <v>GSO</v>
      </c>
      <c r="F3601" s="51" t="str">
        <f>IF(ISBLANK(LeaveTracker[[#This Row],[Employee Name]]),"-----",VLOOKUP(LeaveTracker[[#This Row],[Employee Name]],Employees[[Employee Name]:[Office]],6))</f>
        <v>REGULAR</v>
      </c>
      <c r="G3601" s="24">
        <v>44809</v>
      </c>
      <c r="H3601" s="24">
        <v>44809</v>
      </c>
      <c r="I3601" s="57" t="s">
        <v>81</v>
      </c>
      <c r="K3601" s="51" t="str">
        <f ca="1">LeaveTracker[[#This Row],[Days]]&amp;" "&amp;LeaveTracker[[#This Row],[Type of Leave]]</f>
        <v>1 SL</v>
      </c>
      <c r="L3601" s="23">
        <f ca="1">NETWORKDAYS(LeaveTracker[[#This Row],[Start Date]],LeaveTracker[[#This Row],[End Date]],lstHolidays)</f>
        <v>1</v>
      </c>
      <c r="M3601" s="27"/>
    </row>
    <row r="3602" spans="1:13" ht="30" hidden="1" customHeight="1" x14ac:dyDescent="0.3">
      <c r="A3602" s="27">
        <f t="shared" ref="A3602:A3664" si="31">A3601+1</f>
        <v>161</v>
      </c>
      <c r="B3602" s="31">
        <v>44972</v>
      </c>
      <c r="C3602" s="31">
        <v>44881</v>
      </c>
      <c r="D3602" s="19" t="s">
        <v>744</v>
      </c>
      <c r="E3602" s="51" t="str">
        <f>IF(ISBLANK(LeaveTracker[[#This Row],[Employee Name]]),"-----",VLOOKUP(LeaveTracker[[#This Row],[Employee Name]],Employees[[Employee Name]:[Office]],7))</f>
        <v>CSWDO</v>
      </c>
      <c r="F3602" s="51" t="str">
        <f>IF(ISBLANK(LeaveTracker[[#This Row],[Employee Name]]),"-----",VLOOKUP(LeaveTracker[[#This Row],[Employee Name]],Employees[[Employee Name]:[Office]],6))</f>
        <v>REGULAR</v>
      </c>
      <c r="G3602" s="24">
        <v>44915</v>
      </c>
      <c r="H3602" s="24">
        <v>44915</v>
      </c>
      <c r="I3602" s="57" t="s">
        <v>82</v>
      </c>
      <c r="K3602" s="51" t="str">
        <f ca="1">LeaveTracker[[#This Row],[Days]]&amp;" "&amp;LeaveTracker[[#This Row],[Type of Leave]]</f>
        <v>1 VL</v>
      </c>
      <c r="L3602" s="23">
        <f ca="1">NETWORKDAYS(LeaveTracker[[#This Row],[Start Date]],LeaveTracker[[#This Row],[End Date]],lstHolidays)</f>
        <v>1</v>
      </c>
      <c r="M3602" s="27"/>
    </row>
    <row r="3603" spans="1:13" ht="30" hidden="1" customHeight="1" x14ac:dyDescent="0.3">
      <c r="A3603" s="27">
        <v>161</v>
      </c>
      <c r="B3603" s="31">
        <v>44972</v>
      </c>
      <c r="C3603" s="31">
        <v>44881</v>
      </c>
      <c r="D3603" s="19" t="s">
        <v>744</v>
      </c>
      <c r="E3603" s="51" t="str">
        <f>IF(ISBLANK(LeaveTracker[[#This Row],[Employee Name]]),"-----",VLOOKUP(LeaveTracker[[#This Row],[Employee Name]],Employees[[Employee Name]:[Office]],7))</f>
        <v>CSWDO</v>
      </c>
      <c r="F3603" s="51" t="str">
        <f>IF(ISBLANK(LeaveTracker[[#This Row],[Employee Name]]),"-----",VLOOKUP(LeaveTracker[[#This Row],[Employee Name]],Employees[[Employee Name]:[Office]],6))</f>
        <v>REGULAR</v>
      </c>
      <c r="G3603" s="24">
        <v>44921</v>
      </c>
      <c r="H3603" s="24">
        <v>44924</v>
      </c>
      <c r="I3603" s="57" t="s">
        <v>82</v>
      </c>
      <c r="K3603" s="51" t="str">
        <f>LeaveTracker[[#This Row],[Days]]&amp;" "&amp;LeaveTracker[[#This Row],[Type of Leave]]</f>
        <v>4 VL</v>
      </c>
      <c r="L3603" s="23">
        <v>4</v>
      </c>
      <c r="M3603" s="27"/>
    </row>
    <row r="3604" spans="1:13" ht="30" hidden="1" customHeight="1" x14ac:dyDescent="0.3">
      <c r="A3604" s="27">
        <f t="shared" si="31"/>
        <v>162</v>
      </c>
      <c r="B3604" s="31">
        <v>44972</v>
      </c>
      <c r="C3604" s="31">
        <v>44883</v>
      </c>
      <c r="D3604" s="19" t="s">
        <v>1838</v>
      </c>
      <c r="E3604" s="51" t="str">
        <f>IF(ISBLANK(LeaveTracker[[#This Row],[Employee Name]]),"-----",VLOOKUP(LeaveTracker[[#This Row],[Employee Name]],Employees[[Employee Name]:[Office]],7))</f>
        <v>CSWDO</v>
      </c>
      <c r="F3604" s="51" t="str">
        <f>IF(ISBLANK(LeaveTracker[[#This Row],[Employee Name]]),"-----",VLOOKUP(LeaveTracker[[#This Row],[Employee Name]],Employees[[Employee Name]:[Office]],6))</f>
        <v>CASUAL</v>
      </c>
      <c r="G3604" s="24">
        <v>44890</v>
      </c>
      <c r="H3604" s="24">
        <v>44890</v>
      </c>
      <c r="I3604" s="57" t="s">
        <v>82</v>
      </c>
      <c r="K3604" s="51" t="str">
        <f ca="1">LeaveTracker[[#This Row],[Days]]&amp;" "&amp;LeaveTracker[[#This Row],[Type of Leave]]</f>
        <v>1 VL</v>
      </c>
      <c r="L3604" s="23">
        <f ca="1">NETWORKDAYS(LeaveTracker[[#This Row],[Start Date]],LeaveTracker[[#This Row],[End Date]],lstHolidays)</f>
        <v>1</v>
      </c>
      <c r="M3604" s="27"/>
    </row>
    <row r="3605" spans="1:13" ht="30" hidden="1" customHeight="1" x14ac:dyDescent="0.3">
      <c r="A3605" s="27">
        <v>162</v>
      </c>
      <c r="B3605" s="31">
        <v>44972</v>
      </c>
      <c r="C3605" s="31">
        <v>44883</v>
      </c>
      <c r="D3605" s="19" t="s">
        <v>1838</v>
      </c>
      <c r="E3605" s="51" t="str">
        <f>IF(ISBLANK(LeaveTracker[[#This Row],[Employee Name]]),"-----",VLOOKUP(LeaveTracker[[#This Row],[Employee Name]],Employees[[Employee Name]:[Office]],7))</f>
        <v>CSWDO</v>
      </c>
      <c r="F3605" s="51" t="str">
        <f>IF(ISBLANK(LeaveTracker[[#This Row],[Employee Name]]),"-----",VLOOKUP(LeaveTracker[[#This Row],[Employee Name]],Employees[[Employee Name]:[Office]],6))</f>
        <v>CASUAL</v>
      </c>
      <c r="G3605" s="24">
        <v>44921</v>
      </c>
      <c r="H3605" s="24">
        <v>44924</v>
      </c>
      <c r="I3605" s="57" t="s">
        <v>82</v>
      </c>
      <c r="K3605" s="51" t="str">
        <f>LeaveTracker[[#This Row],[Days]]&amp;" "&amp;LeaveTracker[[#This Row],[Type of Leave]]</f>
        <v>4 VL</v>
      </c>
      <c r="L3605" s="23">
        <v>4</v>
      </c>
      <c r="M3605" s="27"/>
    </row>
    <row r="3606" spans="1:13" ht="30" hidden="1" customHeight="1" x14ac:dyDescent="0.3">
      <c r="A3606" s="27">
        <f t="shared" si="31"/>
        <v>163</v>
      </c>
      <c r="B3606" s="31">
        <v>44972</v>
      </c>
      <c r="C3606" s="31">
        <v>44813</v>
      </c>
      <c r="D3606" s="19" t="s">
        <v>1168</v>
      </c>
      <c r="E3606" s="51" t="str">
        <f>IF(ISBLANK(LeaveTracker[[#This Row],[Employee Name]]),"-----",VLOOKUP(LeaveTracker[[#This Row],[Employee Name]],Employees[[Employee Name]:[Office]],7))</f>
        <v>CSWDO</v>
      </c>
      <c r="F3606" s="51" t="str">
        <f>IF(ISBLANK(LeaveTracker[[#This Row],[Employee Name]]),"-----",VLOOKUP(LeaveTracker[[#This Row],[Employee Name]],Employees[[Employee Name]:[Office]],6))</f>
        <v>REGULAR</v>
      </c>
      <c r="G3606" s="24">
        <v>44816</v>
      </c>
      <c r="H3606" s="24">
        <v>44816</v>
      </c>
      <c r="I3606" s="57" t="s">
        <v>300</v>
      </c>
      <c r="J3606" s="43" t="s">
        <v>1007</v>
      </c>
      <c r="K3606" s="51" t="str">
        <f ca="1">LeaveTracker[[#This Row],[Days]]&amp;" "&amp;LeaveTracker[[#This Row],[Type of Leave]]</f>
        <v>1 OTHER</v>
      </c>
      <c r="L3606" s="23">
        <f ca="1">NETWORKDAYS(LeaveTracker[[#This Row],[Start Date]],LeaveTracker[[#This Row],[End Date]],lstHolidays)</f>
        <v>1</v>
      </c>
      <c r="M3606" s="27"/>
    </row>
    <row r="3607" spans="1:13" ht="30" hidden="1" customHeight="1" x14ac:dyDescent="0.3">
      <c r="A3607" s="27">
        <v>163</v>
      </c>
      <c r="B3607" s="31">
        <v>44972</v>
      </c>
      <c r="C3607" s="31">
        <v>44813</v>
      </c>
      <c r="D3607" s="19" t="s">
        <v>1168</v>
      </c>
      <c r="E3607" s="51" t="str">
        <f>IF(ISBLANK(LeaveTracker[[#This Row],[Employee Name]]),"-----",VLOOKUP(LeaveTracker[[#This Row],[Employee Name]],Employees[[Employee Name]:[Office]],7))</f>
        <v>CSWDO</v>
      </c>
      <c r="F3607" s="51" t="str">
        <f>IF(ISBLANK(LeaveTracker[[#This Row],[Employee Name]]),"-----",VLOOKUP(LeaveTracker[[#This Row],[Employee Name]],Employees[[Employee Name]:[Office]],6))</f>
        <v>REGULAR</v>
      </c>
      <c r="G3607" s="24">
        <v>44818</v>
      </c>
      <c r="H3607" s="24">
        <v>44818</v>
      </c>
      <c r="I3607" s="57" t="s">
        <v>300</v>
      </c>
      <c r="J3607" s="43" t="s">
        <v>1007</v>
      </c>
      <c r="K3607" s="51" t="str">
        <f ca="1">LeaveTracker[[#This Row],[Days]]&amp;" "&amp;LeaveTracker[[#This Row],[Type of Leave]]</f>
        <v>1 OTHER</v>
      </c>
      <c r="L3607" s="23">
        <f ca="1">NETWORKDAYS(LeaveTracker[[#This Row],[Start Date]],LeaveTracker[[#This Row],[End Date]],lstHolidays)</f>
        <v>1</v>
      </c>
      <c r="M3607" s="27"/>
    </row>
    <row r="3608" spans="1:13" ht="30" hidden="1" customHeight="1" x14ac:dyDescent="0.3">
      <c r="A3608" s="27">
        <f t="shared" si="31"/>
        <v>164</v>
      </c>
      <c r="B3608" s="31">
        <v>44972</v>
      </c>
      <c r="C3608" s="31">
        <v>44837</v>
      </c>
      <c r="D3608" s="19" t="s">
        <v>528</v>
      </c>
      <c r="E3608" s="51" t="str">
        <f>IF(ISBLANK(LeaveTracker[[#This Row],[Employee Name]]),"-----",VLOOKUP(LeaveTracker[[#This Row],[Employee Name]],Employees[[Employee Name]:[Office]],7))</f>
        <v>GSO</v>
      </c>
      <c r="F3608" s="51" t="str">
        <f>IF(ISBLANK(LeaveTracker[[#This Row],[Employee Name]]),"-----",VLOOKUP(LeaveTracker[[#This Row],[Employee Name]],Employees[[Employee Name]:[Office]],6))</f>
        <v>REGULAR</v>
      </c>
      <c r="G3608" s="24">
        <v>44844</v>
      </c>
      <c r="H3608" s="24">
        <v>44844</v>
      </c>
      <c r="I3608" s="57" t="s">
        <v>82</v>
      </c>
      <c r="K3608" s="51" t="str">
        <f ca="1">LeaveTracker[[#This Row],[Days]]&amp;" "&amp;LeaveTracker[[#This Row],[Type of Leave]]</f>
        <v>1 VL</v>
      </c>
      <c r="L3608" s="23">
        <f ca="1">NETWORKDAYS(LeaveTracker[[#This Row],[Start Date]],LeaveTracker[[#This Row],[End Date]],lstHolidays)</f>
        <v>1</v>
      </c>
      <c r="M3608" s="27"/>
    </row>
    <row r="3609" spans="1:13" ht="30" hidden="1" customHeight="1" x14ac:dyDescent="0.3">
      <c r="A3609" s="27">
        <f t="shared" si="31"/>
        <v>165</v>
      </c>
      <c r="B3609" s="31">
        <v>44972</v>
      </c>
      <c r="C3609" s="31">
        <v>44862</v>
      </c>
      <c r="D3609" s="19" t="s">
        <v>240</v>
      </c>
      <c r="E3609" s="51" t="str">
        <f>IF(ISBLANK(LeaveTracker[[#This Row],[Employee Name]]),"-----",VLOOKUP(LeaveTracker[[#This Row],[Employee Name]],Employees[[Employee Name]:[Office]],7))</f>
        <v>CSWDO</v>
      </c>
      <c r="F3609" s="51" t="str">
        <f>IF(ISBLANK(LeaveTracker[[#This Row],[Employee Name]]),"-----",VLOOKUP(LeaveTracker[[#This Row],[Employee Name]],Employees[[Employee Name]:[Office]],6))</f>
        <v>REGULAR</v>
      </c>
      <c r="G3609" s="24">
        <v>44867</v>
      </c>
      <c r="H3609" s="24">
        <v>44869</v>
      </c>
      <c r="I3609" s="57" t="s">
        <v>82</v>
      </c>
      <c r="K3609" s="51" t="str">
        <f>LeaveTracker[[#This Row],[Days]]&amp;" "&amp;LeaveTracker[[#This Row],[Type of Leave]]</f>
        <v>3 VL</v>
      </c>
      <c r="L3609" s="23">
        <v>3</v>
      </c>
      <c r="M3609" s="27"/>
    </row>
    <row r="3610" spans="1:13" ht="30" hidden="1" customHeight="1" x14ac:dyDescent="0.3">
      <c r="A3610" s="27">
        <f t="shared" si="31"/>
        <v>166</v>
      </c>
      <c r="B3610" s="31">
        <v>44972</v>
      </c>
      <c r="C3610" s="31">
        <v>44873</v>
      </c>
      <c r="D3610" s="19" t="s">
        <v>528</v>
      </c>
      <c r="E3610" s="51" t="str">
        <f>IF(ISBLANK(LeaveTracker[[#This Row],[Employee Name]]),"-----",VLOOKUP(LeaveTracker[[#This Row],[Employee Name]],Employees[[Employee Name]:[Office]],7))</f>
        <v>GSO</v>
      </c>
      <c r="F3610" s="51" t="str">
        <f>IF(ISBLANK(LeaveTracker[[#This Row],[Employee Name]]),"-----",VLOOKUP(LeaveTracker[[#This Row],[Employee Name]],Employees[[Employee Name]:[Office]],6))</f>
        <v>REGULAR</v>
      </c>
      <c r="G3610" s="24">
        <v>44890</v>
      </c>
      <c r="H3610" s="24">
        <v>44890</v>
      </c>
      <c r="I3610" s="57" t="s">
        <v>82</v>
      </c>
      <c r="K3610" s="51" t="str">
        <f ca="1">LeaveTracker[[#This Row],[Days]]&amp;" "&amp;LeaveTracker[[#This Row],[Type of Leave]]</f>
        <v>1 VL</v>
      </c>
      <c r="L3610" s="23">
        <f ca="1">NETWORKDAYS(LeaveTracker[[#This Row],[Start Date]],LeaveTracker[[#This Row],[End Date]],lstHolidays)</f>
        <v>1</v>
      </c>
      <c r="M3610" s="27"/>
    </row>
    <row r="3611" spans="1:13" ht="30" hidden="1" customHeight="1" x14ac:dyDescent="0.3">
      <c r="A3611" s="27">
        <f t="shared" si="31"/>
        <v>167</v>
      </c>
      <c r="B3611" s="31">
        <v>44972</v>
      </c>
      <c r="C3611" s="31">
        <v>44809</v>
      </c>
      <c r="D3611" s="19" t="s">
        <v>1896</v>
      </c>
      <c r="E3611" s="51" t="str">
        <f>IF(ISBLANK(LeaveTracker[[#This Row],[Employee Name]]),"-----",VLOOKUP(LeaveTracker[[#This Row],[Employee Name]],Employees[[Employee Name]:[Office]],7))</f>
        <v>GSO</v>
      </c>
      <c r="F3611" s="51" t="str">
        <f>IF(ISBLANK(LeaveTracker[[#This Row],[Employee Name]]),"-----",VLOOKUP(LeaveTracker[[#This Row],[Employee Name]],Employees[[Employee Name]:[Office]],6))</f>
        <v>CASUAL</v>
      </c>
      <c r="G3611" s="24">
        <v>44806</v>
      </c>
      <c r="H3611" s="24">
        <v>44806</v>
      </c>
      <c r="I3611" s="57" t="s">
        <v>81</v>
      </c>
      <c r="K3611" s="51" t="str">
        <f ca="1">LeaveTracker[[#This Row],[Days]]&amp;" "&amp;LeaveTracker[[#This Row],[Type of Leave]]</f>
        <v>1 SL</v>
      </c>
      <c r="L3611" s="23">
        <f ca="1">NETWORKDAYS(LeaveTracker[[#This Row],[Start Date]],LeaveTracker[[#This Row],[End Date]],lstHolidays)</f>
        <v>1</v>
      </c>
      <c r="M3611" s="27"/>
    </row>
    <row r="3612" spans="1:13" ht="30" hidden="1" customHeight="1" x14ac:dyDescent="0.3">
      <c r="A3612" s="27">
        <f t="shared" si="31"/>
        <v>168</v>
      </c>
      <c r="B3612" s="31">
        <v>44972</v>
      </c>
      <c r="C3612" s="31">
        <v>44834</v>
      </c>
      <c r="D3612" s="19" t="s">
        <v>449</v>
      </c>
      <c r="E3612" s="51" t="str">
        <f>IF(ISBLANK(LeaveTracker[[#This Row],[Employee Name]]),"-----",VLOOKUP(LeaveTracker[[#This Row],[Employee Name]],Employees[[Employee Name]:[Office]],7))</f>
        <v>CTO</v>
      </c>
      <c r="F3612" s="51" t="str">
        <f>IF(ISBLANK(LeaveTracker[[#This Row],[Employee Name]]),"-----",VLOOKUP(LeaveTracker[[#This Row],[Employee Name]],Employees[[Employee Name]:[Office]],6))</f>
        <v>REGULAR</v>
      </c>
      <c r="G3612" s="24">
        <v>44841</v>
      </c>
      <c r="H3612" s="24">
        <v>44841</v>
      </c>
      <c r="I3612" s="57" t="s">
        <v>300</v>
      </c>
      <c r="J3612" s="43" t="s">
        <v>158</v>
      </c>
      <c r="K3612" s="51" t="str">
        <f ca="1">LeaveTracker[[#This Row],[Days]]&amp;" "&amp;LeaveTracker[[#This Row],[Type of Leave]]</f>
        <v>1 OTHER</v>
      </c>
      <c r="L3612" s="23">
        <f ca="1">NETWORKDAYS(LeaveTracker[[#This Row],[Start Date]],LeaveTracker[[#This Row],[End Date]],lstHolidays)</f>
        <v>1</v>
      </c>
      <c r="M3612" s="27"/>
    </row>
    <row r="3613" spans="1:13" ht="30" hidden="1" customHeight="1" x14ac:dyDescent="0.3">
      <c r="A3613" s="27">
        <f t="shared" si="31"/>
        <v>169</v>
      </c>
      <c r="B3613" s="31">
        <v>44972</v>
      </c>
      <c r="C3613" s="31">
        <v>44872</v>
      </c>
      <c r="D3613" s="19" t="s">
        <v>449</v>
      </c>
      <c r="E3613" s="51" t="str">
        <f>IF(ISBLANK(LeaveTracker[[#This Row],[Employee Name]]),"-----",VLOOKUP(LeaveTracker[[#This Row],[Employee Name]],Employees[[Employee Name]:[Office]],7))</f>
        <v>CTO</v>
      </c>
      <c r="F3613" s="51" t="str">
        <f>IF(ISBLANK(LeaveTracker[[#This Row],[Employee Name]]),"-----",VLOOKUP(LeaveTracker[[#This Row],[Employee Name]],Employees[[Employee Name]:[Office]],6))</f>
        <v>REGULAR</v>
      </c>
      <c r="G3613" s="24">
        <v>44867</v>
      </c>
      <c r="H3613" s="24">
        <v>44869</v>
      </c>
      <c r="I3613" s="57" t="s">
        <v>81</v>
      </c>
      <c r="K3613" s="51" t="str">
        <f>LeaveTracker[[#This Row],[Days]]&amp;" "&amp;LeaveTracker[[#This Row],[Type of Leave]]</f>
        <v>3 SL</v>
      </c>
      <c r="L3613" s="23">
        <v>3</v>
      </c>
      <c r="M3613" s="27"/>
    </row>
    <row r="3614" spans="1:13" ht="30" hidden="1" customHeight="1" x14ac:dyDescent="0.3">
      <c r="A3614" s="27">
        <f t="shared" si="31"/>
        <v>170</v>
      </c>
      <c r="B3614" s="31">
        <v>44972</v>
      </c>
      <c r="C3614" s="31">
        <v>44854</v>
      </c>
      <c r="D3614" s="19" t="s">
        <v>1080</v>
      </c>
      <c r="E3614" s="51" t="str">
        <f>IF(ISBLANK(LeaveTracker[[#This Row],[Employee Name]]),"-----",VLOOKUP(LeaveTracker[[#This Row],[Employee Name]],Employees[[Employee Name]:[Office]],7))</f>
        <v>CSWDO</v>
      </c>
      <c r="F3614" s="51" t="str">
        <f>IF(ISBLANK(LeaveTracker[[#This Row],[Employee Name]]),"-----",VLOOKUP(LeaveTracker[[#This Row],[Employee Name]],Employees[[Employee Name]:[Office]],6))</f>
        <v>REGULAR</v>
      </c>
      <c r="G3614" s="24">
        <v>44858</v>
      </c>
      <c r="H3614" s="24">
        <v>44858</v>
      </c>
      <c r="I3614" s="57" t="s">
        <v>82</v>
      </c>
      <c r="K3614" s="51" t="str">
        <f ca="1">LeaveTracker[[#This Row],[Days]]&amp;" "&amp;LeaveTracker[[#This Row],[Type of Leave]]</f>
        <v>1 VL</v>
      </c>
      <c r="L3614" s="23">
        <f ca="1">NETWORKDAYS(LeaveTracker[[#This Row],[Start Date]],LeaveTracker[[#This Row],[End Date]],lstHolidays)</f>
        <v>1</v>
      </c>
      <c r="M3614" s="27"/>
    </row>
    <row r="3615" spans="1:13" ht="30" hidden="1" customHeight="1" x14ac:dyDescent="0.3">
      <c r="A3615" s="27">
        <f t="shared" si="31"/>
        <v>171</v>
      </c>
      <c r="B3615" s="31">
        <v>44972</v>
      </c>
      <c r="C3615" s="31">
        <v>44911</v>
      </c>
      <c r="D3615" s="19" t="s">
        <v>1023</v>
      </c>
      <c r="E3615" s="51" t="str">
        <f>IF(ISBLANK(LeaveTracker[[#This Row],[Employee Name]]),"-----",VLOOKUP(LeaveTracker[[#This Row],[Employee Name]],Employees[[Employee Name]:[Office]],7))</f>
        <v>CSWDO</v>
      </c>
      <c r="F3615" s="51" t="str">
        <f>IF(ISBLANK(LeaveTracker[[#This Row],[Employee Name]]),"-----",VLOOKUP(LeaveTracker[[#This Row],[Employee Name]],Employees[[Employee Name]:[Office]],6))</f>
        <v>REGULAR</v>
      </c>
      <c r="G3615" s="24">
        <v>44918</v>
      </c>
      <c r="H3615" s="24">
        <v>44924</v>
      </c>
      <c r="I3615" s="57" t="s">
        <v>82</v>
      </c>
      <c r="K3615" s="51" t="str">
        <f>LeaveTracker[[#This Row],[Days]]&amp;" "&amp;LeaveTracker[[#This Row],[Type of Leave]]</f>
        <v>5 VL</v>
      </c>
      <c r="L3615" s="23">
        <v>5</v>
      </c>
      <c r="M3615" s="27"/>
    </row>
    <row r="3616" spans="1:13" ht="30" hidden="1" customHeight="1" x14ac:dyDescent="0.3">
      <c r="A3616" s="27">
        <f t="shared" si="31"/>
        <v>172</v>
      </c>
      <c r="B3616" s="31">
        <v>44972</v>
      </c>
      <c r="C3616" s="31">
        <v>44910</v>
      </c>
      <c r="D3616" s="19" t="s">
        <v>748</v>
      </c>
      <c r="E3616" s="51" t="str">
        <f>IF(ISBLANK(LeaveTracker[[#This Row],[Employee Name]]),"-----",VLOOKUP(LeaveTracker[[#This Row],[Employee Name]],Employees[[Employee Name]:[Office]],7))</f>
        <v>CSWDO</v>
      </c>
      <c r="F3616" s="51" t="str">
        <f>IF(ISBLANK(LeaveTracker[[#This Row],[Employee Name]]),"-----",VLOOKUP(LeaveTracker[[#This Row],[Employee Name]],Employees[[Employee Name]:[Office]],6))</f>
        <v>REGULAR</v>
      </c>
      <c r="G3616" s="24">
        <v>44914</v>
      </c>
      <c r="H3616" s="24">
        <v>44914</v>
      </c>
      <c r="I3616" s="57" t="s">
        <v>82</v>
      </c>
      <c r="K3616" s="51" t="str">
        <f ca="1">LeaveTracker[[#This Row],[Days]]&amp;" "&amp;LeaveTracker[[#This Row],[Type of Leave]]</f>
        <v>1 VL</v>
      </c>
      <c r="L3616" s="23">
        <f ca="1">NETWORKDAYS(LeaveTracker[[#This Row],[Start Date]],LeaveTracker[[#This Row],[End Date]],lstHolidays)</f>
        <v>1</v>
      </c>
      <c r="M3616" s="27"/>
    </row>
    <row r="3617" spans="1:13" ht="30" hidden="1" customHeight="1" x14ac:dyDescent="0.3">
      <c r="A3617" s="27">
        <f>A3616</f>
        <v>172</v>
      </c>
      <c r="B3617" s="31">
        <v>44972</v>
      </c>
      <c r="C3617" s="31">
        <v>44910</v>
      </c>
      <c r="D3617" s="19" t="s">
        <v>748</v>
      </c>
      <c r="E3617" s="51" t="str">
        <f>IF(ISBLANK(LeaveTracker[[#This Row],[Employee Name]]),"-----",VLOOKUP(LeaveTracker[[#This Row],[Employee Name]],Employees[[Employee Name]:[Office]],7))</f>
        <v>CSWDO</v>
      </c>
      <c r="F3617" s="51" t="str">
        <f>IF(ISBLANK(LeaveTracker[[#This Row],[Employee Name]]),"-----",VLOOKUP(LeaveTracker[[#This Row],[Employee Name]],Employees[[Employee Name]:[Office]],6))</f>
        <v>REGULAR</v>
      </c>
      <c r="G3617" s="24">
        <v>44918</v>
      </c>
      <c r="H3617" s="24">
        <v>44918</v>
      </c>
      <c r="I3617" s="57" t="s">
        <v>82</v>
      </c>
      <c r="K3617" s="51" t="str">
        <f ca="1">LeaveTracker[[#This Row],[Days]]&amp;" "&amp;LeaveTracker[[#This Row],[Type of Leave]]</f>
        <v>1 VL</v>
      </c>
      <c r="L3617" s="23">
        <f ca="1">NETWORKDAYS(LeaveTracker[[#This Row],[Start Date]],LeaveTracker[[#This Row],[End Date]],lstHolidays)</f>
        <v>1</v>
      </c>
      <c r="M3617" s="27"/>
    </row>
    <row r="3618" spans="1:13" ht="30" hidden="1" customHeight="1" x14ac:dyDescent="0.3">
      <c r="A3618" s="27">
        <f>A3617</f>
        <v>172</v>
      </c>
      <c r="B3618" s="31">
        <v>44972</v>
      </c>
      <c r="C3618" s="31">
        <v>44910</v>
      </c>
      <c r="D3618" s="19" t="s">
        <v>748</v>
      </c>
      <c r="E3618" s="51" t="str">
        <f>IF(ISBLANK(LeaveTracker[[#This Row],[Employee Name]]),"-----",VLOOKUP(LeaveTracker[[#This Row],[Employee Name]],Employees[[Employee Name]:[Office]],7))</f>
        <v>CSWDO</v>
      </c>
      <c r="F3618" s="51" t="str">
        <f>IF(ISBLANK(LeaveTracker[[#This Row],[Employee Name]]),"-----",VLOOKUP(LeaveTracker[[#This Row],[Employee Name]],Employees[[Employee Name]:[Office]],6))</f>
        <v>REGULAR</v>
      </c>
      <c r="G3618" s="24">
        <v>44923</v>
      </c>
      <c r="H3618" s="24">
        <v>44924</v>
      </c>
      <c r="I3618" s="57" t="s">
        <v>82</v>
      </c>
      <c r="K3618" s="51" t="str">
        <f ca="1">LeaveTracker[[#This Row],[Days]]&amp;" "&amp;LeaveTracker[[#This Row],[Type of Leave]]</f>
        <v>2 VL</v>
      </c>
      <c r="L3618" s="23">
        <f ca="1">NETWORKDAYS(LeaveTracker[[#This Row],[Start Date]],LeaveTracker[[#This Row],[End Date]],lstHolidays)</f>
        <v>2</v>
      </c>
      <c r="M3618" s="27"/>
    </row>
    <row r="3619" spans="1:13" ht="30" hidden="1" customHeight="1" x14ac:dyDescent="0.3">
      <c r="A3619" s="27">
        <f t="shared" si="31"/>
        <v>173</v>
      </c>
      <c r="B3619" s="31">
        <v>44972</v>
      </c>
      <c r="C3619" s="31">
        <v>44890</v>
      </c>
      <c r="D3619" s="19" t="s">
        <v>740</v>
      </c>
      <c r="E3619" s="51" t="str">
        <f>IF(ISBLANK(LeaveTracker[[#This Row],[Employee Name]]),"-----",VLOOKUP(LeaveTracker[[#This Row],[Employee Name]],Employees[[Employee Name]:[Office]],7))</f>
        <v>CSWDO</v>
      </c>
      <c r="F3619" s="51" t="str">
        <f>IF(ISBLANK(LeaveTracker[[#This Row],[Employee Name]]),"-----",VLOOKUP(LeaveTracker[[#This Row],[Employee Name]],Employees[[Employee Name]:[Office]],6))</f>
        <v>REGULAR</v>
      </c>
      <c r="G3619" s="24">
        <v>44916</v>
      </c>
      <c r="H3619" s="24">
        <v>44922</v>
      </c>
      <c r="I3619" s="57" t="s">
        <v>82</v>
      </c>
      <c r="K3619" s="51" t="str">
        <f>LeaveTracker[[#This Row],[Days]]&amp;" "&amp;LeaveTracker[[#This Row],[Type of Leave]]</f>
        <v>5 VL</v>
      </c>
      <c r="L3619" s="23">
        <v>5</v>
      </c>
      <c r="M3619" s="27"/>
    </row>
    <row r="3620" spans="1:13" ht="30" hidden="1" customHeight="1" x14ac:dyDescent="0.3">
      <c r="A3620" s="27">
        <f t="shared" si="31"/>
        <v>174</v>
      </c>
      <c r="B3620" s="31">
        <v>44972</v>
      </c>
      <c r="C3620" s="31">
        <v>44890</v>
      </c>
      <c r="D3620" s="19" t="s">
        <v>1018</v>
      </c>
      <c r="E3620" s="51" t="str">
        <f>IF(ISBLANK(LeaveTracker[[#This Row],[Employee Name]]),"-----",VLOOKUP(LeaveTracker[[#This Row],[Employee Name]],Employees[[Employee Name]:[Office]],7))</f>
        <v>CSWDO</v>
      </c>
      <c r="F3620" s="51" t="str">
        <f>IF(ISBLANK(LeaveTracker[[#This Row],[Employee Name]]),"-----",VLOOKUP(LeaveTracker[[#This Row],[Employee Name]],Employees[[Employee Name]:[Office]],6))</f>
        <v>REGULAR</v>
      </c>
      <c r="G3620" s="24">
        <v>44914</v>
      </c>
      <c r="H3620" s="24">
        <v>44914</v>
      </c>
      <c r="I3620" s="57" t="s">
        <v>82</v>
      </c>
      <c r="K3620" s="51" t="str">
        <f ca="1">LeaveTracker[[#This Row],[Days]]&amp;" "&amp;LeaveTracker[[#This Row],[Type of Leave]]</f>
        <v>1 VL</v>
      </c>
      <c r="L3620" s="23">
        <f ca="1">NETWORKDAYS(LeaveTracker[[#This Row],[Start Date]],LeaveTracker[[#This Row],[End Date]],lstHolidays)</f>
        <v>1</v>
      </c>
      <c r="M3620" s="27"/>
    </row>
    <row r="3621" spans="1:13" ht="30" hidden="1" customHeight="1" x14ac:dyDescent="0.3">
      <c r="A3621" s="27">
        <v>174</v>
      </c>
      <c r="B3621" s="31">
        <v>44972</v>
      </c>
      <c r="C3621" s="31">
        <v>44890</v>
      </c>
      <c r="D3621" s="19" t="s">
        <v>1018</v>
      </c>
      <c r="E3621" s="51" t="str">
        <f>IF(ISBLANK(LeaveTracker[[#This Row],[Employee Name]]),"-----",VLOOKUP(LeaveTracker[[#This Row],[Employee Name]],Employees[[Employee Name]:[Office]],7))</f>
        <v>CSWDO</v>
      </c>
      <c r="F3621" s="51" t="str">
        <f>IF(ISBLANK(LeaveTracker[[#This Row],[Employee Name]]),"-----",VLOOKUP(LeaveTracker[[#This Row],[Employee Name]],Employees[[Employee Name]:[Office]],6))</f>
        <v>REGULAR</v>
      </c>
      <c r="G3621" s="24">
        <v>44918</v>
      </c>
      <c r="H3621" s="24">
        <v>44924</v>
      </c>
      <c r="I3621" s="57" t="s">
        <v>82</v>
      </c>
      <c r="K3621" s="51" t="str">
        <f ca="1">LeaveTracker[[#This Row],[Days]]&amp;" "&amp;LeaveTracker[[#This Row],[Type of Leave]]</f>
        <v>4 VL</v>
      </c>
      <c r="L3621" s="23">
        <f ca="1">NETWORKDAYS(LeaveTracker[[#This Row],[Start Date]],LeaveTracker[[#This Row],[End Date]],lstHolidays)</f>
        <v>4</v>
      </c>
      <c r="M3621" s="27"/>
    </row>
    <row r="3622" spans="1:13" ht="30" hidden="1" customHeight="1" x14ac:dyDescent="0.3">
      <c r="A3622" s="27">
        <f t="shared" si="31"/>
        <v>175</v>
      </c>
      <c r="B3622" s="31">
        <v>44972</v>
      </c>
      <c r="C3622" s="31">
        <v>44880</v>
      </c>
      <c r="D3622" s="19" t="s">
        <v>1168</v>
      </c>
      <c r="E3622" s="51" t="str">
        <f>IF(ISBLANK(LeaveTracker[[#This Row],[Employee Name]]),"-----",VLOOKUP(LeaveTracker[[#This Row],[Employee Name]],Employees[[Employee Name]:[Office]],7))</f>
        <v>CSWDO</v>
      </c>
      <c r="F3622" s="51" t="str">
        <f>IF(ISBLANK(LeaveTracker[[#This Row],[Employee Name]]),"-----",VLOOKUP(LeaveTracker[[#This Row],[Employee Name]],Employees[[Employee Name]:[Office]],6))</f>
        <v>REGULAR</v>
      </c>
      <c r="G3622" s="24">
        <v>44922</v>
      </c>
      <c r="H3622" s="24">
        <v>44924</v>
      </c>
      <c r="I3622" s="57" t="s">
        <v>82</v>
      </c>
      <c r="K3622" s="51" t="str">
        <f ca="1">LeaveTracker[[#This Row],[Days]]&amp;" "&amp;LeaveTracker[[#This Row],[Type of Leave]]</f>
        <v>3 VL</v>
      </c>
      <c r="L3622" s="23">
        <f ca="1">NETWORKDAYS(LeaveTracker[[#This Row],[Start Date]],LeaveTracker[[#This Row],[End Date]],lstHolidays)</f>
        <v>3</v>
      </c>
      <c r="M3622" s="27"/>
    </row>
    <row r="3623" spans="1:13" ht="30" hidden="1" customHeight="1" x14ac:dyDescent="0.3">
      <c r="A3623" s="27">
        <f>A3622+1</f>
        <v>176</v>
      </c>
      <c r="B3623" s="31">
        <v>44972</v>
      </c>
      <c r="C3623" s="31">
        <v>44890</v>
      </c>
      <c r="D3623" s="19" t="s">
        <v>1230</v>
      </c>
      <c r="E3623" s="51">
        <f>IF(ISBLANK(LeaveTracker[[#This Row],[Employee Name]]),"-----",VLOOKUP(LeaveTracker[[#This Row],[Employee Name]],Employees[[Employee Name]:[Office]],7))</f>
        <v>0</v>
      </c>
      <c r="F3623" s="51" t="str">
        <f>IF(ISBLANK(LeaveTracker[[#This Row],[Employee Name]]),"-----",VLOOKUP(LeaveTracker[[#This Row],[Employee Name]],Employees[[Employee Name]:[Office]],6))</f>
        <v>REGULAR</v>
      </c>
      <c r="G3623" s="24">
        <v>44911</v>
      </c>
      <c r="H3623" s="24">
        <v>44911</v>
      </c>
      <c r="I3623" s="57" t="s">
        <v>82</v>
      </c>
      <c r="K3623" s="51" t="str">
        <f ca="1">LeaveTracker[[#This Row],[Days]]&amp;" "&amp;LeaveTracker[[#This Row],[Type of Leave]]</f>
        <v>1 VL</v>
      </c>
      <c r="L3623" s="23">
        <f ca="1">NETWORKDAYS(LeaveTracker[[#This Row],[Start Date]],LeaveTracker[[#This Row],[End Date]],lstHolidays)</f>
        <v>1</v>
      </c>
      <c r="M3623" s="27"/>
    </row>
    <row r="3624" spans="1:13" ht="30" hidden="1" customHeight="1" x14ac:dyDescent="0.3">
      <c r="A3624" s="27">
        <v>176</v>
      </c>
      <c r="B3624" s="31">
        <v>44972</v>
      </c>
      <c r="C3624" s="31">
        <v>44890</v>
      </c>
      <c r="D3624" s="19" t="s">
        <v>1230</v>
      </c>
      <c r="E3624" s="51">
        <f>IF(ISBLANK(LeaveTracker[[#This Row],[Employee Name]]),"-----",VLOOKUP(LeaveTracker[[#This Row],[Employee Name]],Employees[[Employee Name]:[Office]],7))</f>
        <v>0</v>
      </c>
      <c r="F3624" s="51" t="str">
        <f>IF(ISBLANK(LeaveTracker[[#This Row],[Employee Name]]),"-----",VLOOKUP(LeaveTracker[[#This Row],[Employee Name]],Employees[[Employee Name]:[Office]],6))</f>
        <v>REGULAR</v>
      </c>
      <c r="G3624" s="24">
        <v>44917</v>
      </c>
      <c r="H3624" s="24">
        <v>44921</v>
      </c>
      <c r="I3624" s="57" t="s">
        <v>82</v>
      </c>
      <c r="K3624" s="51" t="str">
        <f>LeaveTracker[[#This Row],[Days]]&amp;" "&amp;LeaveTracker[[#This Row],[Type of Leave]]</f>
        <v>3 VL</v>
      </c>
      <c r="L3624" s="23">
        <v>3</v>
      </c>
      <c r="M3624" s="27"/>
    </row>
    <row r="3625" spans="1:13" ht="30" hidden="1" customHeight="1" x14ac:dyDescent="0.3">
      <c r="A3625" s="27">
        <v>176</v>
      </c>
      <c r="B3625" s="31">
        <v>44972</v>
      </c>
      <c r="C3625" s="31">
        <v>44890</v>
      </c>
      <c r="D3625" s="19" t="s">
        <v>1230</v>
      </c>
      <c r="E3625" s="51">
        <f>IF(ISBLANK(LeaveTracker[[#This Row],[Employee Name]]),"-----",VLOOKUP(LeaveTracker[[#This Row],[Employee Name]],Employees[[Employee Name]:[Office]],7))</f>
        <v>0</v>
      </c>
      <c r="F3625" s="51" t="str">
        <f>IF(ISBLANK(LeaveTracker[[#This Row],[Employee Name]]),"-----",VLOOKUP(LeaveTracker[[#This Row],[Employee Name]],Employees[[Employee Name]:[Office]],6))</f>
        <v>REGULAR</v>
      </c>
      <c r="G3625" s="24">
        <v>44924</v>
      </c>
      <c r="H3625" s="24">
        <v>44924</v>
      </c>
      <c r="I3625" s="57" t="s">
        <v>82</v>
      </c>
      <c r="K3625" s="51" t="str">
        <f ca="1">LeaveTracker[[#This Row],[Days]]&amp;" "&amp;LeaveTracker[[#This Row],[Type of Leave]]</f>
        <v>1 VL</v>
      </c>
      <c r="L3625" s="23">
        <f ca="1">NETWORKDAYS(LeaveTracker[[#This Row],[Start Date]],LeaveTracker[[#This Row],[End Date]],lstHolidays)</f>
        <v>1</v>
      </c>
      <c r="M3625" s="27"/>
    </row>
    <row r="3626" spans="1:13" ht="30" hidden="1" customHeight="1" x14ac:dyDescent="0.3">
      <c r="A3626" s="27">
        <f t="shared" si="31"/>
        <v>177</v>
      </c>
      <c r="B3626" s="31">
        <v>44972</v>
      </c>
      <c r="C3626" s="31">
        <v>44890</v>
      </c>
      <c r="D3626" s="19" t="s">
        <v>1822</v>
      </c>
      <c r="E3626" s="51" t="str">
        <f>IF(ISBLANK(LeaveTracker[[#This Row],[Employee Name]]),"-----",VLOOKUP(LeaveTracker[[#This Row],[Employee Name]],Employees[[Employee Name]:[Office]],7))</f>
        <v>CSWDO</v>
      </c>
      <c r="F3626" s="51" t="str">
        <f>IF(ISBLANK(LeaveTracker[[#This Row],[Employee Name]]),"-----",VLOOKUP(LeaveTracker[[#This Row],[Employee Name]],Employees[[Employee Name]:[Office]],6))</f>
        <v>CASUAL</v>
      </c>
      <c r="G3626" s="24">
        <v>44921</v>
      </c>
      <c r="H3626" s="24">
        <v>44924</v>
      </c>
      <c r="I3626" s="57" t="s">
        <v>82</v>
      </c>
      <c r="K3626" s="51" t="str">
        <f>LeaveTracker[[#This Row],[Days]]&amp;" "&amp;LeaveTracker[[#This Row],[Type of Leave]]</f>
        <v>4 VL</v>
      </c>
      <c r="L3626" s="23">
        <v>4</v>
      </c>
      <c r="M3626" s="27"/>
    </row>
    <row r="3627" spans="1:13" ht="30" hidden="1" customHeight="1" x14ac:dyDescent="0.3">
      <c r="A3627" s="27">
        <f t="shared" si="31"/>
        <v>178</v>
      </c>
      <c r="B3627" s="31">
        <v>44972</v>
      </c>
      <c r="C3627" s="31">
        <v>44880</v>
      </c>
      <c r="D3627" s="19" t="s">
        <v>221</v>
      </c>
      <c r="E3627" s="51" t="str">
        <f>IF(ISBLANK(LeaveTracker[[#This Row],[Employee Name]]),"-----",VLOOKUP(LeaveTracker[[#This Row],[Employee Name]],Employees[[Employee Name]:[Office]],7))</f>
        <v>CSWDO</v>
      </c>
      <c r="F3627" s="51" t="str">
        <f>IF(ISBLANK(LeaveTracker[[#This Row],[Employee Name]]),"-----",VLOOKUP(LeaveTracker[[#This Row],[Employee Name]],Employees[[Employee Name]:[Office]],6))</f>
        <v>REGULAR</v>
      </c>
      <c r="G3627" s="24">
        <v>44916</v>
      </c>
      <c r="H3627" s="24">
        <v>44918</v>
      </c>
      <c r="I3627" s="57" t="s">
        <v>82</v>
      </c>
      <c r="K3627" s="51" t="str">
        <f ca="1">LeaveTracker[[#This Row],[Days]]&amp;" "&amp;LeaveTracker[[#This Row],[Type of Leave]]</f>
        <v>3 VL</v>
      </c>
      <c r="L3627" s="23">
        <f ca="1">NETWORKDAYS(LeaveTracker[[#This Row],[Start Date]],LeaveTracker[[#This Row],[End Date]],lstHolidays)</f>
        <v>3</v>
      </c>
      <c r="M3627" s="27"/>
    </row>
    <row r="3628" spans="1:13" ht="30" hidden="1" customHeight="1" x14ac:dyDescent="0.3">
      <c r="A3628" s="27">
        <v>178</v>
      </c>
      <c r="B3628" s="31">
        <v>44972</v>
      </c>
      <c r="C3628" s="31">
        <v>44880</v>
      </c>
      <c r="D3628" s="19" t="s">
        <v>221</v>
      </c>
      <c r="E3628" s="51" t="str">
        <f>IF(ISBLANK(LeaveTracker[[#This Row],[Employee Name]]),"-----",VLOOKUP(LeaveTracker[[#This Row],[Employee Name]],Employees[[Employee Name]:[Office]],7))</f>
        <v>CSWDO</v>
      </c>
      <c r="F3628" s="51" t="str">
        <f>IF(ISBLANK(LeaveTracker[[#This Row],[Employee Name]]),"-----",VLOOKUP(LeaveTracker[[#This Row],[Employee Name]],Employees[[Employee Name]:[Office]],6))</f>
        <v>REGULAR</v>
      </c>
      <c r="G3628" s="24">
        <v>44921</v>
      </c>
      <c r="H3628" s="24">
        <v>44922</v>
      </c>
      <c r="I3628" s="57" t="s">
        <v>82</v>
      </c>
      <c r="K3628" s="51" t="str">
        <f>LeaveTracker[[#This Row],[Days]]&amp;" "&amp;LeaveTracker[[#This Row],[Type of Leave]]</f>
        <v>2 VL</v>
      </c>
      <c r="L3628" s="23">
        <v>2</v>
      </c>
      <c r="M3628" s="27"/>
    </row>
    <row r="3629" spans="1:13" ht="30" hidden="1" customHeight="1" x14ac:dyDescent="0.3">
      <c r="A3629" s="27">
        <f t="shared" si="31"/>
        <v>179</v>
      </c>
      <c r="B3629" s="31">
        <v>44972</v>
      </c>
      <c r="C3629" s="31">
        <v>44890</v>
      </c>
      <c r="D3629" s="19" t="s">
        <v>775</v>
      </c>
      <c r="E3629" s="51" t="str">
        <f>IF(ISBLANK(LeaveTracker[[#This Row],[Employee Name]]),"-----",VLOOKUP(LeaveTracker[[#This Row],[Employee Name]],Employees[[Employee Name]:[Office]],7))</f>
        <v>CSWDO</v>
      </c>
      <c r="F3629" s="51" t="str">
        <f>IF(ISBLANK(LeaveTracker[[#This Row],[Employee Name]]),"-----",VLOOKUP(LeaveTracker[[#This Row],[Employee Name]],Employees[[Employee Name]:[Office]],6))</f>
        <v>REGULAR</v>
      </c>
      <c r="G3629" s="24">
        <v>44916</v>
      </c>
      <c r="H3629" s="24">
        <v>44922</v>
      </c>
      <c r="I3629" s="57" t="s">
        <v>82</v>
      </c>
      <c r="K3629" s="51" t="str">
        <f>LeaveTracker[[#This Row],[Days]]&amp;" "&amp;LeaveTracker[[#This Row],[Type of Leave]]</f>
        <v>5 VL</v>
      </c>
      <c r="L3629" s="23">
        <v>5</v>
      </c>
      <c r="M3629" s="27"/>
    </row>
    <row r="3630" spans="1:13" ht="30" hidden="1" customHeight="1" x14ac:dyDescent="0.3">
      <c r="A3630" s="27">
        <f t="shared" si="31"/>
        <v>180</v>
      </c>
      <c r="B3630" s="31">
        <v>44972</v>
      </c>
      <c r="C3630" s="31">
        <v>44890</v>
      </c>
      <c r="D3630" s="19" t="s">
        <v>2055</v>
      </c>
      <c r="E3630" s="51" t="str">
        <f>IF(ISBLANK(LeaveTracker[[#This Row],[Employee Name]]),"-----",VLOOKUP(LeaveTracker[[#This Row],[Employee Name]],Employees[[Employee Name]:[Office]],7))</f>
        <v>CSWDO</v>
      </c>
      <c r="F3630" s="51">
        <f>IF(ISBLANK(LeaveTracker[[#This Row],[Employee Name]]),"-----",VLOOKUP(LeaveTracker[[#This Row],[Employee Name]],Employees[[Employee Name]:[Office]],6))</f>
        <v>0</v>
      </c>
      <c r="G3630" s="24">
        <v>44910</v>
      </c>
      <c r="H3630" s="24">
        <v>44914</v>
      </c>
      <c r="I3630" s="57" t="s">
        <v>82</v>
      </c>
      <c r="K3630" s="51" t="str">
        <f ca="1">LeaveTracker[[#This Row],[Days]]&amp;" "&amp;LeaveTracker[[#This Row],[Type of Leave]]</f>
        <v>3 VL</v>
      </c>
      <c r="L3630" s="23">
        <f ca="1">NETWORKDAYS(LeaveTracker[[#This Row],[Start Date]],LeaveTracker[[#This Row],[End Date]],lstHolidays)</f>
        <v>3</v>
      </c>
      <c r="M3630" s="27"/>
    </row>
    <row r="3631" spans="1:13" ht="30" hidden="1" customHeight="1" x14ac:dyDescent="0.3">
      <c r="A3631" s="27">
        <v>180</v>
      </c>
      <c r="B3631" s="31">
        <v>44972</v>
      </c>
      <c r="C3631" s="31">
        <v>44890</v>
      </c>
      <c r="D3631" s="19" t="s">
        <v>2055</v>
      </c>
      <c r="E3631" s="51" t="str">
        <f>IF(ISBLANK(LeaveTracker[[#This Row],[Employee Name]]),"-----",VLOOKUP(LeaveTracker[[#This Row],[Employee Name]],Employees[[Employee Name]:[Office]],7))</f>
        <v>CSWDO</v>
      </c>
      <c r="F3631" s="51">
        <f>IF(ISBLANK(LeaveTracker[[#This Row],[Employee Name]]),"-----",VLOOKUP(LeaveTracker[[#This Row],[Employee Name]],Employees[[Employee Name]:[Office]],6))</f>
        <v>0</v>
      </c>
      <c r="G3631" s="24">
        <v>44916</v>
      </c>
      <c r="H3631" s="24">
        <v>44917</v>
      </c>
      <c r="I3631" s="57" t="s">
        <v>82</v>
      </c>
      <c r="K3631" s="51" t="str">
        <f ca="1">LeaveTracker[[#This Row],[Days]]&amp;" "&amp;LeaveTracker[[#This Row],[Type of Leave]]</f>
        <v>2 VL</v>
      </c>
      <c r="L3631" s="23">
        <f ca="1">NETWORKDAYS(LeaveTracker[[#This Row],[Start Date]],LeaveTracker[[#This Row],[End Date]],lstHolidays)</f>
        <v>2</v>
      </c>
      <c r="M3631" s="27"/>
    </row>
    <row r="3632" spans="1:13" ht="30" hidden="1" customHeight="1" x14ac:dyDescent="0.3">
      <c r="A3632" s="27">
        <f t="shared" si="31"/>
        <v>181</v>
      </c>
      <c r="B3632" s="31">
        <v>44972</v>
      </c>
      <c r="C3632" s="31">
        <v>44887</v>
      </c>
      <c r="D3632" s="19" t="s">
        <v>853</v>
      </c>
      <c r="E3632" s="51" t="str">
        <f>IF(ISBLANK(LeaveTracker[[#This Row],[Employee Name]]),"-----",VLOOKUP(LeaveTracker[[#This Row],[Employee Name]],Employees[[Employee Name]:[Office]],7))</f>
        <v>MO</v>
      </c>
      <c r="F3632" s="51" t="str">
        <f>IF(ISBLANK(LeaveTracker[[#This Row],[Employee Name]]),"-----",VLOOKUP(LeaveTracker[[#This Row],[Employee Name]],Employees[[Employee Name]:[Office]],6))</f>
        <v>REGULAR</v>
      </c>
      <c r="G3632" s="24">
        <v>44890</v>
      </c>
      <c r="H3632" s="24">
        <v>44890</v>
      </c>
      <c r="I3632" s="57" t="s">
        <v>82</v>
      </c>
      <c r="K3632" s="51" t="str">
        <f ca="1">LeaveTracker[[#This Row],[Days]]&amp;" "&amp;LeaveTracker[[#This Row],[Type of Leave]]</f>
        <v>1 VL</v>
      </c>
      <c r="L3632" s="23">
        <f ca="1">NETWORKDAYS(LeaveTracker[[#This Row],[Start Date]],LeaveTracker[[#This Row],[End Date]],lstHolidays)</f>
        <v>1</v>
      </c>
      <c r="M3632" s="27"/>
    </row>
    <row r="3633" spans="1:13" ht="30" hidden="1" customHeight="1" x14ac:dyDescent="0.3">
      <c r="A3633" s="27">
        <f t="shared" si="31"/>
        <v>182</v>
      </c>
      <c r="B3633" s="31">
        <v>44972</v>
      </c>
      <c r="C3633" s="31">
        <v>44887</v>
      </c>
      <c r="D3633" s="19" t="s">
        <v>853</v>
      </c>
      <c r="E3633" s="51" t="str">
        <f>IF(ISBLANK(LeaveTracker[[#This Row],[Employee Name]]),"-----",VLOOKUP(LeaveTracker[[#This Row],[Employee Name]],Employees[[Employee Name]:[Office]],7))</f>
        <v>MO</v>
      </c>
      <c r="F3633" s="51" t="str">
        <f>IF(ISBLANK(LeaveTracker[[#This Row],[Employee Name]]),"-----",VLOOKUP(LeaveTracker[[#This Row],[Employee Name]],Employees[[Employee Name]:[Office]],6))</f>
        <v>REGULAR</v>
      </c>
      <c r="G3633" s="24">
        <v>44894</v>
      </c>
      <c r="H3633" s="24">
        <v>44894</v>
      </c>
      <c r="I3633" s="57" t="s">
        <v>82</v>
      </c>
      <c r="K3633" s="51" t="str">
        <f ca="1">LeaveTracker[[#This Row],[Days]]&amp;" "&amp;LeaveTracker[[#This Row],[Type of Leave]]</f>
        <v>1 VL</v>
      </c>
      <c r="L3633" s="23">
        <f ca="1">NETWORKDAYS(LeaveTracker[[#This Row],[Start Date]],LeaveTracker[[#This Row],[End Date]],lstHolidays)</f>
        <v>1</v>
      </c>
      <c r="M3633" s="27"/>
    </row>
    <row r="3634" spans="1:13" ht="30" hidden="1" customHeight="1" x14ac:dyDescent="0.3">
      <c r="A3634" s="27">
        <f t="shared" si="31"/>
        <v>183</v>
      </c>
      <c r="B3634" s="31">
        <v>44972</v>
      </c>
      <c r="C3634" s="31">
        <v>44893</v>
      </c>
      <c r="D3634" s="19" t="s">
        <v>635</v>
      </c>
      <c r="E3634" s="51" t="str">
        <f>IF(ISBLANK(LeaveTracker[[#This Row],[Employee Name]]),"-----",VLOOKUP(LeaveTracker[[#This Row],[Employee Name]],Employees[[Employee Name]:[Office]],7))</f>
        <v>LIBRARY</v>
      </c>
      <c r="F3634" s="51" t="str">
        <f>IF(ISBLANK(LeaveTracker[[#This Row],[Employee Name]]),"-----",VLOOKUP(LeaveTracker[[#This Row],[Employee Name]],Employees[[Employee Name]:[Office]],6))</f>
        <v>REGULAR</v>
      </c>
      <c r="G3634" s="24">
        <v>44883</v>
      </c>
      <c r="H3634" s="24">
        <v>44883</v>
      </c>
      <c r="I3634" s="57" t="s">
        <v>300</v>
      </c>
      <c r="J3634" s="43" t="s">
        <v>2068</v>
      </c>
      <c r="K3634" s="51" t="str">
        <f ca="1">LeaveTracker[[#This Row],[Days]]&amp;" "&amp;LeaveTracker[[#This Row],[Type of Leave]]</f>
        <v>1 OTHER</v>
      </c>
      <c r="L3634" s="23">
        <f ca="1">NETWORKDAYS(LeaveTracker[[#This Row],[Start Date]],LeaveTracker[[#This Row],[End Date]],lstHolidays)</f>
        <v>1</v>
      </c>
      <c r="M3634" s="27"/>
    </row>
    <row r="3635" spans="1:13" ht="30" hidden="1" customHeight="1" x14ac:dyDescent="0.3">
      <c r="A3635" s="27">
        <v>183</v>
      </c>
      <c r="B3635" s="31">
        <v>44972</v>
      </c>
      <c r="C3635" s="31">
        <v>44893</v>
      </c>
      <c r="D3635" s="19" t="s">
        <v>635</v>
      </c>
      <c r="E3635" s="51" t="str">
        <f>IF(ISBLANK(LeaveTracker[[#This Row],[Employee Name]]),"-----",VLOOKUP(LeaveTracker[[#This Row],[Employee Name]],Employees[[Employee Name]:[Office]],7))</f>
        <v>LIBRARY</v>
      </c>
      <c r="F3635" s="51" t="str">
        <f>IF(ISBLANK(LeaveTracker[[#This Row],[Employee Name]]),"-----",VLOOKUP(LeaveTracker[[#This Row],[Employee Name]],Employees[[Employee Name]:[Office]],6))</f>
        <v>REGULAR</v>
      </c>
      <c r="G3635" s="24">
        <v>44890</v>
      </c>
      <c r="H3635" s="24">
        <v>44890</v>
      </c>
      <c r="I3635" s="57" t="s">
        <v>300</v>
      </c>
      <c r="J3635" s="43" t="s">
        <v>2068</v>
      </c>
      <c r="K3635" s="51" t="str">
        <f ca="1">LeaveTracker[[#This Row],[Days]]&amp;" "&amp;LeaveTracker[[#This Row],[Type of Leave]]</f>
        <v>1 OTHER</v>
      </c>
      <c r="L3635" s="23">
        <f ca="1">NETWORKDAYS(LeaveTracker[[#This Row],[Start Date]],LeaveTracker[[#This Row],[End Date]],lstHolidays)</f>
        <v>1</v>
      </c>
      <c r="M3635" s="27"/>
    </row>
    <row r="3636" spans="1:13" ht="30" hidden="1" customHeight="1" x14ac:dyDescent="0.3">
      <c r="A3636" s="27">
        <f t="shared" si="31"/>
        <v>184</v>
      </c>
      <c r="B3636" s="31">
        <v>44972</v>
      </c>
      <c r="C3636" s="31">
        <v>44889</v>
      </c>
      <c r="D3636" s="19" t="s">
        <v>438</v>
      </c>
      <c r="E3636" s="51" t="str">
        <f>IF(ISBLANK(LeaveTracker[[#This Row],[Employee Name]]),"-----",VLOOKUP(LeaveTracker[[#This Row],[Employee Name]],Employees[[Employee Name]:[Office]],7))</f>
        <v>INTERNAL</v>
      </c>
      <c r="F3636" s="51" t="str">
        <f>IF(ISBLANK(LeaveTracker[[#This Row],[Employee Name]]),"-----",VLOOKUP(LeaveTracker[[#This Row],[Employee Name]],Employees[[Employee Name]:[Office]],6))</f>
        <v>REGULAR</v>
      </c>
      <c r="G3636" s="24">
        <v>44881</v>
      </c>
      <c r="H3636" s="24">
        <v>44881</v>
      </c>
      <c r="I3636" s="57" t="s">
        <v>81</v>
      </c>
      <c r="K3636" s="51" t="str">
        <f ca="1">LeaveTracker[[#This Row],[Days]]&amp;" "&amp;LeaveTracker[[#This Row],[Type of Leave]]</f>
        <v>1 SL</v>
      </c>
      <c r="L3636" s="23">
        <f ca="1">NETWORKDAYS(LeaveTracker[[#This Row],[Start Date]],LeaveTracker[[#This Row],[End Date]],lstHolidays)</f>
        <v>1</v>
      </c>
      <c r="M3636" s="27"/>
    </row>
    <row r="3637" spans="1:13" ht="30" hidden="1" customHeight="1" x14ac:dyDescent="0.3">
      <c r="A3637" s="27">
        <v>184</v>
      </c>
      <c r="B3637" s="31">
        <v>44972</v>
      </c>
      <c r="C3637" s="31">
        <v>44889</v>
      </c>
      <c r="D3637" s="19" t="s">
        <v>438</v>
      </c>
      <c r="E3637" s="51" t="str">
        <f>IF(ISBLANK(LeaveTracker[[#This Row],[Employee Name]]),"-----",VLOOKUP(LeaveTracker[[#This Row],[Employee Name]],Employees[[Employee Name]:[Office]],7))</f>
        <v>INTERNAL</v>
      </c>
      <c r="F3637" s="51" t="str">
        <f>IF(ISBLANK(LeaveTracker[[#This Row],[Employee Name]]),"-----",VLOOKUP(LeaveTracker[[#This Row],[Employee Name]],Employees[[Employee Name]:[Office]],6))</f>
        <v>REGULAR</v>
      </c>
      <c r="G3637" s="24">
        <v>44888</v>
      </c>
      <c r="H3637" s="24">
        <v>44888</v>
      </c>
      <c r="I3637" s="57" t="s">
        <v>81</v>
      </c>
      <c r="K3637" s="51" t="str">
        <f ca="1">LeaveTracker[[#This Row],[Days]]&amp;" "&amp;LeaveTracker[[#This Row],[Type of Leave]]</f>
        <v>1 SL</v>
      </c>
      <c r="L3637" s="23">
        <f ca="1">NETWORKDAYS(LeaveTracker[[#This Row],[Start Date]],LeaveTracker[[#This Row],[End Date]],lstHolidays)</f>
        <v>1</v>
      </c>
      <c r="M3637" s="27"/>
    </row>
    <row r="3638" spans="1:13" ht="30" hidden="1" customHeight="1" x14ac:dyDescent="0.3">
      <c r="A3638" s="27">
        <f t="shared" si="31"/>
        <v>185</v>
      </c>
      <c r="B3638" s="31">
        <v>44972</v>
      </c>
      <c r="C3638" s="31">
        <v>44907</v>
      </c>
      <c r="D3638" s="19" t="s">
        <v>153</v>
      </c>
      <c r="E3638" s="51" t="str">
        <f>IF(ISBLANK(LeaveTracker[[#This Row],[Employee Name]]),"-----",VLOOKUP(LeaveTracker[[#This Row],[Employee Name]],Employees[[Employee Name]:[Office]],7))</f>
        <v>BPLO</v>
      </c>
      <c r="F3638" s="51" t="str">
        <f>IF(ISBLANK(LeaveTracker[[#This Row],[Employee Name]]),"-----",VLOOKUP(LeaveTracker[[#This Row],[Employee Name]],Employees[[Employee Name]:[Office]],6))</f>
        <v>REGULAR</v>
      </c>
      <c r="G3638" s="24">
        <v>44918</v>
      </c>
      <c r="H3638" s="24">
        <v>44924</v>
      </c>
      <c r="I3638" s="57" t="s">
        <v>82</v>
      </c>
      <c r="K3638" s="51" t="str">
        <f>LeaveTracker[[#This Row],[Days]]&amp;" "&amp;LeaveTracker[[#This Row],[Type of Leave]]</f>
        <v>5 VL</v>
      </c>
      <c r="L3638" s="23">
        <v>5</v>
      </c>
      <c r="M3638" s="27"/>
    </row>
    <row r="3639" spans="1:13" ht="30" hidden="1" customHeight="1" x14ac:dyDescent="0.3">
      <c r="A3639" s="27">
        <f t="shared" si="31"/>
        <v>186</v>
      </c>
      <c r="B3639" s="31">
        <v>44972</v>
      </c>
      <c r="C3639" s="31">
        <v>44907</v>
      </c>
      <c r="D3639" s="19" t="s">
        <v>438</v>
      </c>
      <c r="E3639" s="51" t="str">
        <f>IF(ISBLANK(LeaveTracker[[#This Row],[Employee Name]]),"-----",VLOOKUP(LeaveTracker[[#This Row],[Employee Name]],Employees[[Employee Name]:[Office]],7))</f>
        <v>INTERNAL</v>
      </c>
      <c r="F3639" s="51" t="str">
        <f>IF(ISBLANK(LeaveTracker[[#This Row],[Employee Name]]),"-----",VLOOKUP(LeaveTracker[[#This Row],[Employee Name]],Employees[[Employee Name]:[Office]],6))</f>
        <v>REGULAR</v>
      </c>
      <c r="G3639" s="24">
        <v>44910</v>
      </c>
      <c r="H3639" s="24">
        <v>44910</v>
      </c>
      <c r="I3639" s="57" t="s">
        <v>82</v>
      </c>
      <c r="K3639" s="51" t="str">
        <f ca="1">LeaveTracker[[#This Row],[Days]]&amp;" "&amp;LeaveTracker[[#This Row],[Type of Leave]]</f>
        <v>1 VL</v>
      </c>
      <c r="L3639" s="23">
        <f ca="1">NETWORKDAYS(LeaveTracker[[#This Row],[Start Date]],LeaveTracker[[#This Row],[End Date]],lstHolidays)</f>
        <v>1</v>
      </c>
      <c r="M3639" s="27"/>
    </row>
    <row r="3640" spans="1:13" ht="30" hidden="1" customHeight="1" x14ac:dyDescent="0.3">
      <c r="A3640" s="27">
        <v>186</v>
      </c>
      <c r="B3640" s="31">
        <v>44972</v>
      </c>
      <c r="C3640" s="31">
        <v>44907</v>
      </c>
      <c r="D3640" s="19" t="s">
        <v>438</v>
      </c>
      <c r="E3640" s="51" t="str">
        <f>IF(ISBLANK(LeaveTracker[[#This Row],[Employee Name]]),"-----",VLOOKUP(LeaveTracker[[#This Row],[Employee Name]],Employees[[Employee Name]:[Office]],7))</f>
        <v>INTERNAL</v>
      </c>
      <c r="F3640" s="51" t="str">
        <f>IF(ISBLANK(LeaveTracker[[#This Row],[Employee Name]]),"-----",VLOOKUP(LeaveTracker[[#This Row],[Employee Name]],Employees[[Employee Name]:[Office]],6))</f>
        <v>REGULAR</v>
      </c>
      <c r="G3640" s="24">
        <v>44914</v>
      </c>
      <c r="H3640" s="24">
        <v>44914</v>
      </c>
      <c r="I3640" s="57" t="s">
        <v>82</v>
      </c>
      <c r="K3640" s="51" t="str">
        <f ca="1">LeaveTracker[[#This Row],[Days]]&amp;" "&amp;LeaveTracker[[#This Row],[Type of Leave]]</f>
        <v>1 VL</v>
      </c>
      <c r="L3640" s="23">
        <f ca="1">NETWORKDAYS(LeaveTracker[[#This Row],[Start Date]],LeaveTracker[[#This Row],[End Date]],lstHolidays)</f>
        <v>1</v>
      </c>
      <c r="M3640" s="27"/>
    </row>
    <row r="3641" spans="1:13" ht="30" hidden="1" customHeight="1" x14ac:dyDescent="0.3">
      <c r="A3641" s="27">
        <v>186</v>
      </c>
      <c r="B3641" s="31">
        <v>44972</v>
      </c>
      <c r="C3641" s="31">
        <v>44907</v>
      </c>
      <c r="D3641" s="19" t="s">
        <v>438</v>
      </c>
      <c r="E3641" s="51" t="str">
        <f>IF(ISBLANK(LeaveTracker[[#This Row],[Employee Name]]),"-----",VLOOKUP(LeaveTracker[[#This Row],[Employee Name]],Employees[[Employee Name]:[Office]],7))</f>
        <v>INTERNAL</v>
      </c>
      <c r="F3641" s="51" t="str">
        <f>IF(ISBLANK(LeaveTracker[[#This Row],[Employee Name]]),"-----",VLOOKUP(LeaveTracker[[#This Row],[Employee Name]],Employees[[Employee Name]:[Office]],6))</f>
        <v>REGULAR</v>
      </c>
      <c r="G3641" s="24">
        <v>44917</v>
      </c>
      <c r="H3641" s="24">
        <v>44917</v>
      </c>
      <c r="I3641" s="57" t="s">
        <v>82</v>
      </c>
      <c r="K3641" s="51" t="str">
        <f ca="1">LeaveTracker[[#This Row],[Days]]&amp;" "&amp;LeaveTracker[[#This Row],[Type of Leave]]</f>
        <v>1 VL</v>
      </c>
      <c r="L3641" s="23">
        <f ca="1">NETWORKDAYS(LeaveTracker[[#This Row],[Start Date]],LeaveTracker[[#This Row],[End Date]],lstHolidays)</f>
        <v>1</v>
      </c>
      <c r="M3641" s="27"/>
    </row>
    <row r="3642" spans="1:13" ht="30" hidden="1" customHeight="1" x14ac:dyDescent="0.3">
      <c r="A3642" s="27">
        <v>186</v>
      </c>
      <c r="B3642" s="31">
        <v>44972</v>
      </c>
      <c r="C3642" s="31">
        <v>44907</v>
      </c>
      <c r="D3642" s="19" t="s">
        <v>438</v>
      </c>
      <c r="E3642" s="51" t="str">
        <f>IF(ISBLANK(LeaveTracker[[#This Row],[Employee Name]]),"-----",VLOOKUP(LeaveTracker[[#This Row],[Employee Name]],Employees[[Employee Name]:[Office]],7))</f>
        <v>INTERNAL</v>
      </c>
      <c r="F3642" s="51" t="str">
        <f>IF(ISBLANK(LeaveTracker[[#This Row],[Employee Name]]),"-----",VLOOKUP(LeaveTracker[[#This Row],[Employee Name]],Employees[[Employee Name]:[Office]],6))</f>
        <v>REGULAR</v>
      </c>
      <c r="G3642" s="24">
        <v>44921</v>
      </c>
      <c r="H3642" s="24">
        <v>44922</v>
      </c>
      <c r="I3642" s="57" t="s">
        <v>82</v>
      </c>
      <c r="K3642" s="51" t="str">
        <f>LeaveTracker[[#This Row],[Days]]&amp;" "&amp;LeaveTracker[[#This Row],[Type of Leave]]</f>
        <v>2 VL</v>
      </c>
      <c r="L3642" s="23">
        <v>2</v>
      </c>
      <c r="M3642" s="27"/>
    </row>
    <row r="3643" spans="1:13" ht="30" hidden="1" customHeight="1" x14ac:dyDescent="0.3">
      <c r="A3643" s="27">
        <f t="shared" si="31"/>
        <v>187</v>
      </c>
      <c r="B3643" s="31">
        <v>44972</v>
      </c>
      <c r="C3643" s="31">
        <v>44791</v>
      </c>
      <c r="D3643" s="19" t="s">
        <v>339</v>
      </c>
      <c r="E3643" s="51" t="str">
        <f>IF(ISBLANK(LeaveTracker[[#This Row],[Employee Name]]),"-----",VLOOKUP(LeaveTracker[[#This Row],[Employee Name]],Employees[[Employee Name]:[Office]],7))</f>
        <v>COMELEC</v>
      </c>
      <c r="F3643" s="51" t="str">
        <f>IF(ISBLANK(LeaveTracker[[#This Row],[Employee Name]]),"-----",VLOOKUP(LeaveTracker[[#This Row],[Employee Name]],Employees[[Employee Name]:[Office]],6))</f>
        <v>REGULAR</v>
      </c>
      <c r="G3643" s="24">
        <v>44799</v>
      </c>
      <c r="H3643" s="24">
        <v>44799</v>
      </c>
      <c r="I3643" s="57" t="s">
        <v>82</v>
      </c>
      <c r="K3643" s="51" t="str">
        <f ca="1">LeaveTracker[[#This Row],[Days]]&amp;" "&amp;LeaveTracker[[#This Row],[Type of Leave]]</f>
        <v>1 VL</v>
      </c>
      <c r="L3643" s="23">
        <f ca="1">NETWORKDAYS(LeaveTracker[[#This Row],[Start Date]],LeaveTracker[[#This Row],[End Date]],lstHolidays)</f>
        <v>1</v>
      </c>
      <c r="M3643" s="27"/>
    </row>
    <row r="3644" spans="1:13" ht="30" hidden="1" customHeight="1" x14ac:dyDescent="0.3">
      <c r="A3644" s="27">
        <f t="shared" si="31"/>
        <v>188</v>
      </c>
      <c r="B3644" s="31">
        <v>44972</v>
      </c>
      <c r="C3644" s="31">
        <v>44893</v>
      </c>
      <c r="D3644" s="19" t="s">
        <v>339</v>
      </c>
      <c r="E3644" s="51" t="str">
        <f>IF(ISBLANK(LeaveTracker[[#This Row],[Employee Name]]),"-----",VLOOKUP(LeaveTracker[[#This Row],[Employee Name]],Employees[[Employee Name]:[Office]],7))</f>
        <v>COMELEC</v>
      </c>
      <c r="F3644" s="51" t="str">
        <f>IF(ISBLANK(LeaveTracker[[#This Row],[Employee Name]]),"-----",VLOOKUP(LeaveTracker[[#This Row],[Employee Name]],Employees[[Employee Name]:[Office]],6))</f>
        <v>REGULAR</v>
      </c>
      <c r="G3644" s="24">
        <v>44918</v>
      </c>
      <c r="H3644" s="24">
        <v>44924</v>
      </c>
      <c r="I3644" s="57" t="s">
        <v>82</v>
      </c>
      <c r="K3644" s="51" t="str">
        <f>LeaveTracker[[#This Row],[Days]]&amp;" "&amp;LeaveTracker[[#This Row],[Type of Leave]]</f>
        <v>5 VL</v>
      </c>
      <c r="L3644" s="23">
        <v>5</v>
      </c>
      <c r="M3644" s="27"/>
    </row>
    <row r="3645" spans="1:13" ht="30" hidden="1" customHeight="1" x14ac:dyDescent="0.3">
      <c r="A3645" s="27">
        <f t="shared" si="31"/>
        <v>189</v>
      </c>
      <c r="B3645" s="31">
        <v>44972</v>
      </c>
      <c r="C3645" s="31">
        <v>44904</v>
      </c>
      <c r="D3645" s="19" t="s">
        <v>341</v>
      </c>
      <c r="E3645" s="51" t="str">
        <f>IF(ISBLANK(LeaveTracker[[#This Row],[Employee Name]]),"-----",VLOOKUP(LeaveTracker[[#This Row],[Employee Name]],Employees[[Employee Name]:[Office]],7))</f>
        <v>COMELEC</v>
      </c>
      <c r="F3645" s="51" t="str">
        <f>IF(ISBLANK(LeaveTracker[[#This Row],[Employee Name]]),"-----",VLOOKUP(LeaveTracker[[#This Row],[Employee Name]],Employees[[Employee Name]:[Office]],6))</f>
        <v>REGULAR</v>
      </c>
      <c r="G3645" s="24">
        <v>44918</v>
      </c>
      <c r="H3645" s="24">
        <v>44924</v>
      </c>
      <c r="I3645" s="57" t="s">
        <v>300</v>
      </c>
      <c r="J3645" s="43" t="s">
        <v>1007</v>
      </c>
      <c r="K3645" s="51" t="str">
        <f>LeaveTracker[[#This Row],[Days]]&amp;" "&amp;LeaveTracker[[#This Row],[Type of Leave]]</f>
        <v>5 OTHER</v>
      </c>
      <c r="L3645" s="23">
        <v>5</v>
      </c>
      <c r="M3645" s="27"/>
    </row>
    <row r="3646" spans="1:13" ht="30" hidden="1" customHeight="1" x14ac:dyDescent="0.3">
      <c r="A3646" s="27">
        <f t="shared" si="31"/>
        <v>190</v>
      </c>
      <c r="B3646" s="31">
        <v>44972</v>
      </c>
      <c r="C3646" s="31">
        <v>44904</v>
      </c>
      <c r="D3646" s="19" t="s">
        <v>341</v>
      </c>
      <c r="E3646" s="51" t="str">
        <f>IF(ISBLANK(LeaveTracker[[#This Row],[Employee Name]]),"-----",VLOOKUP(LeaveTracker[[#This Row],[Employee Name]],Employees[[Employee Name]:[Office]],7))</f>
        <v>COMELEC</v>
      </c>
      <c r="F3646" s="51" t="str">
        <f>IF(ISBLANK(LeaveTracker[[#This Row],[Employee Name]]),"-----",VLOOKUP(LeaveTracker[[#This Row],[Employee Name]],Employees[[Employee Name]:[Office]],6))</f>
        <v>REGULAR</v>
      </c>
      <c r="G3646" s="24">
        <v>44893</v>
      </c>
      <c r="H3646" s="24">
        <v>44894</v>
      </c>
      <c r="I3646" s="57" t="s">
        <v>81</v>
      </c>
      <c r="K3646" s="51" t="str">
        <f ca="1">LeaveTracker[[#This Row],[Days]]&amp;" "&amp;LeaveTracker[[#This Row],[Type of Leave]]</f>
        <v>2 SL</v>
      </c>
      <c r="L3646" s="23">
        <f ca="1">NETWORKDAYS(LeaveTracker[[#This Row],[Start Date]],LeaveTracker[[#This Row],[End Date]],lstHolidays)</f>
        <v>2</v>
      </c>
      <c r="M3646" s="27"/>
    </row>
    <row r="3647" spans="1:13" ht="30" hidden="1" customHeight="1" x14ac:dyDescent="0.3">
      <c r="A3647" s="27">
        <f t="shared" si="31"/>
        <v>191</v>
      </c>
      <c r="B3647" s="31">
        <v>44972</v>
      </c>
      <c r="C3647" s="31">
        <v>44893</v>
      </c>
      <c r="D3647" s="19" t="s">
        <v>546</v>
      </c>
      <c r="E3647" s="51" t="str">
        <f>IF(ISBLANK(LeaveTracker[[#This Row],[Employee Name]]),"-----",VLOOKUP(LeaveTracker[[#This Row],[Employee Name]],Employees[[Employee Name]:[Office]],7))</f>
        <v>LCR</v>
      </c>
      <c r="F3647" s="51" t="str">
        <f>IF(ISBLANK(LeaveTracker[[#This Row],[Employee Name]]),"-----",VLOOKUP(LeaveTracker[[#This Row],[Employee Name]],Employees[[Employee Name]:[Office]],6))</f>
        <v>REGULAR</v>
      </c>
      <c r="G3647" s="24">
        <v>44902</v>
      </c>
      <c r="H3647" s="24">
        <v>44902</v>
      </c>
      <c r="I3647" s="57" t="s">
        <v>300</v>
      </c>
      <c r="J3647" s="43" t="s">
        <v>1007</v>
      </c>
      <c r="K3647" s="51" t="str">
        <f ca="1">LeaveTracker[[#This Row],[Days]]&amp;" "&amp;LeaveTracker[[#This Row],[Type of Leave]]</f>
        <v>1 OTHER</v>
      </c>
      <c r="L3647" s="23">
        <f ca="1">NETWORKDAYS(LeaveTracker[[#This Row],[Start Date]],LeaveTracker[[#This Row],[End Date]],lstHolidays)</f>
        <v>1</v>
      </c>
      <c r="M3647" s="27"/>
    </row>
    <row r="3648" spans="1:13" ht="30" hidden="1" customHeight="1" x14ac:dyDescent="0.3">
      <c r="A3648" s="27">
        <f t="shared" si="31"/>
        <v>192</v>
      </c>
      <c r="B3648" s="31">
        <v>44972</v>
      </c>
      <c r="C3648" s="31">
        <v>44896</v>
      </c>
      <c r="D3648" s="19" t="s">
        <v>546</v>
      </c>
      <c r="E3648" s="51" t="str">
        <f>IF(ISBLANK(LeaveTracker[[#This Row],[Employee Name]]),"-----",VLOOKUP(LeaveTracker[[#This Row],[Employee Name]],Employees[[Employee Name]:[Office]],7))</f>
        <v>LCR</v>
      </c>
      <c r="F3648" s="51" t="str">
        <f>IF(ISBLANK(LeaveTracker[[#This Row],[Employee Name]]),"-----",VLOOKUP(LeaveTracker[[#This Row],[Employee Name]],Employees[[Employee Name]:[Office]],6))</f>
        <v>REGULAR</v>
      </c>
      <c r="G3648" s="24">
        <v>44910</v>
      </c>
      <c r="H3648" s="24">
        <v>44911</v>
      </c>
      <c r="I3648" s="57" t="s">
        <v>82</v>
      </c>
      <c r="K3648" s="51" t="str">
        <f ca="1">LeaveTracker[[#This Row],[Days]]&amp;" "&amp;LeaveTracker[[#This Row],[Type of Leave]]</f>
        <v>2 VL</v>
      </c>
      <c r="L3648" s="23">
        <f ca="1">NETWORKDAYS(LeaveTracker[[#This Row],[Start Date]],LeaveTracker[[#This Row],[End Date]],lstHolidays)</f>
        <v>2</v>
      </c>
      <c r="M3648" s="27"/>
    </row>
    <row r="3649" spans="1:13" ht="30" hidden="1" customHeight="1" x14ac:dyDescent="0.3">
      <c r="A3649" s="27">
        <v>192</v>
      </c>
      <c r="B3649" s="31">
        <v>44972</v>
      </c>
      <c r="C3649" s="31">
        <v>44896</v>
      </c>
      <c r="D3649" s="19" t="s">
        <v>546</v>
      </c>
      <c r="E3649" s="51" t="str">
        <f>IF(ISBLANK(LeaveTracker[[#This Row],[Employee Name]]),"-----",VLOOKUP(LeaveTracker[[#This Row],[Employee Name]],Employees[[Employee Name]:[Office]],7))</f>
        <v>LCR</v>
      </c>
      <c r="F3649" s="51" t="str">
        <f>IF(ISBLANK(LeaveTracker[[#This Row],[Employee Name]]),"-----",VLOOKUP(LeaveTracker[[#This Row],[Employee Name]],Employees[[Employee Name]:[Office]],6))</f>
        <v>REGULAR</v>
      </c>
      <c r="G3649" s="24">
        <v>44922</v>
      </c>
      <c r="H3649" s="24">
        <v>44924</v>
      </c>
      <c r="I3649" s="57" t="s">
        <v>82</v>
      </c>
      <c r="K3649" s="51" t="str">
        <f ca="1">LeaveTracker[[#This Row],[Days]]&amp;" "&amp;LeaveTracker[[#This Row],[Type of Leave]]</f>
        <v>3 VL</v>
      </c>
      <c r="L3649" s="23">
        <f ca="1">NETWORKDAYS(LeaveTracker[[#This Row],[Start Date]],LeaveTracker[[#This Row],[End Date]],lstHolidays)</f>
        <v>3</v>
      </c>
      <c r="M3649" s="27"/>
    </row>
    <row r="3650" spans="1:13" ht="30" hidden="1" customHeight="1" x14ac:dyDescent="0.3">
      <c r="A3650" s="27">
        <f t="shared" si="31"/>
        <v>193</v>
      </c>
      <c r="B3650" s="31">
        <v>44972</v>
      </c>
      <c r="C3650" s="31">
        <v>44894</v>
      </c>
      <c r="D3650" s="19" t="s">
        <v>544</v>
      </c>
      <c r="E3650" s="51" t="str">
        <f>IF(ISBLANK(LeaveTracker[[#This Row],[Employee Name]]),"-----",VLOOKUP(LeaveTracker[[#This Row],[Employee Name]],Employees[[Employee Name]:[Office]],7))</f>
        <v>LCR</v>
      </c>
      <c r="F3650" s="51" t="str">
        <f>IF(ISBLANK(LeaveTracker[[#This Row],[Employee Name]]),"-----",VLOOKUP(LeaveTracker[[#This Row],[Employee Name]],Employees[[Employee Name]:[Office]],6))</f>
        <v>REGULAR</v>
      </c>
      <c r="G3650" s="24">
        <v>44901</v>
      </c>
      <c r="H3650" s="24">
        <v>44901</v>
      </c>
      <c r="I3650" s="57" t="s">
        <v>300</v>
      </c>
      <c r="J3650" s="43" t="s">
        <v>1007</v>
      </c>
      <c r="K3650" s="51" t="str">
        <f ca="1">LeaveTracker[[#This Row],[Days]]&amp;" "&amp;LeaveTracker[[#This Row],[Type of Leave]]</f>
        <v>1 OTHER</v>
      </c>
      <c r="L3650" s="23">
        <f ca="1">NETWORKDAYS(LeaveTracker[[#This Row],[Start Date]],LeaveTracker[[#This Row],[End Date]],lstHolidays)</f>
        <v>1</v>
      </c>
      <c r="M3650" s="27"/>
    </row>
    <row r="3651" spans="1:13" ht="30" hidden="1" customHeight="1" x14ac:dyDescent="0.3">
      <c r="A3651" s="27">
        <f t="shared" si="31"/>
        <v>194</v>
      </c>
      <c r="B3651" s="31">
        <v>44972</v>
      </c>
      <c r="C3651" s="31">
        <v>44890</v>
      </c>
      <c r="D3651" s="19" t="s">
        <v>720</v>
      </c>
      <c r="E3651" s="51" t="str">
        <f>IF(ISBLANK(LeaveTracker[[#This Row],[Employee Name]]),"-----",VLOOKUP(LeaveTracker[[#This Row],[Employee Name]],Employees[[Employee Name]:[Office]],7))</f>
        <v>LCR</v>
      </c>
      <c r="F3651" s="51" t="str">
        <f>IF(ISBLANK(LeaveTracker[[#This Row],[Employee Name]]),"-----",VLOOKUP(LeaveTracker[[#This Row],[Employee Name]],Employees[[Employee Name]:[Office]],6))</f>
        <v>REGULAR</v>
      </c>
      <c r="G3651" s="24">
        <v>44887</v>
      </c>
      <c r="H3651" s="24">
        <v>44889</v>
      </c>
      <c r="I3651" s="57" t="s">
        <v>81</v>
      </c>
      <c r="K3651" s="51" t="str">
        <f ca="1">LeaveTracker[[#This Row],[Days]]&amp;" "&amp;LeaveTracker[[#This Row],[Type of Leave]]</f>
        <v>3 SL</v>
      </c>
      <c r="L3651" s="23">
        <f ca="1">NETWORKDAYS(LeaveTracker[[#This Row],[Start Date]],LeaveTracker[[#This Row],[End Date]],lstHolidays)</f>
        <v>3</v>
      </c>
      <c r="M3651" s="27"/>
    </row>
    <row r="3652" spans="1:13" ht="30" hidden="1" customHeight="1" x14ac:dyDescent="0.3">
      <c r="A3652" s="27">
        <f t="shared" si="31"/>
        <v>195</v>
      </c>
      <c r="B3652" s="31">
        <v>44972</v>
      </c>
      <c r="C3652" s="31">
        <v>44890</v>
      </c>
      <c r="D3652" s="19" t="s">
        <v>1858</v>
      </c>
      <c r="E3652" s="51" t="str">
        <f>IF(ISBLANK(LeaveTracker[[#This Row],[Employee Name]]),"-----",VLOOKUP(LeaveTracker[[#This Row],[Employee Name]],Employees[[Employee Name]:[Office]],7))</f>
        <v>CCR</v>
      </c>
      <c r="F3652" s="51" t="str">
        <f>IF(ISBLANK(LeaveTracker[[#This Row],[Employee Name]]),"-----",VLOOKUP(LeaveTracker[[#This Row],[Employee Name]],Employees[[Employee Name]:[Office]],6))</f>
        <v>CASUAL</v>
      </c>
      <c r="G3652" s="24">
        <v>44887</v>
      </c>
      <c r="H3652" s="24">
        <v>44889</v>
      </c>
      <c r="I3652" s="57" t="s">
        <v>81</v>
      </c>
      <c r="K3652" s="51" t="str">
        <f ca="1">LeaveTracker[[#This Row],[Days]]&amp;" "&amp;LeaveTracker[[#This Row],[Type of Leave]]</f>
        <v>3 SL</v>
      </c>
      <c r="L3652" s="23">
        <f ca="1">NETWORKDAYS(LeaveTracker[[#This Row],[Start Date]],LeaveTracker[[#This Row],[End Date]],lstHolidays)</f>
        <v>3</v>
      </c>
      <c r="M3652" s="27"/>
    </row>
    <row r="3653" spans="1:13" ht="30" hidden="1" customHeight="1" x14ac:dyDescent="0.3">
      <c r="A3653" s="27">
        <f t="shared" si="31"/>
        <v>196</v>
      </c>
      <c r="B3653" s="31">
        <v>44972</v>
      </c>
      <c r="C3653" s="31">
        <v>44890</v>
      </c>
      <c r="D3653" s="19" t="s">
        <v>1858</v>
      </c>
      <c r="E3653" s="51" t="str">
        <f>IF(ISBLANK(LeaveTracker[[#This Row],[Employee Name]]),"-----",VLOOKUP(LeaveTracker[[#This Row],[Employee Name]],Employees[[Employee Name]:[Office]],7))</f>
        <v>CCR</v>
      </c>
      <c r="F3653" s="51" t="str">
        <f>IF(ISBLANK(LeaveTracker[[#This Row],[Employee Name]]),"-----",VLOOKUP(LeaveTracker[[#This Row],[Employee Name]],Employees[[Employee Name]:[Office]],6))</f>
        <v>CASUAL</v>
      </c>
      <c r="G3653" s="24">
        <v>44887</v>
      </c>
      <c r="H3653" s="24">
        <v>44887</v>
      </c>
      <c r="I3653" s="57" t="s">
        <v>300</v>
      </c>
      <c r="J3653" s="43" t="s">
        <v>1007</v>
      </c>
      <c r="K3653" s="51" t="str">
        <f ca="1">LeaveTracker[[#This Row],[Days]]&amp;" "&amp;LeaveTracker[[#This Row],[Type of Leave]]</f>
        <v>1 OTHER</v>
      </c>
      <c r="L3653" s="23">
        <f ca="1">NETWORKDAYS(LeaveTracker[[#This Row],[Start Date]],LeaveTracker[[#This Row],[End Date]],lstHolidays)</f>
        <v>1</v>
      </c>
      <c r="M3653" s="27"/>
    </row>
    <row r="3654" spans="1:13" ht="30" hidden="1" customHeight="1" x14ac:dyDescent="0.3">
      <c r="A3654" s="27">
        <f t="shared" si="31"/>
        <v>197</v>
      </c>
      <c r="B3654" s="31">
        <v>44972</v>
      </c>
      <c r="C3654" s="31">
        <v>44900</v>
      </c>
      <c r="D3654" s="19" t="s">
        <v>859</v>
      </c>
      <c r="E3654" s="51" t="str">
        <f>IF(ISBLANK(LeaveTracker[[#This Row],[Employee Name]]),"-----",VLOOKUP(LeaveTracker[[#This Row],[Employee Name]],Employees[[Employee Name]:[Office]],7))</f>
        <v>LCR</v>
      </c>
      <c r="F3654" s="51" t="str">
        <f>IF(ISBLANK(LeaveTracker[[#This Row],[Employee Name]]),"-----",VLOOKUP(LeaveTracker[[#This Row],[Employee Name]],Employees[[Employee Name]:[Office]],6))</f>
        <v>REGULAR</v>
      </c>
      <c r="G3654" s="24">
        <v>44907</v>
      </c>
      <c r="H3654" s="24">
        <v>44909</v>
      </c>
      <c r="I3654" s="57" t="s">
        <v>82</v>
      </c>
      <c r="K3654" s="51" t="str">
        <f ca="1">LeaveTracker[[#This Row],[Days]]&amp;" "&amp;LeaveTracker[[#This Row],[Type of Leave]]</f>
        <v>3 VL</v>
      </c>
      <c r="L3654" s="23">
        <f ca="1">NETWORKDAYS(LeaveTracker[[#This Row],[Start Date]],LeaveTracker[[#This Row],[End Date]],lstHolidays)</f>
        <v>3</v>
      </c>
      <c r="M3654" s="27"/>
    </row>
    <row r="3655" spans="1:13" ht="30" hidden="1" customHeight="1" x14ac:dyDescent="0.3">
      <c r="A3655" s="27">
        <v>197</v>
      </c>
      <c r="B3655" s="31">
        <v>44972</v>
      </c>
      <c r="C3655" s="31">
        <v>44900</v>
      </c>
      <c r="D3655" s="19" t="s">
        <v>859</v>
      </c>
      <c r="E3655" s="51" t="str">
        <f>IF(ISBLANK(LeaveTracker[[#This Row],[Employee Name]]),"-----",VLOOKUP(LeaveTracker[[#This Row],[Employee Name]],Employees[[Employee Name]:[Office]],7))</f>
        <v>LCR</v>
      </c>
      <c r="F3655" s="51" t="str">
        <f>IF(ISBLANK(LeaveTracker[[#This Row],[Employee Name]]),"-----",VLOOKUP(LeaveTracker[[#This Row],[Employee Name]],Employees[[Employee Name]:[Office]],6))</f>
        <v>REGULAR</v>
      </c>
      <c r="G3655" s="24">
        <v>44921</v>
      </c>
      <c r="H3655" s="24">
        <v>44922</v>
      </c>
      <c r="I3655" s="57" t="s">
        <v>82</v>
      </c>
      <c r="K3655" s="51" t="str">
        <f>LeaveTracker[[#This Row],[Days]]&amp;" "&amp;LeaveTracker[[#This Row],[Type of Leave]]</f>
        <v>2 VL</v>
      </c>
      <c r="L3655" s="23">
        <v>2</v>
      </c>
      <c r="M3655" s="27"/>
    </row>
    <row r="3656" spans="1:13" ht="30" hidden="1" customHeight="1" x14ac:dyDescent="0.3">
      <c r="A3656" s="27">
        <f t="shared" si="31"/>
        <v>198</v>
      </c>
      <c r="B3656" s="31">
        <v>44972</v>
      </c>
      <c r="C3656" s="31">
        <v>44896</v>
      </c>
      <c r="D3656" s="19" t="s">
        <v>541</v>
      </c>
      <c r="E3656" s="51" t="str">
        <f>IF(ISBLANK(LeaveTracker[[#This Row],[Employee Name]]),"-----",VLOOKUP(LeaveTracker[[#This Row],[Employee Name]],Employees[[Employee Name]:[Office]],7))</f>
        <v>LCR</v>
      </c>
      <c r="F3656" s="51" t="str">
        <f>IF(ISBLANK(LeaveTracker[[#This Row],[Employee Name]]),"-----",VLOOKUP(LeaveTracker[[#This Row],[Employee Name]],Employees[[Employee Name]:[Office]],6))</f>
        <v>REGULAR</v>
      </c>
      <c r="G3656" s="24">
        <v>44904</v>
      </c>
      <c r="H3656" s="24">
        <v>44904</v>
      </c>
      <c r="I3656" s="57" t="s">
        <v>82</v>
      </c>
      <c r="K3656" s="51" t="str">
        <f ca="1">LeaveTracker[[#This Row],[Days]]&amp;" "&amp;LeaveTracker[[#This Row],[Type of Leave]]</f>
        <v>1 VL</v>
      </c>
      <c r="L3656" s="23">
        <f ca="1">NETWORKDAYS(LeaveTracker[[#This Row],[Start Date]],LeaveTracker[[#This Row],[End Date]],lstHolidays)</f>
        <v>1</v>
      </c>
      <c r="M3656" s="27"/>
    </row>
    <row r="3657" spans="1:13" ht="30" hidden="1" customHeight="1" x14ac:dyDescent="0.3">
      <c r="A3657" s="27">
        <v>198</v>
      </c>
      <c r="B3657" s="31">
        <v>44972</v>
      </c>
      <c r="C3657" s="31">
        <v>44896</v>
      </c>
      <c r="D3657" s="19" t="s">
        <v>541</v>
      </c>
      <c r="E3657" s="51" t="str">
        <f>IF(ISBLANK(LeaveTracker[[#This Row],[Employee Name]]),"-----",VLOOKUP(LeaveTracker[[#This Row],[Employee Name]],Employees[[Employee Name]:[Office]],7))</f>
        <v>LCR</v>
      </c>
      <c r="F3657" s="51" t="str">
        <f>IF(ISBLANK(LeaveTracker[[#This Row],[Employee Name]]),"-----",VLOOKUP(LeaveTracker[[#This Row],[Employee Name]],Employees[[Employee Name]:[Office]],6))</f>
        <v>REGULAR</v>
      </c>
      <c r="G3657" s="24">
        <v>44916</v>
      </c>
      <c r="H3657" s="24">
        <v>44921</v>
      </c>
      <c r="I3657" s="57" t="s">
        <v>82</v>
      </c>
      <c r="K3657" s="51" t="str">
        <f>LeaveTracker[[#This Row],[Days]]&amp;" "&amp;LeaveTracker[[#This Row],[Type of Leave]]</f>
        <v>5 VL</v>
      </c>
      <c r="L3657" s="23">
        <v>5</v>
      </c>
      <c r="M3657" s="27"/>
    </row>
    <row r="3658" spans="1:13" ht="30" hidden="1" customHeight="1" x14ac:dyDescent="0.3">
      <c r="A3658" s="27">
        <f t="shared" si="31"/>
        <v>199</v>
      </c>
      <c r="B3658" s="31">
        <v>44972</v>
      </c>
      <c r="C3658" s="31">
        <v>44894</v>
      </c>
      <c r="D3658" s="19" t="s">
        <v>541</v>
      </c>
      <c r="E3658" s="51" t="str">
        <f>IF(ISBLANK(LeaveTracker[[#This Row],[Employee Name]]),"-----",VLOOKUP(LeaveTracker[[#This Row],[Employee Name]],Employees[[Employee Name]:[Office]],7))</f>
        <v>LCR</v>
      </c>
      <c r="F3658" s="51" t="str">
        <f>IF(ISBLANK(LeaveTracker[[#This Row],[Employee Name]]),"-----",VLOOKUP(LeaveTracker[[#This Row],[Employee Name]],Employees[[Employee Name]:[Office]],6))</f>
        <v>REGULAR</v>
      </c>
      <c r="G3658" s="24">
        <v>44893</v>
      </c>
      <c r="H3658" s="24">
        <v>44893</v>
      </c>
      <c r="I3658" s="57" t="s">
        <v>81</v>
      </c>
      <c r="K3658" s="51" t="str">
        <f ca="1">LeaveTracker[[#This Row],[Days]]&amp;" "&amp;LeaveTracker[[#This Row],[Type of Leave]]</f>
        <v>1 SL</v>
      </c>
      <c r="L3658" s="23">
        <f ca="1">NETWORKDAYS(LeaveTracker[[#This Row],[Start Date]],LeaveTracker[[#This Row],[End Date]],lstHolidays)</f>
        <v>1</v>
      </c>
      <c r="M3658" s="27"/>
    </row>
    <row r="3659" spans="1:13" ht="30" hidden="1" customHeight="1" x14ac:dyDescent="0.3">
      <c r="A3659" s="27">
        <f t="shared" si="31"/>
        <v>200</v>
      </c>
      <c r="B3659" s="31">
        <v>44972</v>
      </c>
      <c r="C3659" s="31">
        <v>44890</v>
      </c>
      <c r="D3659" s="19" t="s">
        <v>1082</v>
      </c>
      <c r="E3659" s="51" t="str">
        <f>IF(ISBLANK(LeaveTracker[[#This Row],[Employee Name]]),"-----",VLOOKUP(LeaveTracker[[#This Row],[Employee Name]],Employees[[Employee Name]:[Office]],7))</f>
        <v>CTO</v>
      </c>
      <c r="F3659" s="51" t="str">
        <f>IF(ISBLANK(LeaveTracker[[#This Row],[Employee Name]]),"-----",VLOOKUP(LeaveTracker[[#This Row],[Employee Name]],Employees[[Employee Name]:[Office]],6))</f>
        <v>REGULAR</v>
      </c>
      <c r="G3659" s="24">
        <v>44902</v>
      </c>
      <c r="H3659" s="24">
        <v>44903</v>
      </c>
      <c r="I3659" s="57" t="s">
        <v>82</v>
      </c>
      <c r="K3659" s="51" t="str">
        <f>LeaveTracker[[#This Row],[Days]]&amp;" "&amp;LeaveTracker[[#This Row],[Type of Leave]]</f>
        <v>2 VL</v>
      </c>
      <c r="L3659" s="23">
        <v>2</v>
      </c>
      <c r="M3659" s="27"/>
    </row>
    <row r="3660" spans="1:13" ht="30" hidden="1" customHeight="1" x14ac:dyDescent="0.3">
      <c r="A3660" s="27">
        <v>200</v>
      </c>
      <c r="B3660" s="31">
        <v>44972</v>
      </c>
      <c r="C3660" s="31">
        <v>44890</v>
      </c>
      <c r="D3660" s="19" t="s">
        <v>1082</v>
      </c>
      <c r="E3660" s="51" t="str">
        <f>IF(ISBLANK(LeaveTracker[[#This Row],[Employee Name]]),"-----",VLOOKUP(LeaveTracker[[#This Row],[Employee Name]],Employees[[Employee Name]:[Office]],7))</f>
        <v>CTO</v>
      </c>
      <c r="F3660" s="51" t="str">
        <f>IF(ISBLANK(LeaveTracker[[#This Row],[Employee Name]]),"-----",VLOOKUP(LeaveTracker[[#This Row],[Employee Name]],Employees[[Employee Name]:[Office]],6))</f>
        <v>REGULAR</v>
      </c>
      <c r="G3660" s="24">
        <v>44909</v>
      </c>
      <c r="H3660" s="24">
        <v>44909</v>
      </c>
      <c r="I3660" s="57" t="s">
        <v>82</v>
      </c>
      <c r="K3660" s="51" t="str">
        <f ca="1">LeaveTracker[[#This Row],[Days]]&amp;" "&amp;LeaveTracker[[#This Row],[Type of Leave]]</f>
        <v>1 VL</v>
      </c>
      <c r="L3660" s="23">
        <f ca="1">NETWORKDAYS(LeaveTracker[[#This Row],[Start Date]],LeaveTracker[[#This Row],[End Date]],lstHolidays)</f>
        <v>1</v>
      </c>
      <c r="M3660" s="27"/>
    </row>
    <row r="3661" spans="1:13" ht="30" hidden="1" customHeight="1" x14ac:dyDescent="0.3">
      <c r="A3661" s="27">
        <v>200</v>
      </c>
      <c r="B3661" s="31">
        <v>44972</v>
      </c>
      <c r="C3661" s="31">
        <v>44890</v>
      </c>
      <c r="D3661" s="19" t="s">
        <v>1082</v>
      </c>
      <c r="E3661" s="51" t="str">
        <f>IF(ISBLANK(LeaveTracker[[#This Row],[Employee Name]]),"-----",VLOOKUP(LeaveTracker[[#This Row],[Employee Name]],Employees[[Employee Name]:[Office]],7))</f>
        <v>CTO</v>
      </c>
      <c r="F3661" s="51" t="str">
        <f>IF(ISBLANK(LeaveTracker[[#This Row],[Employee Name]]),"-----",VLOOKUP(LeaveTracker[[#This Row],[Employee Name]],Employees[[Employee Name]:[Office]],6))</f>
        <v>REGULAR</v>
      </c>
      <c r="G3661" s="24">
        <v>44918</v>
      </c>
      <c r="H3661" s="24">
        <v>44921</v>
      </c>
      <c r="I3661" s="57" t="s">
        <v>82</v>
      </c>
      <c r="K3661" s="51" t="str">
        <f>LeaveTracker[[#This Row],[Days]]&amp;" "&amp;LeaveTracker[[#This Row],[Type of Leave]]</f>
        <v>2 VL</v>
      </c>
      <c r="L3661" s="23">
        <v>2</v>
      </c>
      <c r="M3661" s="27"/>
    </row>
    <row r="3662" spans="1:13" ht="30" hidden="1" customHeight="1" x14ac:dyDescent="0.3">
      <c r="A3662" s="27">
        <f t="shared" si="31"/>
        <v>201</v>
      </c>
      <c r="B3662" s="31">
        <v>44972</v>
      </c>
      <c r="C3662" s="31">
        <v>44900</v>
      </c>
      <c r="D3662" s="19" t="s">
        <v>633</v>
      </c>
      <c r="E3662" s="51" t="str">
        <f>IF(ISBLANK(LeaveTracker[[#This Row],[Employee Name]]),"-----",VLOOKUP(LeaveTracker[[#This Row],[Employee Name]],Employees[[Employee Name]:[Office]],7))</f>
        <v>CCT</v>
      </c>
      <c r="F3662" s="51" t="str">
        <f>IF(ISBLANK(LeaveTracker[[#This Row],[Employee Name]]),"-----",VLOOKUP(LeaveTracker[[#This Row],[Employee Name]],Employees[[Employee Name]:[Office]],6))</f>
        <v>REGULAR</v>
      </c>
      <c r="G3662" s="24">
        <v>44921</v>
      </c>
      <c r="H3662" s="24">
        <v>44924</v>
      </c>
      <c r="I3662" s="57" t="s">
        <v>82</v>
      </c>
      <c r="K3662" s="51" t="str">
        <f ca="1">LeaveTracker[[#This Row],[Days]]&amp;" "&amp;LeaveTracker[[#This Row],[Type of Leave]]</f>
        <v>3 VL</v>
      </c>
      <c r="L3662" s="23">
        <f ca="1">NETWORKDAYS(LeaveTracker[[#This Row],[Start Date]],LeaveTracker[[#This Row],[End Date]],lstHolidays)</f>
        <v>3</v>
      </c>
      <c r="M3662" s="27"/>
    </row>
    <row r="3663" spans="1:13" ht="30" hidden="1" customHeight="1" x14ac:dyDescent="0.3">
      <c r="A3663" s="27">
        <f t="shared" si="31"/>
        <v>202</v>
      </c>
      <c r="B3663" s="31">
        <v>44972</v>
      </c>
      <c r="C3663" s="31">
        <v>44890</v>
      </c>
      <c r="D3663" s="19" t="s">
        <v>1082</v>
      </c>
      <c r="E3663" s="51" t="str">
        <f>IF(ISBLANK(LeaveTracker[[#This Row],[Employee Name]]),"-----",VLOOKUP(LeaveTracker[[#This Row],[Employee Name]],Employees[[Employee Name]:[Office]],7))</f>
        <v>CTO</v>
      </c>
      <c r="F3663" s="51" t="str">
        <f>IF(ISBLANK(LeaveTracker[[#This Row],[Employee Name]]),"-----",VLOOKUP(LeaveTracker[[#This Row],[Employee Name]],Employees[[Employee Name]:[Office]],6))</f>
        <v>REGULAR</v>
      </c>
      <c r="G3663" s="24">
        <v>44889</v>
      </c>
      <c r="H3663" s="24">
        <v>44889</v>
      </c>
      <c r="I3663" s="57" t="s">
        <v>81</v>
      </c>
      <c r="K3663" s="51" t="str">
        <f ca="1">LeaveTracker[[#This Row],[Days]]&amp;" "&amp;LeaveTracker[[#This Row],[Type of Leave]]</f>
        <v>1 SL</v>
      </c>
      <c r="L3663" s="23">
        <f ca="1">NETWORKDAYS(LeaveTracker[[#This Row],[Start Date]],LeaveTracker[[#This Row],[End Date]],lstHolidays)</f>
        <v>1</v>
      </c>
      <c r="M3663" s="27"/>
    </row>
    <row r="3664" spans="1:13" ht="30" hidden="1" customHeight="1" x14ac:dyDescent="0.3">
      <c r="A3664" s="27">
        <f t="shared" si="31"/>
        <v>203</v>
      </c>
      <c r="B3664" s="31">
        <v>44972</v>
      </c>
      <c r="C3664" s="31">
        <v>44904</v>
      </c>
      <c r="D3664" s="19" t="s">
        <v>849</v>
      </c>
      <c r="E3664" s="51" t="str">
        <f>IF(ISBLANK(LeaveTracker[[#This Row],[Employee Name]]),"-----",VLOOKUP(LeaveTracker[[#This Row],[Employee Name]],Employees[[Employee Name]:[Office]],7))</f>
        <v>CCT</v>
      </c>
      <c r="F3664" s="51" t="str">
        <f>IF(ISBLANK(LeaveTracker[[#This Row],[Employee Name]]),"-----",VLOOKUP(LeaveTracker[[#This Row],[Employee Name]],Employees[[Employee Name]:[Office]],6))</f>
        <v>REGULAR</v>
      </c>
      <c r="G3664" s="24">
        <v>44911</v>
      </c>
      <c r="H3664" s="24">
        <v>44911</v>
      </c>
      <c r="I3664" s="57" t="s">
        <v>82</v>
      </c>
      <c r="K3664" s="51" t="str">
        <f ca="1">LeaveTracker[[#This Row],[Days]]&amp;" "&amp;LeaveTracker[[#This Row],[Type of Leave]]</f>
        <v>1 VL</v>
      </c>
      <c r="L3664" s="23">
        <f ca="1">NETWORKDAYS(LeaveTracker[[#This Row],[Start Date]],LeaveTracker[[#This Row],[End Date]],lstHolidays)</f>
        <v>1</v>
      </c>
      <c r="M3664" s="27"/>
    </row>
    <row r="3665" spans="1:13" ht="30" hidden="1" customHeight="1" x14ac:dyDescent="0.3">
      <c r="A3665" s="27">
        <v>203</v>
      </c>
      <c r="B3665" s="31">
        <v>44972</v>
      </c>
      <c r="C3665" s="31">
        <v>44904</v>
      </c>
      <c r="D3665" s="19" t="s">
        <v>849</v>
      </c>
      <c r="E3665" s="51" t="str">
        <f>IF(ISBLANK(LeaveTracker[[#This Row],[Employee Name]]),"-----",VLOOKUP(LeaveTracker[[#This Row],[Employee Name]],Employees[[Employee Name]:[Office]],7))</f>
        <v>CCT</v>
      </c>
      <c r="F3665" s="51" t="str">
        <f>IF(ISBLANK(LeaveTracker[[#This Row],[Employee Name]]),"-----",VLOOKUP(LeaveTracker[[#This Row],[Employee Name]],Employees[[Employee Name]:[Office]],6))</f>
        <v>REGULAR</v>
      </c>
      <c r="G3665" s="24">
        <v>44922</v>
      </c>
      <c r="H3665" s="24">
        <v>44922</v>
      </c>
      <c r="I3665" s="57" t="s">
        <v>82</v>
      </c>
      <c r="K3665" s="51" t="str">
        <f ca="1">LeaveTracker[[#This Row],[Days]]&amp;" "&amp;LeaveTracker[[#This Row],[Type of Leave]]</f>
        <v>1 VL</v>
      </c>
      <c r="L3665" s="23">
        <f ca="1">NETWORKDAYS(LeaveTracker[[#This Row],[Start Date]],LeaveTracker[[#This Row],[End Date]],lstHolidays)</f>
        <v>1</v>
      </c>
      <c r="M3665" s="27"/>
    </row>
    <row r="3666" spans="1:13" ht="30" hidden="1" customHeight="1" x14ac:dyDescent="0.3">
      <c r="A3666" s="27">
        <v>203</v>
      </c>
      <c r="B3666" s="31">
        <v>44972</v>
      </c>
      <c r="C3666" s="31">
        <v>44904</v>
      </c>
      <c r="D3666" s="19" t="s">
        <v>849</v>
      </c>
      <c r="E3666" s="51" t="str">
        <f>IF(ISBLANK(LeaveTracker[[#This Row],[Employee Name]]),"-----",VLOOKUP(LeaveTracker[[#This Row],[Employee Name]],Employees[[Employee Name]:[Office]],7))</f>
        <v>CCT</v>
      </c>
      <c r="F3666" s="51" t="str">
        <f>IF(ISBLANK(LeaveTracker[[#This Row],[Employee Name]]),"-----",VLOOKUP(LeaveTracker[[#This Row],[Employee Name]],Employees[[Employee Name]:[Office]],6))</f>
        <v>REGULAR</v>
      </c>
      <c r="G3666" s="24">
        <v>44924</v>
      </c>
      <c r="H3666" s="24">
        <v>44924</v>
      </c>
      <c r="I3666" s="57" t="s">
        <v>82</v>
      </c>
      <c r="K3666" s="51" t="str">
        <f ca="1">LeaveTracker[[#This Row],[Days]]&amp;" "&amp;LeaveTracker[[#This Row],[Type of Leave]]</f>
        <v>1 VL</v>
      </c>
      <c r="L3666" s="23">
        <f ca="1">NETWORKDAYS(LeaveTracker[[#This Row],[Start Date]],LeaveTracker[[#This Row],[End Date]],lstHolidays)</f>
        <v>1</v>
      </c>
      <c r="M3666" s="27"/>
    </row>
    <row r="3667" spans="1:13" ht="30" hidden="1" customHeight="1" x14ac:dyDescent="0.3">
      <c r="A3667" s="27">
        <f t="shared" ref="A3667:A3730" si="32">A3666+1</f>
        <v>204</v>
      </c>
      <c r="B3667" s="31">
        <v>44972</v>
      </c>
      <c r="C3667" s="31">
        <v>44907</v>
      </c>
      <c r="D3667" s="19" t="s">
        <v>544</v>
      </c>
      <c r="E3667" s="51" t="str">
        <f>IF(ISBLANK(LeaveTracker[[#This Row],[Employee Name]]),"-----",VLOOKUP(LeaveTracker[[#This Row],[Employee Name]],Employees[[Employee Name]:[Office]],7))</f>
        <v>LCR</v>
      </c>
      <c r="F3667" s="51" t="str">
        <f>IF(ISBLANK(LeaveTracker[[#This Row],[Employee Name]]),"-----",VLOOKUP(LeaveTracker[[#This Row],[Employee Name]],Employees[[Employee Name]:[Office]],6))</f>
        <v>REGULAR</v>
      </c>
      <c r="G3667" s="24">
        <v>44917</v>
      </c>
      <c r="H3667" s="24">
        <v>44917</v>
      </c>
      <c r="I3667" s="57" t="s">
        <v>82</v>
      </c>
      <c r="K3667" s="51" t="str">
        <f ca="1">LeaveTracker[[#This Row],[Days]]&amp;" "&amp;LeaveTracker[[#This Row],[Type of Leave]]</f>
        <v>1 VL</v>
      </c>
      <c r="L3667" s="23">
        <f ca="1">NETWORKDAYS(LeaveTracker[[#This Row],[Start Date]],LeaveTracker[[#This Row],[End Date]],lstHolidays)</f>
        <v>1</v>
      </c>
      <c r="M3667" s="27"/>
    </row>
    <row r="3668" spans="1:13" ht="30" hidden="1" customHeight="1" x14ac:dyDescent="0.3">
      <c r="A3668" s="27">
        <v>204</v>
      </c>
      <c r="B3668" s="31">
        <v>44972</v>
      </c>
      <c r="C3668" s="31">
        <v>44907</v>
      </c>
      <c r="D3668" s="19" t="s">
        <v>544</v>
      </c>
      <c r="E3668" s="51" t="str">
        <f>IF(ISBLANK(LeaveTracker[[#This Row],[Employee Name]]),"-----",VLOOKUP(LeaveTracker[[#This Row],[Employee Name]],Employees[[Employee Name]:[Office]],7))</f>
        <v>LCR</v>
      </c>
      <c r="F3668" s="51" t="str">
        <f>IF(ISBLANK(LeaveTracker[[#This Row],[Employee Name]]),"-----",VLOOKUP(LeaveTracker[[#This Row],[Employee Name]],Employees[[Employee Name]:[Office]],6))</f>
        <v>REGULAR</v>
      </c>
      <c r="G3668" s="24">
        <v>44921</v>
      </c>
      <c r="H3668" s="24">
        <v>44922</v>
      </c>
      <c r="I3668" s="57" t="s">
        <v>82</v>
      </c>
      <c r="K3668" s="51" t="str">
        <f ca="1">LeaveTracker[[#This Row],[Days]]&amp;" "&amp;LeaveTracker[[#This Row],[Type of Leave]]</f>
        <v>1 VL</v>
      </c>
      <c r="L3668" s="23">
        <f ca="1">NETWORKDAYS(LeaveTracker[[#This Row],[Start Date]],LeaveTracker[[#This Row],[End Date]],lstHolidays)</f>
        <v>1</v>
      </c>
      <c r="M3668" s="27"/>
    </row>
    <row r="3669" spans="1:13" ht="30" hidden="1" customHeight="1" x14ac:dyDescent="0.3">
      <c r="A3669" s="27">
        <f t="shared" si="32"/>
        <v>205</v>
      </c>
      <c r="B3669" s="31">
        <v>44972</v>
      </c>
      <c r="C3669" s="31">
        <v>44907</v>
      </c>
      <c r="D3669" s="19" t="s">
        <v>720</v>
      </c>
      <c r="E3669" s="51" t="str">
        <f>IF(ISBLANK(LeaveTracker[[#This Row],[Employee Name]]),"-----",VLOOKUP(LeaveTracker[[#This Row],[Employee Name]],Employees[[Employee Name]:[Office]],7))</f>
        <v>LCR</v>
      </c>
      <c r="F3669" s="51" t="str">
        <f>IF(ISBLANK(LeaveTracker[[#This Row],[Employee Name]]),"-----",VLOOKUP(LeaveTracker[[#This Row],[Employee Name]],Employees[[Employee Name]:[Office]],6))</f>
        <v>REGULAR</v>
      </c>
      <c r="G3669" s="24">
        <v>44914</v>
      </c>
      <c r="H3669" s="24">
        <v>44917</v>
      </c>
      <c r="I3669" s="57" t="s">
        <v>300</v>
      </c>
      <c r="J3669" s="43" t="s">
        <v>1007</v>
      </c>
      <c r="K3669" s="51" t="str">
        <f ca="1">LeaveTracker[[#This Row],[Days]]&amp;" "&amp;LeaveTracker[[#This Row],[Type of Leave]]</f>
        <v>4 OTHER</v>
      </c>
      <c r="L3669" s="23">
        <f ca="1">NETWORKDAYS(LeaveTracker[[#This Row],[Start Date]],LeaveTracker[[#This Row],[End Date]],lstHolidays)</f>
        <v>4</v>
      </c>
      <c r="M3669" s="27"/>
    </row>
    <row r="3670" spans="1:13" ht="30" hidden="1" customHeight="1" x14ac:dyDescent="0.3">
      <c r="A3670" s="27">
        <v>205</v>
      </c>
      <c r="B3670" s="31">
        <v>44972</v>
      </c>
      <c r="C3670" s="31">
        <v>44907</v>
      </c>
      <c r="D3670" s="19" t="s">
        <v>720</v>
      </c>
      <c r="E3670" s="51" t="str">
        <f>IF(ISBLANK(LeaveTracker[[#This Row],[Employee Name]]),"-----",VLOOKUP(LeaveTracker[[#This Row],[Employee Name]],Employees[[Employee Name]:[Office]],7))</f>
        <v>LCR</v>
      </c>
      <c r="F3670" s="51" t="str">
        <f>IF(ISBLANK(LeaveTracker[[#This Row],[Employee Name]]),"-----",VLOOKUP(LeaveTracker[[#This Row],[Employee Name]],Employees[[Employee Name]:[Office]],6))</f>
        <v>REGULAR</v>
      </c>
      <c r="G3670" s="24">
        <v>44921</v>
      </c>
      <c r="H3670" s="24">
        <v>44921</v>
      </c>
      <c r="I3670" s="57" t="s">
        <v>300</v>
      </c>
      <c r="J3670" s="43" t="s">
        <v>1007</v>
      </c>
      <c r="K3670" s="51" t="str">
        <f ca="1">LeaveTracker[[#This Row],[Days]]&amp;" "&amp;LeaveTracker[[#This Row],[Type of Leave]]</f>
        <v>0 OTHER</v>
      </c>
      <c r="L3670" s="23">
        <f ca="1">NETWORKDAYS(LeaveTracker[[#This Row],[Start Date]],LeaveTracker[[#This Row],[End Date]],lstHolidays)</f>
        <v>0</v>
      </c>
      <c r="M3670" s="27"/>
    </row>
    <row r="3671" spans="1:13" ht="30" hidden="1" customHeight="1" x14ac:dyDescent="0.3">
      <c r="A3671" s="27">
        <f t="shared" si="32"/>
        <v>206</v>
      </c>
      <c r="B3671" s="31">
        <v>44972</v>
      </c>
      <c r="C3671" s="31">
        <v>44859</v>
      </c>
      <c r="D3671" s="19" t="s">
        <v>853</v>
      </c>
      <c r="E3671" s="51" t="str">
        <f>IF(ISBLANK(LeaveTracker[[#This Row],[Employee Name]]),"-----",VLOOKUP(LeaveTracker[[#This Row],[Employee Name]],Employees[[Employee Name]:[Office]],7))</f>
        <v>MO</v>
      </c>
      <c r="F3671" s="51" t="str">
        <f>IF(ISBLANK(LeaveTracker[[#This Row],[Employee Name]]),"-----",VLOOKUP(LeaveTracker[[#This Row],[Employee Name]],Employees[[Employee Name]:[Office]],6))</f>
        <v>REGULAR</v>
      </c>
      <c r="G3671" s="24">
        <v>44847</v>
      </c>
      <c r="H3671" s="24">
        <v>44847</v>
      </c>
      <c r="I3671" s="57" t="s">
        <v>300</v>
      </c>
      <c r="J3671" s="43" t="s">
        <v>215</v>
      </c>
      <c r="K3671" s="51" t="str">
        <f ca="1">LeaveTracker[[#This Row],[Days]]&amp;" "&amp;LeaveTracker[[#This Row],[Type of Leave]]</f>
        <v>1 OTHER</v>
      </c>
      <c r="L3671" s="23">
        <f ca="1">NETWORKDAYS(LeaveTracker[[#This Row],[Start Date]],LeaveTracker[[#This Row],[End Date]],lstHolidays)</f>
        <v>1</v>
      </c>
      <c r="M3671" s="27"/>
    </row>
    <row r="3672" spans="1:13" ht="30" hidden="1" customHeight="1" x14ac:dyDescent="0.3">
      <c r="A3672" s="27">
        <f t="shared" si="32"/>
        <v>207</v>
      </c>
      <c r="B3672" s="31">
        <v>44972</v>
      </c>
      <c r="C3672" s="31">
        <v>44859</v>
      </c>
      <c r="D3672" s="19" t="s">
        <v>853</v>
      </c>
      <c r="E3672" s="51" t="str">
        <f>IF(ISBLANK(LeaveTracker[[#This Row],[Employee Name]]),"-----",VLOOKUP(LeaveTracker[[#This Row],[Employee Name]],Employees[[Employee Name]:[Office]],7))</f>
        <v>MO</v>
      </c>
      <c r="F3672" s="51" t="str">
        <f>IF(ISBLANK(LeaveTracker[[#This Row],[Employee Name]]),"-----",VLOOKUP(LeaveTracker[[#This Row],[Employee Name]],Employees[[Employee Name]:[Office]],6))</f>
        <v>REGULAR</v>
      </c>
      <c r="G3672" s="24">
        <v>44860</v>
      </c>
      <c r="H3672" s="24">
        <v>44860</v>
      </c>
      <c r="I3672" s="57" t="s">
        <v>82</v>
      </c>
      <c r="K3672" s="51" t="str">
        <f ca="1">LeaveTracker[[#This Row],[Days]]&amp;" "&amp;LeaveTracker[[#This Row],[Type of Leave]]</f>
        <v>1 VL</v>
      </c>
      <c r="L3672" s="23">
        <f ca="1">NETWORKDAYS(LeaveTracker[[#This Row],[Start Date]],LeaveTracker[[#This Row],[End Date]],lstHolidays)</f>
        <v>1</v>
      </c>
      <c r="M3672" s="27"/>
    </row>
    <row r="3673" spans="1:13" ht="30" hidden="1" customHeight="1" x14ac:dyDescent="0.3">
      <c r="A3673" s="27">
        <v>207</v>
      </c>
      <c r="B3673" s="31">
        <v>44972</v>
      </c>
      <c r="C3673" s="31">
        <v>44859</v>
      </c>
      <c r="D3673" s="19" t="s">
        <v>853</v>
      </c>
      <c r="E3673" s="51" t="str">
        <f>IF(ISBLANK(LeaveTracker[[#This Row],[Employee Name]]),"-----",VLOOKUP(LeaveTracker[[#This Row],[Employee Name]],Employees[[Employee Name]:[Office]],7))</f>
        <v>MO</v>
      </c>
      <c r="F3673" s="51" t="str">
        <f>IF(ISBLANK(LeaveTracker[[#This Row],[Employee Name]]),"-----",VLOOKUP(LeaveTracker[[#This Row],[Employee Name]],Employees[[Employee Name]:[Office]],6))</f>
        <v>REGULAR</v>
      </c>
      <c r="G3673" s="24">
        <v>44862</v>
      </c>
      <c r="H3673" s="24">
        <v>44862</v>
      </c>
      <c r="I3673" s="57" t="s">
        <v>82</v>
      </c>
      <c r="K3673" s="51" t="str">
        <f ca="1">LeaveTracker[[#This Row],[Days]]&amp;" "&amp;LeaveTracker[[#This Row],[Type of Leave]]</f>
        <v>1 VL</v>
      </c>
      <c r="L3673" s="23">
        <f ca="1">NETWORKDAYS(LeaveTracker[[#This Row],[Start Date]],LeaveTracker[[#This Row],[End Date]],lstHolidays)</f>
        <v>1</v>
      </c>
      <c r="M3673" s="27"/>
    </row>
    <row r="3674" spans="1:13" ht="30" hidden="1" customHeight="1" x14ac:dyDescent="0.3">
      <c r="A3674" s="27">
        <f t="shared" si="32"/>
        <v>208</v>
      </c>
      <c r="B3674" s="31">
        <v>44972</v>
      </c>
      <c r="C3674" s="31">
        <v>44874</v>
      </c>
      <c r="D3674" s="19" t="s">
        <v>1780</v>
      </c>
      <c r="E3674" s="51" t="str">
        <f>IF(ISBLANK(LeaveTracker[[#This Row],[Employee Name]]),"-----",VLOOKUP(LeaveTracker[[#This Row],[Employee Name]],Employees[[Employee Name]:[Office]],7))</f>
        <v>LIBRARY</v>
      </c>
      <c r="F3674" s="51" t="str">
        <f>IF(ISBLANK(LeaveTracker[[#This Row],[Employee Name]]),"-----",VLOOKUP(LeaveTracker[[#This Row],[Employee Name]],Employees[[Employee Name]:[Office]],6))</f>
        <v>CASUAL</v>
      </c>
      <c r="G3674" s="24">
        <v>44873</v>
      </c>
      <c r="H3674" s="24">
        <v>44873</v>
      </c>
      <c r="I3674" s="57" t="s">
        <v>81</v>
      </c>
      <c r="K3674" s="51" t="str">
        <f ca="1">LeaveTracker[[#This Row],[Days]]&amp;" "&amp;LeaveTracker[[#This Row],[Type of Leave]]</f>
        <v>1 SL</v>
      </c>
      <c r="L3674" s="23">
        <f ca="1">NETWORKDAYS(LeaveTracker[[#This Row],[Start Date]],LeaveTracker[[#This Row],[End Date]],lstHolidays)</f>
        <v>1</v>
      </c>
      <c r="M3674" s="27"/>
    </row>
    <row r="3675" spans="1:13" ht="30" hidden="1" customHeight="1" x14ac:dyDescent="0.3">
      <c r="A3675" s="27">
        <f t="shared" si="32"/>
        <v>209</v>
      </c>
      <c r="B3675" s="31">
        <v>44972</v>
      </c>
      <c r="C3675" s="31">
        <v>44837</v>
      </c>
      <c r="D3675" s="19" t="s">
        <v>853</v>
      </c>
      <c r="E3675" s="51" t="str">
        <f>IF(ISBLANK(LeaveTracker[[#This Row],[Employee Name]]),"-----",VLOOKUP(LeaveTracker[[#This Row],[Employee Name]],Employees[[Employee Name]:[Office]],7))</f>
        <v>MO</v>
      </c>
      <c r="F3675" s="51" t="str">
        <f>IF(ISBLANK(LeaveTracker[[#This Row],[Employee Name]]),"-----",VLOOKUP(LeaveTracker[[#This Row],[Employee Name]],Employees[[Employee Name]:[Office]],6))</f>
        <v>REGULAR</v>
      </c>
      <c r="G3675" s="24">
        <v>44862</v>
      </c>
      <c r="H3675" s="24">
        <v>44864</v>
      </c>
      <c r="I3675" s="57" t="s">
        <v>82</v>
      </c>
      <c r="K3675" s="51" t="str">
        <f>LeaveTracker[[#This Row],[Days]]&amp;" "&amp;LeaveTracker[[#This Row],[Type of Leave]]</f>
        <v>3 VL</v>
      </c>
      <c r="L3675" s="23">
        <v>3</v>
      </c>
      <c r="M3675" s="27"/>
    </row>
    <row r="3676" spans="1:13" ht="30" hidden="1" customHeight="1" x14ac:dyDescent="0.3">
      <c r="A3676" s="27">
        <f t="shared" si="32"/>
        <v>210</v>
      </c>
      <c r="B3676" s="31">
        <v>44972</v>
      </c>
      <c r="C3676" s="31">
        <v>44970</v>
      </c>
      <c r="D3676" s="19" t="s">
        <v>1270</v>
      </c>
      <c r="E3676" s="51" t="str">
        <f>IF(ISBLANK(LeaveTracker[[#This Row],[Employee Name]]),"-----",VLOOKUP(LeaveTracker[[#This Row],[Employee Name]],Employees[[Employee Name]:[Office]],7))</f>
        <v>BUDGET</v>
      </c>
      <c r="F3676" s="51" t="str">
        <f>IF(ISBLANK(LeaveTracker[[#This Row],[Employee Name]]),"-----",VLOOKUP(LeaveTracker[[#This Row],[Employee Name]],Employees[[Employee Name]:[Office]],6))</f>
        <v>REGULAR</v>
      </c>
      <c r="G3676" s="24">
        <v>44973</v>
      </c>
      <c r="H3676" s="24">
        <v>44973</v>
      </c>
      <c r="I3676" s="57" t="s">
        <v>300</v>
      </c>
      <c r="J3676" s="43" t="s">
        <v>1007</v>
      </c>
      <c r="K3676" s="51" t="str">
        <f ca="1">LeaveTracker[[#This Row],[Days]]&amp;" "&amp;LeaveTracker[[#This Row],[Type of Leave]]</f>
        <v>1 OTHER</v>
      </c>
      <c r="L3676" s="23">
        <f ca="1">NETWORKDAYS(LeaveTracker[[#This Row],[Start Date]],LeaveTracker[[#This Row],[End Date]],lstHolidays)</f>
        <v>1</v>
      </c>
      <c r="M3676" s="27"/>
    </row>
    <row r="3677" spans="1:13" ht="30" hidden="1" customHeight="1" x14ac:dyDescent="0.3">
      <c r="A3677" s="27">
        <f t="shared" si="32"/>
        <v>211</v>
      </c>
      <c r="B3677" s="31">
        <v>44972</v>
      </c>
      <c r="C3677" s="31">
        <v>44860</v>
      </c>
      <c r="D3677" s="19" t="s">
        <v>1048</v>
      </c>
      <c r="E3677" s="51" t="str">
        <f>IF(ISBLANK(LeaveTracker[[#This Row],[Employee Name]]),"-----",VLOOKUP(LeaveTracker[[#This Row],[Employee Name]],Employees[[Employee Name]:[Office]],7))</f>
        <v>ONT</v>
      </c>
      <c r="F3677" s="51" t="str">
        <f>IF(ISBLANK(LeaveTracker[[#This Row],[Employee Name]]),"-----",VLOOKUP(LeaveTracker[[#This Row],[Employee Name]],Employees[[Employee Name]:[Office]],6))</f>
        <v>REGULAR</v>
      </c>
      <c r="G3677" s="24">
        <v>44855</v>
      </c>
      <c r="H3677" s="24">
        <v>44855</v>
      </c>
      <c r="I3677" s="57" t="s">
        <v>81</v>
      </c>
      <c r="K3677" s="51" t="str">
        <f ca="1">LeaveTracker[[#This Row],[Days]]&amp;" "&amp;LeaveTracker[[#This Row],[Type of Leave]]</f>
        <v>1 SL</v>
      </c>
      <c r="L3677" s="23">
        <f ca="1">NETWORKDAYS(LeaveTracker[[#This Row],[Start Date]],LeaveTracker[[#This Row],[End Date]],lstHolidays)</f>
        <v>1</v>
      </c>
      <c r="M3677" s="27"/>
    </row>
    <row r="3678" spans="1:13" ht="30" hidden="1" customHeight="1" x14ac:dyDescent="0.3">
      <c r="A3678" s="27">
        <f t="shared" si="32"/>
        <v>212</v>
      </c>
      <c r="B3678" s="31">
        <v>44972</v>
      </c>
      <c r="C3678" s="31">
        <v>44842</v>
      </c>
      <c r="D3678" s="19" t="s">
        <v>1048</v>
      </c>
      <c r="E3678" s="51" t="str">
        <f>IF(ISBLANK(LeaveTracker[[#This Row],[Employee Name]]),"-----",VLOOKUP(LeaveTracker[[#This Row],[Employee Name]],Employees[[Employee Name]:[Office]],7))</f>
        <v>ONT</v>
      </c>
      <c r="F3678" s="51" t="str">
        <f>IF(ISBLANK(LeaveTracker[[#This Row],[Employee Name]]),"-----",VLOOKUP(LeaveTracker[[#This Row],[Employee Name]],Employees[[Employee Name]:[Office]],6))</f>
        <v>REGULAR</v>
      </c>
      <c r="G3678" s="24">
        <v>44835</v>
      </c>
      <c r="H3678" s="24">
        <v>44835</v>
      </c>
      <c r="I3678" s="57" t="s">
        <v>81</v>
      </c>
      <c r="K3678" s="51" t="str">
        <f ca="1">LeaveTracker[[#This Row],[Days]]&amp;" "&amp;LeaveTracker[[#This Row],[Type of Leave]]</f>
        <v>0 SL</v>
      </c>
      <c r="L3678" s="23">
        <f ca="1">NETWORKDAYS(LeaveTracker[[#This Row],[Start Date]],LeaveTracker[[#This Row],[End Date]],lstHolidays)</f>
        <v>0</v>
      </c>
      <c r="M3678" s="27"/>
    </row>
    <row r="3679" spans="1:13" ht="30" hidden="1" customHeight="1" x14ac:dyDescent="0.3">
      <c r="A3679" s="27">
        <v>212</v>
      </c>
      <c r="B3679" s="31">
        <v>44972</v>
      </c>
      <c r="C3679" s="31">
        <v>44842</v>
      </c>
      <c r="D3679" s="19" t="s">
        <v>1048</v>
      </c>
      <c r="E3679" s="51" t="str">
        <f>IF(ISBLANK(LeaveTracker[[#This Row],[Employee Name]]),"-----",VLOOKUP(LeaveTracker[[#This Row],[Employee Name]],Employees[[Employee Name]:[Office]],7))</f>
        <v>ONT</v>
      </c>
      <c r="F3679" s="51" t="str">
        <f>IF(ISBLANK(LeaveTracker[[#This Row],[Employee Name]]),"-----",VLOOKUP(LeaveTracker[[#This Row],[Employee Name]],Employees[[Employee Name]:[Office]],6))</f>
        <v>REGULAR</v>
      </c>
      <c r="G3679" s="24">
        <v>44838</v>
      </c>
      <c r="H3679" s="24">
        <v>44839</v>
      </c>
      <c r="I3679" s="57" t="s">
        <v>81</v>
      </c>
      <c r="K3679" s="51" t="str">
        <f ca="1">LeaveTracker[[#This Row],[Days]]&amp;" "&amp;LeaveTracker[[#This Row],[Type of Leave]]</f>
        <v>2 SL</v>
      </c>
      <c r="L3679" s="23">
        <f ca="1">NETWORKDAYS(LeaveTracker[[#This Row],[Start Date]],LeaveTracker[[#This Row],[End Date]],lstHolidays)</f>
        <v>2</v>
      </c>
      <c r="M3679" s="27"/>
    </row>
    <row r="3680" spans="1:13" ht="30" hidden="1" customHeight="1" x14ac:dyDescent="0.3">
      <c r="A3680" s="27">
        <f t="shared" si="32"/>
        <v>213</v>
      </c>
      <c r="B3680" s="31">
        <v>44972</v>
      </c>
      <c r="C3680" s="31">
        <v>44852</v>
      </c>
      <c r="D3680" s="19" t="s">
        <v>2069</v>
      </c>
      <c r="E3680" s="51" t="str">
        <f>IF(ISBLANK(LeaveTracker[[#This Row],[Employee Name]]),"-----",VLOOKUP(LeaveTracker[[#This Row],[Employee Name]],Employees[[Employee Name]:[Office]],7))</f>
        <v>TCIS</v>
      </c>
      <c r="F3680" s="51" t="str">
        <f>IF(ISBLANK(LeaveTracker[[#This Row],[Employee Name]]),"-----",VLOOKUP(LeaveTracker[[#This Row],[Employee Name]],Employees[[Employee Name]:[Office]],6))</f>
        <v>JOBCON</v>
      </c>
      <c r="G3680" s="24">
        <v>44872</v>
      </c>
      <c r="H3680" s="24">
        <v>44876</v>
      </c>
      <c r="I3680" s="57" t="s">
        <v>82</v>
      </c>
      <c r="K3680" s="51" t="str">
        <f ca="1">LeaveTracker[[#This Row],[Days]]&amp;" "&amp;LeaveTracker[[#This Row],[Type of Leave]]</f>
        <v>5 VL</v>
      </c>
      <c r="L3680" s="23">
        <f ca="1">NETWORKDAYS(LeaveTracker[[#This Row],[Start Date]],LeaveTracker[[#This Row],[End Date]],lstHolidays)</f>
        <v>5</v>
      </c>
      <c r="M3680" s="27"/>
    </row>
    <row r="3681" spans="1:13" ht="30" hidden="1" customHeight="1" x14ac:dyDescent="0.3">
      <c r="A3681" s="27">
        <f t="shared" si="32"/>
        <v>214</v>
      </c>
      <c r="B3681" s="31">
        <v>44972</v>
      </c>
      <c r="C3681" s="31">
        <v>44842</v>
      </c>
      <c r="D3681" s="19" t="s">
        <v>1048</v>
      </c>
      <c r="E3681" s="51" t="str">
        <f>IF(ISBLANK(LeaveTracker[[#This Row],[Employee Name]]),"-----",VLOOKUP(LeaveTracker[[#This Row],[Employee Name]],Employees[[Employee Name]:[Office]],7))</f>
        <v>ONT</v>
      </c>
      <c r="F3681" s="51" t="str">
        <f>IF(ISBLANK(LeaveTracker[[#This Row],[Employee Name]]),"-----",VLOOKUP(LeaveTracker[[#This Row],[Employee Name]],Employees[[Employee Name]:[Office]],6))</f>
        <v>REGULAR</v>
      </c>
      <c r="G3681" s="24">
        <v>44832</v>
      </c>
      <c r="H3681" s="24">
        <v>44834</v>
      </c>
      <c r="I3681" s="57" t="s">
        <v>81</v>
      </c>
      <c r="K3681" s="51" t="str">
        <f ca="1">LeaveTracker[[#This Row],[Days]]&amp;" "&amp;LeaveTracker[[#This Row],[Type of Leave]]</f>
        <v>3 SL</v>
      </c>
      <c r="L3681" s="23">
        <f ca="1">NETWORKDAYS(LeaveTracker[[#This Row],[Start Date]],LeaveTracker[[#This Row],[End Date]],lstHolidays)</f>
        <v>3</v>
      </c>
      <c r="M3681" s="27"/>
    </row>
    <row r="3682" spans="1:13" ht="30" hidden="1" customHeight="1" x14ac:dyDescent="0.3">
      <c r="A3682" s="27">
        <f t="shared" si="32"/>
        <v>215</v>
      </c>
      <c r="B3682" s="31">
        <v>44972</v>
      </c>
      <c r="C3682" s="31">
        <v>44839</v>
      </c>
      <c r="D3682" s="19" t="s">
        <v>2069</v>
      </c>
      <c r="E3682" s="51" t="str">
        <f>IF(ISBLANK(LeaveTracker[[#This Row],[Employee Name]]),"-----",VLOOKUP(LeaveTracker[[#This Row],[Employee Name]],Employees[[Employee Name]:[Office]],7))</f>
        <v>TCIS</v>
      </c>
      <c r="F3682" s="51" t="str">
        <f>IF(ISBLANK(LeaveTracker[[#This Row],[Employee Name]]),"-----",VLOOKUP(LeaveTracker[[#This Row],[Employee Name]],Employees[[Employee Name]:[Office]],6))</f>
        <v>JOBCON</v>
      </c>
      <c r="G3682" s="24">
        <v>44829</v>
      </c>
      <c r="H3682" s="24">
        <v>44834</v>
      </c>
      <c r="I3682" s="57" t="s">
        <v>81</v>
      </c>
      <c r="K3682" s="51" t="str">
        <f ca="1">LeaveTracker[[#This Row],[Days]]&amp;" "&amp;LeaveTracker[[#This Row],[Type of Leave]]</f>
        <v>5 SL</v>
      </c>
      <c r="L3682" s="23">
        <f ca="1">NETWORKDAYS(LeaveTracker[[#This Row],[Start Date]],LeaveTracker[[#This Row],[End Date]],lstHolidays)</f>
        <v>5</v>
      </c>
      <c r="M3682" s="27"/>
    </row>
    <row r="3683" spans="1:13" ht="30" hidden="1" customHeight="1" x14ac:dyDescent="0.3">
      <c r="A3683" s="27">
        <f t="shared" si="32"/>
        <v>216</v>
      </c>
      <c r="B3683" s="31">
        <v>44972</v>
      </c>
      <c r="C3683" s="31">
        <v>44818</v>
      </c>
      <c r="D3683" s="19" t="s">
        <v>1975</v>
      </c>
      <c r="E3683" s="51" t="str">
        <f>IF(ISBLANK(LeaveTracker[[#This Row],[Employee Name]]),"-----",VLOOKUP(LeaveTracker[[#This Row],[Employee Name]],Employees[[Employee Name]:[Office]],7))</f>
        <v>ONT</v>
      </c>
      <c r="F3683" s="51" t="str">
        <f>IF(ISBLANK(LeaveTracker[[#This Row],[Employee Name]]),"-----",VLOOKUP(LeaveTracker[[#This Row],[Employee Name]],Employees[[Employee Name]:[Office]],6))</f>
        <v>CASUAL</v>
      </c>
      <c r="G3683" s="24">
        <v>44808</v>
      </c>
      <c r="H3683" s="24">
        <v>44810</v>
      </c>
      <c r="I3683" s="57" t="s">
        <v>81</v>
      </c>
      <c r="K3683" s="51" t="str">
        <f ca="1">LeaveTracker[[#This Row],[Days]]&amp;" "&amp;LeaveTracker[[#This Row],[Type of Leave]]</f>
        <v>2 SL</v>
      </c>
      <c r="L3683" s="23">
        <f ca="1">NETWORKDAYS(LeaveTracker[[#This Row],[Start Date]],LeaveTracker[[#This Row],[End Date]],lstHolidays)</f>
        <v>2</v>
      </c>
      <c r="M3683" s="27"/>
    </row>
    <row r="3684" spans="1:13" ht="30" hidden="1" customHeight="1" x14ac:dyDescent="0.3">
      <c r="A3684" s="27">
        <f t="shared" si="32"/>
        <v>217</v>
      </c>
      <c r="B3684" s="31">
        <v>44972</v>
      </c>
      <c r="C3684" s="31">
        <v>44816</v>
      </c>
      <c r="D3684" s="19" t="s">
        <v>1857</v>
      </c>
      <c r="E3684" s="51" t="str">
        <f>IF(ISBLANK(LeaveTracker[[#This Row],[Employee Name]]),"-----",VLOOKUP(LeaveTracker[[#This Row],[Employee Name]],Employees[[Employee Name]:[Office]],7))</f>
        <v>ONT</v>
      </c>
      <c r="F3684" s="51" t="str">
        <f>IF(ISBLANK(LeaveTracker[[#This Row],[Employee Name]]),"-----",VLOOKUP(LeaveTracker[[#This Row],[Employee Name]],Employees[[Employee Name]:[Office]],6))</f>
        <v>CASUAL</v>
      </c>
      <c r="G3684" s="24">
        <v>44813</v>
      </c>
      <c r="H3684" s="24">
        <v>44813</v>
      </c>
      <c r="I3684" s="57" t="s">
        <v>81</v>
      </c>
      <c r="K3684" s="51" t="str">
        <f ca="1">LeaveTracker[[#This Row],[Days]]&amp;" "&amp;LeaveTracker[[#This Row],[Type of Leave]]</f>
        <v>1 SL</v>
      </c>
      <c r="L3684" s="23">
        <f ca="1">NETWORKDAYS(LeaveTracker[[#This Row],[Start Date]],LeaveTracker[[#This Row],[End Date]],lstHolidays)</f>
        <v>1</v>
      </c>
      <c r="M3684" s="27"/>
    </row>
    <row r="3685" spans="1:13" ht="30" hidden="1" customHeight="1" x14ac:dyDescent="0.3">
      <c r="A3685" s="27">
        <f t="shared" si="32"/>
        <v>218</v>
      </c>
      <c r="B3685" s="31">
        <v>44972</v>
      </c>
      <c r="C3685" s="31">
        <v>44869</v>
      </c>
      <c r="D3685" s="19" t="s">
        <v>1871</v>
      </c>
      <c r="E3685" s="51" t="str">
        <f>IF(ISBLANK(LeaveTracker[[#This Row],[Employee Name]]),"-----",VLOOKUP(LeaveTracker[[#This Row],[Employee Name]],Employees[[Employee Name]:[Office]],7))</f>
        <v>ONT</v>
      </c>
      <c r="F3685" s="51" t="str">
        <f>IF(ISBLANK(LeaveTracker[[#This Row],[Employee Name]]),"-----",VLOOKUP(LeaveTracker[[#This Row],[Employee Name]],Employees[[Employee Name]:[Office]],6))</f>
        <v>CASUAL</v>
      </c>
      <c r="G3685" s="24">
        <v>44858</v>
      </c>
      <c r="H3685" s="24">
        <v>44858</v>
      </c>
      <c r="I3685" s="57" t="s">
        <v>81</v>
      </c>
      <c r="K3685" s="51" t="str">
        <f ca="1">LeaveTracker[[#This Row],[Days]]&amp;" "&amp;LeaveTracker[[#This Row],[Type of Leave]]</f>
        <v>1 SL</v>
      </c>
      <c r="L3685" s="23">
        <f ca="1">NETWORKDAYS(LeaveTracker[[#This Row],[Start Date]],LeaveTracker[[#This Row],[End Date]],lstHolidays)</f>
        <v>1</v>
      </c>
      <c r="M3685" s="27"/>
    </row>
    <row r="3686" spans="1:13" ht="30" hidden="1" customHeight="1" x14ac:dyDescent="0.3">
      <c r="A3686" s="27">
        <f t="shared" si="32"/>
        <v>219</v>
      </c>
      <c r="B3686" s="31">
        <v>44972</v>
      </c>
      <c r="C3686" s="31">
        <v>44869</v>
      </c>
      <c r="D3686" s="19" t="s">
        <v>1871</v>
      </c>
      <c r="E3686" s="51" t="str">
        <f>IF(ISBLANK(LeaveTracker[[#This Row],[Employee Name]]),"-----",VLOOKUP(LeaveTracker[[#This Row],[Employee Name]],Employees[[Employee Name]:[Office]],7))</f>
        <v>ONT</v>
      </c>
      <c r="F3686" s="51" t="str">
        <f>IF(ISBLANK(LeaveTracker[[#This Row],[Employee Name]]),"-----",VLOOKUP(LeaveTracker[[#This Row],[Employee Name]],Employees[[Employee Name]:[Office]],6))</f>
        <v>CASUAL</v>
      </c>
      <c r="G3686" s="24">
        <v>44887</v>
      </c>
      <c r="H3686" s="24">
        <v>44891</v>
      </c>
      <c r="I3686" s="57" t="s">
        <v>82</v>
      </c>
      <c r="K3686" s="51" t="str">
        <f ca="1">LeaveTracker[[#This Row],[Days]]&amp;" "&amp;LeaveTracker[[#This Row],[Type of Leave]]</f>
        <v>4 VL</v>
      </c>
      <c r="L3686" s="23">
        <f ca="1">NETWORKDAYS(LeaveTracker[[#This Row],[Start Date]],LeaveTracker[[#This Row],[End Date]],lstHolidays)</f>
        <v>4</v>
      </c>
      <c r="M3686" s="27"/>
    </row>
    <row r="3687" spans="1:13" ht="30" hidden="1" customHeight="1" x14ac:dyDescent="0.3">
      <c r="A3687" s="27">
        <f t="shared" si="32"/>
        <v>220</v>
      </c>
      <c r="B3687" s="31">
        <v>44972</v>
      </c>
      <c r="C3687" s="31">
        <v>44893</v>
      </c>
      <c r="D3687" s="19" t="s">
        <v>1034</v>
      </c>
      <c r="E3687" s="51" t="str">
        <f>IF(ISBLANK(LeaveTracker[[#This Row],[Employee Name]]),"-----",VLOOKUP(LeaveTracker[[#This Row],[Employee Name]],Employees[[Employee Name]:[Office]],7))</f>
        <v>CHO</v>
      </c>
      <c r="F3687" s="51" t="str">
        <f>IF(ISBLANK(LeaveTracker[[#This Row],[Employee Name]]),"-----",VLOOKUP(LeaveTracker[[#This Row],[Employee Name]],Employees[[Employee Name]:[Office]],6))</f>
        <v>CASUAL</v>
      </c>
      <c r="G3687" s="24">
        <v>44896</v>
      </c>
      <c r="H3687" s="24">
        <v>44896</v>
      </c>
      <c r="I3687" s="57" t="s">
        <v>82</v>
      </c>
      <c r="K3687" s="51" t="str">
        <f ca="1">LeaveTracker[[#This Row],[Days]]&amp;" "&amp;LeaveTracker[[#This Row],[Type of Leave]]</f>
        <v>1 VL</v>
      </c>
      <c r="L3687" s="23">
        <f ca="1">NETWORKDAYS(LeaveTracker[[#This Row],[Start Date]],LeaveTracker[[#This Row],[End Date]],lstHolidays)</f>
        <v>1</v>
      </c>
      <c r="M3687" s="27"/>
    </row>
    <row r="3688" spans="1:13" ht="30" hidden="1" customHeight="1" x14ac:dyDescent="0.3">
      <c r="A3688" s="27">
        <v>220</v>
      </c>
      <c r="B3688" s="31">
        <v>44972</v>
      </c>
      <c r="C3688" s="31">
        <v>44893</v>
      </c>
      <c r="D3688" s="19" t="s">
        <v>1034</v>
      </c>
      <c r="E3688" s="51" t="str">
        <f>IF(ISBLANK(LeaveTracker[[#This Row],[Employee Name]]),"-----",VLOOKUP(LeaveTracker[[#This Row],[Employee Name]],Employees[[Employee Name]:[Office]],7))</f>
        <v>CHO</v>
      </c>
      <c r="F3688" s="51" t="str">
        <f>IF(ISBLANK(LeaveTracker[[#This Row],[Employee Name]]),"-----",VLOOKUP(LeaveTracker[[#This Row],[Employee Name]],Employees[[Employee Name]:[Office]],6))</f>
        <v>CASUAL</v>
      </c>
      <c r="G3688" s="24">
        <v>44921</v>
      </c>
      <c r="H3688" s="24">
        <v>44924</v>
      </c>
      <c r="I3688" s="57" t="s">
        <v>82</v>
      </c>
      <c r="K3688" s="51" t="str">
        <f ca="1">LeaveTracker[[#This Row],[Days]]&amp;" "&amp;LeaveTracker[[#This Row],[Type of Leave]]</f>
        <v>3 VL</v>
      </c>
      <c r="L3688" s="23">
        <f ca="1">NETWORKDAYS(LeaveTracker[[#This Row],[Start Date]],LeaveTracker[[#This Row],[End Date]],lstHolidays)</f>
        <v>3</v>
      </c>
      <c r="M3688" s="27"/>
    </row>
    <row r="3689" spans="1:13" ht="30" hidden="1" customHeight="1" x14ac:dyDescent="0.3">
      <c r="A3689" s="27">
        <f t="shared" si="32"/>
        <v>221</v>
      </c>
      <c r="B3689" s="31">
        <v>44972</v>
      </c>
      <c r="C3689" s="31">
        <v>44893</v>
      </c>
      <c r="D3689" s="19" t="s">
        <v>1839</v>
      </c>
      <c r="E3689" s="51" t="str">
        <f>IF(ISBLANK(LeaveTracker[[#This Row],[Employee Name]]),"-----",VLOOKUP(LeaveTracker[[#This Row],[Employee Name]],Employees[[Employee Name]:[Office]],7))</f>
        <v>CHO</v>
      </c>
      <c r="F3689" s="51" t="str">
        <f>IF(ISBLANK(LeaveTracker[[#This Row],[Employee Name]]),"-----",VLOOKUP(LeaveTracker[[#This Row],[Employee Name]],Employees[[Employee Name]:[Office]],6))</f>
        <v>CASUAL</v>
      </c>
      <c r="G3689" s="24">
        <v>44921</v>
      </c>
      <c r="H3689" s="24">
        <v>44924</v>
      </c>
      <c r="I3689" s="57" t="s">
        <v>82</v>
      </c>
      <c r="K3689" s="51" t="str">
        <f ca="1">LeaveTracker[[#This Row],[Days]]&amp;" "&amp;LeaveTracker[[#This Row],[Type of Leave]]</f>
        <v>3 VL</v>
      </c>
      <c r="L3689" s="23">
        <f ca="1">NETWORKDAYS(LeaveTracker[[#This Row],[Start Date]],LeaveTracker[[#This Row],[End Date]],lstHolidays)</f>
        <v>3</v>
      </c>
      <c r="M3689" s="27"/>
    </row>
    <row r="3690" spans="1:13" ht="30" hidden="1" customHeight="1" x14ac:dyDescent="0.3">
      <c r="A3690" s="27">
        <f t="shared" si="32"/>
        <v>222</v>
      </c>
      <c r="B3690" s="31">
        <v>44972</v>
      </c>
      <c r="C3690" s="31">
        <v>44893</v>
      </c>
      <c r="D3690" s="19" t="s">
        <v>1943</v>
      </c>
      <c r="E3690" s="51" t="str">
        <f>IF(ISBLANK(LeaveTracker[[#This Row],[Employee Name]]),"-----",VLOOKUP(LeaveTracker[[#This Row],[Employee Name]],Employees[[Employee Name]:[Office]],7))</f>
        <v>CHO</v>
      </c>
      <c r="F3690" s="51" t="str">
        <f>IF(ISBLANK(LeaveTracker[[#This Row],[Employee Name]]),"-----",VLOOKUP(LeaveTracker[[#This Row],[Employee Name]],Employees[[Employee Name]:[Office]],6))</f>
        <v>REGULAR</v>
      </c>
      <c r="G3690" s="24">
        <v>44921</v>
      </c>
      <c r="H3690" s="24">
        <v>44924</v>
      </c>
      <c r="I3690" s="57" t="s">
        <v>82</v>
      </c>
      <c r="K3690" s="51" t="str">
        <f ca="1">LeaveTracker[[#This Row],[Days]]&amp;" "&amp;LeaveTracker[[#This Row],[Type of Leave]]</f>
        <v>3 VL</v>
      </c>
      <c r="L3690" s="23">
        <f ca="1">NETWORKDAYS(LeaveTracker[[#This Row],[Start Date]],LeaveTracker[[#This Row],[End Date]],lstHolidays)</f>
        <v>3</v>
      </c>
      <c r="M3690" s="27"/>
    </row>
    <row r="3691" spans="1:13" ht="30" hidden="1" customHeight="1" x14ac:dyDescent="0.3">
      <c r="A3691" s="27">
        <f t="shared" si="32"/>
        <v>223</v>
      </c>
      <c r="B3691" s="31">
        <v>44972</v>
      </c>
      <c r="C3691" s="31">
        <v>44804</v>
      </c>
      <c r="D3691" s="19" t="s">
        <v>1326</v>
      </c>
      <c r="E3691" s="51" t="str">
        <f>IF(ISBLANK(LeaveTracker[[#This Row],[Employee Name]]),"-----",VLOOKUP(LeaveTracker[[#This Row],[Employee Name]],Employees[[Employee Name]:[Office]],7))</f>
        <v>CHO</v>
      </c>
      <c r="F3691" s="51" t="str">
        <f>IF(ISBLANK(LeaveTracker[[#This Row],[Employee Name]]),"-----",VLOOKUP(LeaveTracker[[#This Row],[Employee Name]],Employees[[Employee Name]:[Office]],6))</f>
        <v>REGULAR</v>
      </c>
      <c r="G3691" s="24">
        <v>44823</v>
      </c>
      <c r="H3691" s="24">
        <v>44824</v>
      </c>
      <c r="I3691" s="57" t="s">
        <v>82</v>
      </c>
      <c r="K3691" s="51" t="str">
        <f ca="1">LeaveTracker[[#This Row],[Days]]&amp;" "&amp;LeaveTracker[[#This Row],[Type of Leave]]</f>
        <v>2 VL</v>
      </c>
      <c r="L3691" s="23">
        <f ca="1">NETWORKDAYS(LeaveTracker[[#This Row],[Start Date]],LeaveTracker[[#This Row],[End Date]],lstHolidays)</f>
        <v>2</v>
      </c>
      <c r="M3691" s="27"/>
    </row>
    <row r="3692" spans="1:13" ht="30" hidden="1" customHeight="1" x14ac:dyDescent="0.3">
      <c r="A3692" s="27">
        <f t="shared" si="32"/>
        <v>224</v>
      </c>
      <c r="B3692" s="31">
        <v>44972</v>
      </c>
      <c r="C3692" s="31">
        <v>44893</v>
      </c>
      <c r="D3692" s="19" t="s">
        <v>1955</v>
      </c>
      <c r="E3692" s="51" t="str">
        <f>IF(ISBLANK(LeaveTracker[[#This Row],[Employee Name]]),"-----",VLOOKUP(LeaveTracker[[#This Row],[Employee Name]],Employees[[Employee Name]:[Office]],7))</f>
        <v>CHO</v>
      </c>
      <c r="F3692" s="51" t="str">
        <f>IF(ISBLANK(LeaveTracker[[#This Row],[Employee Name]]),"-----",VLOOKUP(LeaveTracker[[#This Row],[Employee Name]],Employees[[Employee Name]:[Office]],6))</f>
        <v>CASUAL</v>
      </c>
      <c r="G3692" s="24">
        <v>44907</v>
      </c>
      <c r="H3692" s="24">
        <v>44907</v>
      </c>
      <c r="I3692" s="57" t="s">
        <v>82</v>
      </c>
      <c r="K3692" s="51" t="str">
        <f ca="1">LeaveTracker[[#This Row],[Days]]&amp;" "&amp;LeaveTracker[[#This Row],[Type of Leave]]</f>
        <v>1 VL</v>
      </c>
      <c r="L3692" s="23">
        <f ca="1">NETWORKDAYS(LeaveTracker[[#This Row],[Start Date]],LeaveTracker[[#This Row],[End Date]],lstHolidays)</f>
        <v>1</v>
      </c>
      <c r="M3692" s="27"/>
    </row>
    <row r="3693" spans="1:13" ht="30" hidden="1" customHeight="1" x14ac:dyDescent="0.3">
      <c r="A3693" s="27">
        <v>224</v>
      </c>
      <c r="B3693" s="31">
        <v>44972</v>
      </c>
      <c r="C3693" s="31">
        <v>44893</v>
      </c>
      <c r="D3693" s="19" t="s">
        <v>1955</v>
      </c>
      <c r="E3693" s="51" t="str">
        <f>IF(ISBLANK(LeaveTracker[[#This Row],[Employee Name]]),"-----",VLOOKUP(LeaveTracker[[#This Row],[Employee Name]],Employees[[Employee Name]:[Office]],7))</f>
        <v>CHO</v>
      </c>
      <c r="F3693" s="51" t="str">
        <f>IF(ISBLANK(LeaveTracker[[#This Row],[Employee Name]]),"-----",VLOOKUP(LeaveTracker[[#This Row],[Employee Name]],Employees[[Employee Name]:[Office]],6))</f>
        <v>CASUAL</v>
      </c>
      <c r="G3693" s="24">
        <v>44921</v>
      </c>
      <c r="H3693" s="24">
        <v>44924</v>
      </c>
      <c r="I3693" s="57" t="s">
        <v>82</v>
      </c>
      <c r="K3693" s="51" t="str">
        <f ca="1">LeaveTracker[[#This Row],[Days]]&amp;" "&amp;LeaveTracker[[#This Row],[Type of Leave]]</f>
        <v>3 VL</v>
      </c>
      <c r="L3693" s="23">
        <f ca="1">NETWORKDAYS(LeaveTracker[[#This Row],[Start Date]],LeaveTracker[[#This Row],[End Date]],lstHolidays)</f>
        <v>3</v>
      </c>
      <c r="M3693" s="27"/>
    </row>
    <row r="3694" spans="1:13" ht="30" hidden="1" customHeight="1" x14ac:dyDescent="0.3">
      <c r="A3694" s="27">
        <f t="shared" si="32"/>
        <v>225</v>
      </c>
      <c r="B3694" s="31">
        <v>44972</v>
      </c>
      <c r="C3694" s="31">
        <v>44879</v>
      </c>
      <c r="D3694" s="19" t="s">
        <v>1761</v>
      </c>
      <c r="E3694" s="51" t="str">
        <f>IF(ISBLANK(LeaveTracker[[#This Row],[Employee Name]]),"-----",VLOOKUP(LeaveTracker[[#This Row],[Employee Name]],Employees[[Employee Name]:[Office]],7))</f>
        <v>ACCOUNTING</v>
      </c>
      <c r="F3694" s="51" t="str">
        <f>IF(ISBLANK(LeaveTracker[[#This Row],[Employee Name]]),"-----",VLOOKUP(LeaveTracker[[#This Row],[Employee Name]],Employees[[Employee Name]:[Office]],6))</f>
        <v>CASUAL</v>
      </c>
      <c r="G3694" s="24">
        <v>44876</v>
      </c>
      <c r="H3694" s="24">
        <v>44876</v>
      </c>
      <c r="I3694" s="57" t="s">
        <v>81</v>
      </c>
      <c r="K3694" s="51" t="str">
        <f ca="1">LeaveTracker[[#This Row],[Days]]&amp;" "&amp;LeaveTracker[[#This Row],[Type of Leave]]</f>
        <v>1 SL</v>
      </c>
      <c r="L3694" s="23">
        <f ca="1">NETWORKDAYS(LeaveTracker[[#This Row],[Start Date]],LeaveTracker[[#This Row],[End Date]],lstHolidays)</f>
        <v>1</v>
      </c>
      <c r="M3694" s="27"/>
    </row>
    <row r="3695" spans="1:13" ht="30" hidden="1" customHeight="1" x14ac:dyDescent="0.3">
      <c r="A3695" s="27">
        <f t="shared" si="32"/>
        <v>226</v>
      </c>
      <c r="B3695" s="31">
        <v>44972</v>
      </c>
      <c r="C3695" s="31">
        <v>44865</v>
      </c>
      <c r="D3695" s="19" t="s">
        <v>462</v>
      </c>
      <c r="E3695" s="51" t="str">
        <f>IF(ISBLANK(LeaveTracker[[#This Row],[Employee Name]]),"-----",VLOOKUP(LeaveTracker[[#This Row],[Employee Name]],Employees[[Employee Name]:[Office]],7))</f>
        <v>HRMO</v>
      </c>
      <c r="F3695" s="51" t="str">
        <f>IF(ISBLANK(LeaveTracker[[#This Row],[Employee Name]]),"-----",VLOOKUP(LeaveTracker[[#This Row],[Employee Name]],Employees[[Employee Name]:[Office]],6))</f>
        <v>REGULAR</v>
      </c>
      <c r="G3695" s="24">
        <v>44873</v>
      </c>
      <c r="H3695" s="24">
        <v>44873</v>
      </c>
      <c r="I3695" s="57" t="s">
        <v>82</v>
      </c>
      <c r="K3695" s="51" t="str">
        <f ca="1">LeaveTracker[[#This Row],[Days]]&amp;" "&amp;LeaveTracker[[#This Row],[Type of Leave]]</f>
        <v>1 VL</v>
      </c>
      <c r="L3695" s="23">
        <f ca="1">NETWORKDAYS(LeaveTracker[[#This Row],[Start Date]],LeaveTracker[[#This Row],[End Date]],lstHolidays)</f>
        <v>1</v>
      </c>
      <c r="M3695" s="27"/>
    </row>
    <row r="3696" spans="1:13" ht="30" hidden="1" customHeight="1" x14ac:dyDescent="0.3">
      <c r="A3696" s="27">
        <v>226</v>
      </c>
      <c r="B3696" s="31">
        <v>44972</v>
      </c>
      <c r="C3696" s="31">
        <v>44865</v>
      </c>
      <c r="D3696" s="19" t="s">
        <v>462</v>
      </c>
      <c r="E3696" s="51" t="str">
        <f>IF(ISBLANK(LeaveTracker[[#This Row],[Employee Name]]),"-----",VLOOKUP(LeaveTracker[[#This Row],[Employee Name]],Employees[[Employee Name]:[Office]],7))</f>
        <v>HRMO</v>
      </c>
      <c r="F3696" s="51" t="str">
        <f>IF(ISBLANK(LeaveTracker[[#This Row],[Employee Name]]),"-----",VLOOKUP(LeaveTracker[[#This Row],[Employee Name]],Employees[[Employee Name]:[Office]],6))</f>
        <v>REGULAR</v>
      </c>
      <c r="G3696" s="24">
        <v>44881</v>
      </c>
      <c r="H3696" s="24">
        <v>44881</v>
      </c>
      <c r="I3696" s="57" t="s">
        <v>82</v>
      </c>
      <c r="K3696" s="51" t="str">
        <f ca="1">LeaveTracker[[#This Row],[Days]]&amp;" "&amp;LeaveTracker[[#This Row],[Type of Leave]]</f>
        <v>1 VL</v>
      </c>
      <c r="L3696" s="23">
        <f ca="1">NETWORKDAYS(LeaveTracker[[#This Row],[Start Date]],LeaveTracker[[#This Row],[End Date]],lstHolidays)</f>
        <v>1</v>
      </c>
      <c r="M3696" s="27"/>
    </row>
    <row r="3697" spans="1:13" ht="30" hidden="1" customHeight="1" x14ac:dyDescent="0.3">
      <c r="A3697" s="27">
        <f t="shared" si="32"/>
        <v>227</v>
      </c>
      <c r="B3697" s="31">
        <v>44972</v>
      </c>
      <c r="C3697" s="31">
        <v>44907</v>
      </c>
      <c r="D3697" s="19" t="s">
        <v>729</v>
      </c>
      <c r="E3697" s="51" t="str">
        <f>IF(ISBLANK(LeaveTracker[[#This Row],[Employee Name]]),"-----",VLOOKUP(LeaveTracker[[#This Row],[Employee Name]],Employees[[Employee Name]:[Office]],7))</f>
        <v>SP</v>
      </c>
      <c r="F3697" s="51" t="str">
        <f>IF(ISBLANK(LeaveTracker[[#This Row],[Employee Name]]),"-----",VLOOKUP(LeaveTracker[[#This Row],[Employee Name]],Employees[[Employee Name]:[Office]],6))</f>
        <v>REGULAR</v>
      </c>
      <c r="G3697" s="24">
        <v>44914</v>
      </c>
      <c r="H3697" s="24">
        <v>44915</v>
      </c>
      <c r="I3697" s="57" t="s">
        <v>82</v>
      </c>
      <c r="K3697" s="51" t="str">
        <f ca="1">LeaveTracker[[#This Row],[Days]]&amp;" "&amp;LeaveTracker[[#This Row],[Type of Leave]]</f>
        <v>2 VL</v>
      </c>
      <c r="L3697" s="23">
        <f ca="1">NETWORKDAYS(LeaveTracker[[#This Row],[Start Date]],LeaveTracker[[#This Row],[End Date]],lstHolidays)</f>
        <v>2</v>
      </c>
      <c r="M3697" s="27"/>
    </row>
    <row r="3698" spans="1:13" ht="30" hidden="1" customHeight="1" x14ac:dyDescent="0.3">
      <c r="A3698" s="27">
        <f t="shared" si="32"/>
        <v>228</v>
      </c>
      <c r="B3698" s="31">
        <v>44972</v>
      </c>
      <c r="C3698" s="31">
        <v>44825</v>
      </c>
      <c r="D3698" s="19" t="s">
        <v>163</v>
      </c>
      <c r="E3698" s="51" t="str">
        <f>IF(ISBLANK(LeaveTracker[[#This Row],[Employee Name]]),"-----",VLOOKUP(LeaveTracker[[#This Row],[Employee Name]],Employees[[Employee Name]:[Office]],7))</f>
        <v>CHO</v>
      </c>
      <c r="F3698" s="51" t="str">
        <f>IF(ISBLANK(LeaveTracker[[#This Row],[Employee Name]]),"-----",VLOOKUP(LeaveTracker[[#This Row],[Employee Name]],Employees[[Employee Name]:[Office]],6))</f>
        <v>REGULAR</v>
      </c>
      <c r="G3698" s="24">
        <v>44823</v>
      </c>
      <c r="H3698" s="24">
        <v>44824</v>
      </c>
      <c r="I3698" s="57" t="s">
        <v>81</v>
      </c>
      <c r="K3698" s="51" t="str">
        <f ca="1">LeaveTracker[[#This Row],[Days]]&amp;" "&amp;LeaveTracker[[#This Row],[Type of Leave]]</f>
        <v>2 SL</v>
      </c>
      <c r="L3698" s="23">
        <f ca="1">NETWORKDAYS(LeaveTracker[[#This Row],[Start Date]],LeaveTracker[[#This Row],[End Date]],lstHolidays)</f>
        <v>2</v>
      </c>
      <c r="M3698" s="27"/>
    </row>
    <row r="3699" spans="1:13" ht="30" hidden="1" customHeight="1" x14ac:dyDescent="0.3">
      <c r="A3699" s="27">
        <f t="shared" si="32"/>
        <v>229</v>
      </c>
      <c r="B3699" s="31">
        <v>44972</v>
      </c>
      <c r="C3699" s="31">
        <v>44855</v>
      </c>
      <c r="D3699" s="19" t="s">
        <v>859</v>
      </c>
      <c r="E3699" s="51" t="str">
        <f>IF(ISBLANK(LeaveTracker[[#This Row],[Employee Name]]),"-----",VLOOKUP(LeaveTracker[[#This Row],[Employee Name]],Employees[[Employee Name]:[Office]],7))</f>
        <v>LCR</v>
      </c>
      <c r="F3699" s="51" t="str">
        <f>IF(ISBLANK(LeaveTracker[[#This Row],[Employee Name]]),"-----",VLOOKUP(LeaveTracker[[#This Row],[Employee Name]],Employees[[Employee Name]:[Office]],6))</f>
        <v>REGULAR</v>
      </c>
      <c r="G3699" s="24">
        <v>44852</v>
      </c>
      <c r="H3699" s="24">
        <v>44853</v>
      </c>
      <c r="I3699" s="57" t="s">
        <v>81</v>
      </c>
      <c r="K3699" s="51" t="str">
        <f ca="1">LeaveTracker[[#This Row],[Days]]&amp;" "&amp;LeaveTracker[[#This Row],[Type of Leave]]</f>
        <v>2 SL</v>
      </c>
      <c r="L3699" s="23">
        <f ca="1">NETWORKDAYS(LeaveTracker[[#This Row],[Start Date]],LeaveTracker[[#This Row],[End Date]],lstHolidays)</f>
        <v>2</v>
      </c>
      <c r="M3699" s="27"/>
    </row>
    <row r="3700" spans="1:13" ht="30" hidden="1" customHeight="1" x14ac:dyDescent="0.3">
      <c r="A3700" s="27">
        <f t="shared" si="32"/>
        <v>230</v>
      </c>
      <c r="B3700" s="31">
        <v>44972</v>
      </c>
      <c r="C3700" s="31">
        <v>44810</v>
      </c>
      <c r="D3700" s="19" t="s">
        <v>358</v>
      </c>
      <c r="E3700" s="51" t="str">
        <f>IF(ISBLANK(LeaveTracker[[#This Row],[Employee Name]]),"-----",VLOOKUP(LeaveTracker[[#This Row],[Employee Name]],Employees[[Employee Name]:[Office]],7))</f>
        <v>LCR</v>
      </c>
      <c r="F3700" s="51" t="str">
        <f>IF(ISBLANK(LeaveTracker[[#This Row],[Employee Name]]),"-----",VLOOKUP(LeaveTracker[[#This Row],[Employee Name]],Employees[[Employee Name]:[Office]],6))</f>
        <v>REGULAR</v>
      </c>
      <c r="G3700" s="24">
        <v>44806</v>
      </c>
      <c r="H3700" s="24">
        <v>44806</v>
      </c>
      <c r="I3700" s="57" t="s">
        <v>81</v>
      </c>
      <c r="K3700" s="51" t="str">
        <f ca="1">LeaveTracker[[#This Row],[Days]]&amp;" "&amp;LeaveTracker[[#This Row],[Type of Leave]]</f>
        <v>1 SL</v>
      </c>
      <c r="L3700" s="23">
        <f ca="1">NETWORKDAYS(LeaveTracker[[#This Row],[Start Date]],LeaveTracker[[#This Row],[End Date]],lstHolidays)</f>
        <v>1</v>
      </c>
      <c r="M3700" s="27"/>
    </row>
    <row r="3701" spans="1:13" ht="30" hidden="1" customHeight="1" x14ac:dyDescent="0.3">
      <c r="A3701" s="27">
        <v>230</v>
      </c>
      <c r="B3701" s="31">
        <v>44972</v>
      </c>
      <c r="C3701" s="31">
        <v>44810</v>
      </c>
      <c r="D3701" s="19" t="s">
        <v>358</v>
      </c>
      <c r="E3701" s="51" t="str">
        <f>IF(ISBLANK(LeaveTracker[[#This Row],[Employee Name]]),"-----",VLOOKUP(LeaveTracker[[#This Row],[Employee Name]],Employees[[Employee Name]:[Office]],7))</f>
        <v>LCR</v>
      </c>
      <c r="F3701" s="51" t="str">
        <f>IF(ISBLANK(LeaveTracker[[#This Row],[Employee Name]]),"-----",VLOOKUP(LeaveTracker[[#This Row],[Employee Name]],Employees[[Employee Name]:[Office]],6))</f>
        <v>REGULAR</v>
      </c>
      <c r="G3701" s="24">
        <v>44809</v>
      </c>
      <c r="H3701" s="24">
        <v>44809</v>
      </c>
      <c r="I3701" s="57" t="s">
        <v>81</v>
      </c>
      <c r="K3701" s="51" t="str">
        <f ca="1">LeaveTracker[[#This Row],[Days]]&amp;" "&amp;LeaveTracker[[#This Row],[Type of Leave]]</f>
        <v>1 SL</v>
      </c>
      <c r="L3701" s="23">
        <f ca="1">NETWORKDAYS(LeaveTracker[[#This Row],[Start Date]],LeaveTracker[[#This Row],[End Date]],lstHolidays)</f>
        <v>1</v>
      </c>
      <c r="M3701" s="27"/>
    </row>
    <row r="3702" spans="1:13" ht="30" hidden="1" customHeight="1" x14ac:dyDescent="0.3">
      <c r="A3702" s="27">
        <f t="shared" si="32"/>
        <v>231</v>
      </c>
      <c r="B3702" s="31">
        <v>44972</v>
      </c>
      <c r="C3702" s="31">
        <v>44845</v>
      </c>
      <c r="D3702" s="19" t="s">
        <v>2059</v>
      </c>
      <c r="E3702" s="51" t="str">
        <f>IF(ISBLANK(LeaveTracker[[#This Row],[Employee Name]]),"-----",VLOOKUP(LeaveTracker[[#This Row],[Employee Name]],Employees[[Employee Name]:[Office]],7))</f>
        <v>LCR</v>
      </c>
      <c r="F3702" s="51">
        <f>IF(ISBLANK(LeaveTracker[[#This Row],[Employee Name]]),"-----",VLOOKUP(LeaveTracker[[#This Row],[Employee Name]],Employees[[Employee Name]:[Office]],6))</f>
        <v>0</v>
      </c>
      <c r="G3702" s="24">
        <v>44867</v>
      </c>
      <c r="H3702" s="24">
        <v>44869</v>
      </c>
      <c r="I3702" s="57" t="s">
        <v>82</v>
      </c>
      <c r="K3702" s="51" t="str">
        <f ca="1">LeaveTracker[[#This Row],[Days]]&amp;" "&amp;LeaveTracker[[#This Row],[Type of Leave]]</f>
        <v>2 VL</v>
      </c>
      <c r="L3702" s="23">
        <f ca="1">NETWORKDAYS(LeaveTracker[[#This Row],[Start Date]],LeaveTracker[[#This Row],[End Date]],lstHolidays)</f>
        <v>2</v>
      </c>
      <c r="M3702" s="27"/>
    </row>
    <row r="3703" spans="1:13" ht="30" hidden="1" customHeight="1" x14ac:dyDescent="0.3">
      <c r="A3703" s="27">
        <f t="shared" si="32"/>
        <v>232</v>
      </c>
      <c r="B3703" s="31">
        <v>44972</v>
      </c>
      <c r="C3703" s="31">
        <v>44824</v>
      </c>
      <c r="D3703" s="19" t="s">
        <v>544</v>
      </c>
      <c r="E3703" s="51" t="str">
        <f>IF(ISBLANK(LeaveTracker[[#This Row],[Employee Name]]),"-----",VLOOKUP(LeaveTracker[[#This Row],[Employee Name]],Employees[[Employee Name]:[Office]],7))</f>
        <v>LCR</v>
      </c>
      <c r="F3703" s="51" t="str">
        <f>IF(ISBLANK(LeaveTracker[[#This Row],[Employee Name]]),"-----",VLOOKUP(LeaveTracker[[#This Row],[Employee Name]],Employees[[Employee Name]:[Office]],6))</f>
        <v>REGULAR</v>
      </c>
      <c r="G3703" s="24">
        <v>44824</v>
      </c>
      <c r="H3703" s="24">
        <v>44824</v>
      </c>
      <c r="I3703" s="57" t="s">
        <v>81</v>
      </c>
      <c r="K3703" s="51" t="str">
        <f ca="1">LeaveTracker[[#This Row],[Days]]&amp;" "&amp;LeaveTracker[[#This Row],[Type of Leave]]</f>
        <v>1 SL</v>
      </c>
      <c r="L3703" s="23">
        <f ca="1">NETWORKDAYS(LeaveTracker[[#This Row],[Start Date]],LeaveTracker[[#This Row],[End Date]],lstHolidays)</f>
        <v>1</v>
      </c>
      <c r="M3703" s="27"/>
    </row>
    <row r="3704" spans="1:13" ht="30" hidden="1" customHeight="1" x14ac:dyDescent="0.3">
      <c r="A3704" s="27">
        <f t="shared" si="32"/>
        <v>233</v>
      </c>
      <c r="B3704" s="31">
        <v>44972</v>
      </c>
      <c r="C3704" s="31">
        <v>44804</v>
      </c>
      <c r="D3704" s="19" t="s">
        <v>544</v>
      </c>
      <c r="E3704" s="51" t="str">
        <f>IF(ISBLANK(LeaveTracker[[#This Row],[Employee Name]]),"-----",VLOOKUP(LeaveTracker[[#This Row],[Employee Name]],Employees[[Employee Name]:[Office]],7))</f>
        <v>LCR</v>
      </c>
      <c r="F3704" s="51" t="str">
        <f>IF(ISBLANK(LeaveTracker[[#This Row],[Employee Name]]),"-----",VLOOKUP(LeaveTracker[[#This Row],[Employee Name]],Employees[[Employee Name]:[Office]],6))</f>
        <v>REGULAR</v>
      </c>
      <c r="G3704" s="24">
        <v>44803</v>
      </c>
      <c r="H3704" s="24">
        <v>44803</v>
      </c>
      <c r="I3704" s="57" t="s">
        <v>81</v>
      </c>
      <c r="K3704" s="51" t="str">
        <f ca="1">LeaveTracker[[#This Row],[Days]]&amp;" "&amp;LeaveTracker[[#This Row],[Type of Leave]]</f>
        <v>1 SL</v>
      </c>
      <c r="L3704" s="23">
        <f ca="1">NETWORKDAYS(LeaveTracker[[#This Row],[Start Date]],LeaveTracker[[#This Row],[End Date]],lstHolidays)</f>
        <v>1</v>
      </c>
      <c r="M3704" s="27"/>
    </row>
    <row r="3705" spans="1:13" ht="30" hidden="1" customHeight="1" x14ac:dyDescent="0.3">
      <c r="A3705" s="27">
        <f t="shared" si="32"/>
        <v>234</v>
      </c>
      <c r="B3705" s="31">
        <v>44972</v>
      </c>
      <c r="C3705" s="31">
        <v>44845</v>
      </c>
      <c r="D3705" s="19" t="s">
        <v>544</v>
      </c>
      <c r="E3705" s="51" t="str">
        <f>IF(ISBLANK(LeaveTracker[[#This Row],[Employee Name]]),"-----",VLOOKUP(LeaveTracker[[#This Row],[Employee Name]],Employees[[Employee Name]:[Office]],7))</f>
        <v>LCR</v>
      </c>
      <c r="F3705" s="51" t="str">
        <f>IF(ISBLANK(LeaveTracker[[#This Row],[Employee Name]]),"-----",VLOOKUP(LeaveTracker[[#This Row],[Employee Name]],Employees[[Employee Name]:[Office]],6))</f>
        <v>REGULAR</v>
      </c>
      <c r="G3705" s="24">
        <v>44858</v>
      </c>
      <c r="H3705" s="24">
        <v>44859</v>
      </c>
      <c r="I3705" s="57" t="s">
        <v>82</v>
      </c>
      <c r="K3705" s="51" t="str">
        <f ca="1">LeaveTracker[[#This Row],[Days]]&amp;" "&amp;LeaveTracker[[#This Row],[Type of Leave]]</f>
        <v>2 VL</v>
      </c>
      <c r="L3705" s="23">
        <f ca="1">NETWORKDAYS(LeaveTracker[[#This Row],[Start Date]],LeaveTracker[[#This Row],[End Date]],lstHolidays)</f>
        <v>2</v>
      </c>
      <c r="M3705" s="27"/>
    </row>
    <row r="3706" spans="1:13" ht="30" hidden="1" customHeight="1" x14ac:dyDescent="0.3">
      <c r="A3706" s="27">
        <f t="shared" si="32"/>
        <v>235</v>
      </c>
      <c r="B3706" s="31">
        <v>44972</v>
      </c>
      <c r="C3706" s="31">
        <v>44845</v>
      </c>
      <c r="D3706" s="19" t="s">
        <v>544</v>
      </c>
      <c r="E3706" s="51" t="str">
        <f>IF(ISBLANK(LeaveTracker[[#This Row],[Employee Name]]),"-----",VLOOKUP(LeaveTracker[[#This Row],[Employee Name]],Employees[[Employee Name]:[Office]],7))</f>
        <v>LCR</v>
      </c>
      <c r="F3706" s="51" t="str">
        <f>IF(ISBLANK(LeaveTracker[[#This Row],[Employee Name]]),"-----",VLOOKUP(LeaveTracker[[#This Row],[Employee Name]],Employees[[Employee Name]:[Office]],6))</f>
        <v>REGULAR</v>
      </c>
      <c r="G3706" s="24">
        <v>44844</v>
      </c>
      <c r="H3706" s="24">
        <v>44844</v>
      </c>
      <c r="I3706" s="57" t="s">
        <v>81</v>
      </c>
      <c r="K3706" s="51" t="str">
        <f ca="1">LeaveTracker[[#This Row],[Days]]&amp;" "&amp;LeaveTracker[[#This Row],[Type of Leave]]</f>
        <v>1 SL</v>
      </c>
      <c r="L3706" s="23">
        <f ca="1">NETWORKDAYS(LeaveTracker[[#This Row],[Start Date]],LeaveTracker[[#This Row],[End Date]],lstHolidays)</f>
        <v>1</v>
      </c>
      <c r="M3706" s="27"/>
    </row>
    <row r="3707" spans="1:13" ht="30" hidden="1" customHeight="1" x14ac:dyDescent="0.3">
      <c r="A3707" s="27">
        <f t="shared" si="32"/>
        <v>236</v>
      </c>
      <c r="B3707" s="31">
        <v>44972</v>
      </c>
      <c r="C3707" s="31">
        <v>44845</v>
      </c>
      <c r="D3707" s="19" t="s">
        <v>544</v>
      </c>
      <c r="E3707" s="51" t="str">
        <f>IF(ISBLANK(LeaveTracker[[#This Row],[Employee Name]]),"-----",VLOOKUP(LeaveTracker[[#This Row],[Employee Name]],Employees[[Employee Name]:[Office]],7))</f>
        <v>LCR</v>
      </c>
      <c r="F3707" s="51" t="str">
        <f>IF(ISBLANK(LeaveTracker[[#This Row],[Employee Name]]),"-----",VLOOKUP(LeaveTracker[[#This Row],[Employee Name]],Employees[[Employee Name]:[Office]],6))</f>
        <v>REGULAR</v>
      </c>
      <c r="G3707" s="24">
        <v>44883</v>
      </c>
      <c r="H3707" s="24">
        <v>44883</v>
      </c>
      <c r="I3707" s="57" t="s">
        <v>81</v>
      </c>
      <c r="K3707" s="51" t="str">
        <f ca="1">LeaveTracker[[#This Row],[Days]]&amp;" "&amp;LeaveTracker[[#This Row],[Type of Leave]]</f>
        <v>1 SL</v>
      </c>
      <c r="L3707" s="23">
        <f ca="1">NETWORKDAYS(LeaveTracker[[#This Row],[Start Date]],LeaveTracker[[#This Row],[End Date]],lstHolidays)</f>
        <v>1</v>
      </c>
      <c r="M3707" s="27"/>
    </row>
    <row r="3708" spans="1:13" ht="30" hidden="1" customHeight="1" x14ac:dyDescent="0.3">
      <c r="A3708" s="27">
        <f t="shared" si="32"/>
        <v>237</v>
      </c>
      <c r="B3708" s="31">
        <v>44972</v>
      </c>
      <c r="C3708" s="31">
        <v>44847</v>
      </c>
      <c r="D3708" s="19" t="s">
        <v>546</v>
      </c>
      <c r="E3708" s="51" t="str">
        <f>IF(ISBLANK(LeaveTracker[[#This Row],[Employee Name]]),"-----",VLOOKUP(LeaveTracker[[#This Row],[Employee Name]],Employees[[Employee Name]:[Office]],7))</f>
        <v>LCR</v>
      </c>
      <c r="F3708" s="51" t="str">
        <f>IF(ISBLANK(LeaveTracker[[#This Row],[Employee Name]]),"-----",VLOOKUP(LeaveTracker[[#This Row],[Employee Name]],Employees[[Employee Name]:[Office]],6))</f>
        <v>REGULAR</v>
      </c>
      <c r="G3708" s="24">
        <v>44844</v>
      </c>
      <c r="H3708" s="24">
        <v>44846</v>
      </c>
      <c r="I3708" s="57" t="s">
        <v>81</v>
      </c>
      <c r="K3708" s="51" t="str">
        <f ca="1">LeaveTracker[[#This Row],[Days]]&amp;" "&amp;LeaveTracker[[#This Row],[Type of Leave]]</f>
        <v>3 SL</v>
      </c>
      <c r="L3708" s="23">
        <f ca="1">NETWORKDAYS(LeaveTracker[[#This Row],[Start Date]],LeaveTracker[[#This Row],[End Date]],lstHolidays)</f>
        <v>3</v>
      </c>
      <c r="M3708" s="27"/>
    </row>
    <row r="3709" spans="1:13" ht="30" hidden="1" customHeight="1" x14ac:dyDescent="0.3">
      <c r="A3709" s="27">
        <f t="shared" si="32"/>
        <v>238</v>
      </c>
      <c r="B3709" s="31">
        <v>44972</v>
      </c>
      <c r="C3709" s="31">
        <v>44847</v>
      </c>
      <c r="D3709" s="19" t="s">
        <v>541</v>
      </c>
      <c r="E3709" s="51" t="str">
        <f>IF(ISBLANK(LeaveTracker[[#This Row],[Employee Name]]),"-----",VLOOKUP(LeaveTracker[[#This Row],[Employee Name]],Employees[[Employee Name]:[Office]],7))</f>
        <v>LCR</v>
      </c>
      <c r="F3709" s="51" t="str">
        <f>IF(ISBLANK(LeaveTracker[[#This Row],[Employee Name]]),"-----",VLOOKUP(LeaveTracker[[#This Row],[Employee Name]],Employees[[Employee Name]:[Office]],6))</f>
        <v>REGULAR</v>
      </c>
      <c r="G3709" s="24">
        <v>44841</v>
      </c>
      <c r="H3709" s="24">
        <v>44841</v>
      </c>
      <c r="I3709" s="57" t="s">
        <v>81</v>
      </c>
      <c r="K3709" s="51" t="str">
        <f ca="1">LeaveTracker[[#This Row],[Days]]&amp;" "&amp;LeaveTracker[[#This Row],[Type of Leave]]</f>
        <v>1 SL</v>
      </c>
      <c r="L3709" s="23">
        <f ca="1">NETWORKDAYS(LeaveTracker[[#This Row],[Start Date]],LeaveTracker[[#This Row],[End Date]],lstHolidays)</f>
        <v>1</v>
      </c>
      <c r="M3709" s="27"/>
    </row>
    <row r="3710" spans="1:13" ht="30" hidden="1" customHeight="1" x14ac:dyDescent="0.3">
      <c r="A3710" s="27">
        <f t="shared" si="32"/>
        <v>239</v>
      </c>
      <c r="B3710" s="31">
        <v>44972</v>
      </c>
      <c r="C3710" s="31">
        <v>44875</v>
      </c>
      <c r="D3710" s="19" t="s">
        <v>725</v>
      </c>
      <c r="E3710" s="51" t="str">
        <f>IF(ISBLANK(LeaveTracker[[#This Row],[Employee Name]]),"-----",VLOOKUP(LeaveTracker[[#This Row],[Employee Name]],Employees[[Employee Name]:[Office]],7))</f>
        <v>LCR</v>
      </c>
      <c r="F3710" s="51" t="str">
        <f>IF(ISBLANK(LeaveTracker[[#This Row],[Employee Name]]),"-----",VLOOKUP(LeaveTracker[[#This Row],[Employee Name]],Employees[[Employee Name]:[Office]],6))</f>
        <v>REGULAR</v>
      </c>
      <c r="G3710" s="24">
        <v>44872</v>
      </c>
      <c r="H3710" s="24">
        <v>44872</v>
      </c>
      <c r="I3710" s="57" t="s">
        <v>81</v>
      </c>
      <c r="K3710" s="51" t="str">
        <f ca="1">LeaveTracker[[#This Row],[Days]]&amp;" "&amp;LeaveTracker[[#This Row],[Type of Leave]]</f>
        <v>1 SL</v>
      </c>
      <c r="L3710" s="23">
        <f ca="1">NETWORKDAYS(LeaveTracker[[#This Row],[Start Date]],LeaveTracker[[#This Row],[End Date]],lstHolidays)</f>
        <v>1</v>
      </c>
      <c r="M3710" s="27"/>
    </row>
    <row r="3711" spans="1:13" ht="30" hidden="1" customHeight="1" x14ac:dyDescent="0.3">
      <c r="A3711" s="27">
        <f t="shared" si="32"/>
        <v>240</v>
      </c>
      <c r="B3711" s="31">
        <v>44972</v>
      </c>
      <c r="C3711" s="31">
        <v>44879</v>
      </c>
      <c r="D3711" s="19" t="s">
        <v>541</v>
      </c>
      <c r="E3711" s="51" t="str">
        <f>IF(ISBLANK(LeaveTracker[[#This Row],[Employee Name]]),"-----",VLOOKUP(LeaveTracker[[#This Row],[Employee Name]],Employees[[Employee Name]:[Office]],7))</f>
        <v>LCR</v>
      </c>
      <c r="F3711" s="51" t="str">
        <f>IF(ISBLANK(LeaveTracker[[#This Row],[Employee Name]]),"-----",VLOOKUP(LeaveTracker[[#This Row],[Employee Name]],Employees[[Employee Name]:[Office]],6))</f>
        <v>REGULAR</v>
      </c>
      <c r="G3711" s="24">
        <v>44876</v>
      </c>
      <c r="H3711" s="24">
        <v>44876</v>
      </c>
      <c r="I3711" s="57" t="s">
        <v>81</v>
      </c>
      <c r="K3711" s="51" t="str">
        <f ca="1">LeaveTracker[[#This Row],[Days]]&amp;" "&amp;LeaveTracker[[#This Row],[Type of Leave]]</f>
        <v>1 SL</v>
      </c>
      <c r="L3711" s="23">
        <f ca="1">NETWORKDAYS(LeaveTracker[[#This Row],[Start Date]],LeaveTracker[[#This Row],[End Date]],lstHolidays)</f>
        <v>1</v>
      </c>
      <c r="M3711" s="27"/>
    </row>
    <row r="3712" spans="1:13" ht="30" hidden="1" customHeight="1" x14ac:dyDescent="0.3">
      <c r="A3712" s="27">
        <f t="shared" si="32"/>
        <v>241</v>
      </c>
      <c r="B3712" s="31">
        <v>44972</v>
      </c>
      <c r="C3712" s="31">
        <v>44883</v>
      </c>
      <c r="D3712" s="19" t="s">
        <v>546</v>
      </c>
      <c r="E3712" s="51" t="str">
        <f>IF(ISBLANK(LeaveTracker[[#This Row],[Employee Name]]),"-----",VLOOKUP(LeaveTracker[[#This Row],[Employee Name]],Employees[[Employee Name]:[Office]],7))</f>
        <v>LCR</v>
      </c>
      <c r="F3712" s="51" t="str">
        <f>IF(ISBLANK(LeaveTracker[[#This Row],[Employee Name]]),"-----",VLOOKUP(LeaveTracker[[#This Row],[Employee Name]],Employees[[Employee Name]:[Office]],6))</f>
        <v>REGULAR</v>
      </c>
      <c r="G3712" s="24">
        <v>44882</v>
      </c>
      <c r="H3712" s="24">
        <v>44882</v>
      </c>
      <c r="I3712" s="57" t="s">
        <v>81</v>
      </c>
      <c r="K3712" s="51" t="str">
        <f ca="1">LeaveTracker[[#This Row],[Days]]&amp;" "&amp;LeaveTracker[[#This Row],[Type of Leave]]</f>
        <v>1 SL</v>
      </c>
      <c r="L3712" s="23">
        <f ca="1">NETWORKDAYS(LeaveTracker[[#This Row],[Start Date]],LeaveTracker[[#This Row],[End Date]],lstHolidays)</f>
        <v>1</v>
      </c>
      <c r="M3712" s="27"/>
    </row>
    <row r="3713" spans="1:13" ht="30" hidden="1" customHeight="1" x14ac:dyDescent="0.3">
      <c r="A3713" s="27">
        <f t="shared" si="32"/>
        <v>242</v>
      </c>
      <c r="B3713" s="31">
        <v>44972</v>
      </c>
      <c r="C3713" s="31">
        <v>44883</v>
      </c>
      <c r="D3713" s="19" t="s">
        <v>859</v>
      </c>
      <c r="E3713" s="51" t="str">
        <f>IF(ISBLANK(LeaveTracker[[#This Row],[Employee Name]]),"-----",VLOOKUP(LeaveTracker[[#This Row],[Employee Name]],Employees[[Employee Name]:[Office]],7))</f>
        <v>LCR</v>
      </c>
      <c r="F3713" s="51" t="str">
        <f>IF(ISBLANK(LeaveTracker[[#This Row],[Employee Name]]),"-----",VLOOKUP(LeaveTracker[[#This Row],[Employee Name]],Employees[[Employee Name]:[Office]],6))</f>
        <v>REGULAR</v>
      </c>
      <c r="G3713" s="24">
        <v>44880</v>
      </c>
      <c r="H3713" s="24">
        <v>44881</v>
      </c>
      <c r="I3713" s="57" t="s">
        <v>81</v>
      </c>
      <c r="K3713" s="51" t="str">
        <f ca="1">LeaveTracker[[#This Row],[Days]]&amp;" "&amp;LeaveTracker[[#This Row],[Type of Leave]]</f>
        <v>2 SL</v>
      </c>
      <c r="L3713" s="23">
        <f ca="1">NETWORKDAYS(LeaveTracker[[#This Row],[Start Date]],LeaveTracker[[#This Row],[End Date]],lstHolidays)</f>
        <v>2</v>
      </c>
      <c r="M3713" s="27"/>
    </row>
    <row r="3714" spans="1:13" ht="30" hidden="1" customHeight="1" x14ac:dyDescent="0.3">
      <c r="A3714" s="27">
        <f t="shared" si="32"/>
        <v>243</v>
      </c>
      <c r="B3714" s="31">
        <v>44972</v>
      </c>
      <c r="C3714" s="31">
        <v>44837</v>
      </c>
      <c r="D3714" s="19" t="s">
        <v>859</v>
      </c>
      <c r="E3714" s="51" t="str">
        <f>IF(ISBLANK(LeaveTracker[[#This Row],[Employee Name]]),"-----",VLOOKUP(LeaveTracker[[#This Row],[Employee Name]],Employees[[Employee Name]:[Office]],7))</f>
        <v>LCR</v>
      </c>
      <c r="F3714" s="51" t="str">
        <f>IF(ISBLANK(LeaveTracker[[#This Row],[Employee Name]]),"-----",VLOOKUP(LeaveTracker[[#This Row],[Employee Name]],Employees[[Employee Name]:[Office]],6))</f>
        <v>REGULAR</v>
      </c>
      <c r="G3714" s="24">
        <v>44862</v>
      </c>
      <c r="H3714" s="24">
        <v>44862</v>
      </c>
      <c r="I3714" s="57" t="s">
        <v>81</v>
      </c>
      <c r="K3714" s="51" t="str">
        <f ca="1">LeaveTracker[[#This Row],[Days]]&amp;" "&amp;LeaveTracker[[#This Row],[Type of Leave]]</f>
        <v>1 SL</v>
      </c>
      <c r="L3714" s="23">
        <f ca="1">NETWORKDAYS(LeaveTracker[[#This Row],[Start Date]],LeaveTracker[[#This Row],[End Date]],lstHolidays)</f>
        <v>1</v>
      </c>
      <c r="M3714" s="27"/>
    </row>
    <row r="3715" spans="1:13" ht="30" hidden="1" customHeight="1" x14ac:dyDescent="0.3">
      <c r="A3715" s="27">
        <v>243</v>
      </c>
      <c r="B3715" s="31">
        <v>44972</v>
      </c>
      <c r="C3715" s="31">
        <v>44837</v>
      </c>
      <c r="D3715" s="19" t="s">
        <v>859</v>
      </c>
      <c r="E3715" s="51" t="str">
        <f>IF(ISBLANK(LeaveTracker[[#This Row],[Employee Name]]),"-----",VLOOKUP(LeaveTracker[[#This Row],[Employee Name]],Employees[[Employee Name]:[Office]],7))</f>
        <v>LCR</v>
      </c>
      <c r="F3715" s="51" t="str">
        <f>IF(ISBLANK(LeaveTracker[[#This Row],[Employee Name]]),"-----",VLOOKUP(LeaveTracker[[#This Row],[Employee Name]],Employees[[Employee Name]:[Office]],6))</f>
        <v>REGULAR</v>
      </c>
      <c r="G3715" s="24">
        <v>44867</v>
      </c>
      <c r="H3715" s="24">
        <v>44867</v>
      </c>
      <c r="I3715" s="57" t="s">
        <v>81</v>
      </c>
      <c r="K3715" s="51" t="str">
        <f ca="1">LeaveTracker[[#This Row],[Days]]&amp;" "&amp;LeaveTracker[[#This Row],[Type of Leave]]</f>
        <v>0 SL</v>
      </c>
      <c r="L3715" s="23">
        <f ca="1">NETWORKDAYS(LeaveTracker[[#This Row],[Start Date]],LeaveTracker[[#This Row],[End Date]],lstHolidays)</f>
        <v>0</v>
      </c>
      <c r="M3715" s="27"/>
    </row>
    <row r="3716" spans="1:13" ht="30" hidden="1" customHeight="1" x14ac:dyDescent="0.3">
      <c r="A3716" s="27">
        <f t="shared" si="32"/>
        <v>244</v>
      </c>
      <c r="B3716" s="31">
        <v>44972</v>
      </c>
      <c r="C3716" s="31">
        <v>44862</v>
      </c>
      <c r="D3716" s="19" t="s">
        <v>546</v>
      </c>
      <c r="E3716" s="51" t="str">
        <f>IF(ISBLANK(LeaveTracker[[#This Row],[Employee Name]]),"-----",VLOOKUP(LeaveTracker[[#This Row],[Employee Name]],Employees[[Employee Name]:[Office]],7))</f>
        <v>LCR</v>
      </c>
      <c r="F3716" s="51" t="str">
        <f>IF(ISBLANK(LeaveTracker[[#This Row],[Employee Name]]),"-----",VLOOKUP(LeaveTracker[[#This Row],[Employee Name]],Employees[[Employee Name]:[Office]],6))</f>
        <v>REGULAR</v>
      </c>
      <c r="G3716" s="24">
        <v>44858</v>
      </c>
      <c r="H3716" s="24">
        <v>44858</v>
      </c>
      <c r="I3716" s="57" t="s">
        <v>81</v>
      </c>
      <c r="K3716" s="51" t="str">
        <f ca="1">LeaveTracker[[#This Row],[Days]]&amp;" "&amp;LeaveTracker[[#This Row],[Type of Leave]]</f>
        <v>1 SL</v>
      </c>
      <c r="L3716" s="23">
        <f ca="1">NETWORKDAYS(LeaveTracker[[#This Row],[Start Date]],LeaveTracker[[#This Row],[End Date]],lstHolidays)</f>
        <v>1</v>
      </c>
      <c r="M3716" s="27"/>
    </row>
    <row r="3717" spans="1:13" ht="30" hidden="1" customHeight="1" x14ac:dyDescent="0.3">
      <c r="A3717" s="27">
        <f t="shared" si="32"/>
        <v>245</v>
      </c>
      <c r="B3717" s="31">
        <v>44972</v>
      </c>
      <c r="C3717" s="31">
        <v>44868</v>
      </c>
      <c r="D3717" s="19" t="s">
        <v>546</v>
      </c>
      <c r="E3717" s="51" t="str">
        <f>IF(ISBLANK(LeaveTracker[[#This Row],[Employee Name]]),"-----",VLOOKUP(LeaveTracker[[#This Row],[Employee Name]],Employees[[Employee Name]:[Office]],7))</f>
        <v>LCR</v>
      </c>
      <c r="F3717" s="51" t="str">
        <f>IF(ISBLANK(LeaveTracker[[#This Row],[Employee Name]]),"-----",VLOOKUP(LeaveTracker[[#This Row],[Employee Name]],Employees[[Employee Name]:[Office]],6))</f>
        <v>REGULAR</v>
      </c>
      <c r="G3717" s="24">
        <v>44867</v>
      </c>
      <c r="H3717" s="24">
        <v>44867</v>
      </c>
      <c r="I3717" s="57" t="s">
        <v>81</v>
      </c>
      <c r="K3717" s="51" t="str">
        <f ca="1">LeaveTracker[[#This Row],[Days]]&amp;" "&amp;LeaveTracker[[#This Row],[Type of Leave]]</f>
        <v>0 SL</v>
      </c>
      <c r="L3717" s="23">
        <f ca="1">NETWORKDAYS(LeaveTracker[[#This Row],[Start Date]],LeaveTracker[[#This Row],[End Date]],lstHolidays)</f>
        <v>0</v>
      </c>
      <c r="M3717" s="27"/>
    </row>
    <row r="3718" spans="1:13" ht="30" hidden="1" customHeight="1" x14ac:dyDescent="0.3">
      <c r="A3718" s="27">
        <f t="shared" si="32"/>
        <v>246</v>
      </c>
      <c r="B3718" s="31">
        <v>44972</v>
      </c>
      <c r="C3718" s="31">
        <v>44854</v>
      </c>
      <c r="D3718" s="19" t="s">
        <v>546</v>
      </c>
      <c r="E3718" s="51" t="str">
        <f>IF(ISBLANK(LeaveTracker[[#This Row],[Employee Name]]),"-----",VLOOKUP(LeaveTracker[[#This Row],[Employee Name]],Employees[[Employee Name]:[Office]],7))</f>
        <v>LCR</v>
      </c>
      <c r="F3718" s="51" t="str">
        <f>IF(ISBLANK(LeaveTracker[[#This Row],[Employee Name]]),"-----",VLOOKUP(LeaveTracker[[#This Row],[Employee Name]],Employees[[Employee Name]:[Office]],6))</f>
        <v>REGULAR</v>
      </c>
      <c r="G3718" s="24">
        <v>44851</v>
      </c>
      <c r="H3718" s="24">
        <v>44853</v>
      </c>
      <c r="I3718" s="57" t="s">
        <v>81</v>
      </c>
      <c r="K3718" s="51" t="str">
        <f ca="1">LeaveTracker[[#This Row],[Days]]&amp;" "&amp;LeaveTracker[[#This Row],[Type of Leave]]</f>
        <v>3 SL</v>
      </c>
      <c r="L3718" s="23">
        <f ca="1">NETWORKDAYS(LeaveTracker[[#This Row],[Start Date]],LeaveTracker[[#This Row],[End Date]],lstHolidays)</f>
        <v>3</v>
      </c>
      <c r="M3718" s="27"/>
    </row>
    <row r="3719" spans="1:13" ht="30" hidden="1" customHeight="1" x14ac:dyDescent="0.3">
      <c r="A3719" s="27">
        <f t="shared" si="32"/>
        <v>247</v>
      </c>
      <c r="B3719" s="31">
        <v>44972</v>
      </c>
      <c r="C3719" s="31">
        <v>44859</v>
      </c>
      <c r="D3719" s="19" t="s">
        <v>546</v>
      </c>
      <c r="E3719" s="51" t="str">
        <f>IF(ISBLANK(LeaveTracker[[#This Row],[Employee Name]]),"-----",VLOOKUP(LeaveTracker[[#This Row],[Employee Name]],Employees[[Employee Name]:[Office]],7))</f>
        <v>LCR</v>
      </c>
      <c r="F3719" s="51" t="str">
        <f>IF(ISBLANK(LeaveTracker[[#This Row],[Employee Name]]),"-----",VLOOKUP(LeaveTracker[[#This Row],[Employee Name]],Employees[[Employee Name]:[Office]],6))</f>
        <v>REGULAR</v>
      </c>
      <c r="G3719" s="24">
        <v>44858</v>
      </c>
      <c r="H3719" s="24">
        <v>44858</v>
      </c>
      <c r="I3719" s="57" t="s">
        <v>81</v>
      </c>
      <c r="K3719" s="51" t="str">
        <f ca="1">LeaveTracker[[#This Row],[Days]]&amp;" "&amp;LeaveTracker[[#This Row],[Type of Leave]]</f>
        <v>1 SL</v>
      </c>
      <c r="L3719" s="23">
        <f ca="1">NETWORKDAYS(LeaveTracker[[#This Row],[Start Date]],LeaveTracker[[#This Row],[End Date]],lstHolidays)</f>
        <v>1</v>
      </c>
      <c r="M3719" s="27"/>
    </row>
    <row r="3720" spans="1:13" ht="30" hidden="1" customHeight="1" x14ac:dyDescent="0.3">
      <c r="A3720" s="27">
        <f t="shared" si="32"/>
        <v>248</v>
      </c>
      <c r="B3720" s="31">
        <v>44972</v>
      </c>
      <c r="C3720" s="31">
        <v>44966</v>
      </c>
      <c r="D3720" s="19" t="s">
        <v>2064</v>
      </c>
      <c r="E3720" s="51" t="str">
        <f>IF(ISBLANK(LeaveTracker[[#This Row],[Employee Name]]),"-----",VLOOKUP(LeaveTracker[[#This Row],[Employee Name]],Employees[[Employee Name]:[Office]],7))</f>
        <v>CITY PLANNING &amp; DEV'T OFFICE</v>
      </c>
      <c r="F3720" s="51">
        <f>IF(ISBLANK(LeaveTracker[[#This Row],[Employee Name]]),"-----",VLOOKUP(LeaveTracker[[#This Row],[Employee Name]],Employees[[Employee Name]:[Office]],6))</f>
        <v>0</v>
      </c>
      <c r="G3720" s="24">
        <v>44960</v>
      </c>
      <c r="H3720" s="24">
        <v>44960</v>
      </c>
      <c r="I3720" s="57" t="s">
        <v>81</v>
      </c>
      <c r="K3720" s="51" t="str">
        <f ca="1">LeaveTracker[[#This Row],[Days]]&amp;" "&amp;LeaveTracker[[#This Row],[Type of Leave]]</f>
        <v>1 SL</v>
      </c>
      <c r="L3720" s="23">
        <f ca="1">NETWORKDAYS(LeaveTracker[[#This Row],[Start Date]],LeaveTracker[[#This Row],[End Date]],lstHolidays)</f>
        <v>1</v>
      </c>
      <c r="M3720" s="27"/>
    </row>
    <row r="3721" spans="1:13" ht="30" hidden="1" customHeight="1" x14ac:dyDescent="0.3">
      <c r="A3721" s="27">
        <f t="shared" si="32"/>
        <v>249</v>
      </c>
      <c r="B3721" s="31">
        <v>44972</v>
      </c>
      <c r="C3721" s="31">
        <v>44964</v>
      </c>
      <c r="D3721" s="19" t="s">
        <v>878</v>
      </c>
      <c r="E3721" s="51" t="str">
        <f>IF(ISBLANK(LeaveTracker[[#This Row],[Employee Name]]),"-----",VLOOKUP(LeaveTracker[[#This Row],[Employee Name]],Employees[[Employee Name]:[Office]],7))</f>
        <v>GSO</v>
      </c>
      <c r="F3721" s="51" t="str">
        <f>IF(ISBLANK(LeaveTracker[[#This Row],[Employee Name]]),"-----",VLOOKUP(LeaveTracker[[#This Row],[Employee Name]],Employees[[Employee Name]:[Office]],6))</f>
        <v>REGULAR</v>
      </c>
      <c r="G3721" s="24">
        <v>44963</v>
      </c>
      <c r="H3721" s="24">
        <v>44963</v>
      </c>
      <c r="I3721" s="57" t="s">
        <v>300</v>
      </c>
      <c r="J3721" s="43" t="s">
        <v>1007</v>
      </c>
      <c r="K3721" s="51" t="str">
        <f ca="1">LeaveTracker[[#This Row],[Days]]&amp;" "&amp;LeaveTracker[[#This Row],[Type of Leave]]</f>
        <v>1 OTHER</v>
      </c>
      <c r="L3721" s="23">
        <f ca="1">NETWORKDAYS(LeaveTracker[[#This Row],[Start Date]],LeaveTracker[[#This Row],[End Date]],lstHolidays)</f>
        <v>1</v>
      </c>
      <c r="M3721" s="27"/>
    </row>
    <row r="3722" spans="1:13" ht="30" hidden="1" customHeight="1" x14ac:dyDescent="0.3">
      <c r="A3722" s="27">
        <f t="shared" si="32"/>
        <v>250</v>
      </c>
      <c r="B3722" s="31">
        <v>44972</v>
      </c>
      <c r="C3722" s="31">
        <v>44959</v>
      </c>
      <c r="D3722" s="19" t="s">
        <v>660</v>
      </c>
      <c r="E3722" s="51" t="str">
        <f>IF(ISBLANK(LeaveTracker[[#This Row],[Employee Name]]),"-----",VLOOKUP(LeaveTracker[[#This Row],[Employee Name]],Employees[[Employee Name]:[Office]],7))</f>
        <v>ASSESSORS OFFICE</v>
      </c>
      <c r="F3722" s="51" t="str">
        <f>IF(ISBLANK(LeaveTracker[[#This Row],[Employee Name]]),"-----",VLOOKUP(LeaveTracker[[#This Row],[Employee Name]],Employees[[Employee Name]:[Office]],6))</f>
        <v>REGULAR</v>
      </c>
      <c r="G3722" s="24">
        <v>44978</v>
      </c>
      <c r="H3722" s="24">
        <v>44981</v>
      </c>
      <c r="I3722" s="57" t="s">
        <v>82</v>
      </c>
      <c r="K3722" s="51" t="str">
        <f ca="1">LeaveTracker[[#This Row],[Days]]&amp;" "&amp;LeaveTracker[[#This Row],[Type of Leave]]</f>
        <v>4 VL</v>
      </c>
      <c r="L3722" s="23">
        <f ca="1">NETWORKDAYS(LeaveTracker[[#This Row],[Start Date]],LeaveTracker[[#This Row],[End Date]],lstHolidays)</f>
        <v>4</v>
      </c>
      <c r="M3722" s="27"/>
    </row>
    <row r="3723" spans="1:13" ht="30" hidden="1" customHeight="1" x14ac:dyDescent="0.3">
      <c r="A3723" s="27">
        <v>250</v>
      </c>
      <c r="B3723" s="31">
        <v>44972</v>
      </c>
      <c r="C3723" s="31">
        <v>44959</v>
      </c>
      <c r="D3723" s="19" t="s">
        <v>660</v>
      </c>
      <c r="E3723" s="51" t="str">
        <f>IF(ISBLANK(LeaveTracker[[#This Row],[Employee Name]]),"-----",VLOOKUP(LeaveTracker[[#This Row],[Employee Name]],Employees[[Employee Name]:[Office]],7))</f>
        <v>ASSESSORS OFFICE</v>
      </c>
      <c r="F3723" s="51" t="str">
        <f>IF(ISBLANK(LeaveTracker[[#This Row],[Employee Name]]),"-----",VLOOKUP(LeaveTracker[[#This Row],[Employee Name]],Employees[[Employee Name]:[Office]],6))</f>
        <v>REGULAR</v>
      </c>
      <c r="G3723" s="24">
        <v>44984</v>
      </c>
      <c r="H3723" s="24">
        <v>44985</v>
      </c>
      <c r="I3723" s="57" t="s">
        <v>82</v>
      </c>
      <c r="K3723" s="51" t="str">
        <f ca="1">LeaveTracker[[#This Row],[Days]]&amp;" "&amp;LeaveTracker[[#This Row],[Type of Leave]]</f>
        <v>2 VL</v>
      </c>
      <c r="L3723" s="23">
        <f ca="1">NETWORKDAYS(LeaveTracker[[#This Row],[Start Date]],LeaveTracker[[#This Row],[End Date]],lstHolidays)</f>
        <v>2</v>
      </c>
      <c r="M3723" s="27"/>
    </row>
    <row r="3724" spans="1:13" ht="30" hidden="1" customHeight="1" x14ac:dyDescent="0.3">
      <c r="A3724" s="27">
        <f t="shared" si="32"/>
        <v>251</v>
      </c>
      <c r="B3724" s="31">
        <v>44972</v>
      </c>
      <c r="C3724" s="31">
        <v>44958</v>
      </c>
      <c r="D3724" s="19" t="s">
        <v>1749</v>
      </c>
      <c r="E3724" s="51" t="str">
        <f>IF(ISBLANK(LeaveTracker[[#This Row],[Employee Name]]),"-----",VLOOKUP(LeaveTracker[[#This Row],[Employee Name]],Employees[[Employee Name]:[Office]],7))</f>
        <v>ASSESSOR</v>
      </c>
      <c r="F3724" s="51" t="str">
        <f>IF(ISBLANK(LeaveTracker[[#This Row],[Employee Name]]),"-----",VLOOKUP(LeaveTracker[[#This Row],[Employee Name]],Employees[[Employee Name]:[Office]],6))</f>
        <v>CASUAL</v>
      </c>
      <c r="G3724" s="24">
        <v>44957</v>
      </c>
      <c r="H3724" s="24">
        <v>44957</v>
      </c>
      <c r="I3724" s="57" t="s">
        <v>300</v>
      </c>
      <c r="J3724" s="43" t="s">
        <v>1007</v>
      </c>
      <c r="K3724" s="51" t="str">
        <f ca="1">LeaveTracker[[#This Row],[Days]]&amp;" "&amp;LeaveTracker[[#This Row],[Type of Leave]]</f>
        <v>1 OTHER</v>
      </c>
      <c r="L3724" s="23">
        <f ca="1">NETWORKDAYS(LeaveTracker[[#This Row],[Start Date]],LeaveTracker[[#This Row],[End Date]],lstHolidays)</f>
        <v>1</v>
      </c>
      <c r="M3724" s="27"/>
    </row>
    <row r="3725" spans="1:13" ht="30" hidden="1" customHeight="1" x14ac:dyDescent="0.3">
      <c r="A3725" s="27">
        <f t="shared" si="32"/>
        <v>252</v>
      </c>
      <c r="B3725" s="31">
        <v>44972</v>
      </c>
      <c r="C3725" s="31">
        <v>44868</v>
      </c>
      <c r="D3725" s="19" t="s">
        <v>358</v>
      </c>
      <c r="E3725" s="51" t="str">
        <f>IF(ISBLANK(LeaveTracker[[#This Row],[Employee Name]]),"-----",VLOOKUP(LeaveTracker[[#This Row],[Employee Name]],Employees[[Employee Name]:[Office]],7))</f>
        <v>LCR</v>
      </c>
      <c r="F3725" s="51" t="str">
        <f>IF(ISBLANK(LeaveTracker[[#This Row],[Employee Name]]),"-----",VLOOKUP(LeaveTracker[[#This Row],[Employee Name]],Employees[[Employee Name]:[Office]],6))</f>
        <v>REGULAR</v>
      </c>
      <c r="G3725" s="24">
        <v>44867</v>
      </c>
      <c r="H3725" s="24">
        <v>44867</v>
      </c>
      <c r="I3725" s="57" t="s">
        <v>81</v>
      </c>
      <c r="K3725" s="51" t="str">
        <f ca="1">LeaveTracker[[#This Row],[Days]]&amp;" "&amp;LeaveTracker[[#This Row],[Type of Leave]]</f>
        <v>0 SL</v>
      </c>
      <c r="L3725" s="23">
        <f ca="1">NETWORKDAYS(LeaveTracker[[#This Row],[Start Date]],LeaveTracker[[#This Row],[End Date]],lstHolidays)</f>
        <v>0</v>
      </c>
      <c r="M3725" s="27"/>
    </row>
    <row r="3726" spans="1:13" ht="30" hidden="1" customHeight="1" x14ac:dyDescent="0.3">
      <c r="A3726" s="27">
        <f t="shared" si="32"/>
        <v>253</v>
      </c>
      <c r="B3726" s="31">
        <v>44972</v>
      </c>
      <c r="C3726" s="31">
        <v>44839</v>
      </c>
      <c r="D3726" s="19" t="s">
        <v>358</v>
      </c>
      <c r="E3726" s="51" t="str">
        <f>IF(ISBLANK(LeaveTracker[[#This Row],[Employee Name]]),"-----",VLOOKUP(LeaveTracker[[#This Row],[Employee Name]],Employees[[Employee Name]:[Office]],7))</f>
        <v>LCR</v>
      </c>
      <c r="F3726" s="51" t="str">
        <f>IF(ISBLANK(LeaveTracker[[#This Row],[Employee Name]]),"-----",VLOOKUP(LeaveTracker[[#This Row],[Employee Name]],Employees[[Employee Name]:[Office]],6))</f>
        <v>REGULAR</v>
      </c>
      <c r="G3726" s="24">
        <v>44837</v>
      </c>
      <c r="H3726" s="24">
        <v>44837</v>
      </c>
      <c r="I3726" s="57" t="s">
        <v>81</v>
      </c>
      <c r="K3726" s="51" t="str">
        <f ca="1">LeaveTracker[[#This Row],[Days]]&amp;" "&amp;LeaveTracker[[#This Row],[Type of Leave]]</f>
        <v>1 SL</v>
      </c>
      <c r="L3726" s="23">
        <f ca="1">NETWORKDAYS(LeaveTracker[[#This Row],[Start Date]],LeaveTracker[[#This Row],[End Date]],lstHolidays)</f>
        <v>1</v>
      </c>
      <c r="M3726" s="27"/>
    </row>
    <row r="3727" spans="1:13" ht="30" hidden="1" customHeight="1" x14ac:dyDescent="0.3">
      <c r="A3727" s="27">
        <f t="shared" si="32"/>
        <v>254</v>
      </c>
      <c r="B3727" s="31">
        <v>44972</v>
      </c>
      <c r="C3727" s="31">
        <v>44840</v>
      </c>
      <c r="D3727" s="19" t="s">
        <v>723</v>
      </c>
      <c r="E3727" s="51" t="str">
        <f>IF(ISBLANK(LeaveTracker[[#This Row],[Employee Name]]),"-----",VLOOKUP(LeaveTracker[[#This Row],[Employee Name]],Employees[[Employee Name]:[Office]],7))</f>
        <v>LCR</v>
      </c>
      <c r="F3727" s="51" t="str">
        <f>IF(ISBLANK(LeaveTracker[[#This Row],[Employee Name]]),"-----",VLOOKUP(LeaveTracker[[#This Row],[Employee Name]],Employees[[Employee Name]:[Office]],6))</f>
        <v>REGULAR</v>
      </c>
      <c r="G3727" s="24">
        <v>44830</v>
      </c>
      <c r="H3727" s="24">
        <v>44830</v>
      </c>
      <c r="I3727" s="57" t="s">
        <v>81</v>
      </c>
      <c r="K3727" s="51" t="str">
        <f ca="1">LeaveTracker[[#This Row],[Days]]&amp;" "&amp;LeaveTracker[[#This Row],[Type of Leave]]</f>
        <v>1 SL</v>
      </c>
      <c r="L3727" s="23">
        <f ca="1">NETWORKDAYS(LeaveTracker[[#This Row],[Start Date]],LeaveTracker[[#This Row],[End Date]],lstHolidays)</f>
        <v>1</v>
      </c>
      <c r="M3727" s="27"/>
    </row>
    <row r="3728" spans="1:13" ht="30" hidden="1" customHeight="1" x14ac:dyDescent="0.3">
      <c r="A3728" s="27">
        <f t="shared" si="32"/>
        <v>255</v>
      </c>
      <c r="B3728" s="31">
        <v>44972</v>
      </c>
      <c r="C3728" s="31">
        <v>44826</v>
      </c>
      <c r="D3728" s="19" t="s">
        <v>723</v>
      </c>
      <c r="E3728" s="51" t="str">
        <f>IF(ISBLANK(LeaveTracker[[#This Row],[Employee Name]]),"-----",VLOOKUP(LeaveTracker[[#This Row],[Employee Name]],Employees[[Employee Name]:[Office]],7))</f>
        <v>LCR</v>
      </c>
      <c r="F3728" s="51" t="str">
        <f>IF(ISBLANK(LeaveTracker[[#This Row],[Employee Name]]),"-----",VLOOKUP(LeaveTracker[[#This Row],[Employee Name]],Employees[[Employee Name]:[Office]],6))</f>
        <v>REGULAR</v>
      </c>
      <c r="G3728" s="24">
        <v>44825</v>
      </c>
      <c r="H3728" s="24">
        <v>44825</v>
      </c>
      <c r="I3728" s="57" t="s">
        <v>81</v>
      </c>
      <c r="K3728" s="51" t="str">
        <f ca="1">LeaveTracker[[#This Row],[Days]]&amp;" "&amp;LeaveTracker[[#This Row],[Type of Leave]]</f>
        <v>1 SL</v>
      </c>
      <c r="L3728" s="23">
        <f ca="1">NETWORKDAYS(LeaveTracker[[#This Row],[Start Date]],LeaveTracker[[#This Row],[End Date]],lstHolidays)</f>
        <v>1</v>
      </c>
      <c r="M3728" s="27"/>
    </row>
    <row r="3729" spans="1:13" ht="30" hidden="1" customHeight="1" x14ac:dyDescent="0.3">
      <c r="A3729" s="27">
        <f t="shared" si="32"/>
        <v>256</v>
      </c>
      <c r="B3729" s="31">
        <v>44972</v>
      </c>
      <c r="C3729" s="31">
        <v>44826</v>
      </c>
      <c r="D3729" s="19" t="s">
        <v>1034</v>
      </c>
      <c r="E3729" s="51" t="str">
        <f>IF(ISBLANK(LeaveTracker[[#This Row],[Employee Name]]),"-----",VLOOKUP(LeaveTracker[[#This Row],[Employee Name]],Employees[[Employee Name]:[Office]],7))</f>
        <v>CHO</v>
      </c>
      <c r="F3729" s="51" t="str">
        <f>IF(ISBLANK(LeaveTracker[[#This Row],[Employee Name]]),"-----",VLOOKUP(LeaveTracker[[#This Row],[Employee Name]],Employees[[Employee Name]:[Office]],6))</f>
        <v>CASUAL</v>
      </c>
      <c r="G3729" s="24">
        <v>44838</v>
      </c>
      <c r="H3729" s="24">
        <v>44838</v>
      </c>
      <c r="I3729" s="57" t="s">
        <v>82</v>
      </c>
      <c r="K3729" s="51" t="str">
        <f ca="1">LeaveTracker[[#This Row],[Days]]&amp;" "&amp;LeaveTracker[[#This Row],[Type of Leave]]</f>
        <v>1 VL</v>
      </c>
      <c r="L3729" s="23">
        <f ca="1">NETWORKDAYS(LeaveTracker[[#This Row],[Start Date]],LeaveTracker[[#This Row],[End Date]],lstHolidays)</f>
        <v>1</v>
      </c>
      <c r="M3729" s="27"/>
    </row>
    <row r="3730" spans="1:13" ht="30" hidden="1" customHeight="1" x14ac:dyDescent="0.3">
      <c r="A3730" s="27">
        <f t="shared" si="32"/>
        <v>257</v>
      </c>
      <c r="B3730" s="31">
        <v>44972</v>
      </c>
      <c r="C3730" s="31">
        <v>44605</v>
      </c>
      <c r="D3730" s="19" t="s">
        <v>2073</v>
      </c>
      <c r="E3730" s="51" t="str">
        <f>IF(ISBLANK(LeaveTracker[[#This Row],[Employee Name]]),"-----",VLOOKUP(LeaveTracker[[#This Row],[Employee Name]],Employees[[Employee Name]:[Office]],7))</f>
        <v>SAN JOSE ELEMENTARY</v>
      </c>
      <c r="F3730" s="51">
        <f>IF(ISBLANK(LeaveTracker[[#This Row],[Employee Name]]),"-----",VLOOKUP(LeaveTracker[[#This Row],[Employee Name]],Employees[[Employee Name]:[Office]],6))</f>
        <v>0</v>
      </c>
      <c r="G3730" s="21">
        <v>44967</v>
      </c>
      <c r="H3730" s="21">
        <v>44967</v>
      </c>
      <c r="I3730" s="57"/>
      <c r="K3730" s="51" t="str">
        <f ca="1">LeaveTracker[[#This Row],[Days]]&amp;" "&amp;LeaveTracker[[#This Row],[Type of Leave]]</f>
        <v xml:space="preserve">1 </v>
      </c>
      <c r="L3730" s="23">
        <f ca="1">NETWORKDAYS(LeaveTracker[[#This Row],[Start Date]],LeaveTracker[[#This Row],[End Date]],lstHolidays)</f>
        <v>1</v>
      </c>
      <c r="M3730" s="27"/>
    </row>
    <row r="3731" spans="1:13" ht="30" hidden="1" customHeight="1" x14ac:dyDescent="0.3">
      <c r="A3731" s="27">
        <f t="shared" ref="A3731:A3793" si="33">A3730+1</f>
        <v>258</v>
      </c>
      <c r="B3731" s="31">
        <v>44972</v>
      </c>
      <c r="C3731" s="31">
        <v>44888</v>
      </c>
      <c r="D3731" s="19" t="s">
        <v>341</v>
      </c>
      <c r="E3731" s="51" t="str">
        <f>IF(ISBLANK(LeaveTracker[[#This Row],[Employee Name]]),"-----",VLOOKUP(LeaveTracker[[#This Row],[Employee Name]],Employees[[Employee Name]:[Office]],7))</f>
        <v>COMELEC</v>
      </c>
      <c r="F3731" s="51" t="str">
        <f>IF(ISBLANK(LeaveTracker[[#This Row],[Employee Name]]),"-----",VLOOKUP(LeaveTracker[[#This Row],[Employee Name]],Employees[[Employee Name]:[Office]],6))</f>
        <v>REGULAR</v>
      </c>
      <c r="G3731" s="24">
        <v>44862</v>
      </c>
      <c r="H3731" s="24">
        <v>44862</v>
      </c>
      <c r="I3731" s="57" t="s">
        <v>81</v>
      </c>
      <c r="K3731" s="51" t="str">
        <f ca="1">LeaveTracker[[#This Row],[Days]]&amp;" "&amp;LeaveTracker[[#This Row],[Type of Leave]]</f>
        <v>1 SL</v>
      </c>
      <c r="L3731" s="23">
        <f ca="1">NETWORKDAYS(LeaveTracker[[#This Row],[Start Date]],LeaveTracker[[#This Row],[End Date]],lstHolidays)</f>
        <v>1</v>
      </c>
      <c r="M3731" s="27"/>
    </row>
    <row r="3732" spans="1:13" ht="30" hidden="1" customHeight="1" x14ac:dyDescent="0.3">
      <c r="A3732" s="27">
        <f t="shared" si="33"/>
        <v>259</v>
      </c>
      <c r="B3732" s="31">
        <v>44972</v>
      </c>
      <c r="C3732" s="31">
        <v>44888</v>
      </c>
      <c r="D3732" s="19" t="s">
        <v>341</v>
      </c>
      <c r="E3732" s="51" t="str">
        <f>IF(ISBLANK(LeaveTracker[[#This Row],[Employee Name]]),"-----",VLOOKUP(LeaveTracker[[#This Row],[Employee Name]],Employees[[Employee Name]:[Office]],7))</f>
        <v>COMELEC</v>
      </c>
      <c r="F3732" s="51" t="str">
        <f>IF(ISBLANK(LeaveTracker[[#This Row],[Employee Name]]),"-----",VLOOKUP(LeaveTracker[[#This Row],[Employee Name]],Employees[[Employee Name]:[Office]],6))</f>
        <v>REGULAR</v>
      </c>
      <c r="G3732" s="24">
        <v>44886</v>
      </c>
      <c r="H3732" s="24">
        <v>44886</v>
      </c>
      <c r="I3732" s="57" t="s">
        <v>81</v>
      </c>
      <c r="K3732" s="51" t="str">
        <f ca="1">LeaveTracker[[#This Row],[Days]]&amp;" "&amp;LeaveTracker[[#This Row],[Type of Leave]]</f>
        <v>1 SL</v>
      </c>
      <c r="L3732" s="23">
        <f ca="1">NETWORKDAYS(LeaveTracker[[#This Row],[Start Date]],LeaveTracker[[#This Row],[End Date]],lstHolidays)</f>
        <v>1</v>
      </c>
      <c r="M3732" s="27"/>
    </row>
    <row r="3733" spans="1:13" ht="30" hidden="1" customHeight="1" x14ac:dyDescent="0.3">
      <c r="A3733" s="27">
        <f t="shared" si="33"/>
        <v>260</v>
      </c>
      <c r="B3733" s="31">
        <v>44972</v>
      </c>
      <c r="C3733" s="31">
        <v>44907</v>
      </c>
      <c r="D3733" s="19" t="s">
        <v>358</v>
      </c>
      <c r="E3733" s="51" t="str">
        <f>IF(ISBLANK(LeaveTracker[[#This Row],[Employee Name]]),"-----",VLOOKUP(LeaveTracker[[#This Row],[Employee Name]],Employees[[Employee Name]:[Office]],7))</f>
        <v>LCR</v>
      </c>
      <c r="F3733" s="51" t="str">
        <f>IF(ISBLANK(LeaveTracker[[#This Row],[Employee Name]]),"-----",VLOOKUP(LeaveTracker[[#This Row],[Employee Name]],Employees[[Employee Name]:[Office]],6))</f>
        <v>REGULAR</v>
      </c>
      <c r="G3733" s="24">
        <v>44902</v>
      </c>
      <c r="H3733" s="24">
        <v>44902</v>
      </c>
      <c r="I3733" s="57" t="s">
        <v>81</v>
      </c>
      <c r="K3733" s="51" t="str">
        <f ca="1">LeaveTracker[[#This Row],[Days]]&amp;" "&amp;LeaveTracker[[#This Row],[Type of Leave]]</f>
        <v>1 SL</v>
      </c>
      <c r="L3733" s="23">
        <f ca="1">NETWORKDAYS(LeaveTracker[[#This Row],[Start Date]],LeaveTracker[[#This Row],[End Date]],lstHolidays)</f>
        <v>1</v>
      </c>
      <c r="M3733" s="27"/>
    </row>
    <row r="3734" spans="1:13" ht="30" hidden="1" customHeight="1" x14ac:dyDescent="0.3">
      <c r="A3734" s="27">
        <f t="shared" si="33"/>
        <v>261</v>
      </c>
      <c r="B3734" s="31">
        <v>44972</v>
      </c>
      <c r="C3734" s="31">
        <v>44807</v>
      </c>
      <c r="D3734" s="19" t="s">
        <v>1876</v>
      </c>
      <c r="E3734" s="51" t="str">
        <f>IF(ISBLANK(LeaveTracker[[#This Row],[Employee Name]]),"-----",VLOOKUP(LeaveTracker[[#This Row],[Employee Name]],Employees[[Employee Name]:[Office]],7))</f>
        <v>TCSNHS-ISHS</v>
      </c>
      <c r="F3734" s="51" t="str">
        <f>IF(ISBLANK(LeaveTracker[[#This Row],[Employee Name]]),"-----",VLOOKUP(LeaveTracker[[#This Row],[Employee Name]],Employees[[Employee Name]:[Office]],6))</f>
        <v>CASUAL</v>
      </c>
      <c r="G3734" s="24">
        <v>44804</v>
      </c>
      <c r="H3734" s="24">
        <v>44806</v>
      </c>
      <c r="I3734" s="57" t="s">
        <v>81</v>
      </c>
      <c r="K3734" s="51" t="str">
        <f ca="1">LeaveTracker[[#This Row],[Days]]&amp;" "&amp;LeaveTracker[[#This Row],[Type of Leave]]</f>
        <v>3 SL</v>
      </c>
      <c r="L3734" s="23">
        <f ca="1">NETWORKDAYS(LeaveTracker[[#This Row],[Start Date]],LeaveTracker[[#This Row],[End Date]],lstHolidays)</f>
        <v>3</v>
      </c>
      <c r="M3734" s="27"/>
    </row>
    <row r="3735" spans="1:13" ht="30" hidden="1" customHeight="1" x14ac:dyDescent="0.3">
      <c r="A3735" s="27">
        <f t="shared" si="33"/>
        <v>262</v>
      </c>
      <c r="B3735" s="31">
        <v>44972</v>
      </c>
      <c r="C3735" s="31">
        <v>44900</v>
      </c>
      <c r="D3735" s="19" t="s">
        <v>723</v>
      </c>
      <c r="E3735" s="51" t="str">
        <f>IF(ISBLANK(LeaveTracker[[#This Row],[Employee Name]]),"-----",VLOOKUP(LeaveTracker[[#This Row],[Employee Name]],Employees[[Employee Name]:[Office]],7))</f>
        <v>LCR</v>
      </c>
      <c r="F3735" s="51" t="str">
        <f>IF(ISBLANK(LeaveTracker[[#This Row],[Employee Name]]),"-----",VLOOKUP(LeaveTracker[[#This Row],[Employee Name]],Employees[[Employee Name]:[Office]],6))</f>
        <v>REGULAR</v>
      </c>
      <c r="G3735" s="24">
        <v>44918</v>
      </c>
      <c r="H3735" s="24">
        <v>44918</v>
      </c>
      <c r="I3735" s="57" t="s">
        <v>82</v>
      </c>
      <c r="K3735" s="51" t="str">
        <f ca="1">LeaveTracker[[#This Row],[Days]]&amp;" "&amp;LeaveTracker[[#This Row],[Type of Leave]]</f>
        <v>1 VL</v>
      </c>
      <c r="L3735" s="23">
        <f ca="1">NETWORKDAYS(LeaveTracker[[#This Row],[Start Date]],LeaveTracker[[#This Row],[End Date]],lstHolidays)</f>
        <v>1</v>
      </c>
      <c r="M3735" s="27"/>
    </row>
    <row r="3736" spans="1:13" ht="30" hidden="1" customHeight="1" x14ac:dyDescent="0.3">
      <c r="A3736" s="27">
        <v>262</v>
      </c>
      <c r="B3736" s="31">
        <v>44972</v>
      </c>
      <c r="C3736" s="31">
        <v>44900</v>
      </c>
      <c r="D3736" s="19" t="s">
        <v>723</v>
      </c>
      <c r="E3736" s="51" t="str">
        <f>IF(ISBLANK(LeaveTracker[[#This Row],[Employee Name]]),"-----",VLOOKUP(LeaveTracker[[#This Row],[Employee Name]],Employees[[Employee Name]:[Office]],7))</f>
        <v>LCR</v>
      </c>
      <c r="F3736" s="51" t="str">
        <f>IF(ISBLANK(LeaveTracker[[#This Row],[Employee Name]]),"-----",VLOOKUP(LeaveTracker[[#This Row],[Employee Name]],Employees[[Employee Name]:[Office]],6))</f>
        <v>REGULAR</v>
      </c>
      <c r="G3736" s="24">
        <v>44921</v>
      </c>
      <c r="H3736" s="24">
        <v>44922</v>
      </c>
      <c r="I3736" s="57" t="s">
        <v>82</v>
      </c>
      <c r="K3736" s="51" t="str">
        <f ca="1">LeaveTracker[[#This Row],[Days]]&amp;" "&amp;LeaveTracker[[#This Row],[Type of Leave]]</f>
        <v>1 VL</v>
      </c>
      <c r="L3736" s="23">
        <f ca="1">NETWORKDAYS(LeaveTracker[[#This Row],[Start Date]],LeaveTracker[[#This Row],[End Date]],lstHolidays)</f>
        <v>1</v>
      </c>
      <c r="M3736" s="27"/>
    </row>
    <row r="3737" spans="1:13" ht="30" hidden="1" customHeight="1" x14ac:dyDescent="0.3">
      <c r="A3737" s="27">
        <f t="shared" si="33"/>
        <v>263</v>
      </c>
      <c r="B3737" s="31">
        <v>44972</v>
      </c>
      <c r="C3737" s="31">
        <v>44887</v>
      </c>
      <c r="D3737" s="19" t="s">
        <v>723</v>
      </c>
      <c r="E3737" s="51" t="str">
        <f>IF(ISBLANK(LeaveTracker[[#This Row],[Employee Name]]),"-----",VLOOKUP(LeaveTracker[[#This Row],[Employee Name]],Employees[[Employee Name]:[Office]],7))</f>
        <v>LCR</v>
      </c>
      <c r="F3737" s="51" t="str">
        <f>IF(ISBLANK(LeaveTracker[[#This Row],[Employee Name]]),"-----",VLOOKUP(LeaveTracker[[#This Row],[Employee Name]],Employees[[Employee Name]:[Office]],6))</f>
        <v>REGULAR</v>
      </c>
      <c r="G3737" s="24">
        <v>44886</v>
      </c>
      <c r="H3737" s="24">
        <v>44886</v>
      </c>
      <c r="I3737" s="57" t="s">
        <v>81</v>
      </c>
      <c r="K3737" s="51" t="str">
        <f ca="1">LeaveTracker[[#This Row],[Days]]&amp;" "&amp;LeaveTracker[[#This Row],[Type of Leave]]</f>
        <v>1 SL</v>
      </c>
      <c r="L3737" s="23">
        <f ca="1">NETWORKDAYS(LeaveTracker[[#This Row],[Start Date]],LeaveTracker[[#This Row],[End Date]],lstHolidays)</f>
        <v>1</v>
      </c>
      <c r="M3737" s="27"/>
    </row>
    <row r="3738" spans="1:13" ht="30" hidden="1" customHeight="1" x14ac:dyDescent="0.3">
      <c r="A3738" s="27">
        <f t="shared" si="33"/>
        <v>264</v>
      </c>
      <c r="B3738" s="31">
        <v>44972</v>
      </c>
      <c r="C3738" s="31">
        <v>44889</v>
      </c>
      <c r="D3738" s="19" t="s">
        <v>528</v>
      </c>
      <c r="E3738" s="51" t="str">
        <f>IF(ISBLANK(LeaveTracker[[#This Row],[Employee Name]]),"-----",VLOOKUP(LeaveTracker[[#This Row],[Employee Name]],Employees[[Employee Name]:[Office]],7))</f>
        <v>GSO</v>
      </c>
      <c r="F3738" s="51" t="str">
        <f>IF(ISBLANK(LeaveTracker[[#This Row],[Employee Name]]),"-----",VLOOKUP(LeaveTracker[[#This Row],[Employee Name]],Employees[[Employee Name]:[Office]],6))</f>
        <v>REGULAR</v>
      </c>
      <c r="G3738" s="24">
        <v>44888</v>
      </c>
      <c r="H3738" s="24">
        <v>44888</v>
      </c>
      <c r="I3738" s="57" t="s">
        <v>81</v>
      </c>
      <c r="K3738" s="51" t="str">
        <f ca="1">LeaveTracker[[#This Row],[Days]]&amp;" "&amp;LeaveTracker[[#This Row],[Type of Leave]]</f>
        <v>1 SL</v>
      </c>
      <c r="L3738" s="23">
        <f ca="1">NETWORKDAYS(LeaveTracker[[#This Row],[Start Date]],LeaveTracker[[#This Row],[End Date]],lstHolidays)</f>
        <v>1</v>
      </c>
      <c r="M3738" s="27"/>
    </row>
    <row r="3739" spans="1:13" ht="30" hidden="1" customHeight="1" x14ac:dyDescent="0.3">
      <c r="A3739" s="27">
        <f t="shared" si="33"/>
        <v>265</v>
      </c>
      <c r="B3739" s="31">
        <v>44972</v>
      </c>
      <c r="C3739" s="31">
        <v>44894</v>
      </c>
      <c r="D3739" s="19" t="s">
        <v>528</v>
      </c>
      <c r="E3739" s="51" t="str">
        <f>IF(ISBLANK(LeaveTracker[[#This Row],[Employee Name]]),"-----",VLOOKUP(LeaveTracker[[#This Row],[Employee Name]],Employees[[Employee Name]:[Office]],7))</f>
        <v>GSO</v>
      </c>
      <c r="F3739" s="51" t="str">
        <f>IF(ISBLANK(LeaveTracker[[#This Row],[Employee Name]]),"-----",VLOOKUP(LeaveTracker[[#This Row],[Employee Name]],Employees[[Employee Name]:[Office]],6))</f>
        <v>REGULAR</v>
      </c>
      <c r="G3739" s="24">
        <v>44917</v>
      </c>
      <c r="H3739" s="24">
        <v>44918</v>
      </c>
      <c r="I3739" s="57" t="s">
        <v>82</v>
      </c>
      <c r="K3739" s="51" t="str">
        <f ca="1">LeaveTracker[[#This Row],[Days]]&amp;" "&amp;LeaveTracker[[#This Row],[Type of Leave]]</f>
        <v>2 VL</v>
      </c>
      <c r="L3739" s="23">
        <f ca="1">NETWORKDAYS(LeaveTracker[[#This Row],[Start Date]],LeaveTracker[[#This Row],[End Date]],lstHolidays)</f>
        <v>2</v>
      </c>
      <c r="M3739" s="27"/>
    </row>
    <row r="3740" spans="1:13" ht="30" hidden="1" customHeight="1" x14ac:dyDescent="0.3">
      <c r="A3740" s="27">
        <f t="shared" si="33"/>
        <v>266</v>
      </c>
      <c r="B3740" s="31">
        <v>44979</v>
      </c>
      <c r="C3740" s="31">
        <v>44904</v>
      </c>
      <c r="D3740" s="19" t="s">
        <v>1888</v>
      </c>
      <c r="E3740" s="51" t="str">
        <f>IF(ISBLANK(LeaveTracker[[#This Row],[Employee Name]]),"-----",VLOOKUP(LeaveTracker[[#This Row],[Employee Name]],Employees[[Employee Name]:[Office]],7))</f>
        <v>TICC</v>
      </c>
      <c r="F3740" s="51" t="str">
        <f>IF(ISBLANK(LeaveTracker[[#This Row],[Employee Name]]),"-----",VLOOKUP(LeaveTracker[[#This Row],[Employee Name]],Employees[[Employee Name]:[Office]],6))</f>
        <v>CASUAL</v>
      </c>
      <c r="G3740" s="24">
        <v>44570</v>
      </c>
      <c r="H3740" s="24">
        <v>44572</v>
      </c>
      <c r="I3740" s="57" t="s">
        <v>82</v>
      </c>
      <c r="K3740" s="51" t="str">
        <f ca="1">LeaveTracker[[#This Row],[Days]]&amp;" "&amp;LeaveTracker[[#This Row],[Type of Leave]]</f>
        <v>2 VL</v>
      </c>
      <c r="L3740" s="23">
        <f ca="1">NETWORKDAYS(LeaveTracker[[#This Row],[Start Date]],LeaveTracker[[#This Row],[End Date]],lstHolidays)</f>
        <v>2</v>
      </c>
      <c r="M3740" s="27"/>
    </row>
    <row r="3741" spans="1:13" ht="30" hidden="1" customHeight="1" x14ac:dyDescent="0.3">
      <c r="A3741" s="27">
        <f t="shared" si="33"/>
        <v>267</v>
      </c>
      <c r="B3741" s="31">
        <v>44979</v>
      </c>
      <c r="C3741" s="31">
        <v>44823</v>
      </c>
      <c r="D3741" s="19" t="s">
        <v>1889</v>
      </c>
      <c r="E3741" s="51" t="str">
        <f>IF(ISBLANK(LeaveTracker[[#This Row],[Employee Name]]),"-----",VLOOKUP(LeaveTracker[[#This Row],[Employee Name]],Employees[[Employee Name]:[Office]],7))</f>
        <v>TICC</v>
      </c>
      <c r="F3741" s="51" t="str">
        <f>IF(ISBLANK(LeaveTracker[[#This Row],[Employee Name]]),"-----",VLOOKUP(LeaveTracker[[#This Row],[Employee Name]],Employees[[Employee Name]:[Office]],6))</f>
        <v>CASUAL</v>
      </c>
      <c r="G3741" s="24">
        <v>44812</v>
      </c>
      <c r="H3741" s="24">
        <v>44812</v>
      </c>
      <c r="I3741" s="57" t="s">
        <v>81</v>
      </c>
      <c r="K3741" s="51" t="str">
        <f ca="1">LeaveTracker[[#This Row],[Days]]&amp;" "&amp;LeaveTracker[[#This Row],[Type of Leave]]</f>
        <v>1 SL</v>
      </c>
      <c r="L3741" s="23">
        <f ca="1">NETWORKDAYS(LeaveTracker[[#This Row],[Start Date]],LeaveTracker[[#This Row],[End Date]],lstHolidays)</f>
        <v>1</v>
      </c>
      <c r="M3741" s="27"/>
    </row>
    <row r="3742" spans="1:13" ht="30" hidden="1" customHeight="1" x14ac:dyDescent="0.3">
      <c r="A3742" s="27">
        <f t="shared" si="33"/>
        <v>268</v>
      </c>
      <c r="B3742" s="31">
        <v>44979</v>
      </c>
      <c r="C3742" s="31">
        <v>44909</v>
      </c>
      <c r="D3742" s="19" t="s">
        <v>1830</v>
      </c>
      <c r="E3742" s="51" t="str">
        <f>IF(ISBLANK(LeaveTracker[[#This Row],[Employee Name]]),"-----",VLOOKUP(LeaveTracker[[#This Row],[Employee Name]],Employees[[Employee Name]:[Office]],7))</f>
        <v>TICC/TCCH</v>
      </c>
      <c r="F3742" s="51" t="str">
        <f>IF(ISBLANK(LeaveTracker[[#This Row],[Employee Name]]),"-----",VLOOKUP(LeaveTracker[[#This Row],[Employee Name]],Employees[[Employee Name]:[Office]],6))</f>
        <v>CASUAL</v>
      </c>
      <c r="G3742" s="24">
        <v>44923</v>
      </c>
      <c r="H3742" s="24">
        <v>44923</v>
      </c>
      <c r="I3742" s="57" t="s">
        <v>82</v>
      </c>
      <c r="K3742" s="51" t="str">
        <f ca="1">LeaveTracker[[#This Row],[Days]]&amp;" "&amp;LeaveTracker[[#This Row],[Type of Leave]]</f>
        <v>1 VL</v>
      </c>
      <c r="L3742" s="23">
        <f ca="1">NETWORKDAYS(LeaveTracker[[#This Row],[Start Date]],LeaveTracker[[#This Row],[End Date]],lstHolidays)</f>
        <v>1</v>
      </c>
      <c r="M3742" s="27"/>
    </row>
    <row r="3743" spans="1:13" ht="30" hidden="1" customHeight="1" x14ac:dyDescent="0.3">
      <c r="A3743" s="27">
        <v>268</v>
      </c>
      <c r="B3743" s="31">
        <v>44979</v>
      </c>
      <c r="C3743" s="31">
        <v>44910</v>
      </c>
      <c r="D3743" s="19" t="s">
        <v>1830</v>
      </c>
      <c r="E3743" s="51" t="str">
        <f>IF(ISBLANK(LeaveTracker[[#This Row],[Employee Name]]),"-----",VLOOKUP(LeaveTracker[[#This Row],[Employee Name]],Employees[[Employee Name]:[Office]],7))</f>
        <v>TICC/TCCH</v>
      </c>
      <c r="F3743" s="51" t="str">
        <f>IF(ISBLANK(LeaveTracker[[#This Row],[Employee Name]]),"-----",VLOOKUP(LeaveTracker[[#This Row],[Employee Name]],Employees[[Employee Name]:[Office]],6))</f>
        <v>CASUAL</v>
      </c>
      <c r="G3743" s="24">
        <v>44926</v>
      </c>
      <c r="H3743" s="24">
        <v>44926</v>
      </c>
      <c r="I3743" s="57" t="s">
        <v>82</v>
      </c>
      <c r="K3743" s="51" t="str">
        <f ca="1">LeaveTracker[[#This Row],[Days]]&amp;" "&amp;LeaveTracker[[#This Row],[Type of Leave]]</f>
        <v>0 VL</v>
      </c>
      <c r="L3743" s="23">
        <f ca="1">NETWORKDAYS(LeaveTracker[[#This Row],[Start Date]],LeaveTracker[[#This Row],[End Date]],lstHolidays)</f>
        <v>0</v>
      </c>
      <c r="M3743" s="27"/>
    </row>
    <row r="3744" spans="1:13" ht="30" hidden="1" customHeight="1" x14ac:dyDescent="0.3">
      <c r="A3744" s="27">
        <f t="shared" si="33"/>
        <v>269</v>
      </c>
      <c r="B3744" s="31">
        <v>44979</v>
      </c>
      <c r="C3744" s="31">
        <v>44958</v>
      </c>
      <c r="D3744" s="19" t="s">
        <v>1887</v>
      </c>
      <c r="E3744" s="51" t="str">
        <f>IF(ISBLANK(LeaveTracker[[#This Row],[Employee Name]]),"-----",VLOOKUP(LeaveTracker[[#This Row],[Employee Name]],Employees[[Employee Name]:[Office]],7))</f>
        <v>TICC</v>
      </c>
      <c r="F3744" s="51" t="str">
        <f>IF(ISBLANK(LeaveTracker[[#This Row],[Employee Name]]),"-----",VLOOKUP(LeaveTracker[[#This Row],[Employee Name]],Employees[[Employee Name]:[Office]],6))</f>
        <v>CASUAL</v>
      </c>
      <c r="G3744" s="24">
        <v>44956</v>
      </c>
      <c r="H3744" s="24">
        <v>44956</v>
      </c>
      <c r="I3744" s="57" t="s">
        <v>81</v>
      </c>
      <c r="K3744" s="51" t="str">
        <f ca="1">LeaveTracker[[#This Row],[Days]]&amp;" "&amp;LeaveTracker[[#This Row],[Type of Leave]]</f>
        <v>1 SL</v>
      </c>
      <c r="L3744" s="23">
        <f ca="1">NETWORKDAYS(LeaveTracker[[#This Row],[Start Date]],LeaveTracker[[#This Row],[End Date]],lstHolidays)</f>
        <v>1</v>
      </c>
      <c r="M3744" s="27"/>
    </row>
    <row r="3745" spans="1:13" ht="30" hidden="1" customHeight="1" x14ac:dyDescent="0.3">
      <c r="A3745" s="27">
        <f t="shared" si="33"/>
        <v>270</v>
      </c>
      <c r="B3745" s="31">
        <v>44979</v>
      </c>
      <c r="C3745" s="31">
        <v>44951</v>
      </c>
      <c r="D3745" s="19" t="s">
        <v>1887</v>
      </c>
      <c r="E3745" s="51" t="str">
        <f>IF(ISBLANK(LeaveTracker[[#This Row],[Employee Name]]),"-----",VLOOKUP(LeaveTracker[[#This Row],[Employee Name]],Employees[[Employee Name]:[Office]],7))</f>
        <v>TICC</v>
      </c>
      <c r="F3745" s="51" t="str">
        <f>IF(ISBLANK(LeaveTracker[[#This Row],[Employee Name]]),"-----",VLOOKUP(LeaveTracker[[#This Row],[Employee Name]],Employees[[Employee Name]:[Office]],6))</f>
        <v>CASUAL</v>
      </c>
      <c r="G3745" s="24">
        <v>44957</v>
      </c>
      <c r="H3745" s="24">
        <v>44957</v>
      </c>
      <c r="I3745" s="57" t="s">
        <v>82</v>
      </c>
      <c r="K3745" s="51" t="str">
        <f ca="1">LeaveTracker[[#This Row],[Days]]&amp;" "&amp;LeaveTracker[[#This Row],[Type of Leave]]</f>
        <v>1 VL</v>
      </c>
      <c r="L3745" s="23">
        <f ca="1">NETWORKDAYS(LeaveTracker[[#This Row],[Start Date]],LeaveTracker[[#This Row],[End Date]],lstHolidays)</f>
        <v>1</v>
      </c>
      <c r="M3745" s="27"/>
    </row>
    <row r="3746" spans="1:13" ht="30" hidden="1" customHeight="1" x14ac:dyDescent="0.3">
      <c r="A3746" s="27">
        <f t="shared" si="33"/>
        <v>271</v>
      </c>
      <c r="B3746" s="31">
        <v>44979</v>
      </c>
      <c r="C3746" s="31">
        <v>44958</v>
      </c>
      <c r="D3746" s="19" t="s">
        <v>1887</v>
      </c>
      <c r="E3746" s="51" t="str">
        <f>IF(ISBLANK(LeaveTracker[[#This Row],[Employee Name]]),"-----",VLOOKUP(LeaveTracker[[#This Row],[Employee Name]],Employees[[Employee Name]:[Office]],7))</f>
        <v>TICC</v>
      </c>
      <c r="F3746" s="51" t="str">
        <f>IF(ISBLANK(LeaveTracker[[#This Row],[Employee Name]]),"-----",VLOOKUP(LeaveTracker[[#This Row],[Employee Name]],Employees[[Employee Name]:[Office]],6))</f>
        <v>CASUAL</v>
      </c>
      <c r="G3746" s="24">
        <v>44966</v>
      </c>
      <c r="H3746" s="24">
        <v>44966</v>
      </c>
      <c r="I3746" s="57" t="s">
        <v>82</v>
      </c>
      <c r="K3746" s="51" t="str">
        <f ca="1">LeaveTracker[[#This Row],[Days]]&amp;" "&amp;LeaveTracker[[#This Row],[Type of Leave]]</f>
        <v>1 VL</v>
      </c>
      <c r="L3746" s="23">
        <f ca="1">NETWORKDAYS(LeaveTracker[[#This Row],[Start Date]],LeaveTracker[[#This Row],[End Date]],lstHolidays)</f>
        <v>1</v>
      </c>
      <c r="M3746" s="27"/>
    </row>
    <row r="3747" spans="1:13" ht="30" hidden="1" customHeight="1" x14ac:dyDescent="0.3">
      <c r="A3747" s="27">
        <f t="shared" si="33"/>
        <v>272</v>
      </c>
      <c r="B3747" s="31">
        <v>44979</v>
      </c>
      <c r="C3747" s="31">
        <v>44904</v>
      </c>
      <c r="D3747" s="19" t="s">
        <v>116</v>
      </c>
      <c r="E3747" s="51" t="str">
        <f>IF(ISBLANK(LeaveTracker[[#This Row],[Employee Name]]),"-----",VLOOKUP(LeaveTracker[[#This Row],[Employee Name]],Employees[[Employee Name]:[Office]],7))</f>
        <v>CHARACTER OFFICE</v>
      </c>
      <c r="F3747" s="51" t="str">
        <f>IF(ISBLANK(LeaveTracker[[#This Row],[Employee Name]]),"-----",VLOOKUP(LeaveTracker[[#This Row],[Employee Name]],Employees[[Employee Name]:[Office]],6))</f>
        <v>REGULAR</v>
      </c>
      <c r="G3747" s="24">
        <v>44901</v>
      </c>
      <c r="H3747" s="24">
        <v>44901</v>
      </c>
      <c r="I3747" s="57" t="s">
        <v>81</v>
      </c>
      <c r="K3747" s="51" t="str">
        <f ca="1">LeaveTracker[[#This Row],[Days]]&amp;" "&amp;LeaveTracker[[#This Row],[Type of Leave]]</f>
        <v>1 SL</v>
      </c>
      <c r="L3747" s="23">
        <f ca="1">NETWORKDAYS(LeaveTracker[[#This Row],[Start Date]],LeaveTracker[[#This Row],[End Date]],lstHolidays)</f>
        <v>1</v>
      </c>
      <c r="M3747" s="27"/>
    </row>
    <row r="3748" spans="1:13" ht="30" hidden="1" customHeight="1" x14ac:dyDescent="0.3">
      <c r="A3748" s="27">
        <f t="shared" si="33"/>
        <v>273</v>
      </c>
      <c r="B3748" s="31">
        <v>44979</v>
      </c>
      <c r="C3748" s="31">
        <v>44907</v>
      </c>
      <c r="D3748" s="19" t="s">
        <v>2046</v>
      </c>
      <c r="E3748" s="51" t="str">
        <f>IF(ISBLANK(LeaveTracker[[#This Row],[Employee Name]]),"-----",VLOOKUP(LeaveTracker[[#This Row],[Employee Name]],Employees[[Employee Name]:[Office]],7))</f>
        <v>EDP</v>
      </c>
      <c r="F3748" s="51" t="str">
        <f>IF(ISBLANK(LeaveTracker[[#This Row],[Employee Name]]),"-----",VLOOKUP(LeaveTracker[[#This Row],[Employee Name]],Employees[[Employee Name]:[Office]],6))</f>
        <v>CASUAL</v>
      </c>
      <c r="G3748" s="24">
        <v>44904</v>
      </c>
      <c r="H3748" s="24">
        <v>44904</v>
      </c>
      <c r="I3748" s="57" t="s">
        <v>82</v>
      </c>
      <c r="K3748" s="51" t="str">
        <f ca="1">LeaveTracker[[#This Row],[Days]]&amp;" "&amp;LeaveTracker[[#This Row],[Type of Leave]]</f>
        <v>1 VL</v>
      </c>
      <c r="L3748" s="23">
        <f ca="1">NETWORKDAYS(LeaveTracker[[#This Row],[Start Date]],LeaveTracker[[#This Row],[End Date]],lstHolidays)</f>
        <v>1</v>
      </c>
      <c r="M3748" s="27"/>
    </row>
    <row r="3749" spans="1:13" ht="30" hidden="1" customHeight="1" x14ac:dyDescent="0.3">
      <c r="A3749" s="27">
        <f t="shared" si="33"/>
        <v>274</v>
      </c>
      <c r="B3749" s="31">
        <v>44979</v>
      </c>
      <c r="C3749" s="31">
        <v>44950</v>
      </c>
      <c r="D3749" s="19" t="s">
        <v>2080</v>
      </c>
      <c r="E3749" s="51" t="str">
        <f>IF(ISBLANK(LeaveTracker[[#This Row],[Employee Name]]),"-----",VLOOKUP(LeaveTracker[[#This Row],[Employee Name]],Employees[[Employee Name]:[Office]],7))</f>
        <v>DEPED</v>
      </c>
      <c r="F3749" s="51" t="str">
        <f>IF(ISBLANK(LeaveTracker[[#This Row],[Employee Name]]),"-----",VLOOKUP(LeaveTracker[[#This Row],[Employee Name]],Employees[[Employee Name]:[Office]],6))</f>
        <v>CASUAL</v>
      </c>
      <c r="G3749" s="24">
        <v>44957</v>
      </c>
      <c r="H3749" s="24">
        <v>44967</v>
      </c>
      <c r="I3749" s="57" t="s">
        <v>82</v>
      </c>
      <c r="K3749" s="51" t="str">
        <f ca="1">LeaveTracker[[#This Row],[Days]]&amp;" "&amp;LeaveTracker[[#This Row],[Type of Leave]]</f>
        <v>9 VL</v>
      </c>
      <c r="L3749" s="23">
        <f ca="1">NETWORKDAYS(LeaveTracker[[#This Row],[Start Date]],LeaveTracker[[#This Row],[End Date]],lstHolidays)</f>
        <v>9</v>
      </c>
      <c r="M3749" s="27"/>
    </row>
    <row r="3750" spans="1:13" ht="30" hidden="1" customHeight="1" x14ac:dyDescent="0.3">
      <c r="A3750" s="27">
        <f t="shared" si="33"/>
        <v>275</v>
      </c>
      <c r="B3750" s="31">
        <v>44979</v>
      </c>
      <c r="C3750" s="31">
        <v>44949</v>
      </c>
      <c r="D3750" s="19" t="s">
        <v>1963</v>
      </c>
      <c r="E3750" s="51" t="str">
        <f>IF(ISBLANK(LeaveTracker[[#This Row],[Employee Name]]),"-----",VLOOKUP(LeaveTracker[[#This Row],[Employee Name]],Employees[[Employee Name]:[Office]],7))</f>
        <v>GSO</v>
      </c>
      <c r="F3750" s="51" t="str">
        <f>IF(ISBLANK(LeaveTracker[[#This Row],[Employee Name]]),"-----",VLOOKUP(LeaveTracker[[#This Row],[Employee Name]],Employees[[Employee Name]:[Office]],6))</f>
        <v>CASUAL</v>
      </c>
      <c r="G3750" s="24">
        <v>44946</v>
      </c>
      <c r="H3750" s="24">
        <v>44946</v>
      </c>
      <c r="I3750" s="57" t="s">
        <v>300</v>
      </c>
      <c r="J3750" s="43" t="s">
        <v>276</v>
      </c>
      <c r="K3750" s="51" t="str">
        <f ca="1">LeaveTracker[[#This Row],[Days]]&amp;" "&amp;LeaveTracker[[#This Row],[Type of Leave]]</f>
        <v>1 OTHER</v>
      </c>
      <c r="L3750" s="23">
        <f ca="1">NETWORKDAYS(LeaveTracker[[#This Row],[Start Date]],LeaveTracker[[#This Row],[End Date]],lstHolidays)</f>
        <v>1</v>
      </c>
      <c r="M3750" s="27"/>
    </row>
    <row r="3751" spans="1:13" ht="30" hidden="1" customHeight="1" x14ac:dyDescent="0.3">
      <c r="A3751" s="27">
        <f t="shared" si="33"/>
        <v>276</v>
      </c>
      <c r="B3751" s="31">
        <v>44979</v>
      </c>
      <c r="C3751" s="31">
        <v>45279</v>
      </c>
      <c r="D3751" s="19" t="s">
        <v>1963</v>
      </c>
      <c r="E3751" s="51" t="str">
        <f>IF(ISBLANK(LeaveTracker[[#This Row],[Employee Name]]),"-----",VLOOKUP(LeaveTracker[[#This Row],[Employee Name]],Employees[[Employee Name]:[Office]],7))</f>
        <v>GSO</v>
      </c>
      <c r="F3751" s="51" t="str">
        <f>IF(ISBLANK(LeaveTracker[[#This Row],[Employee Name]]),"-----",VLOOKUP(LeaveTracker[[#This Row],[Employee Name]],Employees[[Employee Name]:[Office]],6))</f>
        <v>CASUAL</v>
      </c>
      <c r="G3751" s="24">
        <v>44921</v>
      </c>
      <c r="H3751" s="24">
        <v>44921</v>
      </c>
      <c r="I3751" s="57" t="s">
        <v>82</v>
      </c>
      <c r="K3751" s="51" t="str">
        <f ca="1">LeaveTracker[[#This Row],[Days]]&amp;" "&amp;LeaveTracker[[#This Row],[Type of Leave]]</f>
        <v>0 VL</v>
      </c>
      <c r="L3751" s="23">
        <f ca="1">NETWORKDAYS(LeaveTracker[[#This Row],[Start Date]],LeaveTracker[[#This Row],[End Date]],lstHolidays)</f>
        <v>0</v>
      </c>
      <c r="M3751" s="27"/>
    </row>
    <row r="3752" spans="1:13" ht="30" hidden="1" customHeight="1" x14ac:dyDescent="0.3">
      <c r="A3752" s="27">
        <v>276</v>
      </c>
      <c r="B3752" s="31">
        <v>44979</v>
      </c>
      <c r="C3752" s="31">
        <v>45279</v>
      </c>
      <c r="D3752" s="19" t="s">
        <v>1963</v>
      </c>
      <c r="E3752" s="51" t="str">
        <f>IF(ISBLANK(LeaveTracker[[#This Row],[Employee Name]]),"-----",VLOOKUP(LeaveTracker[[#This Row],[Employee Name]],Employees[[Employee Name]:[Office]],7))</f>
        <v>GSO</v>
      </c>
      <c r="F3752" s="51" t="str">
        <f>IF(ISBLANK(LeaveTracker[[#This Row],[Employee Name]]),"-----",VLOOKUP(LeaveTracker[[#This Row],[Employee Name]],Employees[[Employee Name]:[Office]],6))</f>
        <v>CASUAL</v>
      </c>
      <c r="G3752" s="24">
        <v>44923</v>
      </c>
      <c r="H3752" s="24">
        <v>44924</v>
      </c>
      <c r="I3752" s="57" t="s">
        <v>82</v>
      </c>
      <c r="K3752" s="51" t="str">
        <f ca="1">LeaveTracker[[#This Row],[Days]]&amp;" "&amp;LeaveTracker[[#This Row],[Type of Leave]]</f>
        <v>2 VL</v>
      </c>
      <c r="L3752" s="23">
        <f ca="1">NETWORKDAYS(LeaveTracker[[#This Row],[Start Date]],LeaveTracker[[#This Row],[End Date]],lstHolidays)</f>
        <v>2</v>
      </c>
      <c r="M3752" s="27"/>
    </row>
    <row r="3753" spans="1:13" ht="30" hidden="1" customHeight="1" x14ac:dyDescent="0.3">
      <c r="A3753" s="27">
        <f t="shared" si="33"/>
        <v>277</v>
      </c>
      <c r="B3753" s="31">
        <v>44979</v>
      </c>
      <c r="C3753" s="31">
        <v>44958</v>
      </c>
      <c r="D3753" s="19" t="s">
        <v>1761</v>
      </c>
      <c r="E3753" s="51" t="str">
        <f>IF(ISBLANK(LeaveTracker[[#This Row],[Employee Name]]),"-----",VLOOKUP(LeaveTracker[[#This Row],[Employee Name]],Employees[[Employee Name]:[Office]],7))</f>
        <v>ACCOUNTING</v>
      </c>
      <c r="F3753" s="51" t="str">
        <f>IF(ISBLANK(LeaveTracker[[#This Row],[Employee Name]]),"-----",VLOOKUP(LeaveTracker[[#This Row],[Employee Name]],Employees[[Employee Name]:[Office]],6))</f>
        <v>CASUAL</v>
      </c>
      <c r="G3753" s="24">
        <v>44966</v>
      </c>
      <c r="H3753" s="24">
        <v>44967</v>
      </c>
      <c r="I3753" s="57" t="s">
        <v>82</v>
      </c>
      <c r="K3753" s="51" t="str">
        <f ca="1">LeaveTracker[[#This Row],[Days]]&amp;" "&amp;LeaveTracker[[#This Row],[Type of Leave]]</f>
        <v>2 VL</v>
      </c>
      <c r="L3753" s="23">
        <f ca="1">NETWORKDAYS(LeaveTracker[[#This Row],[Start Date]],LeaveTracker[[#This Row],[End Date]],lstHolidays)</f>
        <v>2</v>
      </c>
      <c r="M3753" s="27"/>
    </row>
    <row r="3754" spans="1:13" ht="30" hidden="1" customHeight="1" x14ac:dyDescent="0.3">
      <c r="A3754" s="27">
        <f t="shared" si="33"/>
        <v>278</v>
      </c>
      <c r="B3754" s="31">
        <v>44979</v>
      </c>
      <c r="C3754" s="31">
        <v>44954</v>
      </c>
      <c r="D3754" s="19" t="s">
        <v>1921</v>
      </c>
      <c r="E3754" s="51" t="str">
        <f>IF(ISBLANK(LeaveTracker[[#This Row],[Employee Name]]),"-----",VLOOKUP(LeaveTracker[[#This Row],[Employee Name]],Employees[[Employee Name]:[Office]],7))</f>
        <v>PICNIC GROVE</v>
      </c>
      <c r="F3754" s="51" t="str">
        <f>IF(ISBLANK(LeaveTracker[[#This Row],[Employee Name]]),"-----",VLOOKUP(LeaveTracker[[#This Row],[Employee Name]],Employees[[Employee Name]:[Office]],6))</f>
        <v>CASUAL</v>
      </c>
      <c r="G3754" s="24">
        <v>44952</v>
      </c>
      <c r="H3754" s="24">
        <v>44953</v>
      </c>
      <c r="I3754" s="57" t="s">
        <v>81</v>
      </c>
      <c r="K3754" s="51" t="str">
        <f ca="1">LeaveTracker[[#This Row],[Days]]&amp;" "&amp;LeaveTracker[[#This Row],[Type of Leave]]</f>
        <v>2 SL</v>
      </c>
      <c r="L3754" s="23">
        <f ca="1">NETWORKDAYS(LeaveTracker[[#This Row],[Start Date]],LeaveTracker[[#This Row],[End Date]],lstHolidays)</f>
        <v>2</v>
      </c>
      <c r="M3754" s="27"/>
    </row>
    <row r="3755" spans="1:13" ht="30" hidden="1" customHeight="1" x14ac:dyDescent="0.3">
      <c r="A3755" s="27">
        <f t="shared" si="33"/>
        <v>279</v>
      </c>
      <c r="B3755" s="31">
        <v>44979</v>
      </c>
      <c r="C3755" s="31">
        <v>44877</v>
      </c>
      <c r="D3755" s="19" t="s">
        <v>1773</v>
      </c>
      <c r="E3755" s="51" t="str">
        <f>IF(ISBLANK(LeaveTracker[[#This Row],[Employee Name]]),"-----",VLOOKUP(LeaveTracker[[#This Row],[Employee Name]],Employees[[Employee Name]:[Office]],7))</f>
        <v>EEO/CITY MARKET</v>
      </c>
      <c r="F3755" s="51" t="str">
        <f>IF(ISBLANK(LeaveTracker[[#This Row],[Employee Name]]),"-----",VLOOKUP(LeaveTracker[[#This Row],[Employee Name]],Employees[[Employee Name]:[Office]],6))</f>
        <v>CASUAL</v>
      </c>
      <c r="G3755" s="24">
        <v>44876</v>
      </c>
      <c r="H3755" s="24">
        <v>44876</v>
      </c>
      <c r="I3755" s="57" t="s">
        <v>81</v>
      </c>
      <c r="K3755" s="51" t="str">
        <f ca="1">LeaveTracker[[#This Row],[Days]]&amp;" "&amp;LeaveTracker[[#This Row],[Type of Leave]]</f>
        <v>1 SL</v>
      </c>
      <c r="L3755" s="23">
        <f ca="1">NETWORKDAYS(LeaveTracker[[#This Row],[Start Date]],LeaveTracker[[#This Row],[End Date]],lstHolidays)</f>
        <v>1</v>
      </c>
      <c r="M3755" s="27"/>
    </row>
    <row r="3756" spans="1:13" ht="30" hidden="1" customHeight="1" x14ac:dyDescent="0.3">
      <c r="A3756" s="27">
        <f t="shared" si="33"/>
        <v>280</v>
      </c>
      <c r="B3756" s="31">
        <v>44979</v>
      </c>
      <c r="C3756" s="31">
        <v>44877</v>
      </c>
      <c r="D3756" s="19" t="s">
        <v>1773</v>
      </c>
      <c r="E3756" s="51" t="str">
        <f>IF(ISBLANK(LeaveTracker[[#This Row],[Employee Name]]),"-----",VLOOKUP(LeaveTracker[[#This Row],[Employee Name]],Employees[[Employee Name]:[Office]],7))</f>
        <v>EEO/CITY MARKET</v>
      </c>
      <c r="F3756" s="51" t="str">
        <f>IF(ISBLANK(LeaveTracker[[#This Row],[Employee Name]]),"-----",VLOOKUP(LeaveTracker[[#This Row],[Employee Name]],Employees[[Employee Name]:[Office]],6))</f>
        <v>CASUAL</v>
      </c>
      <c r="G3756" s="24">
        <v>44883</v>
      </c>
      <c r="H3756" s="24">
        <v>44883</v>
      </c>
      <c r="I3756" s="57" t="s">
        <v>82</v>
      </c>
      <c r="K3756" s="51" t="str">
        <f ca="1">LeaveTracker[[#This Row],[Days]]&amp;" "&amp;LeaveTracker[[#This Row],[Type of Leave]]</f>
        <v>1 VL</v>
      </c>
      <c r="L3756" s="23">
        <f ca="1">NETWORKDAYS(LeaveTracker[[#This Row],[Start Date]],LeaveTracker[[#This Row],[End Date]],lstHolidays)</f>
        <v>1</v>
      </c>
      <c r="M3756" s="27"/>
    </row>
    <row r="3757" spans="1:13" ht="30" hidden="1" customHeight="1" x14ac:dyDescent="0.3">
      <c r="A3757" s="27">
        <v>280</v>
      </c>
      <c r="B3757" s="31">
        <v>44979</v>
      </c>
      <c r="C3757" s="31">
        <v>44877</v>
      </c>
      <c r="D3757" s="19" t="s">
        <v>1773</v>
      </c>
      <c r="E3757" s="51" t="str">
        <f>IF(ISBLANK(LeaveTracker[[#This Row],[Employee Name]]),"-----",VLOOKUP(LeaveTracker[[#This Row],[Employee Name]],Employees[[Employee Name]:[Office]],7))</f>
        <v>EEO/CITY MARKET</v>
      </c>
      <c r="F3757" s="51" t="str">
        <f>IF(ISBLANK(LeaveTracker[[#This Row],[Employee Name]]),"-----",VLOOKUP(LeaveTracker[[#This Row],[Employee Name]],Employees[[Employee Name]:[Office]],6))</f>
        <v>CASUAL</v>
      </c>
      <c r="G3757" s="24">
        <v>44887</v>
      </c>
      <c r="H3757" s="24">
        <v>44888</v>
      </c>
      <c r="I3757" s="57" t="s">
        <v>82</v>
      </c>
      <c r="K3757" s="51" t="str">
        <f ca="1">LeaveTracker[[#This Row],[Days]]&amp;" "&amp;LeaveTracker[[#This Row],[Type of Leave]]</f>
        <v>2 VL</v>
      </c>
      <c r="L3757" s="23">
        <f ca="1">NETWORKDAYS(LeaveTracker[[#This Row],[Start Date]],LeaveTracker[[#This Row],[End Date]],lstHolidays)</f>
        <v>2</v>
      </c>
      <c r="M3757" s="27"/>
    </row>
    <row r="3758" spans="1:13" ht="30" hidden="1" customHeight="1" x14ac:dyDescent="0.3">
      <c r="A3758" s="27">
        <f t="shared" si="33"/>
        <v>281</v>
      </c>
      <c r="B3758" s="31">
        <v>44979</v>
      </c>
      <c r="C3758" s="31">
        <v>44877</v>
      </c>
      <c r="D3758" s="19" t="s">
        <v>1854</v>
      </c>
      <c r="E3758" s="51" t="str">
        <f>IF(ISBLANK(LeaveTracker[[#This Row],[Employee Name]]),"-----",VLOOKUP(LeaveTracker[[#This Row],[Employee Name]],Employees[[Employee Name]:[Office]],7))</f>
        <v>EEO/CITY MARKET</v>
      </c>
      <c r="F3758" s="51" t="str">
        <f>IF(ISBLANK(LeaveTracker[[#This Row],[Employee Name]]),"-----",VLOOKUP(LeaveTracker[[#This Row],[Employee Name]],Employees[[Employee Name]:[Office]],6))</f>
        <v>CASUAL</v>
      </c>
      <c r="G3758" s="24">
        <v>44823</v>
      </c>
      <c r="H3758" s="24">
        <v>44823</v>
      </c>
      <c r="I3758" s="57" t="s">
        <v>300</v>
      </c>
      <c r="J3758" s="43" t="s">
        <v>1771</v>
      </c>
      <c r="K3758" s="51" t="str">
        <f ca="1">LeaveTracker[[#This Row],[Days]]&amp;" "&amp;LeaveTracker[[#This Row],[Type of Leave]]</f>
        <v>1 OTHER</v>
      </c>
      <c r="L3758" s="23">
        <f ca="1">NETWORKDAYS(LeaveTracker[[#This Row],[Start Date]],LeaveTracker[[#This Row],[End Date]],lstHolidays)</f>
        <v>1</v>
      </c>
      <c r="M3758" s="27"/>
    </row>
    <row r="3759" spans="1:13" ht="30" hidden="1" customHeight="1" x14ac:dyDescent="0.3">
      <c r="A3759" s="27">
        <v>281</v>
      </c>
      <c r="B3759" s="31">
        <v>44979</v>
      </c>
      <c r="C3759" s="31">
        <v>44877</v>
      </c>
      <c r="D3759" s="19" t="s">
        <v>1854</v>
      </c>
      <c r="E3759" s="51" t="str">
        <f>IF(ISBLANK(LeaveTracker[[#This Row],[Employee Name]]),"-----",VLOOKUP(LeaveTracker[[#This Row],[Employee Name]],Employees[[Employee Name]:[Office]],7))</f>
        <v>EEO/CITY MARKET</v>
      </c>
      <c r="F3759" s="51" t="str">
        <f>IF(ISBLANK(LeaveTracker[[#This Row],[Employee Name]]),"-----",VLOOKUP(LeaveTracker[[#This Row],[Employee Name]],Employees[[Employee Name]:[Office]],6))</f>
        <v>CASUAL</v>
      </c>
      <c r="G3759" s="24">
        <v>44828</v>
      </c>
      <c r="H3759" s="24">
        <v>44828</v>
      </c>
      <c r="I3759" s="57" t="s">
        <v>300</v>
      </c>
      <c r="J3759" s="43" t="s">
        <v>1771</v>
      </c>
      <c r="K3759" s="51" t="str">
        <f ca="1">LeaveTracker[[#This Row],[Days]]&amp;" "&amp;LeaveTracker[[#This Row],[Type of Leave]]</f>
        <v>0 OTHER</v>
      </c>
      <c r="L3759" s="23">
        <f ca="1">NETWORKDAYS(LeaveTracker[[#This Row],[Start Date]],LeaveTracker[[#This Row],[End Date]],lstHolidays)</f>
        <v>0</v>
      </c>
      <c r="M3759" s="27"/>
    </row>
    <row r="3760" spans="1:13" ht="30" hidden="1" customHeight="1" x14ac:dyDescent="0.3">
      <c r="A3760" s="27">
        <f t="shared" si="33"/>
        <v>282</v>
      </c>
      <c r="B3760" s="31">
        <v>44979</v>
      </c>
      <c r="C3760" s="31">
        <v>44887</v>
      </c>
      <c r="D3760" s="19" t="s">
        <v>1806</v>
      </c>
      <c r="E3760" s="51" t="str">
        <f>IF(ISBLANK(LeaveTracker[[#This Row],[Employee Name]]),"-----",VLOOKUP(LeaveTracker[[#This Row],[Employee Name]],Employees[[Employee Name]:[Office]],7))</f>
        <v>CTO-LICENSE</v>
      </c>
      <c r="F3760" s="51" t="str">
        <f>IF(ISBLANK(LeaveTracker[[#This Row],[Employee Name]]),"-----",VLOOKUP(LeaveTracker[[#This Row],[Employee Name]],Employees[[Employee Name]:[Office]],6))</f>
        <v>CASUAL</v>
      </c>
      <c r="G3760" s="24">
        <v>44886</v>
      </c>
      <c r="H3760" s="24">
        <v>44886</v>
      </c>
      <c r="I3760" s="57" t="s">
        <v>81</v>
      </c>
      <c r="K3760" s="51" t="str">
        <f ca="1">LeaveTracker[[#This Row],[Days]]&amp;" "&amp;LeaveTracker[[#This Row],[Type of Leave]]</f>
        <v>1 SL</v>
      </c>
      <c r="L3760" s="23">
        <f ca="1">NETWORKDAYS(LeaveTracker[[#This Row],[Start Date]],LeaveTracker[[#This Row],[End Date]],lstHolidays)</f>
        <v>1</v>
      </c>
      <c r="M3760" s="27"/>
    </row>
    <row r="3761" spans="1:13" ht="30" hidden="1" customHeight="1" x14ac:dyDescent="0.3">
      <c r="A3761" s="27">
        <f t="shared" si="33"/>
        <v>283</v>
      </c>
      <c r="B3761" s="31">
        <v>44979</v>
      </c>
      <c r="C3761" s="31">
        <v>44887</v>
      </c>
      <c r="D3761" s="19" t="s">
        <v>1806</v>
      </c>
      <c r="E3761" s="51" t="str">
        <f>IF(ISBLANK(LeaveTracker[[#This Row],[Employee Name]]),"-----",VLOOKUP(LeaveTracker[[#This Row],[Employee Name]],Employees[[Employee Name]:[Office]],7))</f>
        <v>CTO-LICENSE</v>
      </c>
      <c r="F3761" s="51" t="str">
        <f>IF(ISBLANK(LeaveTracker[[#This Row],[Employee Name]]),"-----",VLOOKUP(LeaveTracker[[#This Row],[Employee Name]],Employees[[Employee Name]:[Office]],6))</f>
        <v>CASUAL</v>
      </c>
      <c r="G3761" s="24">
        <v>44894</v>
      </c>
      <c r="H3761" s="24">
        <v>44894</v>
      </c>
      <c r="I3761" s="57" t="s">
        <v>82</v>
      </c>
      <c r="K3761" s="51" t="str">
        <f ca="1">LeaveTracker[[#This Row],[Days]]&amp;" "&amp;LeaveTracker[[#This Row],[Type of Leave]]</f>
        <v>1 VL</v>
      </c>
      <c r="L3761" s="23">
        <f ca="1">NETWORKDAYS(LeaveTracker[[#This Row],[Start Date]],LeaveTracker[[#This Row],[End Date]],lstHolidays)</f>
        <v>1</v>
      </c>
      <c r="M3761" s="27"/>
    </row>
    <row r="3762" spans="1:13" ht="30" hidden="1" customHeight="1" x14ac:dyDescent="0.3">
      <c r="A3762" s="27">
        <v>283</v>
      </c>
      <c r="B3762" s="31">
        <v>44979</v>
      </c>
      <c r="C3762" s="31">
        <v>44887</v>
      </c>
      <c r="D3762" s="19" t="s">
        <v>1806</v>
      </c>
      <c r="E3762" s="51" t="str">
        <f>IF(ISBLANK(LeaveTracker[[#This Row],[Employee Name]]),"-----",VLOOKUP(LeaveTracker[[#This Row],[Employee Name]],Employees[[Employee Name]:[Office]],7))</f>
        <v>CTO-LICENSE</v>
      </c>
      <c r="F3762" s="51" t="str">
        <f>IF(ISBLANK(LeaveTracker[[#This Row],[Employee Name]]),"-----",VLOOKUP(LeaveTracker[[#This Row],[Employee Name]],Employees[[Employee Name]:[Office]],6))</f>
        <v>CASUAL</v>
      </c>
      <c r="G3762" s="24">
        <v>44904</v>
      </c>
      <c r="H3762" s="24">
        <v>44904</v>
      </c>
      <c r="I3762" s="57" t="s">
        <v>82</v>
      </c>
      <c r="K3762" s="51" t="str">
        <f ca="1">LeaveTracker[[#This Row],[Days]]&amp;" "&amp;LeaveTracker[[#This Row],[Type of Leave]]</f>
        <v>1 VL</v>
      </c>
      <c r="L3762" s="23">
        <f ca="1">NETWORKDAYS(LeaveTracker[[#This Row],[Start Date]],LeaveTracker[[#This Row],[End Date]],lstHolidays)</f>
        <v>1</v>
      </c>
      <c r="M3762" s="27"/>
    </row>
    <row r="3763" spans="1:13" ht="30" hidden="1" customHeight="1" x14ac:dyDescent="0.3">
      <c r="A3763" s="27">
        <f t="shared" si="33"/>
        <v>284</v>
      </c>
      <c r="B3763" s="31">
        <v>44979</v>
      </c>
      <c r="C3763" s="31">
        <v>44887</v>
      </c>
      <c r="D3763" s="19" t="s">
        <v>1777</v>
      </c>
      <c r="E3763" s="51" t="str">
        <f>IF(ISBLANK(LeaveTracker[[#This Row],[Employee Name]]),"-----",VLOOKUP(LeaveTracker[[#This Row],[Employee Name]],Employees[[Employee Name]:[Office]],7))</f>
        <v>CEO</v>
      </c>
      <c r="F3763" s="51" t="str">
        <f>IF(ISBLANK(LeaveTracker[[#This Row],[Employee Name]]),"-----",VLOOKUP(LeaveTracker[[#This Row],[Employee Name]],Employees[[Employee Name]:[Office]],6))</f>
        <v>CASUAL</v>
      </c>
      <c r="G3763" s="24">
        <v>44886</v>
      </c>
      <c r="H3763" s="24">
        <v>44886</v>
      </c>
      <c r="I3763" s="57" t="s">
        <v>81</v>
      </c>
      <c r="K3763" s="51" t="str">
        <f ca="1">LeaveTracker[[#This Row],[Days]]&amp;" "&amp;LeaveTracker[[#This Row],[Type of Leave]]</f>
        <v>1 SL</v>
      </c>
      <c r="L3763" s="23">
        <f ca="1">NETWORKDAYS(LeaveTracker[[#This Row],[Start Date]],LeaveTracker[[#This Row],[End Date]],lstHolidays)</f>
        <v>1</v>
      </c>
      <c r="M3763" s="27"/>
    </row>
    <row r="3764" spans="1:13" ht="30" hidden="1" customHeight="1" x14ac:dyDescent="0.3">
      <c r="A3764" s="27">
        <f t="shared" si="33"/>
        <v>285</v>
      </c>
      <c r="B3764" s="31">
        <v>44979</v>
      </c>
      <c r="C3764" s="31">
        <v>44881</v>
      </c>
      <c r="D3764" s="19" t="s">
        <v>2084</v>
      </c>
      <c r="E3764" s="51" t="str">
        <f>IF(ISBLANK(LeaveTracker[[#This Row],[Employee Name]]),"-----",VLOOKUP(LeaveTracker[[#This Row],[Employee Name]],Employees[[Employee Name]:[Office]],7))</f>
        <v>OSPITAL NG TAGAYTAY</v>
      </c>
      <c r="F3764" s="51">
        <f>IF(ISBLANK(LeaveTracker[[#This Row],[Employee Name]]),"-----",VLOOKUP(LeaveTracker[[#This Row],[Employee Name]],Employees[[Employee Name]:[Office]],6))</f>
        <v>0</v>
      </c>
      <c r="G3764" s="24">
        <v>44909</v>
      </c>
      <c r="H3764" s="24">
        <v>44910</v>
      </c>
      <c r="I3764" s="57" t="s">
        <v>82</v>
      </c>
      <c r="K3764" s="51" t="str">
        <f ca="1">LeaveTracker[[#This Row],[Days]]&amp;" "&amp;LeaveTracker[[#This Row],[Type of Leave]]</f>
        <v>2 VL</v>
      </c>
      <c r="L3764" s="23">
        <f ca="1">NETWORKDAYS(LeaveTracker[[#This Row],[Start Date]],LeaveTracker[[#This Row],[End Date]],lstHolidays)</f>
        <v>2</v>
      </c>
      <c r="M3764" s="27"/>
    </row>
    <row r="3765" spans="1:13" ht="30" hidden="1" customHeight="1" x14ac:dyDescent="0.3">
      <c r="A3765" s="27">
        <v>285</v>
      </c>
      <c r="B3765" s="31">
        <v>44979</v>
      </c>
      <c r="C3765" s="31">
        <v>44881</v>
      </c>
      <c r="D3765" s="19" t="s">
        <v>2084</v>
      </c>
      <c r="E3765" s="51" t="str">
        <f>IF(ISBLANK(LeaveTracker[[#This Row],[Employee Name]]),"-----",VLOOKUP(LeaveTracker[[#This Row],[Employee Name]],Employees[[Employee Name]:[Office]],7))</f>
        <v>OSPITAL NG TAGAYTAY</v>
      </c>
      <c r="F3765" s="51">
        <f>IF(ISBLANK(LeaveTracker[[#This Row],[Employee Name]]),"-----",VLOOKUP(LeaveTracker[[#This Row],[Employee Name]],Employees[[Employee Name]:[Office]],6))</f>
        <v>0</v>
      </c>
      <c r="G3765" s="24">
        <v>44923</v>
      </c>
      <c r="H3765" s="24">
        <v>44925</v>
      </c>
      <c r="I3765" s="57" t="s">
        <v>82</v>
      </c>
      <c r="K3765" s="51" t="str">
        <f ca="1">LeaveTracker[[#This Row],[Days]]&amp;" "&amp;LeaveTracker[[#This Row],[Type of Leave]]</f>
        <v>2 VL</v>
      </c>
      <c r="L3765" s="23">
        <f ca="1">NETWORKDAYS(LeaveTracker[[#This Row],[Start Date]],LeaveTracker[[#This Row],[End Date]],lstHolidays)</f>
        <v>2</v>
      </c>
      <c r="M3765" s="27"/>
    </row>
    <row r="3766" spans="1:13" ht="30" hidden="1" customHeight="1" x14ac:dyDescent="0.3">
      <c r="A3766" s="27">
        <f t="shared" si="33"/>
        <v>286</v>
      </c>
      <c r="B3766" s="31">
        <v>44979</v>
      </c>
      <c r="C3766" s="31">
        <v>44881</v>
      </c>
      <c r="D3766" s="19" t="s">
        <v>1043</v>
      </c>
      <c r="E3766" s="51" t="str">
        <f>IF(ISBLANK(LeaveTracker[[#This Row],[Employee Name]]),"-----",VLOOKUP(LeaveTracker[[#This Row],[Employee Name]],Employees[[Employee Name]:[Office]],7))</f>
        <v>ONT</v>
      </c>
      <c r="F3766" s="51" t="str">
        <f>IF(ISBLANK(LeaveTracker[[#This Row],[Employee Name]]),"-----",VLOOKUP(LeaveTracker[[#This Row],[Employee Name]],Employees[[Employee Name]:[Office]],6))</f>
        <v>REGULAR</v>
      </c>
      <c r="G3766" s="24">
        <v>44901</v>
      </c>
      <c r="H3766" s="24">
        <v>44901</v>
      </c>
      <c r="I3766" s="57" t="s">
        <v>300</v>
      </c>
      <c r="J3766" s="43" t="s">
        <v>1771</v>
      </c>
      <c r="K3766" s="51" t="str">
        <f ca="1">LeaveTracker[[#This Row],[Days]]&amp;" "&amp;LeaveTracker[[#This Row],[Type of Leave]]</f>
        <v>1 OTHER</v>
      </c>
      <c r="L3766" s="23">
        <f ca="1">NETWORKDAYS(LeaveTracker[[#This Row],[Start Date]],LeaveTracker[[#This Row],[End Date]],lstHolidays)</f>
        <v>1</v>
      </c>
      <c r="M3766" s="27"/>
    </row>
    <row r="3767" spans="1:13" ht="30" hidden="1" customHeight="1" x14ac:dyDescent="0.3">
      <c r="A3767" s="27">
        <f t="shared" si="33"/>
        <v>287</v>
      </c>
      <c r="B3767" s="31">
        <v>44979</v>
      </c>
      <c r="C3767" s="31">
        <v>44876</v>
      </c>
      <c r="D3767" s="19" t="s">
        <v>326</v>
      </c>
      <c r="E3767" s="51" t="str">
        <f>IF(ISBLANK(LeaveTracker[[#This Row],[Employee Name]]),"-----",VLOOKUP(LeaveTracker[[#This Row],[Employee Name]],Employees[[Employee Name]:[Office]],7))</f>
        <v>CEO</v>
      </c>
      <c r="F3767" s="51" t="str">
        <f>IF(ISBLANK(LeaveTracker[[#This Row],[Employee Name]]),"-----",VLOOKUP(LeaveTracker[[#This Row],[Employee Name]],Employees[[Employee Name]:[Office]],6))</f>
        <v>REGULAR</v>
      </c>
      <c r="G3767" s="24">
        <v>44881</v>
      </c>
      <c r="H3767" s="24">
        <v>44882</v>
      </c>
      <c r="I3767" s="57" t="s">
        <v>82</v>
      </c>
      <c r="K3767" s="51" t="str">
        <f ca="1">LeaveTracker[[#This Row],[Days]]&amp;" "&amp;LeaveTracker[[#This Row],[Type of Leave]]</f>
        <v>2 VL</v>
      </c>
      <c r="L3767" s="23">
        <f ca="1">NETWORKDAYS(LeaveTracker[[#This Row],[Start Date]],LeaveTracker[[#This Row],[End Date]],lstHolidays)</f>
        <v>2</v>
      </c>
      <c r="M3767" s="27"/>
    </row>
    <row r="3768" spans="1:13" ht="30" hidden="1" customHeight="1" x14ac:dyDescent="0.3">
      <c r="A3768" s="27">
        <f t="shared" si="33"/>
        <v>288</v>
      </c>
      <c r="B3768" s="31">
        <v>44979</v>
      </c>
      <c r="C3768" s="31">
        <v>44922</v>
      </c>
      <c r="D3768" s="19" t="s">
        <v>1830</v>
      </c>
      <c r="E3768" s="51" t="str">
        <f>IF(ISBLANK(LeaveTracker[[#This Row],[Employee Name]]),"-----",VLOOKUP(LeaveTracker[[#This Row],[Employee Name]],Employees[[Employee Name]:[Office]],7))</f>
        <v>TICC/TCCH</v>
      </c>
      <c r="F3768" s="51" t="str">
        <f>IF(ISBLANK(LeaveTracker[[#This Row],[Employee Name]]),"-----",VLOOKUP(LeaveTracker[[#This Row],[Employee Name]],Employees[[Employee Name]:[Office]],6))</f>
        <v>CASUAL</v>
      </c>
      <c r="G3768" s="24">
        <v>44931</v>
      </c>
      <c r="H3768" s="24">
        <v>44931</v>
      </c>
      <c r="I3768" s="57" t="s">
        <v>300</v>
      </c>
      <c r="J3768" s="43" t="s">
        <v>1771</v>
      </c>
      <c r="K3768" s="51" t="str">
        <f ca="1">LeaveTracker[[#This Row],[Days]]&amp;" "&amp;LeaveTracker[[#This Row],[Type of Leave]]</f>
        <v>1 OTHER</v>
      </c>
      <c r="L3768" s="23">
        <f ca="1">NETWORKDAYS(LeaveTracker[[#This Row],[Start Date]],LeaveTracker[[#This Row],[End Date]],lstHolidays)</f>
        <v>1</v>
      </c>
      <c r="M3768" s="27"/>
    </row>
    <row r="3769" spans="1:13" ht="30" hidden="1" customHeight="1" x14ac:dyDescent="0.3">
      <c r="A3769" s="27">
        <f t="shared" si="33"/>
        <v>289</v>
      </c>
      <c r="B3769" s="31">
        <v>44979</v>
      </c>
      <c r="C3769" s="31">
        <v>44907</v>
      </c>
      <c r="D3769" s="19" t="s">
        <v>1742</v>
      </c>
      <c r="E3769" s="51" t="str">
        <f>IF(ISBLANK(LeaveTracker[[#This Row],[Employee Name]]),"-----",VLOOKUP(LeaveTracker[[#This Row],[Employee Name]],Employees[[Employee Name]:[Office]],7))</f>
        <v>TCIS</v>
      </c>
      <c r="F3769" s="51" t="str">
        <f>IF(ISBLANK(LeaveTracker[[#This Row],[Employee Name]]),"-----",VLOOKUP(LeaveTracker[[#This Row],[Employee Name]],Employees[[Employee Name]:[Office]],6))</f>
        <v>CASUAL</v>
      </c>
      <c r="G3769" s="24">
        <v>44904</v>
      </c>
      <c r="H3769" s="24">
        <v>44902</v>
      </c>
      <c r="I3769" s="57" t="s">
        <v>81</v>
      </c>
      <c r="K3769" s="51" t="str">
        <f ca="1">LeaveTracker[[#This Row],[Days]]&amp;" "&amp;LeaveTracker[[#This Row],[Type of Leave]]</f>
        <v>-2 SL</v>
      </c>
      <c r="L3769" s="23">
        <f ca="1">NETWORKDAYS(LeaveTracker[[#This Row],[Start Date]],LeaveTracker[[#This Row],[End Date]],lstHolidays)</f>
        <v>-2</v>
      </c>
      <c r="M3769" s="27"/>
    </row>
    <row r="3770" spans="1:13" ht="30" hidden="1" customHeight="1" x14ac:dyDescent="0.3">
      <c r="A3770" s="27">
        <v>289</v>
      </c>
      <c r="B3770" s="31">
        <v>44979</v>
      </c>
      <c r="C3770" s="31">
        <v>44907</v>
      </c>
      <c r="D3770" s="19" t="s">
        <v>1742</v>
      </c>
      <c r="E3770" s="51" t="str">
        <f>IF(ISBLANK(LeaveTracker[[#This Row],[Employee Name]]),"-----",VLOOKUP(LeaveTracker[[#This Row],[Employee Name]],Employees[[Employee Name]:[Office]],7))</f>
        <v>TCIS</v>
      </c>
      <c r="F3770" s="51" t="str">
        <f>IF(ISBLANK(LeaveTracker[[#This Row],[Employee Name]]),"-----",VLOOKUP(LeaveTracker[[#This Row],[Employee Name]],Employees[[Employee Name]:[Office]],6))</f>
        <v>CASUAL</v>
      </c>
      <c r="G3770" s="24">
        <v>44904</v>
      </c>
      <c r="H3770" s="24">
        <v>44902</v>
      </c>
      <c r="I3770" s="57" t="s">
        <v>81</v>
      </c>
      <c r="K3770" s="51" t="str">
        <f ca="1">LeaveTracker[[#This Row],[Days]]&amp;" "&amp;LeaveTracker[[#This Row],[Type of Leave]]</f>
        <v>-2 SL</v>
      </c>
      <c r="L3770" s="23">
        <f ca="1">NETWORKDAYS(LeaveTracker[[#This Row],[Start Date]],LeaveTracker[[#This Row],[End Date]],lstHolidays)</f>
        <v>-2</v>
      </c>
      <c r="M3770" s="27"/>
    </row>
    <row r="3771" spans="1:13" ht="30" hidden="1" customHeight="1" x14ac:dyDescent="0.3">
      <c r="A3771" s="27">
        <f t="shared" si="33"/>
        <v>290</v>
      </c>
      <c r="B3771" s="31">
        <v>44979</v>
      </c>
      <c r="C3771" s="31">
        <v>44908</v>
      </c>
      <c r="D3771" s="19" t="s">
        <v>1742</v>
      </c>
      <c r="E3771" s="51" t="str">
        <f>IF(ISBLANK(LeaveTracker[[#This Row],[Employee Name]]),"-----",VLOOKUP(LeaveTracker[[#This Row],[Employee Name]],Employees[[Employee Name]:[Office]],7))</f>
        <v>TCIS</v>
      </c>
      <c r="F3771" s="51" t="str">
        <f>IF(ISBLANK(LeaveTracker[[#This Row],[Employee Name]]),"-----",VLOOKUP(LeaveTracker[[#This Row],[Employee Name]],Employees[[Employee Name]:[Office]],6))</f>
        <v>CASUAL</v>
      </c>
      <c r="G3771" s="24">
        <v>44909</v>
      </c>
      <c r="H3771" s="24">
        <v>44909</v>
      </c>
      <c r="I3771" s="57" t="s">
        <v>300</v>
      </c>
      <c r="J3771" s="43" t="s">
        <v>301</v>
      </c>
      <c r="K3771" s="51" t="str">
        <f ca="1">LeaveTracker[[#This Row],[Days]]&amp;" "&amp;LeaveTracker[[#This Row],[Type of Leave]]</f>
        <v>1 OTHER</v>
      </c>
      <c r="L3771" s="23">
        <f ca="1">NETWORKDAYS(LeaveTracker[[#This Row],[Start Date]],LeaveTracker[[#This Row],[End Date]],lstHolidays)</f>
        <v>1</v>
      </c>
      <c r="M3771" s="27"/>
    </row>
    <row r="3772" spans="1:13" ht="30" hidden="1" customHeight="1" x14ac:dyDescent="0.3">
      <c r="A3772" s="27">
        <f t="shared" si="33"/>
        <v>291</v>
      </c>
      <c r="B3772" s="31">
        <v>44979</v>
      </c>
      <c r="C3772" s="31">
        <v>44930</v>
      </c>
      <c r="D3772" s="19" t="s">
        <v>1742</v>
      </c>
      <c r="E3772" s="51" t="str">
        <f>IF(ISBLANK(LeaveTracker[[#This Row],[Employee Name]]),"-----",VLOOKUP(LeaveTracker[[#This Row],[Employee Name]],Employees[[Employee Name]:[Office]],7))</f>
        <v>TCIS</v>
      </c>
      <c r="F3772" s="51" t="str">
        <f>IF(ISBLANK(LeaveTracker[[#This Row],[Employee Name]]),"-----",VLOOKUP(LeaveTracker[[#This Row],[Employee Name]],Employees[[Employee Name]:[Office]],6))</f>
        <v>CASUAL</v>
      </c>
      <c r="G3772" s="24">
        <v>44917</v>
      </c>
      <c r="H3772" s="24">
        <v>44918</v>
      </c>
      <c r="I3772" s="57" t="s">
        <v>81</v>
      </c>
      <c r="K3772" s="51" t="str">
        <f ca="1">LeaveTracker[[#This Row],[Days]]&amp;" "&amp;LeaveTracker[[#This Row],[Type of Leave]]</f>
        <v>2 SL</v>
      </c>
      <c r="L3772" s="23">
        <f ca="1">NETWORKDAYS(LeaveTracker[[#This Row],[Start Date]],LeaveTracker[[#This Row],[End Date]],lstHolidays)</f>
        <v>2</v>
      </c>
      <c r="M3772" s="27"/>
    </row>
    <row r="3773" spans="1:13" ht="30" hidden="1" customHeight="1" x14ac:dyDescent="0.3">
      <c r="A3773" s="27">
        <v>291</v>
      </c>
      <c r="B3773" s="31">
        <v>44979</v>
      </c>
      <c r="C3773" s="31">
        <v>44930</v>
      </c>
      <c r="D3773" s="19" t="s">
        <v>1742</v>
      </c>
      <c r="E3773" s="51" t="str">
        <f>IF(ISBLANK(LeaveTracker[[#This Row],[Employee Name]]),"-----",VLOOKUP(LeaveTracker[[#This Row],[Employee Name]],Employees[[Employee Name]:[Office]],7))</f>
        <v>TCIS</v>
      </c>
      <c r="F3773" s="51" t="str">
        <f>IF(ISBLANK(LeaveTracker[[#This Row],[Employee Name]]),"-----",VLOOKUP(LeaveTracker[[#This Row],[Employee Name]],Employees[[Employee Name]:[Office]],6))</f>
        <v>CASUAL</v>
      </c>
      <c r="G3773" s="24">
        <v>44922</v>
      </c>
      <c r="H3773" s="24">
        <v>44922</v>
      </c>
      <c r="I3773" s="57" t="s">
        <v>81</v>
      </c>
      <c r="K3773" s="51" t="str">
        <f ca="1">LeaveTracker[[#This Row],[Days]]&amp;" "&amp;LeaveTracker[[#This Row],[Type of Leave]]</f>
        <v>1 SL</v>
      </c>
      <c r="L3773" s="23">
        <f ca="1">NETWORKDAYS(LeaveTracker[[#This Row],[Start Date]],LeaveTracker[[#This Row],[End Date]],lstHolidays)</f>
        <v>1</v>
      </c>
      <c r="M3773" s="27"/>
    </row>
    <row r="3774" spans="1:13" ht="30" hidden="1" customHeight="1" x14ac:dyDescent="0.3">
      <c r="A3774" s="27">
        <f t="shared" si="33"/>
        <v>292</v>
      </c>
      <c r="B3774" s="31">
        <v>44979</v>
      </c>
      <c r="C3774" s="31">
        <v>44960</v>
      </c>
      <c r="D3774" s="19" t="s">
        <v>1812</v>
      </c>
      <c r="E3774" s="51" t="str">
        <f>IF(ISBLANK(LeaveTracker[[#This Row],[Employee Name]]),"-----",VLOOKUP(LeaveTracker[[#This Row],[Employee Name]],Employees[[Employee Name]:[Office]],7))</f>
        <v>CENRO</v>
      </c>
      <c r="F3774" s="51" t="str">
        <f>IF(ISBLANK(LeaveTracker[[#This Row],[Employee Name]]),"-----",VLOOKUP(LeaveTracker[[#This Row],[Employee Name]],Employees[[Employee Name]:[Office]],6))</f>
        <v>CASUAL</v>
      </c>
      <c r="G3774" s="24">
        <v>44958</v>
      </c>
      <c r="H3774" s="24">
        <v>44958</v>
      </c>
      <c r="I3774" s="57" t="s">
        <v>82</v>
      </c>
      <c r="K3774" s="51" t="str">
        <f ca="1">LeaveTracker[[#This Row],[Days]]&amp;" "&amp;LeaveTracker[[#This Row],[Type of Leave]]</f>
        <v>1 VL</v>
      </c>
      <c r="L3774" s="23">
        <f ca="1">NETWORKDAYS(LeaveTracker[[#This Row],[Start Date]],LeaveTracker[[#This Row],[End Date]],lstHolidays)</f>
        <v>1</v>
      </c>
      <c r="M3774" s="27"/>
    </row>
    <row r="3775" spans="1:13" ht="30" hidden="1" customHeight="1" x14ac:dyDescent="0.3">
      <c r="A3775" s="27">
        <f t="shared" si="33"/>
        <v>293</v>
      </c>
      <c r="B3775" s="31">
        <v>44979</v>
      </c>
      <c r="C3775" s="31">
        <v>44930</v>
      </c>
      <c r="D3775" s="19" t="s">
        <v>1961</v>
      </c>
      <c r="E3775" s="51" t="str">
        <f>IF(ISBLANK(LeaveTracker[[#This Row],[Employee Name]]),"-----",VLOOKUP(LeaveTracker[[#This Row],[Employee Name]],Employees[[Employee Name]:[Office]],7))</f>
        <v>CENRO</v>
      </c>
      <c r="F3775" s="51" t="str">
        <f>IF(ISBLANK(LeaveTracker[[#This Row],[Employee Name]]),"-----",VLOOKUP(LeaveTracker[[#This Row],[Employee Name]],Employees[[Employee Name]:[Office]],6))</f>
        <v>CASUAL</v>
      </c>
      <c r="G3775" s="24">
        <v>44935</v>
      </c>
      <c r="H3775" s="24">
        <v>44939</v>
      </c>
      <c r="I3775" s="57" t="s">
        <v>82</v>
      </c>
      <c r="K3775" s="51" t="str">
        <f ca="1">LeaveTracker[[#This Row],[Days]]&amp;" "&amp;LeaveTracker[[#This Row],[Type of Leave]]</f>
        <v>5 VL</v>
      </c>
      <c r="L3775" s="23">
        <f ca="1">NETWORKDAYS(LeaveTracker[[#This Row],[Start Date]],LeaveTracker[[#This Row],[End Date]],lstHolidays)</f>
        <v>5</v>
      </c>
      <c r="M3775" s="27"/>
    </row>
    <row r="3776" spans="1:13" ht="30" hidden="1" customHeight="1" x14ac:dyDescent="0.3">
      <c r="A3776" s="27">
        <f t="shared" si="33"/>
        <v>294</v>
      </c>
      <c r="B3776" s="31">
        <v>44979</v>
      </c>
      <c r="C3776" s="31">
        <v>44929</v>
      </c>
      <c r="D3776" s="19" t="s">
        <v>449</v>
      </c>
      <c r="E3776" s="51" t="str">
        <f>IF(ISBLANK(LeaveTracker[[#This Row],[Employee Name]]),"-----",VLOOKUP(LeaveTracker[[#This Row],[Employee Name]],Employees[[Employee Name]:[Office]],7))</f>
        <v>CTO</v>
      </c>
      <c r="F3776" s="51" t="str">
        <f>IF(ISBLANK(LeaveTracker[[#This Row],[Employee Name]]),"-----",VLOOKUP(LeaveTracker[[#This Row],[Employee Name]],Employees[[Employee Name]:[Office]],6))</f>
        <v>REGULAR</v>
      </c>
      <c r="G3776" s="24">
        <v>45288</v>
      </c>
      <c r="H3776" s="24">
        <v>45289</v>
      </c>
      <c r="I3776" s="57" t="s">
        <v>81</v>
      </c>
      <c r="K3776" s="51" t="str">
        <f ca="1">LeaveTracker[[#This Row],[Days]]&amp;" "&amp;LeaveTracker[[#This Row],[Type of Leave]]</f>
        <v>2 SL</v>
      </c>
      <c r="L3776" s="23">
        <f ca="1">NETWORKDAYS(LeaveTracker[[#This Row],[Start Date]],LeaveTracker[[#This Row],[End Date]],lstHolidays)</f>
        <v>2</v>
      </c>
      <c r="M3776" s="27"/>
    </row>
    <row r="3777" spans="1:13" ht="30" hidden="1" customHeight="1" x14ac:dyDescent="0.3">
      <c r="A3777" s="27">
        <f t="shared" si="33"/>
        <v>295</v>
      </c>
      <c r="B3777" s="31">
        <v>44979</v>
      </c>
      <c r="C3777" s="31">
        <v>44916</v>
      </c>
      <c r="D3777" s="19" t="s">
        <v>1901</v>
      </c>
      <c r="E3777" s="51" t="str">
        <f>IF(ISBLANK(LeaveTracker[[#This Row],[Employee Name]]),"-----",VLOOKUP(LeaveTracker[[#This Row],[Employee Name]],Employees[[Employee Name]:[Office]],7))</f>
        <v>TCIS</v>
      </c>
      <c r="F3777" s="51" t="str">
        <f>IF(ISBLANK(LeaveTracker[[#This Row],[Employee Name]]),"-----",VLOOKUP(LeaveTracker[[#This Row],[Employee Name]],Employees[[Employee Name]:[Office]],6))</f>
        <v>CASUAL</v>
      </c>
      <c r="G3777" s="24">
        <v>44918</v>
      </c>
      <c r="H3777" s="24">
        <v>44924</v>
      </c>
      <c r="I3777" s="57" t="s">
        <v>82</v>
      </c>
      <c r="K3777" s="51" t="str">
        <f ca="1">LeaveTracker[[#This Row],[Days]]&amp;" "&amp;LeaveTracker[[#This Row],[Type of Leave]]</f>
        <v>4 VL</v>
      </c>
      <c r="L3777" s="23">
        <f ca="1">NETWORKDAYS(LeaveTracker[[#This Row],[Start Date]],LeaveTracker[[#This Row],[End Date]],lstHolidays)</f>
        <v>4</v>
      </c>
      <c r="M3777" s="27"/>
    </row>
    <row r="3778" spans="1:13" ht="30" hidden="1" customHeight="1" x14ac:dyDescent="0.3">
      <c r="A3778" s="27">
        <f t="shared" si="33"/>
        <v>296</v>
      </c>
      <c r="B3778" s="31">
        <v>44979</v>
      </c>
      <c r="C3778" s="31">
        <v>44939</v>
      </c>
      <c r="D3778" s="19" t="s">
        <v>1901</v>
      </c>
      <c r="E3778" s="51" t="str">
        <f>IF(ISBLANK(LeaveTracker[[#This Row],[Employee Name]]),"-----",VLOOKUP(LeaveTracker[[#This Row],[Employee Name]],Employees[[Employee Name]:[Office]],7))</f>
        <v>TCIS</v>
      </c>
      <c r="F3778" s="51" t="str">
        <f>IF(ISBLANK(LeaveTracker[[#This Row],[Employee Name]]),"-----",VLOOKUP(LeaveTracker[[#This Row],[Employee Name]],Employees[[Employee Name]:[Office]],6))</f>
        <v>CASUAL</v>
      </c>
      <c r="G3778" s="24">
        <v>44936</v>
      </c>
      <c r="H3778" s="24">
        <v>44937</v>
      </c>
      <c r="I3778" s="57" t="s">
        <v>81</v>
      </c>
      <c r="K3778" s="51" t="str">
        <f ca="1">LeaveTracker[[#This Row],[Days]]&amp;" "&amp;LeaveTracker[[#This Row],[Type of Leave]]</f>
        <v>2 SL</v>
      </c>
      <c r="L3778" s="23">
        <f ca="1">NETWORKDAYS(LeaveTracker[[#This Row],[Start Date]],LeaveTracker[[#This Row],[End Date]],lstHolidays)</f>
        <v>2</v>
      </c>
      <c r="M3778" s="27"/>
    </row>
    <row r="3779" spans="1:13" ht="30" hidden="1" customHeight="1" x14ac:dyDescent="0.3">
      <c r="A3779" s="27">
        <f t="shared" si="33"/>
        <v>297</v>
      </c>
      <c r="B3779" s="31">
        <v>44979</v>
      </c>
      <c r="C3779" s="31">
        <v>44964</v>
      </c>
      <c r="D3779" s="19" t="s">
        <v>1755</v>
      </c>
      <c r="E3779" s="51" t="str">
        <f>IF(ISBLANK(LeaveTracker[[#This Row],[Employee Name]]),"-----",VLOOKUP(LeaveTracker[[#This Row],[Employee Name]],Employees[[Employee Name]:[Office]],7))</f>
        <v>ONT</v>
      </c>
      <c r="F3779" s="51" t="str">
        <f>IF(ISBLANK(LeaveTracker[[#This Row],[Employee Name]]),"-----",VLOOKUP(LeaveTracker[[#This Row],[Employee Name]],Employees[[Employee Name]:[Office]],6))</f>
        <v>CASUAL</v>
      </c>
      <c r="G3779" s="24">
        <v>44973</v>
      </c>
      <c r="H3779" s="24">
        <v>44975</v>
      </c>
      <c r="I3779" s="57" t="s">
        <v>82</v>
      </c>
      <c r="K3779" s="51" t="str">
        <f ca="1">LeaveTracker[[#This Row],[Days]]&amp;" "&amp;LeaveTracker[[#This Row],[Type of Leave]]</f>
        <v>2 VL</v>
      </c>
      <c r="L3779" s="23">
        <f ca="1">NETWORKDAYS(LeaveTracker[[#This Row],[Start Date]],LeaveTracker[[#This Row],[End Date]],lstHolidays)</f>
        <v>2</v>
      </c>
      <c r="M3779" s="27"/>
    </row>
    <row r="3780" spans="1:13" ht="30" hidden="1" customHeight="1" x14ac:dyDescent="0.3">
      <c r="A3780" s="27">
        <f t="shared" si="33"/>
        <v>298</v>
      </c>
      <c r="B3780" s="31">
        <v>44979</v>
      </c>
      <c r="C3780" s="31">
        <v>44958</v>
      </c>
      <c r="D3780" s="19" t="s">
        <v>1752</v>
      </c>
      <c r="E3780" s="51" t="str">
        <f>IF(ISBLANK(LeaveTracker[[#This Row],[Employee Name]]),"-----",VLOOKUP(LeaveTracker[[#This Row],[Employee Name]],Employees[[Employee Name]:[Office]],7))</f>
        <v>LCR</v>
      </c>
      <c r="F3780" s="51" t="str">
        <f>IF(ISBLANK(LeaveTracker[[#This Row],[Employee Name]]),"-----",VLOOKUP(LeaveTracker[[#This Row],[Employee Name]],Employees[[Employee Name]:[Office]],6))</f>
        <v>CASUAL</v>
      </c>
      <c r="G3780" s="24">
        <v>44957</v>
      </c>
      <c r="H3780" s="24">
        <v>44957</v>
      </c>
      <c r="I3780" s="57" t="s">
        <v>81</v>
      </c>
      <c r="K3780" s="51" t="str">
        <f ca="1">LeaveTracker[[#This Row],[Days]]&amp;" "&amp;LeaveTracker[[#This Row],[Type of Leave]]</f>
        <v>1 SL</v>
      </c>
      <c r="L3780" s="23">
        <f ca="1">NETWORKDAYS(LeaveTracker[[#This Row],[Start Date]],LeaveTracker[[#This Row],[End Date]],lstHolidays)</f>
        <v>1</v>
      </c>
      <c r="M3780" s="27"/>
    </row>
    <row r="3781" spans="1:13" ht="30" hidden="1" customHeight="1" x14ac:dyDescent="0.3">
      <c r="A3781" s="27">
        <f t="shared" si="33"/>
        <v>299</v>
      </c>
      <c r="B3781" s="31">
        <v>44979</v>
      </c>
      <c r="C3781" s="31">
        <v>44973</v>
      </c>
      <c r="D3781" s="19" t="s">
        <v>1944</v>
      </c>
      <c r="E3781" s="51" t="str">
        <f>IF(ISBLANK(LeaveTracker[[#This Row],[Employee Name]]),"-----",VLOOKUP(LeaveTracker[[#This Row],[Employee Name]],Employees[[Employee Name]:[Office]],7))</f>
        <v>ONT</v>
      </c>
      <c r="F3781" s="51" t="str">
        <f>IF(ISBLANK(LeaveTracker[[#This Row],[Employee Name]]),"-----",VLOOKUP(LeaveTracker[[#This Row],[Employee Name]],Employees[[Employee Name]:[Office]],6))</f>
        <v>CASUAL</v>
      </c>
      <c r="G3781" s="24">
        <v>44977</v>
      </c>
      <c r="H3781" s="24">
        <v>44981</v>
      </c>
      <c r="I3781" s="57" t="s">
        <v>82</v>
      </c>
      <c r="K3781" s="51" t="str">
        <f ca="1">LeaveTracker[[#This Row],[Days]]&amp;" "&amp;LeaveTracker[[#This Row],[Type of Leave]]</f>
        <v>5 VL</v>
      </c>
      <c r="L3781" s="23">
        <f ca="1">NETWORKDAYS(LeaveTracker[[#This Row],[Start Date]],LeaveTracker[[#This Row],[End Date]],lstHolidays)</f>
        <v>5</v>
      </c>
      <c r="M3781" s="27"/>
    </row>
    <row r="3782" spans="1:13" ht="30" hidden="1" customHeight="1" x14ac:dyDescent="0.3">
      <c r="A3782" s="27">
        <f t="shared" si="33"/>
        <v>300</v>
      </c>
      <c r="B3782" s="31">
        <v>44979</v>
      </c>
      <c r="C3782" s="31">
        <v>44945</v>
      </c>
      <c r="D3782" s="19" t="s">
        <v>1956</v>
      </c>
      <c r="E3782" s="51" t="str">
        <f>IF(ISBLANK(LeaveTracker[[#This Row],[Employee Name]]),"-----",VLOOKUP(LeaveTracker[[#This Row],[Employee Name]],Employees[[Employee Name]:[Office]],7))</f>
        <v>CENRO</v>
      </c>
      <c r="F3782" s="51" t="str">
        <f>IF(ISBLANK(LeaveTracker[[#This Row],[Employee Name]]),"-----",VLOOKUP(LeaveTracker[[#This Row],[Employee Name]],Employees[[Employee Name]:[Office]],6))</f>
        <v>CASUAL</v>
      </c>
      <c r="G3782" s="24">
        <v>44942</v>
      </c>
      <c r="H3782" s="24">
        <v>44944</v>
      </c>
      <c r="I3782" s="57" t="s">
        <v>81</v>
      </c>
      <c r="K3782" s="51" t="str">
        <f ca="1">LeaveTracker[[#This Row],[Days]]&amp;" "&amp;LeaveTracker[[#This Row],[Type of Leave]]</f>
        <v>3 SL</v>
      </c>
      <c r="L3782" s="23">
        <f ca="1">NETWORKDAYS(LeaveTracker[[#This Row],[Start Date]],LeaveTracker[[#This Row],[End Date]],lstHolidays)</f>
        <v>3</v>
      </c>
      <c r="M3782" s="27"/>
    </row>
    <row r="3783" spans="1:13" ht="30" hidden="1" customHeight="1" x14ac:dyDescent="0.3">
      <c r="A3783" s="27">
        <f t="shared" si="33"/>
        <v>301</v>
      </c>
      <c r="B3783" s="31">
        <v>44979</v>
      </c>
      <c r="C3783" s="31">
        <v>44945</v>
      </c>
      <c r="D3783" s="19" t="s">
        <v>1742</v>
      </c>
      <c r="E3783" s="51" t="str">
        <f>IF(ISBLANK(LeaveTracker[[#This Row],[Employee Name]]),"-----",VLOOKUP(LeaveTracker[[#This Row],[Employee Name]],Employees[[Employee Name]:[Office]],7))</f>
        <v>TCIS</v>
      </c>
      <c r="F3783" s="51" t="str">
        <f>IF(ISBLANK(LeaveTracker[[#This Row],[Employee Name]]),"-----",VLOOKUP(LeaveTracker[[#This Row],[Employee Name]],Employees[[Employee Name]:[Office]],6))</f>
        <v>CASUAL</v>
      </c>
      <c r="G3783" s="24">
        <v>44944</v>
      </c>
      <c r="H3783" s="24">
        <v>44944</v>
      </c>
      <c r="I3783" s="57" t="s">
        <v>81</v>
      </c>
      <c r="K3783" s="51" t="str">
        <f ca="1">LeaveTracker[[#This Row],[Days]]&amp;" "&amp;LeaveTracker[[#This Row],[Type of Leave]]</f>
        <v>1 SL</v>
      </c>
      <c r="L3783" s="23">
        <f ca="1">NETWORKDAYS(LeaveTracker[[#This Row],[Start Date]],LeaveTracker[[#This Row],[End Date]],lstHolidays)</f>
        <v>1</v>
      </c>
      <c r="M3783" s="27"/>
    </row>
    <row r="3784" spans="1:13" ht="30" hidden="1" customHeight="1" x14ac:dyDescent="0.3">
      <c r="A3784" s="27">
        <f t="shared" si="33"/>
        <v>302</v>
      </c>
      <c r="B3784" s="31">
        <v>44979</v>
      </c>
      <c r="C3784" s="31">
        <v>44915</v>
      </c>
      <c r="D3784" s="19" t="s">
        <v>1742</v>
      </c>
      <c r="E3784" s="51" t="str">
        <f>IF(ISBLANK(LeaveTracker[[#This Row],[Employee Name]]),"-----",VLOOKUP(LeaveTracker[[#This Row],[Employee Name]],Employees[[Employee Name]:[Office]],7))</f>
        <v>TCIS</v>
      </c>
      <c r="F3784" s="51" t="str">
        <f>IF(ISBLANK(LeaveTracker[[#This Row],[Employee Name]]),"-----",VLOOKUP(LeaveTracker[[#This Row],[Employee Name]],Employees[[Employee Name]:[Office]],6))</f>
        <v>CASUAL</v>
      </c>
      <c r="G3784" s="24">
        <v>44923</v>
      </c>
      <c r="H3784" s="24">
        <v>44924</v>
      </c>
      <c r="I3784" s="57" t="s">
        <v>82</v>
      </c>
      <c r="K3784" s="51" t="str">
        <f ca="1">LeaveTracker[[#This Row],[Days]]&amp;" "&amp;LeaveTracker[[#This Row],[Type of Leave]]</f>
        <v>2 VL</v>
      </c>
      <c r="L3784" s="23">
        <f ca="1">NETWORKDAYS(LeaveTracker[[#This Row],[Start Date]],LeaveTracker[[#This Row],[End Date]],lstHolidays)</f>
        <v>2</v>
      </c>
      <c r="M3784" s="27"/>
    </row>
    <row r="3785" spans="1:13" ht="30" hidden="1" customHeight="1" x14ac:dyDescent="0.3">
      <c r="A3785" s="27">
        <f t="shared" si="33"/>
        <v>303</v>
      </c>
      <c r="B3785" s="31">
        <v>44979</v>
      </c>
      <c r="C3785" s="31">
        <v>44922</v>
      </c>
      <c r="D3785" s="19" t="s">
        <v>1830</v>
      </c>
      <c r="E3785" s="51" t="str">
        <f>IF(ISBLANK(LeaveTracker[[#This Row],[Employee Name]]),"-----",VLOOKUP(LeaveTracker[[#This Row],[Employee Name]],Employees[[Employee Name]:[Office]],7))</f>
        <v>TICC/TCCH</v>
      </c>
      <c r="F3785" s="51" t="str">
        <f>IF(ISBLANK(LeaveTracker[[#This Row],[Employee Name]]),"-----",VLOOKUP(LeaveTracker[[#This Row],[Employee Name]],Employees[[Employee Name]:[Office]],6))</f>
        <v>CASUAL</v>
      </c>
      <c r="G3785" s="24">
        <v>44930</v>
      </c>
      <c r="H3785" s="24">
        <v>44930</v>
      </c>
      <c r="I3785" s="57" t="s">
        <v>82</v>
      </c>
      <c r="K3785" s="51" t="str">
        <f ca="1">LeaveTracker[[#This Row],[Days]]&amp;" "&amp;LeaveTracker[[#This Row],[Type of Leave]]</f>
        <v>1 VL</v>
      </c>
      <c r="L3785" s="23">
        <f ca="1">NETWORKDAYS(LeaveTracker[[#This Row],[Start Date]],LeaveTracker[[#This Row],[End Date]],lstHolidays)</f>
        <v>1</v>
      </c>
      <c r="M3785" s="27"/>
    </row>
    <row r="3786" spans="1:13" ht="30" hidden="1" customHeight="1" x14ac:dyDescent="0.3">
      <c r="A3786" s="27">
        <v>303</v>
      </c>
      <c r="B3786" s="31">
        <v>44979</v>
      </c>
      <c r="C3786" s="31">
        <v>44922</v>
      </c>
      <c r="D3786" s="19" t="s">
        <v>1830</v>
      </c>
      <c r="E3786" s="51" t="str">
        <f>IF(ISBLANK(LeaveTracker[[#This Row],[Employee Name]]),"-----",VLOOKUP(LeaveTracker[[#This Row],[Employee Name]],Employees[[Employee Name]:[Office]],7))</f>
        <v>TICC/TCCH</v>
      </c>
      <c r="F3786" s="51" t="str">
        <f>IF(ISBLANK(LeaveTracker[[#This Row],[Employee Name]]),"-----",VLOOKUP(LeaveTracker[[#This Row],[Employee Name]],Employees[[Employee Name]:[Office]],6))</f>
        <v>CASUAL</v>
      </c>
      <c r="G3786" s="21">
        <v>44932</v>
      </c>
      <c r="H3786" s="24">
        <v>44932</v>
      </c>
      <c r="I3786" s="57" t="s">
        <v>82</v>
      </c>
      <c r="K3786" s="51" t="str">
        <f ca="1">LeaveTracker[[#This Row],[Days]]&amp;" "&amp;LeaveTracker[[#This Row],[Type of Leave]]</f>
        <v>1 VL</v>
      </c>
      <c r="L3786" s="23">
        <f ca="1">NETWORKDAYS(LeaveTracker[[#This Row],[Start Date]],LeaveTracker[[#This Row],[End Date]],lstHolidays)</f>
        <v>1</v>
      </c>
      <c r="M3786" s="27"/>
    </row>
    <row r="3787" spans="1:13" ht="30" hidden="1" customHeight="1" x14ac:dyDescent="0.3">
      <c r="A3787" s="27">
        <v>303</v>
      </c>
      <c r="B3787" s="31">
        <v>44979</v>
      </c>
      <c r="C3787" s="31">
        <v>44922</v>
      </c>
      <c r="D3787" s="19" t="s">
        <v>1830</v>
      </c>
      <c r="E3787" s="51" t="str">
        <f>IF(ISBLANK(LeaveTracker[[#This Row],[Employee Name]]),"-----",VLOOKUP(LeaveTracker[[#This Row],[Employee Name]],Employees[[Employee Name]:[Office]],7))</f>
        <v>TICC/TCCH</v>
      </c>
      <c r="F3787" s="51" t="str">
        <f>IF(ISBLANK(LeaveTracker[[#This Row],[Employee Name]]),"-----",VLOOKUP(LeaveTracker[[#This Row],[Employee Name]],Employees[[Employee Name]:[Office]],6))</f>
        <v>CASUAL</v>
      </c>
      <c r="G3787" s="24">
        <v>44935</v>
      </c>
      <c r="H3787" s="24">
        <v>44935</v>
      </c>
      <c r="I3787" s="57" t="s">
        <v>82</v>
      </c>
      <c r="K3787" s="51" t="str">
        <f ca="1">LeaveTracker[[#This Row],[Days]]&amp;" "&amp;LeaveTracker[[#This Row],[Type of Leave]]</f>
        <v>1 VL</v>
      </c>
      <c r="L3787" s="23">
        <f ca="1">NETWORKDAYS(LeaveTracker[[#This Row],[Start Date]],LeaveTracker[[#This Row],[End Date]],lstHolidays)</f>
        <v>1</v>
      </c>
      <c r="M3787" s="27"/>
    </row>
    <row r="3788" spans="1:13" ht="30" hidden="1" customHeight="1" x14ac:dyDescent="0.3">
      <c r="A3788" s="27">
        <f t="shared" si="33"/>
        <v>304</v>
      </c>
      <c r="B3788" s="31">
        <v>44979</v>
      </c>
      <c r="C3788" s="31">
        <v>44886</v>
      </c>
      <c r="D3788" s="19" t="s">
        <v>1960</v>
      </c>
      <c r="E3788" s="51" t="str">
        <f>IF(ISBLANK(LeaveTracker[[#This Row],[Employee Name]]),"-----",VLOOKUP(LeaveTracker[[#This Row],[Employee Name]],Employees[[Employee Name]:[Office]],7))</f>
        <v>CENRO</v>
      </c>
      <c r="F3788" s="51" t="str">
        <f>IF(ISBLANK(LeaveTracker[[#This Row],[Employee Name]]),"-----",VLOOKUP(LeaveTracker[[#This Row],[Employee Name]],Employees[[Employee Name]:[Office]],6))</f>
        <v>CASUAL</v>
      </c>
      <c r="G3788" s="24">
        <v>44892</v>
      </c>
      <c r="H3788" s="24">
        <v>44892</v>
      </c>
      <c r="I3788" s="57" t="s">
        <v>82</v>
      </c>
      <c r="K3788" s="51" t="str">
        <f ca="1">LeaveTracker[[#This Row],[Days]]&amp;" "&amp;LeaveTracker[[#This Row],[Type of Leave]]</f>
        <v>0 VL</v>
      </c>
      <c r="L3788" s="23">
        <f ca="1">NETWORKDAYS(LeaveTracker[[#This Row],[Start Date]],LeaveTracker[[#This Row],[End Date]],lstHolidays)</f>
        <v>0</v>
      </c>
      <c r="M3788" s="27"/>
    </row>
    <row r="3789" spans="1:13" ht="30" hidden="1" customHeight="1" x14ac:dyDescent="0.3">
      <c r="A3789" s="27">
        <v>304</v>
      </c>
      <c r="B3789" s="31">
        <v>44979</v>
      </c>
      <c r="C3789" s="31">
        <v>44886</v>
      </c>
      <c r="D3789" s="19" t="s">
        <v>1960</v>
      </c>
      <c r="E3789" s="51" t="str">
        <f>IF(ISBLANK(LeaveTracker[[#This Row],[Employee Name]]),"-----",VLOOKUP(LeaveTracker[[#This Row],[Employee Name]],Employees[[Employee Name]:[Office]],7))</f>
        <v>CENRO</v>
      </c>
      <c r="F3789" s="51" t="str">
        <f>IF(ISBLANK(LeaveTracker[[#This Row],[Employee Name]]),"-----",VLOOKUP(LeaveTracker[[#This Row],[Employee Name]],Employees[[Employee Name]:[Office]],6))</f>
        <v>CASUAL</v>
      </c>
      <c r="G3789" s="24">
        <v>44894</v>
      </c>
      <c r="H3789" s="24">
        <v>44894</v>
      </c>
      <c r="I3789" s="57" t="s">
        <v>82</v>
      </c>
      <c r="K3789" s="51" t="str">
        <f ca="1">LeaveTracker[[#This Row],[Days]]&amp;" "&amp;LeaveTracker[[#This Row],[Type of Leave]]</f>
        <v>1 VL</v>
      </c>
      <c r="L3789" s="23">
        <f ca="1">NETWORKDAYS(LeaveTracker[[#This Row],[Start Date]],LeaveTracker[[#This Row],[End Date]],lstHolidays)</f>
        <v>1</v>
      </c>
      <c r="M3789" s="27"/>
    </row>
    <row r="3790" spans="1:13" ht="30" hidden="1" customHeight="1" x14ac:dyDescent="0.3">
      <c r="A3790" s="27">
        <f t="shared" si="33"/>
        <v>305</v>
      </c>
      <c r="B3790" s="31">
        <v>44979</v>
      </c>
      <c r="C3790" s="31">
        <v>44886</v>
      </c>
      <c r="D3790" s="19" t="s">
        <v>1960</v>
      </c>
      <c r="E3790" s="51" t="str">
        <f>IF(ISBLANK(LeaveTracker[[#This Row],[Employee Name]]),"-----",VLOOKUP(LeaveTracker[[#This Row],[Employee Name]],Employees[[Employee Name]:[Office]],7))</f>
        <v>CENRO</v>
      </c>
      <c r="F3790" s="51" t="str">
        <f>IF(ISBLANK(LeaveTracker[[#This Row],[Employee Name]]),"-----",VLOOKUP(LeaveTracker[[#This Row],[Employee Name]],Employees[[Employee Name]:[Office]],6))</f>
        <v>CASUAL</v>
      </c>
      <c r="G3790" s="24">
        <v>44893</v>
      </c>
      <c r="H3790" s="24">
        <v>44893</v>
      </c>
      <c r="I3790" s="57" t="s">
        <v>300</v>
      </c>
      <c r="J3790" s="43" t="s">
        <v>1771</v>
      </c>
      <c r="K3790" s="51" t="str">
        <f ca="1">LeaveTracker[[#This Row],[Days]]&amp;" "&amp;LeaveTracker[[#This Row],[Type of Leave]]</f>
        <v>1 OTHER</v>
      </c>
      <c r="L3790" s="23">
        <f ca="1">NETWORKDAYS(LeaveTracker[[#This Row],[Start Date]],LeaveTracker[[#This Row],[End Date]],lstHolidays)</f>
        <v>1</v>
      </c>
      <c r="M3790" s="27"/>
    </row>
    <row r="3791" spans="1:13" ht="30" hidden="1" customHeight="1" x14ac:dyDescent="0.3">
      <c r="A3791" s="27">
        <f t="shared" si="33"/>
        <v>306</v>
      </c>
      <c r="B3791" s="31">
        <v>44979</v>
      </c>
      <c r="C3791" s="31">
        <v>44877</v>
      </c>
      <c r="D3791" s="19" t="s">
        <v>1843</v>
      </c>
      <c r="E3791" s="51" t="str">
        <f>IF(ISBLANK(LeaveTracker[[#This Row],[Employee Name]]),"-----",VLOOKUP(LeaveTracker[[#This Row],[Employee Name]],Employees[[Employee Name]:[Office]],7))</f>
        <v>EEO/CITY MARKET</v>
      </c>
      <c r="F3791" s="51" t="str">
        <f>IF(ISBLANK(LeaveTracker[[#This Row],[Employee Name]]),"-----",VLOOKUP(LeaveTracker[[#This Row],[Employee Name]],Employees[[Employee Name]:[Office]],6))</f>
        <v>CASUAL</v>
      </c>
      <c r="G3791" s="24">
        <v>44901</v>
      </c>
      <c r="H3791" s="24">
        <v>44901</v>
      </c>
      <c r="I3791" s="57" t="s">
        <v>81</v>
      </c>
      <c r="J3791" s="43" t="s">
        <v>158</v>
      </c>
      <c r="K3791" s="51" t="str">
        <f ca="1">LeaveTracker[[#This Row],[Days]]&amp;" "&amp;LeaveTracker[[#This Row],[Type of Leave]]</f>
        <v>1 SL</v>
      </c>
      <c r="L3791" s="23">
        <f ca="1">NETWORKDAYS(LeaveTracker[[#This Row],[Start Date]],LeaveTracker[[#This Row],[End Date]],lstHolidays)</f>
        <v>1</v>
      </c>
      <c r="M3791" s="27"/>
    </row>
    <row r="3792" spans="1:13" ht="30" hidden="1" customHeight="1" x14ac:dyDescent="0.3">
      <c r="A3792" s="27">
        <f t="shared" si="33"/>
        <v>307</v>
      </c>
      <c r="B3792" s="31">
        <v>44979</v>
      </c>
      <c r="C3792" s="31">
        <v>44964</v>
      </c>
      <c r="D3792" s="19" t="s">
        <v>1855</v>
      </c>
      <c r="E3792" s="51" t="str">
        <f>IF(ISBLANK(LeaveTracker[[#This Row],[Employee Name]]),"-----",VLOOKUP(LeaveTracker[[#This Row],[Employee Name]],Employees[[Employee Name]:[Office]],7))</f>
        <v>ACCOUNTING</v>
      </c>
      <c r="F3792" s="51" t="str">
        <f>IF(ISBLANK(LeaveTracker[[#This Row],[Employee Name]]),"-----",VLOOKUP(LeaveTracker[[#This Row],[Employee Name]],Employees[[Employee Name]:[Office]],6))</f>
        <v>CASUAL</v>
      </c>
      <c r="G3792" s="24">
        <v>44960</v>
      </c>
      <c r="H3792" s="24">
        <v>44960</v>
      </c>
      <c r="I3792" s="57" t="s">
        <v>81</v>
      </c>
      <c r="K3792" s="51" t="str">
        <f ca="1">LeaveTracker[[#This Row],[Days]]&amp;" "&amp;LeaveTracker[[#This Row],[Type of Leave]]</f>
        <v>1 SL</v>
      </c>
      <c r="L3792" s="23">
        <f ca="1">NETWORKDAYS(LeaveTracker[[#This Row],[Start Date]],LeaveTracker[[#This Row],[End Date]],lstHolidays)</f>
        <v>1</v>
      </c>
      <c r="M3792" s="27"/>
    </row>
    <row r="3793" spans="1:13" ht="30" hidden="1" customHeight="1" x14ac:dyDescent="0.3">
      <c r="A3793" s="27">
        <f t="shared" si="33"/>
        <v>308</v>
      </c>
      <c r="B3793" s="31">
        <v>44979</v>
      </c>
      <c r="C3793" s="31">
        <v>44964</v>
      </c>
      <c r="D3793" s="19" t="s">
        <v>1855</v>
      </c>
      <c r="E3793" s="51" t="str">
        <f>IF(ISBLANK(LeaveTracker[[#This Row],[Employee Name]]),"-----",VLOOKUP(LeaveTracker[[#This Row],[Employee Name]],Employees[[Employee Name]:[Office]],7))</f>
        <v>ACCOUNTING</v>
      </c>
      <c r="F3793" s="51" t="str">
        <f>IF(ISBLANK(LeaveTracker[[#This Row],[Employee Name]]),"-----",VLOOKUP(LeaveTracker[[#This Row],[Employee Name]],Employees[[Employee Name]:[Office]],6))</f>
        <v>CASUAL</v>
      </c>
      <c r="G3793" s="24">
        <v>45015</v>
      </c>
      <c r="H3793" s="24">
        <v>45016</v>
      </c>
      <c r="I3793" s="57" t="s">
        <v>82</v>
      </c>
      <c r="K3793" s="51" t="str">
        <f ca="1">LeaveTracker[[#This Row],[Days]]&amp;" "&amp;LeaveTracker[[#This Row],[Type of Leave]]</f>
        <v>2 VL</v>
      </c>
      <c r="L3793" s="23">
        <f ca="1">NETWORKDAYS(LeaveTracker[[#This Row],[Start Date]],LeaveTracker[[#This Row],[End Date]],lstHolidays)</f>
        <v>2</v>
      </c>
      <c r="M3793" s="27"/>
    </row>
    <row r="3794" spans="1:13" ht="30" hidden="1" customHeight="1" x14ac:dyDescent="0.3">
      <c r="A3794" s="27">
        <v>308</v>
      </c>
      <c r="B3794" s="31">
        <v>44979</v>
      </c>
      <c r="C3794" s="31">
        <v>44964</v>
      </c>
      <c r="D3794" s="19" t="s">
        <v>1855</v>
      </c>
      <c r="E3794" s="51" t="str">
        <f>IF(ISBLANK(LeaveTracker[[#This Row],[Employee Name]]),"-----",VLOOKUP(LeaveTracker[[#This Row],[Employee Name]],Employees[[Employee Name]:[Office]],7))</f>
        <v>ACCOUNTING</v>
      </c>
      <c r="F3794" s="51" t="str">
        <f>IF(ISBLANK(LeaveTracker[[#This Row],[Employee Name]]),"-----",VLOOKUP(LeaveTracker[[#This Row],[Employee Name]],Employees[[Employee Name]:[Office]],6))</f>
        <v>CASUAL</v>
      </c>
      <c r="G3794" s="24">
        <v>45019</v>
      </c>
      <c r="H3794" s="24">
        <v>45021</v>
      </c>
      <c r="I3794" s="57" t="s">
        <v>82</v>
      </c>
      <c r="K3794" s="51" t="str">
        <f ca="1">LeaveTracker[[#This Row],[Days]]&amp;" "&amp;LeaveTracker[[#This Row],[Type of Leave]]</f>
        <v>3 VL</v>
      </c>
      <c r="L3794" s="23">
        <f ca="1">NETWORKDAYS(LeaveTracker[[#This Row],[Start Date]],LeaveTracker[[#This Row],[End Date]],lstHolidays)</f>
        <v>3</v>
      </c>
      <c r="M3794" s="27"/>
    </row>
    <row r="3795" spans="1:13" ht="30" hidden="1" customHeight="1" x14ac:dyDescent="0.3">
      <c r="A3795" s="27">
        <f t="shared" ref="A3795:A3857" si="34">A3794+1</f>
        <v>309</v>
      </c>
      <c r="B3795" s="31">
        <v>44979</v>
      </c>
      <c r="C3795" s="31">
        <v>44922</v>
      </c>
      <c r="D3795" s="19" t="s">
        <v>2087</v>
      </c>
      <c r="E3795" s="51" t="str">
        <f>IF(ISBLANK(LeaveTracker[[#This Row],[Employee Name]]),"-----",VLOOKUP(LeaveTracker[[#This Row],[Employee Name]],Employees[[Employee Name]:[Office]],7))</f>
        <v>EEO/CITY MARKET</v>
      </c>
      <c r="F3795" s="51">
        <f>IF(ISBLANK(LeaveTracker[[#This Row],[Employee Name]]),"-----",VLOOKUP(LeaveTracker[[#This Row],[Employee Name]],Employees[[Employee Name]:[Office]],6))</f>
        <v>0</v>
      </c>
      <c r="G3795" s="24">
        <v>44914</v>
      </c>
      <c r="H3795" s="24">
        <v>44915</v>
      </c>
      <c r="I3795" s="57" t="s">
        <v>81</v>
      </c>
      <c r="K3795" s="51" t="str">
        <f ca="1">LeaveTracker[[#This Row],[Days]]&amp;" "&amp;LeaveTracker[[#This Row],[Type of Leave]]</f>
        <v>2 SL</v>
      </c>
      <c r="L3795" s="23">
        <f ca="1">NETWORKDAYS(LeaveTracker[[#This Row],[Start Date]],LeaveTracker[[#This Row],[End Date]],lstHolidays)</f>
        <v>2</v>
      </c>
      <c r="M3795" s="27"/>
    </row>
    <row r="3796" spans="1:13" ht="30" hidden="1" customHeight="1" x14ac:dyDescent="0.3">
      <c r="A3796" s="27">
        <f t="shared" si="34"/>
        <v>310</v>
      </c>
      <c r="B3796" s="31">
        <v>44979</v>
      </c>
      <c r="C3796" s="31">
        <v>44944</v>
      </c>
      <c r="D3796" s="19" t="s">
        <v>1813</v>
      </c>
      <c r="E3796" s="51" t="str">
        <f>IF(ISBLANK(LeaveTracker[[#This Row],[Employee Name]]),"-----",VLOOKUP(LeaveTracker[[#This Row],[Employee Name]],Employees[[Employee Name]:[Office]],7))</f>
        <v>CENRO</v>
      </c>
      <c r="F3796" s="51" t="str">
        <f>IF(ISBLANK(LeaveTracker[[#This Row],[Employee Name]]),"-----",VLOOKUP(LeaveTracker[[#This Row],[Employee Name]],Employees[[Employee Name]:[Office]],6))</f>
        <v>CASUAL</v>
      </c>
      <c r="G3796" s="24">
        <v>44577</v>
      </c>
      <c r="H3796" s="24">
        <v>44578</v>
      </c>
      <c r="I3796" s="57" t="s">
        <v>81</v>
      </c>
      <c r="K3796" s="51" t="str">
        <f ca="1">LeaveTracker[[#This Row],[Days]]&amp;" "&amp;LeaveTracker[[#This Row],[Type of Leave]]</f>
        <v>1 SL</v>
      </c>
      <c r="L3796" s="23">
        <f ca="1">NETWORKDAYS(LeaveTracker[[#This Row],[Start Date]],LeaveTracker[[#This Row],[End Date]],lstHolidays)</f>
        <v>1</v>
      </c>
      <c r="M3796" s="27"/>
    </row>
    <row r="3797" spans="1:13" ht="30" hidden="1" customHeight="1" x14ac:dyDescent="0.3">
      <c r="A3797" s="27">
        <f t="shared" si="34"/>
        <v>311</v>
      </c>
      <c r="B3797" s="31">
        <v>44979</v>
      </c>
      <c r="C3797" s="31">
        <v>44937</v>
      </c>
      <c r="D3797" s="19" t="s">
        <v>1813</v>
      </c>
      <c r="E3797" s="51" t="str">
        <f>IF(ISBLANK(LeaveTracker[[#This Row],[Employee Name]]),"-----",VLOOKUP(LeaveTracker[[#This Row],[Employee Name]],Employees[[Employee Name]:[Office]],7))</f>
        <v>CENRO</v>
      </c>
      <c r="F3797" s="51" t="str">
        <f>IF(ISBLANK(LeaveTracker[[#This Row],[Employee Name]]),"-----",VLOOKUP(LeaveTracker[[#This Row],[Employee Name]],Employees[[Employee Name]:[Office]],6))</f>
        <v>CASUAL</v>
      </c>
      <c r="G3797" s="24">
        <v>44936</v>
      </c>
      <c r="H3797" s="24">
        <v>44936</v>
      </c>
      <c r="I3797" s="57" t="s">
        <v>300</v>
      </c>
      <c r="J3797" s="43" t="s">
        <v>1771</v>
      </c>
      <c r="K3797" s="51" t="str">
        <f ca="1">LeaveTracker[[#This Row],[Days]]&amp;" "&amp;LeaveTracker[[#This Row],[Type of Leave]]</f>
        <v>1 OTHER</v>
      </c>
      <c r="L3797" s="23">
        <f ca="1">NETWORKDAYS(LeaveTracker[[#This Row],[Start Date]],LeaveTracker[[#This Row],[End Date]],lstHolidays)</f>
        <v>1</v>
      </c>
      <c r="M3797" s="27"/>
    </row>
    <row r="3798" spans="1:13" ht="30" hidden="1" customHeight="1" x14ac:dyDescent="0.3">
      <c r="A3798" s="27">
        <f t="shared" si="34"/>
        <v>312</v>
      </c>
      <c r="B3798" s="31">
        <v>44979</v>
      </c>
      <c r="C3798" s="31">
        <v>45254</v>
      </c>
      <c r="D3798" s="19" t="s">
        <v>1774</v>
      </c>
      <c r="E3798" s="51" t="str">
        <f>IF(ISBLANK(LeaveTracker[[#This Row],[Employee Name]]),"-----",VLOOKUP(LeaveTracker[[#This Row],[Employee Name]],Employees[[Employee Name]:[Office]],7))</f>
        <v>SP</v>
      </c>
      <c r="F3798" s="51" t="str">
        <f>IF(ISBLANK(LeaveTracker[[#This Row],[Employee Name]]),"-----",VLOOKUP(LeaveTracker[[#This Row],[Employee Name]],Employees[[Employee Name]:[Office]],6))</f>
        <v>CASUAL</v>
      </c>
      <c r="G3798" s="24">
        <v>44883</v>
      </c>
      <c r="H3798" s="24">
        <v>44883</v>
      </c>
      <c r="I3798" s="57" t="s">
        <v>82</v>
      </c>
      <c r="K3798" s="51" t="str">
        <f ca="1">LeaveTracker[[#This Row],[Days]]&amp;" "&amp;LeaveTracker[[#This Row],[Type of Leave]]</f>
        <v>1 VL</v>
      </c>
      <c r="L3798" s="23">
        <f ca="1">NETWORKDAYS(LeaveTracker[[#This Row],[Start Date]],LeaveTracker[[#This Row],[End Date]],lstHolidays)</f>
        <v>1</v>
      </c>
      <c r="M3798" s="27"/>
    </row>
    <row r="3799" spans="1:13" ht="30" hidden="1" customHeight="1" x14ac:dyDescent="0.3">
      <c r="A3799" s="27">
        <v>312</v>
      </c>
      <c r="B3799" s="31">
        <v>44979</v>
      </c>
      <c r="C3799" s="31">
        <v>45254</v>
      </c>
      <c r="D3799" s="19" t="s">
        <v>1774</v>
      </c>
      <c r="E3799" s="51" t="str">
        <f>IF(ISBLANK(LeaveTracker[[#This Row],[Employee Name]]),"-----",VLOOKUP(LeaveTracker[[#This Row],[Employee Name]],Employees[[Employee Name]:[Office]],7))</f>
        <v>SP</v>
      </c>
      <c r="F3799" s="51" t="str">
        <f>IF(ISBLANK(LeaveTracker[[#This Row],[Employee Name]]),"-----",VLOOKUP(LeaveTracker[[#This Row],[Employee Name]],Employees[[Employee Name]:[Office]],6))</f>
        <v>CASUAL</v>
      </c>
      <c r="G3799" s="24">
        <v>44890</v>
      </c>
      <c r="H3799" s="24">
        <v>44890</v>
      </c>
      <c r="I3799" s="57" t="s">
        <v>82</v>
      </c>
      <c r="K3799" s="51" t="str">
        <f ca="1">LeaveTracker[[#This Row],[Days]]&amp;" "&amp;LeaveTracker[[#This Row],[Type of Leave]]</f>
        <v>1 VL</v>
      </c>
      <c r="L3799" s="23">
        <f ca="1">NETWORKDAYS(LeaveTracker[[#This Row],[Start Date]],LeaveTracker[[#This Row],[End Date]],lstHolidays)</f>
        <v>1</v>
      </c>
      <c r="M3799" s="27"/>
    </row>
    <row r="3800" spans="1:13" ht="30" hidden="1" customHeight="1" x14ac:dyDescent="0.3">
      <c r="A3800" s="27">
        <v>312</v>
      </c>
      <c r="B3800" s="31">
        <v>44979</v>
      </c>
      <c r="C3800" s="31">
        <v>45254</v>
      </c>
      <c r="D3800" s="19" t="s">
        <v>1774</v>
      </c>
      <c r="E3800" s="51" t="str">
        <f>IF(ISBLANK(LeaveTracker[[#This Row],[Employee Name]]),"-----",VLOOKUP(LeaveTracker[[#This Row],[Employee Name]],Employees[[Employee Name]:[Office]],7))</f>
        <v>SP</v>
      </c>
      <c r="F3800" s="51" t="str">
        <f>IF(ISBLANK(LeaveTracker[[#This Row],[Employee Name]]),"-----",VLOOKUP(LeaveTracker[[#This Row],[Employee Name]],Employees[[Employee Name]:[Office]],6))</f>
        <v>CASUAL</v>
      </c>
      <c r="G3800" s="24">
        <v>45262</v>
      </c>
      <c r="H3800" s="24">
        <v>45262</v>
      </c>
      <c r="I3800" s="57" t="s">
        <v>82</v>
      </c>
      <c r="K3800" s="51" t="str">
        <f ca="1">LeaveTracker[[#This Row],[Days]]&amp;" "&amp;LeaveTracker[[#This Row],[Type of Leave]]</f>
        <v>0 VL</v>
      </c>
      <c r="L3800" s="23">
        <f ca="1">NETWORKDAYS(LeaveTracker[[#This Row],[Start Date]],LeaveTracker[[#This Row],[End Date]],lstHolidays)</f>
        <v>0</v>
      </c>
      <c r="M3800" s="27"/>
    </row>
    <row r="3801" spans="1:13" ht="30" hidden="1" customHeight="1" x14ac:dyDescent="0.3">
      <c r="A3801" s="27">
        <v>312</v>
      </c>
      <c r="B3801" s="31">
        <v>44979</v>
      </c>
      <c r="C3801" s="31">
        <v>45254</v>
      </c>
      <c r="D3801" s="19" t="s">
        <v>1774</v>
      </c>
      <c r="E3801" s="51" t="str">
        <f>IF(ISBLANK(LeaveTracker[[#This Row],[Employee Name]]),"-----",VLOOKUP(LeaveTracker[[#This Row],[Employee Name]],Employees[[Employee Name]:[Office]],7))</f>
        <v>SP</v>
      </c>
      <c r="F3801" s="51" t="str">
        <f>IF(ISBLANK(LeaveTracker[[#This Row],[Employee Name]]),"-----",VLOOKUP(LeaveTracker[[#This Row],[Employee Name]],Employees[[Employee Name]:[Office]],6))</f>
        <v>CASUAL</v>
      </c>
      <c r="G3801" s="24">
        <v>45273</v>
      </c>
      <c r="H3801" s="24">
        <v>45273</v>
      </c>
      <c r="I3801" s="57" t="s">
        <v>82</v>
      </c>
      <c r="K3801" s="51" t="str">
        <f ca="1">LeaveTracker[[#This Row],[Days]]&amp;" "&amp;LeaveTracker[[#This Row],[Type of Leave]]</f>
        <v>1 VL</v>
      </c>
      <c r="L3801" s="23">
        <f ca="1">NETWORKDAYS(LeaveTracker[[#This Row],[Start Date]],LeaveTracker[[#This Row],[End Date]],lstHolidays)</f>
        <v>1</v>
      </c>
      <c r="M3801" s="27"/>
    </row>
    <row r="3802" spans="1:13" ht="30" hidden="1" customHeight="1" x14ac:dyDescent="0.3">
      <c r="A3802" s="27">
        <v>312</v>
      </c>
      <c r="B3802" s="31">
        <v>44979</v>
      </c>
      <c r="C3802" s="31">
        <v>45254</v>
      </c>
      <c r="D3802" s="19" t="s">
        <v>1774</v>
      </c>
      <c r="E3802" s="51" t="str">
        <f>IF(ISBLANK(LeaveTracker[[#This Row],[Employee Name]]),"-----",VLOOKUP(LeaveTracker[[#This Row],[Employee Name]],Employees[[Employee Name]:[Office]],7))</f>
        <v>SP</v>
      </c>
      <c r="F3802" s="51" t="str">
        <f>IF(ISBLANK(LeaveTracker[[#This Row],[Employee Name]]),"-----",VLOOKUP(LeaveTracker[[#This Row],[Employee Name]],Employees[[Employee Name]:[Office]],6))</f>
        <v>CASUAL</v>
      </c>
      <c r="G3802" s="24">
        <v>45276</v>
      </c>
      <c r="H3802" s="24">
        <v>45276</v>
      </c>
      <c r="I3802" s="57" t="s">
        <v>82</v>
      </c>
      <c r="K3802" s="51" t="str">
        <f ca="1">LeaveTracker[[#This Row],[Days]]&amp;" "&amp;LeaveTracker[[#This Row],[Type of Leave]]</f>
        <v>0 VL</v>
      </c>
      <c r="L3802" s="23">
        <f ca="1">NETWORKDAYS(LeaveTracker[[#This Row],[Start Date]],LeaveTracker[[#This Row],[End Date]],lstHolidays)</f>
        <v>0</v>
      </c>
      <c r="M3802" s="27"/>
    </row>
    <row r="3803" spans="1:13" ht="30" hidden="1" customHeight="1" x14ac:dyDescent="0.3">
      <c r="A3803" s="27">
        <f t="shared" si="34"/>
        <v>313</v>
      </c>
      <c r="B3803" s="31">
        <v>44979</v>
      </c>
      <c r="C3803" s="31">
        <v>44887</v>
      </c>
      <c r="D3803" s="19" t="s">
        <v>1824</v>
      </c>
      <c r="E3803" s="51" t="str">
        <f>IF(ISBLANK(LeaveTracker[[#This Row],[Employee Name]]),"-----",VLOOKUP(LeaveTracker[[#This Row],[Employee Name]],Employees[[Employee Name]:[Office]],7))</f>
        <v>CTO</v>
      </c>
      <c r="F3803" s="51" t="str">
        <f>IF(ISBLANK(LeaveTracker[[#This Row],[Employee Name]]),"-----",VLOOKUP(LeaveTracker[[#This Row],[Employee Name]],Employees[[Employee Name]:[Office]],6))</f>
        <v>REGULAR</v>
      </c>
      <c r="G3803" s="24">
        <v>44894</v>
      </c>
      <c r="H3803" s="24">
        <v>44894</v>
      </c>
      <c r="I3803" s="57" t="s">
        <v>82</v>
      </c>
      <c r="K3803" s="51" t="str">
        <f ca="1">LeaveTracker[[#This Row],[Days]]&amp;" "&amp;LeaveTracker[[#This Row],[Type of Leave]]</f>
        <v>1 VL</v>
      </c>
      <c r="L3803" s="23">
        <f ca="1">NETWORKDAYS(LeaveTracker[[#This Row],[Start Date]],LeaveTracker[[#This Row],[End Date]],lstHolidays)</f>
        <v>1</v>
      </c>
      <c r="M3803" s="27"/>
    </row>
    <row r="3804" spans="1:13" ht="30" hidden="1" customHeight="1" x14ac:dyDescent="0.3">
      <c r="A3804" s="27">
        <f t="shared" si="34"/>
        <v>314</v>
      </c>
      <c r="B3804" s="31">
        <v>44979</v>
      </c>
      <c r="C3804" s="31">
        <v>44887</v>
      </c>
      <c r="D3804" s="19" t="s">
        <v>1311</v>
      </c>
      <c r="E3804" s="51" t="str">
        <f>IF(ISBLANK(LeaveTracker[[#This Row],[Employee Name]]),"-----",VLOOKUP(LeaveTracker[[#This Row],[Employee Name]],Employees[[Employee Name]:[Office]],7))</f>
        <v>ONT</v>
      </c>
      <c r="F3804" s="51" t="str">
        <f>IF(ISBLANK(LeaveTracker[[#This Row],[Employee Name]]),"-----",VLOOKUP(LeaveTracker[[#This Row],[Employee Name]],Employees[[Employee Name]:[Office]],6))</f>
        <v>REGULAR</v>
      </c>
      <c r="G3804" s="24">
        <v>44900</v>
      </c>
      <c r="H3804" s="24">
        <v>44901</v>
      </c>
      <c r="I3804" s="57" t="s">
        <v>82</v>
      </c>
      <c r="K3804" s="51" t="str">
        <f ca="1">LeaveTracker[[#This Row],[Days]]&amp;" "&amp;LeaveTracker[[#This Row],[Type of Leave]]</f>
        <v>2 VL</v>
      </c>
      <c r="L3804" s="23">
        <f ca="1">NETWORKDAYS(LeaveTracker[[#This Row],[Start Date]],LeaveTracker[[#This Row],[End Date]],lstHolidays)</f>
        <v>2</v>
      </c>
      <c r="M3804" s="27"/>
    </row>
    <row r="3805" spans="1:13" ht="30" hidden="1" customHeight="1" x14ac:dyDescent="0.3">
      <c r="A3805" s="27">
        <f t="shared" si="34"/>
        <v>315</v>
      </c>
      <c r="B3805" s="31">
        <v>44979</v>
      </c>
      <c r="C3805" s="31">
        <v>44887</v>
      </c>
      <c r="D3805" s="19" t="s">
        <v>1311</v>
      </c>
      <c r="E3805" s="51" t="str">
        <f>IF(ISBLANK(LeaveTracker[[#This Row],[Employee Name]]),"-----",VLOOKUP(LeaveTracker[[#This Row],[Employee Name]],Employees[[Employee Name]:[Office]],7))</f>
        <v>ONT</v>
      </c>
      <c r="F3805" s="51" t="str">
        <f>IF(ISBLANK(LeaveTracker[[#This Row],[Employee Name]]),"-----",VLOOKUP(LeaveTracker[[#This Row],[Employee Name]],Employees[[Employee Name]:[Office]],6))</f>
        <v>REGULAR</v>
      </c>
      <c r="G3805" s="24">
        <v>44918</v>
      </c>
      <c r="H3805" s="24">
        <v>44918</v>
      </c>
      <c r="I3805" s="57" t="s">
        <v>300</v>
      </c>
      <c r="J3805" s="43" t="s">
        <v>1771</v>
      </c>
      <c r="K3805" s="51" t="str">
        <f ca="1">LeaveTracker[[#This Row],[Days]]&amp;" "&amp;LeaveTracker[[#This Row],[Type of Leave]]</f>
        <v>1 OTHER</v>
      </c>
      <c r="L3805" s="23">
        <f ca="1">NETWORKDAYS(LeaveTracker[[#This Row],[Start Date]],LeaveTracker[[#This Row],[End Date]],lstHolidays)</f>
        <v>1</v>
      </c>
      <c r="M3805" s="27"/>
    </row>
    <row r="3806" spans="1:13" ht="30" hidden="1" customHeight="1" x14ac:dyDescent="0.3">
      <c r="A3806" s="27">
        <f t="shared" si="34"/>
        <v>316</v>
      </c>
      <c r="B3806" s="31">
        <v>44979</v>
      </c>
      <c r="C3806" s="31">
        <v>44887</v>
      </c>
      <c r="D3806" s="19" t="s">
        <v>1311</v>
      </c>
      <c r="E3806" s="51" t="str">
        <f>IF(ISBLANK(LeaveTracker[[#This Row],[Employee Name]]),"-----",VLOOKUP(LeaveTracker[[#This Row],[Employee Name]],Employees[[Employee Name]:[Office]],7))</f>
        <v>ONT</v>
      </c>
      <c r="F3806" s="51" t="str">
        <f>IF(ISBLANK(LeaveTracker[[#This Row],[Employee Name]]),"-----",VLOOKUP(LeaveTracker[[#This Row],[Employee Name]],Employees[[Employee Name]:[Office]],6))</f>
        <v>REGULAR</v>
      </c>
      <c r="G3806" s="24">
        <v>44923</v>
      </c>
      <c r="H3806" s="24">
        <v>44923</v>
      </c>
      <c r="I3806" s="57" t="s">
        <v>82</v>
      </c>
      <c r="K3806" s="51" t="str">
        <f ca="1">LeaveTracker[[#This Row],[Days]]&amp;" "&amp;LeaveTracker[[#This Row],[Type of Leave]]</f>
        <v>1 VL</v>
      </c>
      <c r="L3806" s="23">
        <f ca="1">NETWORKDAYS(LeaveTracker[[#This Row],[Start Date]],LeaveTracker[[#This Row],[End Date]],lstHolidays)</f>
        <v>1</v>
      </c>
      <c r="M3806" s="27"/>
    </row>
    <row r="3807" spans="1:13" ht="30" hidden="1" customHeight="1" x14ac:dyDescent="0.3">
      <c r="A3807" s="27">
        <f t="shared" si="34"/>
        <v>317</v>
      </c>
      <c r="B3807" s="31">
        <v>44979</v>
      </c>
      <c r="C3807" s="31">
        <v>44882</v>
      </c>
      <c r="D3807" s="19" t="s">
        <v>1807</v>
      </c>
      <c r="E3807" s="51" t="str">
        <f>IF(ISBLANK(LeaveTracker[[#This Row],[Employee Name]]),"-----",VLOOKUP(LeaveTracker[[#This Row],[Employee Name]],Employees[[Employee Name]:[Office]],7))</f>
        <v>CENRO</v>
      </c>
      <c r="F3807" s="51" t="str">
        <f>IF(ISBLANK(LeaveTracker[[#This Row],[Employee Name]]),"-----",VLOOKUP(LeaveTracker[[#This Row],[Employee Name]],Employees[[Employee Name]:[Office]],6))</f>
        <v>CASUAL</v>
      </c>
      <c r="G3807" s="24">
        <v>44880</v>
      </c>
      <c r="H3807" s="24">
        <v>44881</v>
      </c>
      <c r="I3807" s="57" t="s">
        <v>81</v>
      </c>
      <c r="K3807" s="51" t="str">
        <f ca="1">LeaveTracker[[#This Row],[Days]]&amp;" "&amp;LeaveTracker[[#This Row],[Type of Leave]]</f>
        <v>2 SL</v>
      </c>
      <c r="L3807" s="23">
        <f ca="1">NETWORKDAYS(LeaveTracker[[#This Row],[Start Date]],LeaveTracker[[#This Row],[End Date]],lstHolidays)</f>
        <v>2</v>
      </c>
      <c r="M3807" s="27"/>
    </row>
    <row r="3808" spans="1:13" ht="30" hidden="1" customHeight="1" x14ac:dyDescent="0.3">
      <c r="A3808" s="27">
        <f t="shared" si="34"/>
        <v>318</v>
      </c>
      <c r="B3808" s="31">
        <v>44979</v>
      </c>
      <c r="C3808" s="31">
        <v>44886</v>
      </c>
      <c r="D3808" s="19" t="s">
        <v>1959</v>
      </c>
      <c r="E3808" s="51" t="str">
        <f>IF(ISBLANK(LeaveTracker[[#This Row],[Employee Name]]),"-----",VLOOKUP(LeaveTracker[[#This Row],[Employee Name]],Employees[[Employee Name]:[Office]],7))</f>
        <v>CENRO</v>
      </c>
      <c r="F3808" s="51" t="str">
        <f>IF(ISBLANK(LeaveTracker[[#This Row],[Employee Name]]),"-----",VLOOKUP(LeaveTracker[[#This Row],[Employee Name]],Employees[[Employee Name]:[Office]],6))</f>
        <v>CASUAL</v>
      </c>
      <c r="G3808" s="24">
        <v>44892</v>
      </c>
      <c r="H3808" s="24">
        <v>44894</v>
      </c>
      <c r="I3808" s="57" t="s">
        <v>82</v>
      </c>
      <c r="K3808" s="51" t="str">
        <f ca="1">LeaveTracker[[#This Row],[Days]]&amp;" "&amp;LeaveTracker[[#This Row],[Type of Leave]]</f>
        <v>2 VL</v>
      </c>
      <c r="L3808" s="23">
        <f ca="1">NETWORKDAYS(LeaveTracker[[#This Row],[Start Date]],LeaveTracker[[#This Row],[End Date]],lstHolidays)</f>
        <v>2</v>
      </c>
      <c r="M3808" s="27"/>
    </row>
    <row r="3809" spans="1:13" ht="30" hidden="1" customHeight="1" x14ac:dyDescent="0.3">
      <c r="A3809" s="27">
        <f t="shared" si="34"/>
        <v>319</v>
      </c>
      <c r="B3809" s="31">
        <v>44979</v>
      </c>
      <c r="C3809" s="31">
        <v>44911</v>
      </c>
      <c r="D3809" s="19" t="s">
        <v>2090</v>
      </c>
      <c r="E3809" s="51" t="str">
        <f>IF(ISBLANK(LeaveTracker[[#This Row],[Employee Name]]),"-----",VLOOKUP(LeaveTracker[[#This Row],[Employee Name]],Employees[[Employee Name]:[Office]],7))</f>
        <v>GSO</v>
      </c>
      <c r="F3809" s="51">
        <f>IF(ISBLANK(LeaveTracker[[#This Row],[Employee Name]]),"-----",VLOOKUP(LeaveTracker[[#This Row],[Employee Name]],Employees[[Employee Name]:[Office]],6))</f>
        <v>0</v>
      </c>
      <c r="G3809" s="24">
        <v>44910</v>
      </c>
      <c r="H3809" s="24">
        <v>44910</v>
      </c>
      <c r="I3809" s="57" t="s">
        <v>81</v>
      </c>
      <c r="K3809" s="51" t="str">
        <f ca="1">LeaveTracker[[#This Row],[Days]]&amp;" "&amp;LeaveTracker[[#This Row],[Type of Leave]]</f>
        <v>1 SL</v>
      </c>
      <c r="L3809" s="23">
        <f ca="1">NETWORKDAYS(LeaveTracker[[#This Row],[Start Date]],LeaveTracker[[#This Row],[End Date]],lstHolidays)</f>
        <v>1</v>
      </c>
      <c r="M3809" s="27"/>
    </row>
    <row r="3810" spans="1:13" ht="30" hidden="1" customHeight="1" x14ac:dyDescent="0.3">
      <c r="A3810" s="27">
        <f t="shared" si="34"/>
        <v>320</v>
      </c>
      <c r="B3810" s="31">
        <v>44979</v>
      </c>
      <c r="C3810" s="31">
        <v>44887</v>
      </c>
      <c r="D3810" s="19" t="s">
        <v>1951</v>
      </c>
      <c r="E3810" s="51" t="str">
        <f>IF(ISBLANK(LeaveTracker[[#This Row],[Employee Name]]),"-----",VLOOKUP(LeaveTracker[[#This Row],[Employee Name]],Employees[[Employee Name]:[Office]],7))</f>
        <v>TCIS</v>
      </c>
      <c r="F3810" s="51" t="str">
        <f>IF(ISBLANK(LeaveTracker[[#This Row],[Employee Name]]),"-----",VLOOKUP(LeaveTracker[[#This Row],[Employee Name]],Employees[[Employee Name]:[Office]],6))</f>
        <v>JOBCON</v>
      </c>
      <c r="G3810" s="24">
        <v>44881</v>
      </c>
      <c r="H3810" s="24">
        <v>44883</v>
      </c>
      <c r="I3810" s="57" t="s">
        <v>81</v>
      </c>
      <c r="K3810" s="51" t="str">
        <f ca="1">LeaveTracker[[#This Row],[Days]]&amp;" "&amp;LeaveTracker[[#This Row],[Type of Leave]]</f>
        <v>3 SL</v>
      </c>
      <c r="L3810" s="23">
        <f ca="1">NETWORKDAYS(LeaveTracker[[#This Row],[Start Date]],LeaveTracker[[#This Row],[End Date]],lstHolidays)</f>
        <v>3</v>
      </c>
      <c r="M3810" s="27"/>
    </row>
    <row r="3811" spans="1:13" ht="30" hidden="1" customHeight="1" x14ac:dyDescent="0.3">
      <c r="A3811" s="27">
        <f t="shared" si="34"/>
        <v>321</v>
      </c>
      <c r="B3811" s="31">
        <v>44979</v>
      </c>
      <c r="C3811" s="31">
        <v>44889</v>
      </c>
      <c r="D3811" s="19" t="s">
        <v>1742</v>
      </c>
      <c r="E3811" s="51" t="str">
        <f>IF(ISBLANK(LeaveTracker[[#This Row],[Employee Name]]),"-----",VLOOKUP(LeaveTracker[[#This Row],[Employee Name]],Employees[[Employee Name]:[Office]],7))</f>
        <v>TCIS</v>
      </c>
      <c r="F3811" s="51" t="str">
        <f>IF(ISBLANK(LeaveTracker[[#This Row],[Employee Name]]),"-----",VLOOKUP(LeaveTracker[[#This Row],[Employee Name]],Employees[[Employee Name]:[Office]],6))</f>
        <v>CASUAL</v>
      </c>
      <c r="G3811" s="24">
        <v>44886</v>
      </c>
      <c r="H3811" s="24">
        <v>44888</v>
      </c>
      <c r="I3811" s="57" t="s">
        <v>81</v>
      </c>
      <c r="K3811" s="51" t="str">
        <f ca="1">LeaveTracker[[#This Row],[Days]]&amp;" "&amp;LeaveTracker[[#This Row],[Type of Leave]]</f>
        <v>3 SL</v>
      </c>
      <c r="L3811" s="23">
        <f ca="1">NETWORKDAYS(LeaveTracker[[#This Row],[Start Date]],LeaveTracker[[#This Row],[End Date]],lstHolidays)</f>
        <v>3</v>
      </c>
      <c r="M3811" s="27"/>
    </row>
    <row r="3812" spans="1:13" ht="30" hidden="1" customHeight="1" x14ac:dyDescent="0.3">
      <c r="A3812" s="27">
        <f t="shared" si="34"/>
        <v>322</v>
      </c>
      <c r="B3812" s="31">
        <v>44979</v>
      </c>
      <c r="C3812" s="31">
        <v>44805</v>
      </c>
      <c r="D3812" s="19" t="s">
        <v>1043</v>
      </c>
      <c r="E3812" s="51" t="str">
        <f>IF(ISBLANK(LeaveTracker[[#This Row],[Employee Name]]),"-----",VLOOKUP(LeaveTracker[[#This Row],[Employee Name]],Employees[[Employee Name]:[Office]],7))</f>
        <v>ONT</v>
      </c>
      <c r="F3812" s="51" t="str">
        <f>IF(ISBLANK(LeaveTracker[[#This Row],[Employee Name]]),"-----",VLOOKUP(LeaveTracker[[#This Row],[Employee Name]],Employees[[Employee Name]:[Office]],6))</f>
        <v>REGULAR</v>
      </c>
      <c r="G3812" s="24">
        <v>44810</v>
      </c>
      <c r="H3812" s="24">
        <v>44810</v>
      </c>
      <c r="I3812" s="57" t="s">
        <v>81</v>
      </c>
      <c r="K3812" s="51" t="str">
        <f ca="1">LeaveTracker[[#This Row],[Days]]&amp;" "&amp;LeaveTracker[[#This Row],[Type of Leave]]</f>
        <v>1 SL</v>
      </c>
      <c r="L3812" s="23">
        <f ca="1">NETWORKDAYS(LeaveTracker[[#This Row],[Start Date]],LeaveTracker[[#This Row],[End Date]],lstHolidays)</f>
        <v>1</v>
      </c>
      <c r="M3812" s="27"/>
    </row>
    <row r="3813" spans="1:13" ht="30" hidden="1" customHeight="1" x14ac:dyDescent="0.3">
      <c r="A3813" s="27">
        <v>322</v>
      </c>
      <c r="B3813" s="31">
        <v>44979</v>
      </c>
      <c r="C3813" s="31">
        <v>44805</v>
      </c>
      <c r="D3813" s="19" t="s">
        <v>1043</v>
      </c>
      <c r="E3813" s="51" t="str">
        <f>IF(ISBLANK(LeaveTracker[[#This Row],[Employee Name]]),"-----",VLOOKUP(LeaveTracker[[#This Row],[Employee Name]],Employees[[Employee Name]:[Office]],7))</f>
        <v>ONT</v>
      </c>
      <c r="F3813" s="51" t="str">
        <f>IF(ISBLANK(LeaveTracker[[#This Row],[Employee Name]]),"-----",VLOOKUP(LeaveTracker[[#This Row],[Employee Name]],Employees[[Employee Name]:[Office]],6))</f>
        <v>REGULAR</v>
      </c>
      <c r="G3813" s="24">
        <v>44813</v>
      </c>
      <c r="H3813" s="24">
        <v>44813</v>
      </c>
      <c r="I3813" s="57" t="s">
        <v>81</v>
      </c>
      <c r="K3813" s="51" t="str">
        <f ca="1">LeaveTracker[[#This Row],[Days]]&amp;" "&amp;LeaveTracker[[#This Row],[Type of Leave]]</f>
        <v>1 SL</v>
      </c>
      <c r="L3813" s="23">
        <f ca="1">NETWORKDAYS(LeaveTracker[[#This Row],[Start Date]],LeaveTracker[[#This Row],[End Date]],lstHolidays)</f>
        <v>1</v>
      </c>
      <c r="M3813" s="27"/>
    </row>
    <row r="3814" spans="1:13" ht="30" hidden="1" customHeight="1" x14ac:dyDescent="0.3">
      <c r="A3814" s="27">
        <f t="shared" si="34"/>
        <v>323</v>
      </c>
      <c r="B3814" s="31">
        <v>44979</v>
      </c>
      <c r="C3814" s="31">
        <v>44953</v>
      </c>
      <c r="D3814" s="19" t="s">
        <v>1902</v>
      </c>
      <c r="E3814" s="51" t="str">
        <f>IF(ISBLANK(LeaveTracker[[#This Row],[Employee Name]]),"-----",VLOOKUP(LeaveTracker[[#This Row],[Employee Name]],Employees[[Employee Name]:[Office]],7))</f>
        <v>CHO</v>
      </c>
      <c r="F3814" s="51" t="str">
        <f>IF(ISBLANK(LeaveTracker[[#This Row],[Employee Name]]),"-----",VLOOKUP(LeaveTracker[[#This Row],[Employee Name]],Employees[[Employee Name]:[Office]],6))</f>
        <v>CASUAL</v>
      </c>
      <c r="G3814" s="24">
        <v>44966</v>
      </c>
      <c r="H3814" s="24">
        <v>44967</v>
      </c>
      <c r="I3814" s="57" t="s">
        <v>82</v>
      </c>
      <c r="K3814" s="51" t="str">
        <f ca="1">LeaveTracker[[#This Row],[Days]]&amp;" "&amp;LeaveTracker[[#This Row],[Type of Leave]]</f>
        <v>2 VL</v>
      </c>
      <c r="L3814" s="23">
        <f ca="1">NETWORKDAYS(LeaveTracker[[#This Row],[Start Date]],LeaveTracker[[#This Row],[End Date]],lstHolidays)</f>
        <v>2</v>
      </c>
      <c r="M3814" s="27"/>
    </row>
    <row r="3815" spans="1:13" ht="30" hidden="1" customHeight="1" x14ac:dyDescent="0.3">
      <c r="A3815" s="27">
        <f t="shared" si="34"/>
        <v>324</v>
      </c>
      <c r="B3815" s="31">
        <v>44979</v>
      </c>
      <c r="C3815" s="31">
        <v>44897</v>
      </c>
      <c r="D3815" s="19" t="s">
        <v>1825</v>
      </c>
      <c r="E3815" s="51" t="str">
        <f>IF(ISBLANK(LeaveTracker[[#This Row],[Employee Name]]),"-----",VLOOKUP(LeaveTracker[[#This Row],[Employee Name]],Employees[[Employee Name]:[Office]],7))</f>
        <v>CHO</v>
      </c>
      <c r="F3815" s="51" t="str">
        <f>IF(ISBLANK(LeaveTracker[[#This Row],[Employee Name]]),"-----",VLOOKUP(LeaveTracker[[#This Row],[Employee Name]],Employees[[Employee Name]:[Office]],6))</f>
        <v>CASUAL</v>
      </c>
      <c r="G3815" s="24">
        <v>44904</v>
      </c>
      <c r="H3815" s="24">
        <v>44904</v>
      </c>
      <c r="I3815" s="57" t="s">
        <v>82</v>
      </c>
      <c r="K3815" s="51" t="str">
        <f ca="1">LeaveTracker[[#This Row],[Days]]&amp;" "&amp;LeaveTracker[[#This Row],[Type of Leave]]</f>
        <v>1 VL</v>
      </c>
      <c r="L3815" s="23">
        <f ca="1">NETWORKDAYS(LeaveTracker[[#This Row],[Start Date]],LeaveTracker[[#This Row],[End Date]],lstHolidays)</f>
        <v>1</v>
      </c>
      <c r="M3815" s="27"/>
    </row>
    <row r="3816" spans="1:13" ht="30" hidden="1" customHeight="1" x14ac:dyDescent="0.3">
      <c r="A3816" s="27">
        <f t="shared" si="34"/>
        <v>325</v>
      </c>
      <c r="B3816" s="31">
        <v>44979</v>
      </c>
      <c r="C3816" s="31">
        <v>44936</v>
      </c>
      <c r="D3816" s="19" t="s">
        <v>1926</v>
      </c>
      <c r="E3816" s="51" t="str">
        <f>IF(ISBLANK(LeaveTracker[[#This Row],[Employee Name]]),"-----",VLOOKUP(LeaveTracker[[#This Row],[Employee Name]],Employees[[Employee Name]:[Office]],7))</f>
        <v>MAHOGANY MARKET</v>
      </c>
      <c r="F3816" s="51" t="str">
        <f>IF(ISBLANK(LeaveTracker[[#This Row],[Employee Name]]),"-----",VLOOKUP(LeaveTracker[[#This Row],[Employee Name]],Employees[[Employee Name]:[Office]],6))</f>
        <v>CASUAL</v>
      </c>
      <c r="G3816" s="24">
        <v>44940</v>
      </c>
      <c r="H3816" s="24">
        <v>44940</v>
      </c>
      <c r="I3816" s="57" t="s">
        <v>300</v>
      </c>
      <c r="J3816" s="43" t="s">
        <v>2091</v>
      </c>
      <c r="K3816" s="51" t="str">
        <f ca="1">LeaveTracker[[#This Row],[Days]]&amp;" "&amp;LeaveTracker[[#This Row],[Type of Leave]]</f>
        <v>0 OTHER</v>
      </c>
      <c r="L3816" s="23">
        <f ca="1">NETWORKDAYS(LeaveTracker[[#This Row],[Start Date]],LeaveTracker[[#This Row],[End Date]],lstHolidays)</f>
        <v>0</v>
      </c>
      <c r="M3816" s="27"/>
    </row>
    <row r="3817" spans="1:13" ht="30" hidden="1" customHeight="1" x14ac:dyDescent="0.3">
      <c r="A3817" s="27">
        <f t="shared" si="34"/>
        <v>326</v>
      </c>
      <c r="B3817" s="31">
        <v>44979</v>
      </c>
      <c r="C3817" s="31">
        <v>44937</v>
      </c>
      <c r="D3817" s="19" t="s">
        <v>1858</v>
      </c>
      <c r="E3817" s="51" t="str">
        <f>IF(ISBLANK(LeaveTracker[[#This Row],[Employee Name]]),"-----",VLOOKUP(LeaveTracker[[#This Row],[Employee Name]],Employees[[Employee Name]:[Office]],7))</f>
        <v>CCR</v>
      </c>
      <c r="F3817" s="51" t="str">
        <f>IF(ISBLANK(LeaveTracker[[#This Row],[Employee Name]]),"-----",VLOOKUP(LeaveTracker[[#This Row],[Employee Name]],Employees[[Employee Name]:[Office]],6))</f>
        <v>CASUAL</v>
      </c>
      <c r="G3817" s="24">
        <v>44938</v>
      </c>
      <c r="H3817" s="24">
        <v>44938</v>
      </c>
      <c r="I3817" s="57" t="s">
        <v>81</v>
      </c>
      <c r="K3817" s="51" t="str">
        <f ca="1">LeaveTracker[[#This Row],[Days]]&amp;" "&amp;LeaveTracker[[#This Row],[Type of Leave]]</f>
        <v>1 SL</v>
      </c>
      <c r="L3817" s="23">
        <f ca="1">NETWORKDAYS(LeaveTracker[[#This Row],[Start Date]],LeaveTracker[[#This Row],[End Date]],lstHolidays)</f>
        <v>1</v>
      </c>
      <c r="M3817" s="27"/>
    </row>
    <row r="3818" spans="1:13" ht="30" hidden="1" customHeight="1" x14ac:dyDescent="0.3">
      <c r="A3818" s="27">
        <f t="shared" si="34"/>
        <v>327</v>
      </c>
      <c r="B3818" s="31">
        <v>44979</v>
      </c>
      <c r="C3818" s="31">
        <v>44909</v>
      </c>
      <c r="D3818" s="19" t="s">
        <v>370</v>
      </c>
      <c r="E3818" s="51" t="str">
        <f>IF(ISBLANK(LeaveTracker[[#This Row],[Employee Name]]),"-----",VLOOKUP(LeaveTracker[[#This Row],[Employee Name]],Employees[[Employee Name]:[Office]],7))</f>
        <v>CCT</v>
      </c>
      <c r="F3818" s="51" t="str">
        <f>IF(ISBLANK(LeaveTracker[[#This Row],[Employee Name]]),"-----",VLOOKUP(LeaveTracker[[#This Row],[Employee Name]],Employees[[Employee Name]:[Office]],6))</f>
        <v>REGULAR</v>
      </c>
      <c r="G3818" s="24">
        <v>44917</v>
      </c>
      <c r="H3818" s="24">
        <v>44918</v>
      </c>
      <c r="I3818" s="57" t="s">
        <v>82</v>
      </c>
      <c r="K3818" s="51" t="str">
        <f ca="1">LeaveTracker[[#This Row],[Days]]&amp;" "&amp;LeaveTracker[[#This Row],[Type of Leave]]</f>
        <v>2 VL</v>
      </c>
      <c r="L3818" s="23">
        <f ca="1">NETWORKDAYS(LeaveTracker[[#This Row],[Start Date]],LeaveTracker[[#This Row],[End Date]],lstHolidays)</f>
        <v>2</v>
      </c>
      <c r="M3818" s="27"/>
    </row>
    <row r="3819" spans="1:13" ht="30" hidden="1" customHeight="1" x14ac:dyDescent="0.3">
      <c r="A3819" s="27">
        <v>327</v>
      </c>
      <c r="B3819" s="31">
        <v>44979</v>
      </c>
      <c r="C3819" s="31">
        <v>44909</v>
      </c>
      <c r="D3819" s="19" t="s">
        <v>370</v>
      </c>
      <c r="E3819" s="51" t="str">
        <f>IF(ISBLANK(LeaveTracker[[#This Row],[Employee Name]]),"-----",VLOOKUP(LeaveTracker[[#This Row],[Employee Name]],Employees[[Employee Name]:[Office]],7))</f>
        <v>CCT</v>
      </c>
      <c r="F3819" s="51" t="str">
        <f>IF(ISBLANK(LeaveTracker[[#This Row],[Employee Name]]),"-----",VLOOKUP(LeaveTracker[[#This Row],[Employee Name]],Employees[[Employee Name]:[Office]],6))</f>
        <v>REGULAR</v>
      </c>
      <c r="G3819" s="24">
        <v>44923</v>
      </c>
      <c r="H3819" s="24">
        <v>44924</v>
      </c>
      <c r="I3819" s="57" t="s">
        <v>82</v>
      </c>
      <c r="K3819" s="51" t="str">
        <f ca="1">LeaveTracker[[#This Row],[Days]]&amp;" "&amp;LeaveTracker[[#This Row],[Type of Leave]]</f>
        <v>2 VL</v>
      </c>
      <c r="L3819" s="23">
        <f ca="1">NETWORKDAYS(LeaveTracker[[#This Row],[Start Date]],LeaveTracker[[#This Row],[End Date]],lstHolidays)</f>
        <v>2</v>
      </c>
      <c r="M3819" s="27"/>
    </row>
    <row r="3820" spans="1:13" ht="30" hidden="1" customHeight="1" x14ac:dyDescent="0.3">
      <c r="A3820" s="27">
        <f t="shared" si="34"/>
        <v>328</v>
      </c>
      <c r="B3820" s="31">
        <v>44979</v>
      </c>
      <c r="C3820" s="31">
        <v>45261</v>
      </c>
      <c r="D3820" s="19" t="s">
        <v>399</v>
      </c>
      <c r="E3820" s="51" t="str">
        <f>IF(ISBLANK(LeaveTracker[[#This Row],[Employee Name]]),"-----",VLOOKUP(LeaveTracker[[#This Row],[Employee Name]],Employees[[Employee Name]:[Office]],7))</f>
        <v>CTO</v>
      </c>
      <c r="F3820" s="51" t="str">
        <f>IF(ISBLANK(LeaveTracker[[#This Row],[Employee Name]]),"-----",VLOOKUP(LeaveTracker[[#This Row],[Employee Name]],Employees[[Employee Name]:[Office]],6))</f>
        <v>REGULAR</v>
      </c>
      <c r="G3820" s="24">
        <v>44894</v>
      </c>
      <c r="H3820" s="24">
        <v>44894</v>
      </c>
      <c r="I3820" s="57" t="s">
        <v>81</v>
      </c>
      <c r="K3820" s="51" t="str">
        <f ca="1">LeaveTracker[[#This Row],[Days]]&amp;" "&amp;LeaveTracker[[#This Row],[Type of Leave]]</f>
        <v>1 SL</v>
      </c>
      <c r="L3820" s="23">
        <f ca="1">NETWORKDAYS(LeaveTracker[[#This Row],[Start Date]],LeaveTracker[[#This Row],[End Date]],lstHolidays)</f>
        <v>1</v>
      </c>
      <c r="M3820" s="27"/>
    </row>
    <row r="3821" spans="1:13" ht="30" hidden="1" customHeight="1" x14ac:dyDescent="0.3">
      <c r="A3821" s="27">
        <f t="shared" si="34"/>
        <v>329</v>
      </c>
      <c r="B3821" s="31">
        <v>44979</v>
      </c>
      <c r="C3821" s="31">
        <v>44897</v>
      </c>
      <c r="D3821" s="19" t="s">
        <v>1881</v>
      </c>
      <c r="E3821" s="51" t="str">
        <f>IF(ISBLANK(LeaveTracker[[#This Row],[Employee Name]]),"-----",VLOOKUP(LeaveTracker[[#This Row],[Employee Name]],Employees[[Employee Name]:[Office]],7))</f>
        <v>BPLO</v>
      </c>
      <c r="F3821" s="51" t="str">
        <f>IF(ISBLANK(LeaveTracker[[#This Row],[Employee Name]]),"-----",VLOOKUP(LeaveTracker[[#This Row],[Employee Name]],Employees[[Employee Name]:[Office]],6))</f>
        <v>CASUAL</v>
      </c>
      <c r="G3821" s="24">
        <v>44896</v>
      </c>
      <c r="H3821" s="24">
        <v>44896</v>
      </c>
      <c r="I3821" s="57" t="s">
        <v>81</v>
      </c>
      <c r="K3821" s="51" t="str">
        <f ca="1">LeaveTracker[[#This Row],[Days]]&amp;" "&amp;LeaveTracker[[#This Row],[Type of Leave]]</f>
        <v>1 SL</v>
      </c>
      <c r="L3821" s="23">
        <f ca="1">NETWORKDAYS(LeaveTracker[[#This Row],[Start Date]],LeaveTracker[[#This Row],[End Date]],lstHolidays)</f>
        <v>1</v>
      </c>
      <c r="M3821" s="27"/>
    </row>
    <row r="3822" spans="1:13" ht="30" hidden="1" customHeight="1" x14ac:dyDescent="0.3">
      <c r="A3822" s="27">
        <f t="shared" si="34"/>
        <v>330</v>
      </c>
      <c r="B3822" s="31">
        <v>44979</v>
      </c>
      <c r="C3822" s="31">
        <v>44894</v>
      </c>
      <c r="D3822" s="19" t="s">
        <v>1752</v>
      </c>
      <c r="E3822" s="51" t="str">
        <f>IF(ISBLANK(LeaveTracker[[#This Row],[Employee Name]]),"-----",VLOOKUP(LeaveTracker[[#This Row],[Employee Name]],Employees[[Employee Name]:[Office]],7))</f>
        <v>LCR</v>
      </c>
      <c r="F3822" s="51" t="str">
        <f>IF(ISBLANK(LeaveTracker[[#This Row],[Employee Name]]),"-----",VLOOKUP(LeaveTracker[[#This Row],[Employee Name]],Employees[[Employee Name]:[Office]],6))</f>
        <v>CASUAL</v>
      </c>
      <c r="G3822" s="24">
        <v>44893</v>
      </c>
      <c r="H3822" s="24">
        <v>44893</v>
      </c>
      <c r="I3822" s="57" t="s">
        <v>81</v>
      </c>
      <c r="K3822" s="51" t="str">
        <f ca="1">LeaveTracker[[#This Row],[Days]]&amp;" "&amp;LeaveTracker[[#This Row],[Type of Leave]]</f>
        <v>1 SL</v>
      </c>
      <c r="L3822" s="23">
        <f ca="1">NETWORKDAYS(LeaveTracker[[#This Row],[Start Date]],LeaveTracker[[#This Row],[End Date]],lstHolidays)</f>
        <v>1</v>
      </c>
      <c r="M3822" s="27"/>
    </row>
    <row r="3823" spans="1:13" ht="30" hidden="1" customHeight="1" x14ac:dyDescent="0.3">
      <c r="A3823" s="27">
        <f t="shared" si="34"/>
        <v>331</v>
      </c>
      <c r="B3823" s="31">
        <v>44979</v>
      </c>
      <c r="C3823" s="31">
        <v>44891</v>
      </c>
      <c r="D3823" s="19" t="s">
        <v>2087</v>
      </c>
      <c r="E3823" s="51" t="str">
        <f>IF(ISBLANK(LeaveTracker[[#This Row],[Employee Name]]),"-----",VLOOKUP(LeaveTracker[[#This Row],[Employee Name]],Employees[[Employee Name]:[Office]],7))</f>
        <v>EEO/CITY MARKET</v>
      </c>
      <c r="F3823" s="51">
        <f>IF(ISBLANK(LeaveTracker[[#This Row],[Employee Name]]),"-----",VLOOKUP(LeaveTracker[[#This Row],[Employee Name]],Employees[[Employee Name]:[Office]],6))</f>
        <v>0</v>
      </c>
      <c r="G3823" s="24">
        <v>44890</v>
      </c>
      <c r="H3823" s="24">
        <v>44890</v>
      </c>
      <c r="I3823" s="57" t="s">
        <v>81</v>
      </c>
      <c r="K3823" s="51" t="str">
        <f ca="1">LeaveTracker[[#This Row],[Days]]&amp;" "&amp;LeaveTracker[[#This Row],[Type of Leave]]</f>
        <v>1 SL</v>
      </c>
      <c r="L3823" s="23">
        <f ca="1">NETWORKDAYS(LeaveTracker[[#This Row],[Start Date]],LeaveTracker[[#This Row],[End Date]],lstHolidays)</f>
        <v>1</v>
      </c>
      <c r="M3823" s="27"/>
    </row>
    <row r="3824" spans="1:13" ht="30" hidden="1" customHeight="1" x14ac:dyDescent="0.3">
      <c r="A3824" s="27">
        <f t="shared" si="34"/>
        <v>332</v>
      </c>
      <c r="B3824" s="31">
        <v>44979</v>
      </c>
      <c r="C3824" s="31">
        <v>44889</v>
      </c>
      <c r="D3824" s="19" t="s">
        <v>1737</v>
      </c>
      <c r="E3824" s="51" t="str">
        <f>IF(ISBLANK(LeaveTracker[[#This Row],[Employee Name]]),"-----",VLOOKUP(LeaveTracker[[#This Row],[Employee Name]],Employees[[Employee Name]:[Office]],7))</f>
        <v>LEGAL</v>
      </c>
      <c r="F3824" s="51" t="str">
        <f>IF(ISBLANK(LeaveTracker[[#This Row],[Employee Name]]),"-----",VLOOKUP(LeaveTracker[[#This Row],[Employee Name]],Employees[[Employee Name]:[Office]],6))</f>
        <v>CASUAL</v>
      </c>
      <c r="G3824" s="24">
        <v>44886</v>
      </c>
      <c r="H3824" s="24">
        <v>44888</v>
      </c>
      <c r="I3824" s="57" t="s">
        <v>81</v>
      </c>
      <c r="K3824" s="51" t="str">
        <f ca="1">LeaveTracker[[#This Row],[Days]]&amp;" "&amp;LeaveTracker[[#This Row],[Type of Leave]]</f>
        <v>3 SL</v>
      </c>
      <c r="L3824" s="23">
        <f ca="1">NETWORKDAYS(LeaveTracker[[#This Row],[Start Date]],LeaveTracker[[#This Row],[End Date]],lstHolidays)</f>
        <v>3</v>
      </c>
      <c r="M3824" s="27"/>
    </row>
    <row r="3825" spans="1:13" ht="30" hidden="1" customHeight="1" x14ac:dyDescent="0.3">
      <c r="A3825" s="27">
        <f t="shared" si="34"/>
        <v>333</v>
      </c>
      <c r="B3825" s="31">
        <v>44979</v>
      </c>
      <c r="C3825" s="31">
        <v>44893</v>
      </c>
      <c r="D3825" s="19" t="s">
        <v>1905</v>
      </c>
      <c r="E3825" s="51" t="str">
        <f>IF(ISBLANK(LeaveTracker[[#This Row],[Employee Name]]),"-----",VLOOKUP(LeaveTracker[[#This Row],[Employee Name]],Employees[[Employee Name]:[Office]],7))</f>
        <v>CTO</v>
      </c>
      <c r="F3825" s="51" t="str">
        <f>IF(ISBLANK(LeaveTracker[[#This Row],[Employee Name]]),"-----",VLOOKUP(LeaveTracker[[#This Row],[Employee Name]],Employees[[Employee Name]:[Office]],6))</f>
        <v>JOBCON</v>
      </c>
      <c r="G3825" s="24">
        <v>44886</v>
      </c>
      <c r="H3825" s="24">
        <v>44890</v>
      </c>
      <c r="I3825" s="57" t="s">
        <v>81</v>
      </c>
      <c r="K3825" s="51" t="str">
        <f ca="1">LeaveTracker[[#This Row],[Days]]&amp;" "&amp;LeaveTracker[[#This Row],[Type of Leave]]</f>
        <v>5 SL</v>
      </c>
      <c r="L3825" s="23">
        <f ca="1">NETWORKDAYS(LeaveTracker[[#This Row],[Start Date]],LeaveTracker[[#This Row],[End Date]],lstHolidays)</f>
        <v>5</v>
      </c>
      <c r="M3825" s="27"/>
    </row>
    <row r="3826" spans="1:13" ht="30" hidden="1" customHeight="1" x14ac:dyDescent="0.3">
      <c r="A3826" s="27">
        <f t="shared" si="34"/>
        <v>334</v>
      </c>
      <c r="B3826" s="31">
        <v>44979</v>
      </c>
      <c r="C3826" s="31">
        <v>44809</v>
      </c>
      <c r="D3826" s="19" t="s">
        <v>1858</v>
      </c>
      <c r="E3826" s="51" t="str">
        <f>IF(ISBLANK(LeaveTracker[[#This Row],[Employee Name]]),"-----",VLOOKUP(LeaveTracker[[#This Row],[Employee Name]],Employees[[Employee Name]:[Office]],7))</f>
        <v>CCR</v>
      </c>
      <c r="F3826" s="51" t="str">
        <f>IF(ISBLANK(LeaveTracker[[#This Row],[Employee Name]]),"-----",VLOOKUP(LeaveTracker[[#This Row],[Employee Name]],Employees[[Employee Name]:[Office]],6))</f>
        <v>CASUAL</v>
      </c>
      <c r="G3826" s="24">
        <v>44810</v>
      </c>
      <c r="H3826" s="24">
        <v>44811</v>
      </c>
      <c r="I3826" s="57" t="s">
        <v>82</v>
      </c>
      <c r="K3826" s="51" t="str">
        <f ca="1">LeaveTracker[[#This Row],[Days]]&amp;" "&amp;LeaveTracker[[#This Row],[Type of Leave]]</f>
        <v>2 VL</v>
      </c>
      <c r="L3826" s="23">
        <f ca="1">NETWORKDAYS(LeaveTracker[[#This Row],[Start Date]],LeaveTracker[[#This Row],[End Date]],lstHolidays)</f>
        <v>2</v>
      </c>
      <c r="M3826" s="27"/>
    </row>
    <row r="3827" spans="1:13" ht="30" hidden="1" customHeight="1" x14ac:dyDescent="0.3">
      <c r="A3827" s="27">
        <f t="shared" si="34"/>
        <v>335</v>
      </c>
      <c r="B3827" s="31">
        <v>44979</v>
      </c>
      <c r="C3827" s="31">
        <v>44886</v>
      </c>
      <c r="D3827" s="19" t="s">
        <v>1985</v>
      </c>
      <c r="E3827" s="51" t="str">
        <f>IF(ISBLANK(LeaveTracker[[#This Row],[Employee Name]]),"-----",VLOOKUP(LeaveTracker[[#This Row],[Employee Name]],Employees[[Employee Name]:[Office]],7))</f>
        <v>CENRO</v>
      </c>
      <c r="F3827" s="51" t="str">
        <f>IF(ISBLANK(LeaveTracker[[#This Row],[Employee Name]]),"-----",VLOOKUP(LeaveTracker[[#This Row],[Employee Name]],Employees[[Employee Name]:[Office]],6))</f>
        <v>CASUAL</v>
      </c>
      <c r="G3827" s="24">
        <v>44893</v>
      </c>
      <c r="H3827" s="24">
        <v>44894</v>
      </c>
      <c r="I3827" s="57" t="s">
        <v>82</v>
      </c>
      <c r="K3827" s="51" t="str">
        <f ca="1">LeaveTracker[[#This Row],[Days]]&amp;" "&amp;LeaveTracker[[#This Row],[Type of Leave]]</f>
        <v>2 VL</v>
      </c>
      <c r="L3827" s="23">
        <f ca="1">NETWORKDAYS(LeaveTracker[[#This Row],[Start Date]],LeaveTracker[[#This Row],[End Date]],lstHolidays)</f>
        <v>2</v>
      </c>
      <c r="M3827" s="27"/>
    </row>
    <row r="3828" spans="1:13" ht="30" hidden="1" customHeight="1" x14ac:dyDescent="0.3">
      <c r="A3828" s="27">
        <f t="shared" si="34"/>
        <v>336</v>
      </c>
      <c r="B3828" s="31">
        <v>44979</v>
      </c>
      <c r="C3828" s="31">
        <v>44907</v>
      </c>
      <c r="D3828" s="19" t="s">
        <v>2094</v>
      </c>
      <c r="E3828" s="51" t="str">
        <f>IF(ISBLANK(LeaveTracker[[#This Row],[Employee Name]]),"-----",VLOOKUP(LeaveTracker[[#This Row],[Employee Name]],Employees[[Employee Name]:[Office]],7))</f>
        <v>TOPS</v>
      </c>
      <c r="F3828" s="51">
        <f>IF(ISBLANK(LeaveTracker[[#This Row],[Employee Name]]),"-----",VLOOKUP(LeaveTracker[[#This Row],[Employee Name]],Employees[[Employee Name]:[Office]],6))</f>
        <v>0</v>
      </c>
      <c r="G3828" s="24">
        <v>44909</v>
      </c>
      <c r="H3828" s="24">
        <v>44913</v>
      </c>
      <c r="I3828" s="57" t="s">
        <v>82</v>
      </c>
      <c r="K3828" s="51" t="str">
        <f ca="1">LeaveTracker[[#This Row],[Days]]&amp;" "&amp;LeaveTracker[[#This Row],[Type of Leave]]</f>
        <v>3 VL</v>
      </c>
      <c r="L3828" s="23">
        <f ca="1">NETWORKDAYS(LeaveTracker[[#This Row],[Start Date]],LeaveTracker[[#This Row],[End Date]],lstHolidays)</f>
        <v>3</v>
      </c>
      <c r="M3828" s="27"/>
    </row>
    <row r="3829" spans="1:13" ht="30" hidden="1" customHeight="1" x14ac:dyDescent="0.3">
      <c r="A3829" s="27">
        <f t="shared" si="34"/>
        <v>337</v>
      </c>
      <c r="B3829" s="31">
        <v>44979</v>
      </c>
      <c r="C3829" s="31">
        <v>44909</v>
      </c>
      <c r="D3829" s="19" t="s">
        <v>2097</v>
      </c>
      <c r="E3829" s="51" t="str">
        <f>IF(ISBLANK(LeaveTracker[[#This Row],[Employee Name]]),"-----",VLOOKUP(LeaveTracker[[#This Row],[Employee Name]],Employees[[Employee Name]:[Office]],7))</f>
        <v>EEO</v>
      </c>
      <c r="F3829" s="51">
        <f>IF(ISBLANK(LeaveTracker[[#This Row],[Employee Name]]),"-----",VLOOKUP(LeaveTracker[[#This Row],[Employee Name]],Employees[[Employee Name]:[Office]],6))</f>
        <v>0</v>
      </c>
      <c r="G3829" s="24">
        <v>44918</v>
      </c>
      <c r="H3829" s="24">
        <v>44924</v>
      </c>
      <c r="I3829" s="57" t="s">
        <v>82</v>
      </c>
      <c r="K3829" s="51" t="str">
        <f ca="1">LeaveTracker[[#This Row],[Days]]&amp;" "&amp;LeaveTracker[[#This Row],[Type of Leave]]</f>
        <v>4 VL</v>
      </c>
      <c r="L3829" s="23">
        <f ca="1">NETWORKDAYS(LeaveTracker[[#This Row],[Start Date]],LeaveTracker[[#This Row],[End Date]],lstHolidays)</f>
        <v>4</v>
      </c>
      <c r="M3829" s="27"/>
    </row>
    <row r="3830" spans="1:13" ht="30" hidden="1" customHeight="1" x14ac:dyDescent="0.3">
      <c r="A3830" s="27">
        <f t="shared" si="34"/>
        <v>338</v>
      </c>
      <c r="B3830" s="31">
        <v>44979</v>
      </c>
      <c r="C3830" s="31">
        <v>44899</v>
      </c>
      <c r="D3830" s="19" t="s">
        <v>2100</v>
      </c>
      <c r="E3830" s="51" t="str">
        <f>IF(ISBLANK(LeaveTracker[[#This Row],[Employee Name]]),"-----",VLOOKUP(LeaveTracker[[#This Row],[Employee Name]],Employees[[Employee Name]:[Office]],7))</f>
        <v>GSO</v>
      </c>
      <c r="F3830" s="51">
        <f>IF(ISBLANK(LeaveTracker[[#This Row],[Employee Name]]),"-----",VLOOKUP(LeaveTracker[[#This Row],[Employee Name]],Employees[[Employee Name]:[Office]],6))</f>
        <v>0</v>
      </c>
      <c r="G3830" s="24">
        <v>44917</v>
      </c>
      <c r="H3830" s="24">
        <v>44917</v>
      </c>
      <c r="I3830" s="57" t="s">
        <v>82</v>
      </c>
      <c r="K3830" s="51" t="str">
        <f ca="1">LeaveTracker[[#This Row],[Days]]&amp;" "&amp;LeaveTracker[[#This Row],[Type of Leave]]</f>
        <v>1 VL</v>
      </c>
      <c r="L3830" s="23">
        <f ca="1">NETWORKDAYS(LeaveTracker[[#This Row],[Start Date]],LeaveTracker[[#This Row],[End Date]],lstHolidays)</f>
        <v>1</v>
      </c>
      <c r="M3830" s="27"/>
    </row>
    <row r="3831" spans="1:13" ht="30" hidden="1" customHeight="1" x14ac:dyDescent="0.3">
      <c r="A3831" s="27">
        <v>338</v>
      </c>
      <c r="B3831" s="31">
        <v>44979</v>
      </c>
      <c r="C3831" s="31">
        <v>44899</v>
      </c>
      <c r="D3831" s="19" t="s">
        <v>2100</v>
      </c>
      <c r="E3831" s="51" t="str">
        <f>IF(ISBLANK(LeaveTracker[[#This Row],[Employee Name]]),"-----",VLOOKUP(LeaveTracker[[#This Row],[Employee Name]],Employees[[Employee Name]:[Office]],7))</f>
        <v>GSO</v>
      </c>
      <c r="F3831" s="51">
        <f>IF(ISBLANK(LeaveTracker[[#This Row],[Employee Name]]),"-----",VLOOKUP(LeaveTracker[[#This Row],[Employee Name]],Employees[[Employee Name]:[Office]],6))</f>
        <v>0</v>
      </c>
      <c r="G3831" s="24">
        <v>44921</v>
      </c>
      <c r="H3831" s="24">
        <v>44924</v>
      </c>
      <c r="I3831" s="57" t="s">
        <v>82</v>
      </c>
      <c r="K3831" s="51" t="str">
        <f ca="1">LeaveTracker[[#This Row],[Days]]&amp;" "&amp;LeaveTracker[[#This Row],[Type of Leave]]</f>
        <v>3 VL</v>
      </c>
      <c r="L3831" s="23">
        <f ca="1">NETWORKDAYS(LeaveTracker[[#This Row],[Start Date]],LeaveTracker[[#This Row],[End Date]],lstHolidays)</f>
        <v>3</v>
      </c>
      <c r="M3831" s="27"/>
    </row>
    <row r="3832" spans="1:13" ht="30" hidden="1" customHeight="1" x14ac:dyDescent="0.3">
      <c r="A3832" s="27">
        <f t="shared" si="34"/>
        <v>339</v>
      </c>
      <c r="B3832" s="31">
        <v>44979</v>
      </c>
      <c r="C3832" s="31">
        <v>44907</v>
      </c>
      <c r="D3832" s="19" t="s">
        <v>2101</v>
      </c>
      <c r="E3832" s="51" t="str">
        <f>IF(ISBLANK(LeaveTracker[[#This Row],[Employee Name]]),"-----",VLOOKUP(LeaveTracker[[#This Row],[Employee Name]],Employees[[Employee Name]:[Office]],7))</f>
        <v>DEPED</v>
      </c>
      <c r="F3832" s="51">
        <f>IF(ISBLANK(LeaveTracker[[#This Row],[Employee Name]]),"-----",VLOOKUP(LeaveTracker[[#This Row],[Employee Name]],Employees[[Employee Name]:[Office]],6))</f>
        <v>0</v>
      </c>
      <c r="G3832" s="24">
        <v>44900</v>
      </c>
      <c r="H3832" s="24">
        <v>44904</v>
      </c>
      <c r="I3832" s="57" t="s">
        <v>81</v>
      </c>
      <c r="K3832" s="51" t="str">
        <f ca="1">LeaveTracker[[#This Row],[Days]]&amp;" "&amp;LeaveTracker[[#This Row],[Type of Leave]]</f>
        <v>4 SL</v>
      </c>
      <c r="L3832" s="23">
        <f ca="1">NETWORKDAYS(LeaveTracker[[#This Row],[Start Date]],LeaveTracker[[#This Row],[End Date]],lstHolidays)</f>
        <v>4</v>
      </c>
      <c r="M3832" s="27"/>
    </row>
    <row r="3833" spans="1:13" ht="30" hidden="1" customHeight="1" x14ac:dyDescent="0.3">
      <c r="A3833" s="27">
        <f t="shared" si="34"/>
        <v>340</v>
      </c>
      <c r="B3833" s="31">
        <v>44979</v>
      </c>
      <c r="C3833" s="31">
        <v>44907</v>
      </c>
      <c r="D3833" s="19" t="s">
        <v>2101</v>
      </c>
      <c r="E3833" s="51" t="str">
        <f>IF(ISBLANK(LeaveTracker[[#This Row],[Employee Name]]),"-----",VLOOKUP(LeaveTracker[[#This Row],[Employee Name]],Employees[[Employee Name]:[Office]],7))</f>
        <v>DEPED</v>
      </c>
      <c r="F3833" s="51">
        <f>IF(ISBLANK(LeaveTracker[[#This Row],[Employee Name]]),"-----",VLOOKUP(LeaveTracker[[#This Row],[Employee Name]],Employees[[Employee Name]:[Office]],6))</f>
        <v>0</v>
      </c>
      <c r="G3833" s="24">
        <v>44907</v>
      </c>
      <c r="H3833" s="24">
        <v>44917</v>
      </c>
      <c r="I3833" s="57" t="s">
        <v>82</v>
      </c>
      <c r="K3833" s="51" t="str">
        <f ca="1">LeaveTracker[[#This Row],[Days]]&amp;" "&amp;LeaveTracker[[#This Row],[Type of Leave]]</f>
        <v>9 VL</v>
      </c>
      <c r="L3833" s="23">
        <f ca="1">NETWORKDAYS(LeaveTracker[[#This Row],[Start Date]],LeaveTracker[[#This Row],[End Date]],lstHolidays)</f>
        <v>9</v>
      </c>
      <c r="M3833" s="27"/>
    </row>
    <row r="3834" spans="1:13" ht="30" hidden="1" customHeight="1" x14ac:dyDescent="0.3">
      <c r="A3834" s="27">
        <f t="shared" si="34"/>
        <v>341</v>
      </c>
      <c r="B3834" s="31">
        <v>44979</v>
      </c>
      <c r="C3834" s="31">
        <v>44879</v>
      </c>
      <c r="D3834" s="19" t="s">
        <v>1772</v>
      </c>
      <c r="E3834" s="51" t="str">
        <f>IF(ISBLANK(LeaveTracker[[#This Row],[Employee Name]]),"-----",VLOOKUP(LeaveTracker[[#This Row],[Employee Name]],Employees[[Employee Name]:[Office]],7))</f>
        <v>SP/VMO</v>
      </c>
      <c r="F3834" s="51" t="str">
        <f>IF(ISBLANK(LeaveTracker[[#This Row],[Employee Name]]),"-----",VLOOKUP(LeaveTracker[[#This Row],[Employee Name]],Employees[[Employee Name]:[Office]],6))</f>
        <v>REGULAR</v>
      </c>
      <c r="G3834" s="24">
        <v>44876</v>
      </c>
      <c r="H3834" s="24">
        <v>44876</v>
      </c>
      <c r="I3834" s="57" t="s">
        <v>81</v>
      </c>
      <c r="K3834" s="51" t="str">
        <f ca="1">LeaveTracker[[#This Row],[Days]]&amp;" "&amp;LeaveTracker[[#This Row],[Type of Leave]]</f>
        <v>1 SL</v>
      </c>
      <c r="L3834" s="23">
        <f ca="1">NETWORKDAYS(LeaveTracker[[#This Row],[Start Date]],LeaveTracker[[#This Row],[End Date]],lstHolidays)</f>
        <v>1</v>
      </c>
      <c r="M3834" s="27"/>
    </row>
    <row r="3835" spans="1:13" ht="30" hidden="1" customHeight="1" x14ac:dyDescent="0.3">
      <c r="A3835" s="27">
        <f t="shared" si="34"/>
        <v>342</v>
      </c>
      <c r="B3835" s="31">
        <v>44979</v>
      </c>
      <c r="C3835" s="31">
        <v>44911</v>
      </c>
      <c r="D3835" s="19" t="s">
        <v>1747</v>
      </c>
      <c r="E3835" s="51" t="str">
        <f>IF(ISBLANK(LeaveTracker[[#This Row],[Employee Name]]),"-----",VLOOKUP(LeaveTracker[[#This Row],[Employee Name]],Employees[[Employee Name]:[Office]],7))</f>
        <v>TCNHS-ISHS</v>
      </c>
      <c r="F3835" s="51" t="str">
        <f>IF(ISBLANK(LeaveTracker[[#This Row],[Employee Name]]),"-----",VLOOKUP(LeaveTracker[[#This Row],[Employee Name]],Employees[[Employee Name]:[Office]],6))</f>
        <v>CASUAL</v>
      </c>
      <c r="G3835" s="24">
        <v>44904</v>
      </c>
      <c r="H3835" s="24">
        <v>44904</v>
      </c>
      <c r="I3835" s="57" t="s">
        <v>81</v>
      </c>
      <c r="K3835" s="51" t="str">
        <f ca="1">LeaveTracker[[#This Row],[Days]]&amp;" "&amp;LeaveTracker[[#This Row],[Type of Leave]]</f>
        <v>1 SL</v>
      </c>
      <c r="L3835" s="23">
        <f ca="1">NETWORKDAYS(LeaveTracker[[#This Row],[Start Date]],LeaveTracker[[#This Row],[End Date]],lstHolidays)</f>
        <v>1</v>
      </c>
      <c r="M3835" s="27"/>
    </row>
    <row r="3836" spans="1:13" ht="30" hidden="1" customHeight="1" x14ac:dyDescent="0.3">
      <c r="A3836" s="27">
        <f t="shared" si="34"/>
        <v>343</v>
      </c>
      <c r="B3836" s="31">
        <v>44979</v>
      </c>
      <c r="C3836" s="31">
        <v>44911</v>
      </c>
      <c r="D3836" s="19" t="s">
        <v>1747</v>
      </c>
      <c r="E3836" s="51" t="str">
        <f>IF(ISBLANK(LeaveTracker[[#This Row],[Employee Name]]),"-----",VLOOKUP(LeaveTracker[[#This Row],[Employee Name]],Employees[[Employee Name]:[Office]],7))</f>
        <v>TCNHS-ISHS</v>
      </c>
      <c r="F3836" s="51" t="str">
        <f>IF(ISBLANK(LeaveTracker[[#This Row],[Employee Name]]),"-----",VLOOKUP(LeaveTracker[[#This Row],[Employee Name]],Employees[[Employee Name]:[Office]],6))</f>
        <v>CASUAL</v>
      </c>
      <c r="G3836" s="24">
        <v>44910</v>
      </c>
      <c r="H3836" s="24">
        <v>44910</v>
      </c>
      <c r="I3836" s="57" t="s">
        <v>81</v>
      </c>
      <c r="K3836" s="51" t="str">
        <f ca="1">LeaveTracker[[#This Row],[Days]]&amp;" "&amp;LeaveTracker[[#This Row],[Type of Leave]]</f>
        <v>1 SL</v>
      </c>
      <c r="L3836" s="23">
        <f ca="1">NETWORKDAYS(LeaveTracker[[#This Row],[Start Date]],LeaveTracker[[#This Row],[End Date]],lstHolidays)</f>
        <v>1</v>
      </c>
      <c r="M3836" s="27"/>
    </row>
    <row r="3837" spans="1:13" ht="30" hidden="1" customHeight="1" x14ac:dyDescent="0.3">
      <c r="A3837" s="27">
        <f t="shared" si="34"/>
        <v>344</v>
      </c>
      <c r="B3837" s="31">
        <v>44979</v>
      </c>
      <c r="C3837" s="31">
        <v>44956</v>
      </c>
      <c r="D3837" s="19" t="s">
        <v>1962</v>
      </c>
      <c r="E3837" s="51" t="str">
        <f>IF(ISBLANK(LeaveTracker[[#This Row],[Employee Name]]),"-----",VLOOKUP(LeaveTracker[[#This Row],[Employee Name]],Employees[[Employee Name]:[Office]],7))</f>
        <v>CSWDO</v>
      </c>
      <c r="F3837" s="51" t="str">
        <f>IF(ISBLANK(LeaveTracker[[#This Row],[Employee Name]]),"-----",VLOOKUP(LeaveTracker[[#This Row],[Employee Name]],Employees[[Employee Name]:[Office]],6))</f>
        <v>CASUAL</v>
      </c>
      <c r="G3837" s="24">
        <v>44952</v>
      </c>
      <c r="H3837" s="24">
        <v>44953</v>
      </c>
      <c r="I3837" s="57" t="s">
        <v>300</v>
      </c>
      <c r="J3837" s="43" t="s">
        <v>276</v>
      </c>
      <c r="K3837" s="51" t="str">
        <f ca="1">LeaveTracker[[#This Row],[Days]]&amp;" "&amp;LeaveTracker[[#This Row],[Type of Leave]]</f>
        <v>2 OTHER</v>
      </c>
      <c r="L3837" s="23">
        <f ca="1">NETWORKDAYS(LeaveTracker[[#This Row],[Start Date]],LeaveTracker[[#This Row],[End Date]],lstHolidays)</f>
        <v>2</v>
      </c>
      <c r="M3837" s="27"/>
    </row>
    <row r="3838" spans="1:13" ht="30" hidden="1" customHeight="1" x14ac:dyDescent="0.3">
      <c r="A3838" s="27">
        <f t="shared" si="34"/>
        <v>345</v>
      </c>
      <c r="B3838" s="31">
        <v>44979</v>
      </c>
      <c r="C3838" s="31">
        <v>44918</v>
      </c>
      <c r="D3838" s="19" t="s">
        <v>2103</v>
      </c>
      <c r="E3838" s="51" t="str">
        <f>IF(ISBLANK(LeaveTracker[[#This Row],[Employee Name]]),"-----",VLOOKUP(LeaveTracker[[#This Row],[Employee Name]],Employees[[Employee Name]:[Office]],7))</f>
        <v>OSPITAL NG TAGAYTAY</v>
      </c>
      <c r="F3838" s="51">
        <f>IF(ISBLANK(LeaveTracker[[#This Row],[Employee Name]]),"-----",VLOOKUP(LeaveTracker[[#This Row],[Employee Name]],Employees[[Employee Name]:[Office]],6))</f>
        <v>0</v>
      </c>
      <c r="G3838" s="24">
        <v>44915</v>
      </c>
      <c r="H3838" s="24">
        <v>44917</v>
      </c>
      <c r="I3838" s="57" t="s">
        <v>81</v>
      </c>
      <c r="K3838" s="51" t="str">
        <f ca="1">LeaveTracker[[#This Row],[Days]]&amp;" "&amp;LeaveTracker[[#This Row],[Type of Leave]]</f>
        <v>3 SL</v>
      </c>
      <c r="L3838" s="23">
        <f ca="1">NETWORKDAYS(LeaveTracker[[#This Row],[Start Date]],LeaveTracker[[#This Row],[End Date]],lstHolidays)</f>
        <v>3</v>
      </c>
      <c r="M3838" s="27"/>
    </row>
    <row r="3839" spans="1:13" ht="30" hidden="1" customHeight="1" x14ac:dyDescent="0.3">
      <c r="A3839" s="27">
        <f t="shared" si="34"/>
        <v>346</v>
      </c>
      <c r="B3839" s="31">
        <v>44979</v>
      </c>
      <c r="C3839" s="31">
        <v>44908</v>
      </c>
      <c r="D3839" s="19" t="s">
        <v>1857</v>
      </c>
      <c r="E3839" s="51" t="str">
        <f>IF(ISBLANK(LeaveTracker[[#This Row],[Employee Name]]),"-----",VLOOKUP(LeaveTracker[[#This Row],[Employee Name]],Employees[[Employee Name]:[Office]],7))</f>
        <v>ONT</v>
      </c>
      <c r="F3839" s="51" t="str">
        <f>IF(ISBLANK(LeaveTracker[[#This Row],[Employee Name]]),"-----",VLOOKUP(LeaveTracker[[#This Row],[Employee Name]],Employees[[Employee Name]:[Office]],6))</f>
        <v>CASUAL</v>
      </c>
      <c r="G3839" s="24">
        <v>44916</v>
      </c>
      <c r="H3839" s="24">
        <v>44917</v>
      </c>
      <c r="I3839" s="57" t="s">
        <v>82</v>
      </c>
      <c r="K3839" s="51" t="str">
        <f ca="1">LeaveTracker[[#This Row],[Days]]&amp;" "&amp;LeaveTracker[[#This Row],[Type of Leave]]</f>
        <v>2 VL</v>
      </c>
      <c r="L3839" s="23">
        <f ca="1">NETWORKDAYS(LeaveTracker[[#This Row],[Start Date]],LeaveTracker[[#This Row],[End Date]],lstHolidays)</f>
        <v>2</v>
      </c>
      <c r="M3839" s="27"/>
    </row>
    <row r="3840" spans="1:13" ht="30" hidden="1" customHeight="1" x14ac:dyDescent="0.3">
      <c r="A3840" s="27">
        <v>346</v>
      </c>
      <c r="B3840" s="31">
        <v>44979</v>
      </c>
      <c r="C3840" s="31">
        <v>44908</v>
      </c>
      <c r="D3840" s="19" t="s">
        <v>1857</v>
      </c>
      <c r="E3840" s="51" t="str">
        <f>IF(ISBLANK(LeaveTracker[[#This Row],[Employee Name]]),"-----",VLOOKUP(LeaveTracker[[#This Row],[Employee Name]],Employees[[Employee Name]:[Office]],7))</f>
        <v>ONT</v>
      </c>
      <c r="F3840" s="51" t="str">
        <f>IF(ISBLANK(LeaveTracker[[#This Row],[Employee Name]]),"-----",VLOOKUP(LeaveTracker[[#This Row],[Employee Name]],Employees[[Employee Name]:[Office]],6))</f>
        <v>CASUAL</v>
      </c>
      <c r="G3840" s="24">
        <v>44924</v>
      </c>
      <c r="H3840" s="24">
        <v>44925</v>
      </c>
      <c r="I3840" s="57" t="s">
        <v>82</v>
      </c>
      <c r="K3840" s="51" t="str">
        <f ca="1">LeaveTracker[[#This Row],[Days]]&amp;" "&amp;LeaveTracker[[#This Row],[Type of Leave]]</f>
        <v>1 VL</v>
      </c>
      <c r="L3840" s="23">
        <f ca="1">NETWORKDAYS(LeaveTracker[[#This Row],[Start Date]],LeaveTracker[[#This Row],[End Date]],lstHolidays)</f>
        <v>1</v>
      </c>
      <c r="M3840" s="27"/>
    </row>
    <row r="3841" spans="1:13" ht="30" hidden="1" customHeight="1" x14ac:dyDescent="0.3">
      <c r="A3841" s="27">
        <f t="shared" si="34"/>
        <v>347</v>
      </c>
      <c r="B3841" s="31">
        <v>44985</v>
      </c>
      <c r="C3841" s="31">
        <v>44939</v>
      </c>
      <c r="D3841" s="19" t="s">
        <v>1873</v>
      </c>
      <c r="E3841" s="51" t="str">
        <f>IF(ISBLANK(LeaveTracker[[#This Row],[Employee Name]]),"-----",VLOOKUP(LeaveTracker[[#This Row],[Employee Name]],Employees[[Employee Name]:[Office]],7))</f>
        <v>TICC</v>
      </c>
      <c r="F3841" s="51" t="str">
        <f>IF(ISBLANK(LeaveTracker[[#This Row],[Employee Name]]),"-----",VLOOKUP(LeaveTracker[[#This Row],[Employee Name]],Employees[[Employee Name]:[Office]],6))</f>
        <v>CASUAL</v>
      </c>
      <c r="G3841" s="24">
        <v>44938</v>
      </c>
      <c r="H3841" s="24">
        <v>44938</v>
      </c>
      <c r="I3841" s="57" t="s">
        <v>81</v>
      </c>
      <c r="K3841" s="51" t="str">
        <f ca="1">LeaveTracker[[#This Row],[Days]]&amp;" "&amp;LeaveTracker[[#This Row],[Type of Leave]]</f>
        <v>1 SL</v>
      </c>
      <c r="L3841" s="23">
        <f ca="1">NETWORKDAYS(LeaveTracker[[#This Row],[Start Date]],LeaveTracker[[#This Row],[End Date]],lstHolidays)</f>
        <v>1</v>
      </c>
      <c r="M3841" s="27"/>
    </row>
    <row r="3842" spans="1:13" ht="30" hidden="1" customHeight="1" x14ac:dyDescent="0.3">
      <c r="A3842" s="27">
        <f t="shared" si="34"/>
        <v>348</v>
      </c>
      <c r="B3842" s="31">
        <v>44985</v>
      </c>
      <c r="C3842" s="31">
        <v>44963</v>
      </c>
      <c r="D3842" s="19" t="s">
        <v>1873</v>
      </c>
      <c r="E3842" s="51" t="str">
        <f>IF(ISBLANK(LeaveTracker[[#This Row],[Employee Name]]),"-----",VLOOKUP(LeaveTracker[[#This Row],[Employee Name]],Employees[[Employee Name]:[Office]],7))</f>
        <v>TICC</v>
      </c>
      <c r="F3842" s="51" t="str">
        <f>IF(ISBLANK(LeaveTracker[[#This Row],[Employee Name]]),"-----",VLOOKUP(LeaveTracker[[#This Row],[Employee Name]],Employees[[Employee Name]:[Office]],6))</f>
        <v>CASUAL</v>
      </c>
      <c r="G3842" s="24">
        <v>44959</v>
      </c>
      <c r="H3842" s="24">
        <v>44960</v>
      </c>
      <c r="I3842" s="57" t="s">
        <v>81</v>
      </c>
      <c r="K3842" s="51" t="str">
        <f ca="1">LeaveTracker[[#This Row],[Days]]&amp;" "&amp;LeaveTracker[[#This Row],[Type of Leave]]</f>
        <v>2 SL</v>
      </c>
      <c r="L3842" s="23">
        <f ca="1">NETWORKDAYS(LeaveTracker[[#This Row],[Start Date]],LeaveTracker[[#This Row],[End Date]],lstHolidays)</f>
        <v>2</v>
      </c>
      <c r="M3842" s="27"/>
    </row>
    <row r="3843" spans="1:13" ht="30" hidden="1" customHeight="1" x14ac:dyDescent="0.3">
      <c r="A3843" s="27">
        <f t="shared" si="34"/>
        <v>349</v>
      </c>
      <c r="B3843" s="31">
        <v>44985</v>
      </c>
      <c r="C3843" s="31">
        <v>44963</v>
      </c>
      <c r="D3843" s="19" t="s">
        <v>1873</v>
      </c>
      <c r="E3843" s="51" t="str">
        <f>IF(ISBLANK(LeaveTracker[[#This Row],[Employee Name]]),"-----",VLOOKUP(LeaveTracker[[#This Row],[Employee Name]],Employees[[Employee Name]:[Office]],7))</f>
        <v>TICC</v>
      </c>
      <c r="F3843" s="51" t="str">
        <f>IF(ISBLANK(LeaveTracker[[#This Row],[Employee Name]]),"-----",VLOOKUP(LeaveTracker[[#This Row],[Employee Name]],Employees[[Employee Name]:[Office]],6))</f>
        <v>CASUAL</v>
      </c>
      <c r="G3843" s="24">
        <v>44979</v>
      </c>
      <c r="H3843" s="24">
        <v>44980</v>
      </c>
      <c r="I3843" s="57" t="s">
        <v>82</v>
      </c>
      <c r="K3843" s="51" t="str">
        <f ca="1">LeaveTracker[[#This Row],[Days]]&amp;" "&amp;LeaveTracker[[#This Row],[Type of Leave]]</f>
        <v>2 VL</v>
      </c>
      <c r="L3843" s="23">
        <f ca="1">NETWORKDAYS(LeaveTracker[[#This Row],[Start Date]],LeaveTracker[[#This Row],[End Date]],lstHolidays)</f>
        <v>2</v>
      </c>
      <c r="M3843" s="27"/>
    </row>
    <row r="3844" spans="1:13" ht="30" hidden="1" customHeight="1" x14ac:dyDescent="0.3">
      <c r="A3844" s="27">
        <f t="shared" si="34"/>
        <v>350</v>
      </c>
      <c r="B3844" s="31">
        <v>44985</v>
      </c>
      <c r="C3844" s="31">
        <v>44956</v>
      </c>
      <c r="D3844" s="19" t="s">
        <v>1888</v>
      </c>
      <c r="E3844" s="51" t="str">
        <f>IF(ISBLANK(LeaveTracker[[#This Row],[Employee Name]]),"-----",VLOOKUP(LeaveTracker[[#This Row],[Employee Name]],Employees[[Employee Name]:[Office]],7))</f>
        <v>TICC</v>
      </c>
      <c r="F3844" s="51" t="str">
        <f>IF(ISBLANK(LeaveTracker[[#This Row],[Employee Name]]),"-----",VLOOKUP(LeaveTracker[[#This Row],[Employee Name]],Employees[[Employee Name]:[Office]],6))</f>
        <v>CASUAL</v>
      </c>
      <c r="G3844" s="24">
        <v>44966</v>
      </c>
      <c r="H3844" s="24">
        <v>44967</v>
      </c>
      <c r="I3844" s="57" t="s">
        <v>82</v>
      </c>
      <c r="K3844" s="51" t="str">
        <f ca="1">LeaveTracker[[#This Row],[Days]]&amp;" "&amp;LeaveTracker[[#This Row],[Type of Leave]]</f>
        <v>2 VL</v>
      </c>
      <c r="L3844" s="23">
        <f ca="1">NETWORKDAYS(LeaveTracker[[#This Row],[Start Date]],LeaveTracker[[#This Row],[End Date]],lstHolidays)</f>
        <v>2</v>
      </c>
      <c r="M3844" s="27"/>
    </row>
    <row r="3845" spans="1:13" ht="30" hidden="1" customHeight="1" x14ac:dyDescent="0.3">
      <c r="A3845" s="27">
        <f t="shared" si="34"/>
        <v>351</v>
      </c>
      <c r="B3845" s="31">
        <v>44985</v>
      </c>
      <c r="C3845" s="31">
        <v>44956</v>
      </c>
      <c r="D3845" s="19" t="s">
        <v>1888</v>
      </c>
      <c r="E3845" s="51" t="str">
        <f>IF(ISBLANK(LeaveTracker[[#This Row],[Employee Name]]),"-----",VLOOKUP(LeaveTracker[[#This Row],[Employee Name]],Employees[[Employee Name]:[Office]],7))</f>
        <v>TICC</v>
      </c>
      <c r="F3845" s="51" t="str">
        <f>IF(ISBLANK(LeaveTracker[[#This Row],[Employee Name]]),"-----",VLOOKUP(LeaveTracker[[#This Row],[Employee Name]],Employees[[Employee Name]:[Office]],6))</f>
        <v>CASUAL</v>
      </c>
      <c r="G3845" s="24">
        <v>44953</v>
      </c>
      <c r="H3845" s="24">
        <v>44953</v>
      </c>
      <c r="I3845" s="57" t="s">
        <v>81</v>
      </c>
      <c r="K3845" s="51" t="str">
        <f ca="1">LeaveTracker[[#This Row],[Days]]&amp;" "&amp;LeaveTracker[[#This Row],[Type of Leave]]</f>
        <v>1 SL</v>
      </c>
      <c r="L3845" s="23">
        <f ca="1">NETWORKDAYS(LeaveTracker[[#This Row],[Start Date]],LeaveTracker[[#This Row],[End Date]],lstHolidays)</f>
        <v>1</v>
      </c>
      <c r="M3845" s="27"/>
    </row>
    <row r="3846" spans="1:13" ht="30" hidden="1" customHeight="1" x14ac:dyDescent="0.3">
      <c r="A3846" s="27">
        <f t="shared" si="34"/>
        <v>352</v>
      </c>
      <c r="B3846" s="31">
        <v>44985</v>
      </c>
      <c r="C3846" s="31">
        <v>44938</v>
      </c>
      <c r="D3846" s="19" t="s">
        <v>1830</v>
      </c>
      <c r="E3846" s="51" t="str">
        <f>IF(ISBLANK(LeaveTracker[[#This Row],[Employee Name]]),"-----",VLOOKUP(LeaveTracker[[#This Row],[Employee Name]],Employees[[Employee Name]:[Office]],7))</f>
        <v>TICC/TCCH</v>
      </c>
      <c r="F3846" s="51" t="str">
        <f>IF(ISBLANK(LeaveTracker[[#This Row],[Employee Name]]),"-----",VLOOKUP(LeaveTracker[[#This Row],[Employee Name]],Employees[[Employee Name]:[Office]],6))</f>
        <v>CASUAL</v>
      </c>
      <c r="G3846" s="24">
        <v>44936</v>
      </c>
      <c r="H3846" s="24">
        <v>44936</v>
      </c>
      <c r="I3846" s="57" t="s">
        <v>81</v>
      </c>
      <c r="K3846" s="51" t="str">
        <f ca="1">LeaveTracker[[#This Row],[Days]]&amp;" "&amp;LeaveTracker[[#This Row],[Type of Leave]]</f>
        <v>1 SL</v>
      </c>
      <c r="L3846" s="23">
        <f ca="1">NETWORKDAYS(LeaveTracker[[#This Row],[Start Date]],LeaveTracker[[#This Row],[End Date]],lstHolidays)</f>
        <v>1</v>
      </c>
      <c r="M3846" s="27"/>
    </row>
    <row r="3847" spans="1:13" ht="30" hidden="1" customHeight="1" x14ac:dyDescent="0.3">
      <c r="A3847" s="27">
        <f t="shared" si="34"/>
        <v>353</v>
      </c>
      <c r="B3847" s="31">
        <v>44985</v>
      </c>
      <c r="C3847" s="31">
        <v>44887</v>
      </c>
      <c r="D3847" s="19" t="s">
        <v>1946</v>
      </c>
      <c r="E3847" s="51" t="str">
        <f>IF(ISBLANK(LeaveTracker[[#This Row],[Employee Name]]),"-----",VLOOKUP(LeaveTracker[[#This Row],[Employee Name]],Employees[[Employee Name]:[Office]],7))</f>
        <v>ONT</v>
      </c>
      <c r="F3847" s="51" t="str">
        <f>IF(ISBLANK(LeaveTracker[[#This Row],[Employee Name]]),"-----",VLOOKUP(LeaveTracker[[#This Row],[Employee Name]],Employees[[Employee Name]:[Office]],6))</f>
        <v>CASUAL</v>
      </c>
      <c r="G3847" s="24">
        <v>44896</v>
      </c>
      <c r="H3847" s="24">
        <v>44896</v>
      </c>
      <c r="I3847" s="57" t="s">
        <v>82</v>
      </c>
      <c r="K3847" s="51" t="str">
        <f ca="1">LeaveTracker[[#This Row],[Days]]&amp;" "&amp;LeaveTracker[[#This Row],[Type of Leave]]</f>
        <v>1 VL</v>
      </c>
      <c r="L3847" s="23">
        <f ca="1">NETWORKDAYS(LeaveTracker[[#This Row],[Start Date]],LeaveTracker[[#This Row],[End Date]],lstHolidays)</f>
        <v>1</v>
      </c>
      <c r="M3847" s="27"/>
    </row>
    <row r="3848" spans="1:13" ht="30" hidden="1" customHeight="1" x14ac:dyDescent="0.3">
      <c r="A3848" s="27">
        <v>353</v>
      </c>
      <c r="B3848" s="31">
        <v>44985</v>
      </c>
      <c r="C3848" s="31">
        <v>44887</v>
      </c>
      <c r="D3848" s="19" t="s">
        <v>1946</v>
      </c>
      <c r="E3848" s="51" t="str">
        <f>IF(ISBLANK(LeaveTracker[[#This Row],[Employee Name]]),"-----",VLOOKUP(LeaveTracker[[#This Row],[Employee Name]],Employees[[Employee Name]:[Office]],7))</f>
        <v>ONT</v>
      </c>
      <c r="F3848" s="51" t="str">
        <f>IF(ISBLANK(LeaveTracker[[#This Row],[Employee Name]]),"-----",VLOOKUP(LeaveTracker[[#This Row],[Employee Name]],Employees[[Employee Name]:[Office]],6))</f>
        <v>CASUAL</v>
      </c>
      <c r="G3848" s="24">
        <v>44901</v>
      </c>
      <c r="H3848" s="24">
        <v>44902</v>
      </c>
      <c r="I3848" s="57" t="s">
        <v>82</v>
      </c>
      <c r="K3848" s="51" t="str">
        <f ca="1">LeaveTracker[[#This Row],[Days]]&amp;" "&amp;LeaveTracker[[#This Row],[Type of Leave]]</f>
        <v>2 VL</v>
      </c>
      <c r="L3848" s="23">
        <f ca="1">NETWORKDAYS(LeaveTracker[[#This Row],[Start Date]],LeaveTracker[[#This Row],[End Date]],lstHolidays)</f>
        <v>2</v>
      </c>
      <c r="M3848" s="27"/>
    </row>
    <row r="3849" spans="1:13" ht="30" hidden="1" customHeight="1" x14ac:dyDescent="0.3">
      <c r="A3849" s="27">
        <v>353</v>
      </c>
      <c r="B3849" s="31">
        <v>44985</v>
      </c>
      <c r="C3849" s="31">
        <v>44887</v>
      </c>
      <c r="D3849" s="19" t="s">
        <v>1946</v>
      </c>
      <c r="E3849" s="51" t="str">
        <f>IF(ISBLANK(LeaveTracker[[#This Row],[Employee Name]]),"-----",VLOOKUP(LeaveTracker[[#This Row],[Employee Name]],Employees[[Employee Name]:[Office]],7))</f>
        <v>ONT</v>
      </c>
      <c r="F3849" s="51" t="str">
        <f>IF(ISBLANK(LeaveTracker[[#This Row],[Employee Name]]),"-----",VLOOKUP(LeaveTracker[[#This Row],[Employee Name]],Employees[[Employee Name]:[Office]],6))</f>
        <v>CASUAL</v>
      </c>
      <c r="G3849" s="24">
        <v>44922</v>
      </c>
      <c r="H3849" s="24">
        <v>44922</v>
      </c>
      <c r="I3849" s="57" t="s">
        <v>82</v>
      </c>
      <c r="K3849" s="51" t="str">
        <f ca="1">LeaveTracker[[#This Row],[Days]]&amp;" "&amp;LeaveTracker[[#This Row],[Type of Leave]]</f>
        <v>1 VL</v>
      </c>
      <c r="L3849" s="23">
        <f ca="1">NETWORKDAYS(LeaveTracker[[#This Row],[Start Date]],LeaveTracker[[#This Row],[End Date]],lstHolidays)</f>
        <v>1</v>
      </c>
      <c r="M3849" s="27"/>
    </row>
    <row r="3850" spans="1:13" ht="30" hidden="1" customHeight="1" x14ac:dyDescent="0.3">
      <c r="A3850" s="27">
        <v>353</v>
      </c>
      <c r="B3850" s="31">
        <v>44985</v>
      </c>
      <c r="C3850" s="31">
        <v>44887</v>
      </c>
      <c r="D3850" s="19" t="s">
        <v>1946</v>
      </c>
      <c r="E3850" s="51" t="str">
        <f>IF(ISBLANK(LeaveTracker[[#This Row],[Employee Name]]),"-----",VLOOKUP(LeaveTracker[[#This Row],[Employee Name]],Employees[[Employee Name]:[Office]],7))</f>
        <v>ONT</v>
      </c>
      <c r="F3850" s="51" t="str">
        <f>IF(ISBLANK(LeaveTracker[[#This Row],[Employee Name]]),"-----",VLOOKUP(LeaveTracker[[#This Row],[Employee Name]],Employees[[Employee Name]:[Office]],6))</f>
        <v>CASUAL</v>
      </c>
      <c r="G3850" s="24">
        <v>44924</v>
      </c>
      <c r="H3850" s="24">
        <v>44924</v>
      </c>
      <c r="I3850" s="57" t="s">
        <v>82</v>
      </c>
      <c r="K3850" s="51" t="str">
        <f ca="1">LeaveTracker[[#This Row],[Days]]&amp;" "&amp;LeaveTracker[[#This Row],[Type of Leave]]</f>
        <v>1 VL</v>
      </c>
      <c r="L3850" s="23">
        <f ca="1">NETWORKDAYS(LeaveTracker[[#This Row],[Start Date]],LeaveTracker[[#This Row],[End Date]],lstHolidays)</f>
        <v>1</v>
      </c>
      <c r="M3850" s="27"/>
    </row>
    <row r="3851" spans="1:13" ht="30" hidden="1" customHeight="1" x14ac:dyDescent="0.3">
      <c r="A3851" s="27">
        <f t="shared" si="34"/>
        <v>354</v>
      </c>
      <c r="B3851" s="31">
        <v>44985</v>
      </c>
      <c r="C3851" s="31">
        <v>44908</v>
      </c>
      <c r="D3851" s="19" t="s">
        <v>2104</v>
      </c>
      <c r="E3851" s="51" t="str">
        <f>IF(ISBLANK(LeaveTracker[[#This Row],[Employee Name]]),"-----",VLOOKUP(LeaveTracker[[#This Row],[Employee Name]],Employees[[Employee Name]:[Office]],7))</f>
        <v>PIO</v>
      </c>
      <c r="F3851" s="51">
        <f>IF(ISBLANK(LeaveTracker[[#This Row],[Employee Name]]),"-----",VLOOKUP(LeaveTracker[[#This Row],[Employee Name]],Employees[[Employee Name]:[Office]],6))</f>
        <v>0</v>
      </c>
      <c r="G3851" s="24">
        <v>44910</v>
      </c>
      <c r="H3851" s="24">
        <v>44911</v>
      </c>
      <c r="I3851" s="57" t="s">
        <v>300</v>
      </c>
      <c r="J3851" s="43" t="s">
        <v>1771</v>
      </c>
      <c r="K3851" s="51" t="str">
        <f ca="1">LeaveTracker[[#This Row],[Days]]&amp;" "&amp;LeaveTracker[[#This Row],[Type of Leave]]</f>
        <v>2 OTHER</v>
      </c>
      <c r="L3851" s="23">
        <f ca="1">NETWORKDAYS(LeaveTracker[[#This Row],[Start Date]],LeaveTracker[[#This Row],[End Date]],lstHolidays)</f>
        <v>2</v>
      </c>
      <c r="M3851" s="27"/>
    </row>
    <row r="3852" spans="1:13" ht="30" hidden="1" customHeight="1" x14ac:dyDescent="0.3">
      <c r="A3852" s="27">
        <f t="shared" si="34"/>
        <v>355</v>
      </c>
      <c r="B3852" s="31">
        <v>44985</v>
      </c>
      <c r="C3852" s="31">
        <v>44904</v>
      </c>
      <c r="D3852" s="19" t="s">
        <v>1847</v>
      </c>
      <c r="E3852" s="51" t="str">
        <f>IF(ISBLANK(LeaveTracker[[#This Row],[Employee Name]]),"-----",VLOOKUP(LeaveTracker[[#This Row],[Employee Name]],Employees[[Employee Name]:[Office]],7))</f>
        <v>SP</v>
      </c>
      <c r="F3852" s="51" t="str">
        <f>IF(ISBLANK(LeaveTracker[[#This Row],[Employee Name]]),"-----",VLOOKUP(LeaveTracker[[#This Row],[Employee Name]],Employees[[Employee Name]:[Office]],6))</f>
        <v>CASUAL</v>
      </c>
      <c r="G3852" s="24">
        <v>44911</v>
      </c>
      <c r="H3852" s="24">
        <v>44911</v>
      </c>
      <c r="I3852" s="57" t="s">
        <v>82</v>
      </c>
      <c r="K3852" s="51" t="str">
        <f ca="1">LeaveTracker[[#This Row],[Days]]&amp;" "&amp;LeaveTracker[[#This Row],[Type of Leave]]</f>
        <v>1 VL</v>
      </c>
      <c r="L3852" s="23">
        <f ca="1">NETWORKDAYS(LeaveTracker[[#This Row],[Start Date]],LeaveTracker[[#This Row],[End Date]],lstHolidays)</f>
        <v>1</v>
      </c>
      <c r="M3852" s="27"/>
    </row>
    <row r="3853" spans="1:13" ht="30" hidden="1" customHeight="1" x14ac:dyDescent="0.3">
      <c r="A3853" s="27">
        <v>355</v>
      </c>
      <c r="B3853" s="31">
        <v>44985</v>
      </c>
      <c r="C3853" s="31">
        <v>44904</v>
      </c>
      <c r="D3853" s="19" t="s">
        <v>1847</v>
      </c>
      <c r="E3853" s="51" t="str">
        <f>IF(ISBLANK(LeaveTracker[[#This Row],[Employee Name]]),"-----",VLOOKUP(LeaveTracker[[#This Row],[Employee Name]],Employees[[Employee Name]:[Office]],7))</f>
        <v>SP</v>
      </c>
      <c r="F3853" s="51" t="str">
        <f>IF(ISBLANK(LeaveTracker[[#This Row],[Employee Name]]),"-----",VLOOKUP(LeaveTracker[[#This Row],[Employee Name]],Employees[[Employee Name]:[Office]],6))</f>
        <v>CASUAL</v>
      </c>
      <c r="G3853" s="24">
        <v>44914</v>
      </c>
      <c r="H3853" s="24">
        <v>44914</v>
      </c>
      <c r="I3853" s="57" t="s">
        <v>82</v>
      </c>
      <c r="K3853" s="51" t="str">
        <f ca="1">LeaveTracker[[#This Row],[Days]]&amp;" "&amp;LeaveTracker[[#This Row],[Type of Leave]]</f>
        <v>1 VL</v>
      </c>
      <c r="L3853" s="23">
        <f ca="1">NETWORKDAYS(LeaveTracker[[#This Row],[Start Date]],LeaveTracker[[#This Row],[End Date]],lstHolidays)</f>
        <v>1</v>
      </c>
      <c r="M3853" s="27"/>
    </row>
    <row r="3854" spans="1:13" ht="30" hidden="1" customHeight="1" x14ac:dyDescent="0.3">
      <c r="A3854" s="27">
        <v>355</v>
      </c>
      <c r="B3854" s="31">
        <v>44985</v>
      </c>
      <c r="C3854" s="31">
        <v>44905</v>
      </c>
      <c r="D3854" s="19" t="s">
        <v>1847</v>
      </c>
      <c r="E3854" s="51" t="str">
        <f>IF(ISBLANK(LeaveTracker[[#This Row],[Employee Name]]),"-----",VLOOKUP(LeaveTracker[[#This Row],[Employee Name]],Employees[[Employee Name]:[Office]],7))</f>
        <v>SP</v>
      </c>
      <c r="F3854" s="51" t="str">
        <f>IF(ISBLANK(LeaveTracker[[#This Row],[Employee Name]]),"-----",VLOOKUP(LeaveTracker[[#This Row],[Employee Name]],Employees[[Employee Name]:[Office]],6))</f>
        <v>CASUAL</v>
      </c>
      <c r="G3854" s="24">
        <v>44918</v>
      </c>
      <c r="H3854" s="24">
        <v>44918</v>
      </c>
      <c r="I3854" s="57" t="s">
        <v>82</v>
      </c>
      <c r="K3854" s="51" t="str">
        <f ca="1">LeaveTracker[[#This Row],[Days]]&amp;" "&amp;LeaveTracker[[#This Row],[Type of Leave]]</f>
        <v>1 VL</v>
      </c>
      <c r="L3854" s="23">
        <f ca="1">NETWORKDAYS(LeaveTracker[[#This Row],[Start Date]],LeaveTracker[[#This Row],[End Date]],lstHolidays)</f>
        <v>1</v>
      </c>
      <c r="M3854" s="27"/>
    </row>
    <row r="3855" spans="1:13" ht="30" hidden="1" customHeight="1" x14ac:dyDescent="0.3">
      <c r="A3855" s="27">
        <v>355</v>
      </c>
      <c r="B3855" s="31">
        <v>44985</v>
      </c>
      <c r="C3855" s="31">
        <v>44906</v>
      </c>
      <c r="D3855" s="19" t="s">
        <v>1847</v>
      </c>
      <c r="E3855" s="51" t="str">
        <f>IF(ISBLANK(LeaveTracker[[#This Row],[Employee Name]]),"-----",VLOOKUP(LeaveTracker[[#This Row],[Employee Name]],Employees[[Employee Name]:[Office]],7))</f>
        <v>SP</v>
      </c>
      <c r="F3855" s="51" t="str">
        <f>IF(ISBLANK(LeaveTracker[[#This Row],[Employee Name]]),"-----",VLOOKUP(LeaveTracker[[#This Row],[Employee Name]],Employees[[Employee Name]:[Office]],6))</f>
        <v>CASUAL</v>
      </c>
      <c r="G3855" s="24">
        <v>44921</v>
      </c>
      <c r="H3855" s="24">
        <v>44917</v>
      </c>
      <c r="I3855" s="57" t="s">
        <v>82</v>
      </c>
      <c r="K3855" s="51" t="str">
        <f ca="1">LeaveTracker[[#This Row],[Days]]&amp;" "&amp;LeaveTracker[[#This Row],[Type of Leave]]</f>
        <v>-2 VL</v>
      </c>
      <c r="L3855" s="23">
        <f ca="1">NETWORKDAYS(LeaveTracker[[#This Row],[Start Date]],LeaveTracker[[#This Row],[End Date]],lstHolidays)</f>
        <v>-2</v>
      </c>
      <c r="M3855" s="27"/>
    </row>
    <row r="3856" spans="1:13" ht="30" hidden="1" customHeight="1" x14ac:dyDescent="0.3">
      <c r="A3856" s="27">
        <v>355</v>
      </c>
      <c r="B3856" s="31">
        <v>44985</v>
      </c>
      <c r="C3856" s="31">
        <v>44907</v>
      </c>
      <c r="D3856" s="19" t="s">
        <v>1847</v>
      </c>
      <c r="E3856" s="51" t="str">
        <f>IF(ISBLANK(LeaveTracker[[#This Row],[Employee Name]]),"-----",VLOOKUP(LeaveTracker[[#This Row],[Employee Name]],Employees[[Employee Name]:[Office]],7))</f>
        <v>SP</v>
      </c>
      <c r="F3856" s="51" t="str">
        <f>IF(ISBLANK(LeaveTracker[[#This Row],[Employee Name]]),"-----",VLOOKUP(LeaveTracker[[#This Row],[Employee Name]],Employees[[Employee Name]:[Office]],6))</f>
        <v>CASUAL</v>
      </c>
      <c r="G3856" s="24">
        <v>44925</v>
      </c>
      <c r="H3856" s="24">
        <v>44925</v>
      </c>
      <c r="I3856" s="57" t="s">
        <v>82</v>
      </c>
      <c r="K3856" s="51" t="str">
        <f ca="1">LeaveTracker[[#This Row],[Days]]&amp;" "&amp;LeaveTracker[[#This Row],[Type of Leave]]</f>
        <v>0 VL</v>
      </c>
      <c r="L3856" s="23">
        <f ca="1">NETWORKDAYS(LeaveTracker[[#This Row],[Start Date]],LeaveTracker[[#This Row],[End Date]],lstHolidays)</f>
        <v>0</v>
      </c>
      <c r="M3856" s="27"/>
    </row>
    <row r="3857" spans="1:13" ht="30" hidden="1" customHeight="1" x14ac:dyDescent="0.3">
      <c r="A3857" s="27">
        <f t="shared" si="34"/>
        <v>356</v>
      </c>
      <c r="B3857" s="31">
        <v>44985</v>
      </c>
      <c r="C3857" s="31">
        <v>44905</v>
      </c>
      <c r="D3857" s="19" t="s">
        <v>1854</v>
      </c>
      <c r="E3857" s="51" t="str">
        <f>IF(ISBLANK(LeaveTracker[[#This Row],[Employee Name]]),"-----",VLOOKUP(LeaveTracker[[#This Row],[Employee Name]],Employees[[Employee Name]:[Office]],7))</f>
        <v>EEO/CITY MARKET</v>
      </c>
      <c r="F3857" s="51" t="str">
        <f>IF(ISBLANK(LeaveTracker[[#This Row],[Employee Name]]),"-----",VLOOKUP(LeaveTracker[[#This Row],[Employee Name]],Employees[[Employee Name]:[Office]],6))</f>
        <v>CASUAL</v>
      </c>
      <c r="G3857" s="24">
        <v>44902</v>
      </c>
      <c r="H3857" s="24">
        <v>44903</v>
      </c>
      <c r="I3857" s="57" t="s">
        <v>81</v>
      </c>
      <c r="K3857" s="51" t="str">
        <f ca="1">LeaveTracker[[#This Row],[Days]]&amp;" "&amp;LeaveTracker[[#This Row],[Type of Leave]]</f>
        <v>1 SL</v>
      </c>
      <c r="L3857" s="23">
        <f ca="1">NETWORKDAYS(LeaveTracker[[#This Row],[Start Date]],LeaveTracker[[#This Row],[End Date]],lstHolidays)</f>
        <v>1</v>
      </c>
      <c r="M3857" s="27"/>
    </row>
    <row r="3858" spans="1:13" ht="30" hidden="1" customHeight="1" x14ac:dyDescent="0.3">
      <c r="A3858" s="27">
        <f>A3857+1</f>
        <v>357</v>
      </c>
      <c r="B3858" s="31">
        <v>44985</v>
      </c>
      <c r="C3858" s="31">
        <v>44907</v>
      </c>
      <c r="D3858" s="19" t="s">
        <v>2106</v>
      </c>
      <c r="E3858" s="51" t="str">
        <f>IF(ISBLANK(LeaveTracker[[#This Row],[Employee Name]]),"-----",VLOOKUP(LeaveTracker[[#This Row],[Employee Name]],Employees[[Employee Name]:[Office]],7))</f>
        <v>CPDO</v>
      </c>
      <c r="F3858" s="51">
        <f>IF(ISBLANK(LeaveTracker[[#This Row],[Employee Name]]),"-----",VLOOKUP(LeaveTracker[[#This Row],[Employee Name]],Employees[[Employee Name]:[Office]],6))</f>
        <v>0</v>
      </c>
      <c r="G3858" s="24">
        <v>44916</v>
      </c>
      <c r="H3858" s="24">
        <v>44923</v>
      </c>
      <c r="I3858" s="57" t="s">
        <v>82</v>
      </c>
      <c r="K3858" s="51" t="str">
        <f ca="1">LeaveTracker[[#This Row],[Days]]&amp;" "&amp;LeaveTracker[[#This Row],[Type of Leave]]</f>
        <v>5 VL</v>
      </c>
      <c r="L3858" s="23">
        <f ca="1">NETWORKDAYS(LeaveTracker[[#This Row],[Start Date]],LeaveTracker[[#This Row],[End Date]],lstHolidays)</f>
        <v>5</v>
      </c>
      <c r="M3858" s="27"/>
    </row>
    <row r="3859" spans="1:13" ht="30" hidden="1" customHeight="1" x14ac:dyDescent="0.3">
      <c r="A3859" s="27">
        <f t="shared" ref="A3859:A3922" si="35">A3858+1</f>
        <v>358</v>
      </c>
      <c r="B3859" s="31">
        <v>44985</v>
      </c>
      <c r="C3859" s="31">
        <v>44893</v>
      </c>
      <c r="D3859" s="19" t="s">
        <v>1774</v>
      </c>
      <c r="E3859" s="51" t="str">
        <f>IF(ISBLANK(LeaveTracker[[#This Row],[Employee Name]]),"-----",VLOOKUP(LeaveTracker[[#This Row],[Employee Name]],Employees[[Employee Name]:[Office]],7))</f>
        <v>SP</v>
      </c>
      <c r="F3859" s="51" t="str">
        <f>IF(ISBLANK(LeaveTracker[[#This Row],[Employee Name]]),"-----",VLOOKUP(LeaveTracker[[#This Row],[Employee Name]],Employees[[Employee Name]:[Office]],6))</f>
        <v>CASUAL</v>
      </c>
      <c r="G3859" s="24">
        <v>44897</v>
      </c>
      <c r="H3859" s="24">
        <v>44897</v>
      </c>
      <c r="I3859" s="57" t="s">
        <v>82</v>
      </c>
      <c r="K3859" s="51" t="str">
        <f ca="1">LeaveTracker[[#This Row],[Days]]&amp;" "&amp;LeaveTracker[[#This Row],[Type of Leave]]</f>
        <v>1 VL</v>
      </c>
      <c r="L3859" s="23">
        <f ca="1">NETWORKDAYS(LeaveTracker[[#This Row],[Start Date]],LeaveTracker[[#This Row],[End Date]],lstHolidays)</f>
        <v>1</v>
      </c>
      <c r="M3859" s="27"/>
    </row>
    <row r="3860" spans="1:13" ht="30" hidden="1" customHeight="1" x14ac:dyDescent="0.3">
      <c r="A3860" s="27">
        <v>358</v>
      </c>
      <c r="B3860" s="31">
        <v>44985</v>
      </c>
      <c r="C3860" s="31">
        <v>44893</v>
      </c>
      <c r="D3860" s="19" t="s">
        <v>1774</v>
      </c>
      <c r="E3860" s="51" t="str">
        <f>IF(ISBLANK(LeaveTracker[[#This Row],[Employee Name]]),"-----",VLOOKUP(LeaveTracker[[#This Row],[Employee Name]],Employees[[Employee Name]:[Office]],7))</f>
        <v>SP</v>
      </c>
      <c r="F3860" s="51" t="str">
        <f>IF(ISBLANK(LeaveTracker[[#This Row],[Employee Name]]),"-----",VLOOKUP(LeaveTracker[[#This Row],[Employee Name]],Employees[[Employee Name]:[Office]],6))</f>
        <v>CASUAL</v>
      </c>
      <c r="G3860" s="24">
        <v>44908</v>
      </c>
      <c r="H3860" s="24">
        <v>44908</v>
      </c>
      <c r="I3860" s="57" t="s">
        <v>82</v>
      </c>
      <c r="K3860" s="51" t="str">
        <f ca="1">LeaveTracker[[#This Row],[Days]]&amp;" "&amp;LeaveTracker[[#This Row],[Type of Leave]]</f>
        <v>1 VL</v>
      </c>
      <c r="L3860" s="23">
        <f ca="1">NETWORKDAYS(LeaveTracker[[#This Row],[Start Date]],LeaveTracker[[#This Row],[End Date]],lstHolidays)</f>
        <v>1</v>
      </c>
      <c r="M3860" s="27"/>
    </row>
    <row r="3861" spans="1:13" ht="30" hidden="1" customHeight="1" x14ac:dyDescent="0.3">
      <c r="A3861" s="27">
        <v>358</v>
      </c>
      <c r="B3861" s="31">
        <v>44985</v>
      </c>
      <c r="C3861" s="31">
        <v>44893</v>
      </c>
      <c r="D3861" s="19" t="s">
        <v>1774</v>
      </c>
      <c r="E3861" s="51" t="str">
        <f>IF(ISBLANK(LeaveTracker[[#This Row],[Employee Name]]),"-----",VLOOKUP(LeaveTracker[[#This Row],[Employee Name]],Employees[[Employee Name]:[Office]],7))</f>
        <v>SP</v>
      </c>
      <c r="F3861" s="51" t="str">
        <f>IF(ISBLANK(LeaveTracker[[#This Row],[Employee Name]]),"-----",VLOOKUP(LeaveTracker[[#This Row],[Employee Name]],Employees[[Employee Name]:[Office]],6))</f>
        <v>CASUAL</v>
      </c>
      <c r="G3861" s="24">
        <v>44911</v>
      </c>
      <c r="H3861" s="24">
        <v>44911</v>
      </c>
      <c r="I3861" s="57" t="s">
        <v>82</v>
      </c>
      <c r="K3861" s="51" t="str">
        <f ca="1">LeaveTracker[[#This Row],[Days]]&amp;" "&amp;LeaveTracker[[#This Row],[Type of Leave]]</f>
        <v>1 VL</v>
      </c>
      <c r="L3861" s="23">
        <f ca="1">NETWORKDAYS(LeaveTracker[[#This Row],[Start Date]],LeaveTracker[[#This Row],[End Date]],lstHolidays)</f>
        <v>1</v>
      </c>
      <c r="M3861" s="27"/>
    </row>
    <row r="3862" spans="1:13" ht="30" hidden="1" customHeight="1" x14ac:dyDescent="0.3">
      <c r="A3862" s="27">
        <f t="shared" si="35"/>
        <v>359</v>
      </c>
      <c r="B3862" s="31">
        <v>44985</v>
      </c>
      <c r="C3862" s="31">
        <v>44910</v>
      </c>
      <c r="D3862" s="19" t="s">
        <v>1843</v>
      </c>
      <c r="E3862" s="51" t="str">
        <f>IF(ISBLANK(LeaveTracker[[#This Row],[Employee Name]]),"-----",VLOOKUP(LeaveTracker[[#This Row],[Employee Name]],Employees[[Employee Name]:[Office]],7))</f>
        <v>EEO/CITY MARKET</v>
      </c>
      <c r="F3862" s="51" t="str">
        <f>IF(ISBLANK(LeaveTracker[[#This Row],[Employee Name]]),"-----",VLOOKUP(LeaveTracker[[#This Row],[Employee Name]],Employees[[Employee Name]:[Office]],6))</f>
        <v>CASUAL</v>
      </c>
      <c r="G3862" s="24">
        <v>44914</v>
      </c>
      <c r="H3862" s="24">
        <v>44916</v>
      </c>
      <c r="I3862" s="57" t="s">
        <v>82</v>
      </c>
      <c r="K3862" s="51" t="str">
        <f ca="1">LeaveTracker[[#This Row],[Days]]&amp;" "&amp;LeaveTracker[[#This Row],[Type of Leave]]</f>
        <v>3 VL</v>
      </c>
      <c r="L3862" s="23">
        <f ca="1">NETWORKDAYS(LeaveTracker[[#This Row],[Start Date]],LeaveTracker[[#This Row],[End Date]],lstHolidays)</f>
        <v>3</v>
      </c>
      <c r="M3862" s="27"/>
    </row>
    <row r="3863" spans="1:13" ht="30" hidden="1" customHeight="1" x14ac:dyDescent="0.3">
      <c r="A3863" s="27">
        <v>359</v>
      </c>
      <c r="B3863" s="31">
        <v>44985</v>
      </c>
      <c r="C3863" s="31">
        <v>44911</v>
      </c>
      <c r="D3863" s="19" t="s">
        <v>1843</v>
      </c>
      <c r="E3863" s="51" t="str">
        <f>IF(ISBLANK(LeaveTracker[[#This Row],[Employee Name]]),"-----",VLOOKUP(LeaveTracker[[#This Row],[Employee Name]],Employees[[Employee Name]:[Office]],7))</f>
        <v>EEO/CITY MARKET</v>
      </c>
      <c r="F3863" s="51" t="str">
        <f>IF(ISBLANK(LeaveTracker[[#This Row],[Employee Name]]),"-----",VLOOKUP(LeaveTracker[[#This Row],[Employee Name]],Employees[[Employee Name]:[Office]],6))</f>
        <v>CASUAL</v>
      </c>
      <c r="G3863" s="24">
        <v>44921</v>
      </c>
      <c r="H3863" s="24">
        <v>44922</v>
      </c>
      <c r="I3863" s="57" t="s">
        <v>82</v>
      </c>
      <c r="K3863" s="51" t="str">
        <f ca="1">LeaveTracker[[#This Row],[Days]]&amp;" "&amp;LeaveTracker[[#This Row],[Type of Leave]]</f>
        <v>1 VL</v>
      </c>
      <c r="L3863" s="23">
        <f ca="1">NETWORKDAYS(LeaveTracker[[#This Row],[Start Date]],LeaveTracker[[#This Row],[End Date]],lstHolidays)</f>
        <v>1</v>
      </c>
      <c r="M3863" s="27"/>
    </row>
    <row r="3864" spans="1:13" ht="30" hidden="1" customHeight="1" x14ac:dyDescent="0.3">
      <c r="A3864" s="27">
        <f t="shared" si="35"/>
        <v>360</v>
      </c>
      <c r="B3864" s="31">
        <v>44985</v>
      </c>
      <c r="C3864" s="31">
        <v>44897</v>
      </c>
      <c r="D3864" s="19" t="s">
        <v>2108</v>
      </c>
      <c r="E3864" s="51" t="str">
        <f>IF(ISBLANK(LeaveTracker[[#This Row],[Employee Name]]),"-----",VLOOKUP(LeaveTracker[[#This Row],[Employee Name]],Employees[[Employee Name]:[Office]],7))</f>
        <v>OSPITAL NG TAGAYTAY</v>
      </c>
      <c r="F3864" s="51">
        <f>IF(ISBLANK(LeaveTracker[[#This Row],[Employee Name]]),"-----",VLOOKUP(LeaveTracker[[#This Row],[Employee Name]],Employees[[Employee Name]:[Office]],6))</f>
        <v>0</v>
      </c>
      <c r="G3864" s="24">
        <v>44914</v>
      </c>
      <c r="H3864" s="24">
        <v>44918</v>
      </c>
      <c r="I3864" s="57" t="s">
        <v>82</v>
      </c>
      <c r="K3864" s="51" t="str">
        <f ca="1">LeaveTracker[[#This Row],[Days]]&amp;" "&amp;LeaveTracker[[#This Row],[Type of Leave]]</f>
        <v>5 VL</v>
      </c>
      <c r="L3864" s="23">
        <f ca="1">NETWORKDAYS(LeaveTracker[[#This Row],[Start Date]],LeaveTracker[[#This Row],[End Date]],lstHolidays)</f>
        <v>5</v>
      </c>
      <c r="M3864" s="27"/>
    </row>
    <row r="3865" spans="1:13" ht="30" hidden="1" customHeight="1" x14ac:dyDescent="0.3">
      <c r="A3865" s="27">
        <f t="shared" si="35"/>
        <v>361</v>
      </c>
      <c r="B3865" s="31">
        <v>44985</v>
      </c>
      <c r="C3865" s="31">
        <v>44897</v>
      </c>
      <c r="D3865" s="19" t="s">
        <v>2111</v>
      </c>
      <c r="E3865" s="51" t="str">
        <f>IF(ISBLANK(LeaveTracker[[#This Row],[Employee Name]]),"-----",VLOOKUP(LeaveTracker[[#This Row],[Employee Name]],Employees[[Employee Name]:[Office]],7))</f>
        <v>OSPITAL NG TAGAYTAY</v>
      </c>
      <c r="F3865" s="51">
        <f>IF(ISBLANK(LeaveTracker[[#This Row],[Employee Name]]),"-----",VLOOKUP(LeaveTracker[[#This Row],[Employee Name]],Employees[[Employee Name]:[Office]],6))</f>
        <v>0</v>
      </c>
      <c r="G3865" s="24">
        <v>44921</v>
      </c>
      <c r="H3865" s="24">
        <v>44925</v>
      </c>
      <c r="I3865" s="57" t="s">
        <v>82</v>
      </c>
      <c r="K3865" s="51" t="str">
        <f ca="1">LeaveTracker[[#This Row],[Days]]&amp;" "&amp;LeaveTracker[[#This Row],[Type of Leave]]</f>
        <v>3 VL</v>
      </c>
      <c r="L3865" s="23">
        <f ca="1">NETWORKDAYS(LeaveTracker[[#This Row],[Start Date]],LeaveTracker[[#This Row],[End Date]],lstHolidays)</f>
        <v>3</v>
      </c>
      <c r="M3865" s="27"/>
    </row>
    <row r="3866" spans="1:13" ht="30" hidden="1" customHeight="1" x14ac:dyDescent="0.3">
      <c r="A3866" s="27">
        <f t="shared" si="35"/>
        <v>362</v>
      </c>
      <c r="B3866" s="31">
        <v>44985</v>
      </c>
      <c r="C3866" s="31">
        <v>44896</v>
      </c>
      <c r="D3866" s="19" t="s">
        <v>1857</v>
      </c>
      <c r="E3866" s="51" t="str">
        <f>IF(ISBLANK(LeaveTracker[[#This Row],[Employee Name]]),"-----",VLOOKUP(LeaveTracker[[#This Row],[Employee Name]],Employees[[Employee Name]:[Office]],7))</f>
        <v>ONT</v>
      </c>
      <c r="F3866" s="51" t="str">
        <f>IF(ISBLANK(LeaveTracker[[#This Row],[Employee Name]]),"-----",VLOOKUP(LeaveTracker[[#This Row],[Employee Name]],Employees[[Employee Name]:[Office]],6))</f>
        <v>CASUAL</v>
      </c>
      <c r="G3866" s="24">
        <v>44904</v>
      </c>
      <c r="H3866" s="24">
        <v>44904</v>
      </c>
      <c r="I3866" s="57" t="s">
        <v>82</v>
      </c>
      <c r="K3866" s="51" t="str">
        <f ca="1">LeaveTracker[[#This Row],[Days]]&amp;" "&amp;LeaveTracker[[#This Row],[Type of Leave]]</f>
        <v>1 VL</v>
      </c>
      <c r="L3866" s="23">
        <f ca="1">NETWORKDAYS(LeaveTracker[[#This Row],[Start Date]],LeaveTracker[[#This Row],[End Date]],lstHolidays)</f>
        <v>1</v>
      </c>
      <c r="M3866" s="27"/>
    </row>
    <row r="3867" spans="1:13" ht="30" hidden="1" customHeight="1" x14ac:dyDescent="0.3">
      <c r="A3867" s="27">
        <f t="shared" si="35"/>
        <v>363</v>
      </c>
      <c r="B3867" s="31">
        <v>44985</v>
      </c>
      <c r="C3867" s="31">
        <v>44910</v>
      </c>
      <c r="D3867" s="19" t="s">
        <v>2114</v>
      </c>
      <c r="E3867" s="51" t="str">
        <f>IF(ISBLANK(LeaveTracker[[#This Row],[Employee Name]]),"-----",VLOOKUP(LeaveTracker[[#This Row],[Employee Name]],Employees[[Employee Name]:[Office]],7))</f>
        <v>LEGAL OFFICE</v>
      </c>
      <c r="F3867" s="51">
        <f>IF(ISBLANK(LeaveTracker[[#This Row],[Employee Name]]),"-----",VLOOKUP(LeaveTracker[[#This Row],[Employee Name]],Employees[[Employee Name]:[Office]],6))</f>
        <v>0</v>
      </c>
      <c r="G3867" s="24">
        <v>44921</v>
      </c>
      <c r="H3867" s="24">
        <v>44923</v>
      </c>
      <c r="I3867" s="57" t="s">
        <v>82</v>
      </c>
      <c r="K3867" s="51" t="str">
        <f ca="1">LeaveTracker[[#This Row],[Days]]&amp;" "&amp;LeaveTracker[[#This Row],[Type of Leave]]</f>
        <v>2 VL</v>
      </c>
      <c r="L3867" s="23">
        <f ca="1">NETWORKDAYS(LeaveTracker[[#This Row],[Start Date]],LeaveTracker[[#This Row],[End Date]],lstHolidays)</f>
        <v>2</v>
      </c>
      <c r="M3867" s="27"/>
    </row>
    <row r="3868" spans="1:13" ht="30" hidden="1" customHeight="1" x14ac:dyDescent="0.3">
      <c r="A3868" s="27">
        <f t="shared" si="35"/>
        <v>364</v>
      </c>
      <c r="B3868" s="31">
        <v>44985</v>
      </c>
      <c r="C3868" s="31">
        <v>44937</v>
      </c>
      <c r="D3868" s="19" t="s">
        <v>1859</v>
      </c>
      <c r="E3868" s="51" t="str">
        <f>IF(ISBLANK(LeaveTracker[[#This Row],[Employee Name]]),"-----",VLOOKUP(LeaveTracker[[#This Row],[Employee Name]],Employees[[Employee Name]:[Office]],7))</f>
        <v>CENRO</v>
      </c>
      <c r="F3868" s="51" t="str">
        <f>IF(ISBLANK(LeaveTracker[[#This Row],[Employee Name]]),"-----",VLOOKUP(LeaveTracker[[#This Row],[Employee Name]],Employees[[Employee Name]:[Office]],6))</f>
        <v>CASUAL</v>
      </c>
      <c r="G3868" s="24">
        <v>44935</v>
      </c>
      <c r="H3868" s="24">
        <v>44935</v>
      </c>
      <c r="I3868" s="57" t="s">
        <v>81</v>
      </c>
      <c r="K3868" s="51" t="str">
        <f ca="1">LeaveTracker[[#This Row],[Days]]&amp;" "&amp;LeaveTracker[[#This Row],[Type of Leave]]</f>
        <v>1 SL</v>
      </c>
      <c r="L3868" s="23">
        <f ca="1">NETWORKDAYS(LeaveTracker[[#This Row],[Start Date]],LeaveTracker[[#This Row],[End Date]],lstHolidays)</f>
        <v>1</v>
      </c>
      <c r="M3868" s="27"/>
    </row>
    <row r="3869" spans="1:13" ht="30" hidden="1" customHeight="1" x14ac:dyDescent="0.3">
      <c r="A3869" s="27">
        <f t="shared" si="35"/>
        <v>365</v>
      </c>
      <c r="B3869" s="31">
        <v>44985</v>
      </c>
      <c r="C3869" s="31">
        <v>44956</v>
      </c>
      <c r="D3869" s="19" t="s">
        <v>1859</v>
      </c>
      <c r="E3869" s="51" t="str">
        <f>IF(ISBLANK(LeaveTracker[[#This Row],[Employee Name]]),"-----",VLOOKUP(LeaveTracker[[#This Row],[Employee Name]],Employees[[Employee Name]:[Office]],7))</f>
        <v>CENRO</v>
      </c>
      <c r="F3869" s="51" t="str">
        <f>IF(ISBLANK(LeaveTracker[[#This Row],[Employee Name]]),"-----",VLOOKUP(LeaveTracker[[#This Row],[Employee Name]],Employees[[Employee Name]:[Office]],6))</f>
        <v>CASUAL</v>
      </c>
      <c r="G3869" s="24">
        <v>44949</v>
      </c>
      <c r="H3869" s="24">
        <v>44950</v>
      </c>
      <c r="I3869" s="57" t="s">
        <v>82</v>
      </c>
      <c r="K3869" s="51" t="str">
        <f ca="1">LeaveTracker[[#This Row],[Days]]&amp;" "&amp;LeaveTracker[[#This Row],[Type of Leave]]</f>
        <v>2 VL</v>
      </c>
      <c r="L3869" s="23">
        <f ca="1">NETWORKDAYS(LeaveTracker[[#This Row],[Start Date]],LeaveTracker[[#This Row],[End Date]],lstHolidays)</f>
        <v>2</v>
      </c>
      <c r="M3869" s="27"/>
    </row>
    <row r="3870" spans="1:13" ht="30" hidden="1" customHeight="1" x14ac:dyDescent="0.3">
      <c r="A3870" s="27">
        <v>365</v>
      </c>
      <c r="B3870" s="31">
        <v>44985</v>
      </c>
      <c r="C3870" s="31">
        <v>44956</v>
      </c>
      <c r="D3870" s="19" t="s">
        <v>1859</v>
      </c>
      <c r="E3870" s="51" t="str">
        <f>IF(ISBLANK(LeaveTracker[[#This Row],[Employee Name]]),"-----",VLOOKUP(LeaveTracker[[#This Row],[Employee Name]],Employees[[Employee Name]:[Office]],7))</f>
        <v>CENRO</v>
      </c>
      <c r="F3870" s="51" t="str">
        <f>IF(ISBLANK(LeaveTracker[[#This Row],[Employee Name]]),"-----",VLOOKUP(LeaveTracker[[#This Row],[Employee Name]],Employees[[Employee Name]:[Office]],6))</f>
        <v>CASUAL</v>
      </c>
      <c r="G3870" s="24">
        <v>44953</v>
      </c>
      <c r="H3870" s="24">
        <v>44953</v>
      </c>
      <c r="I3870" s="57" t="s">
        <v>82</v>
      </c>
      <c r="K3870" s="51" t="str">
        <f ca="1">LeaveTracker[[#This Row],[Days]]&amp;" "&amp;LeaveTracker[[#This Row],[Type of Leave]]</f>
        <v>1 VL</v>
      </c>
      <c r="L3870" s="23">
        <f ca="1">NETWORKDAYS(LeaveTracker[[#This Row],[Start Date]],LeaveTracker[[#This Row],[End Date]],lstHolidays)</f>
        <v>1</v>
      </c>
      <c r="M3870" s="27"/>
    </row>
    <row r="3871" spans="1:13" ht="30" hidden="1" customHeight="1" x14ac:dyDescent="0.3">
      <c r="A3871" s="27">
        <f t="shared" si="35"/>
        <v>366</v>
      </c>
      <c r="B3871" s="31">
        <v>44985</v>
      </c>
      <c r="C3871" s="31">
        <v>44788</v>
      </c>
      <c r="D3871" s="19" t="s">
        <v>1770</v>
      </c>
      <c r="E3871" s="51" t="str">
        <f>IF(ISBLANK(LeaveTracker[[#This Row],[Employee Name]]),"-----",VLOOKUP(LeaveTracker[[#This Row],[Employee Name]],Employees[[Employee Name]:[Office]],7))</f>
        <v>TCIS</v>
      </c>
      <c r="F3871" s="51" t="str">
        <f>IF(ISBLANK(LeaveTracker[[#This Row],[Employee Name]]),"-----",VLOOKUP(LeaveTracker[[#This Row],[Employee Name]],Employees[[Employee Name]:[Office]],6))</f>
        <v>CASUAL</v>
      </c>
      <c r="G3871" s="24">
        <v>44784</v>
      </c>
      <c r="H3871" s="24">
        <v>44784</v>
      </c>
      <c r="I3871" s="57" t="s">
        <v>81</v>
      </c>
      <c r="K3871" s="51" t="str">
        <f ca="1">LeaveTracker[[#This Row],[Days]]&amp;" "&amp;LeaveTracker[[#This Row],[Type of Leave]]</f>
        <v>1 SL</v>
      </c>
      <c r="L3871" s="23">
        <f ca="1">NETWORKDAYS(LeaveTracker[[#This Row],[Start Date]],LeaveTracker[[#This Row],[End Date]],lstHolidays)</f>
        <v>1</v>
      </c>
      <c r="M3871" s="27"/>
    </row>
    <row r="3872" spans="1:13" ht="30" hidden="1" customHeight="1" x14ac:dyDescent="0.3">
      <c r="A3872" s="27">
        <f t="shared" si="35"/>
        <v>367</v>
      </c>
      <c r="B3872" s="31">
        <v>44985</v>
      </c>
      <c r="C3872" s="31">
        <v>44949</v>
      </c>
      <c r="D3872" s="19" t="s">
        <v>1770</v>
      </c>
      <c r="E3872" s="51" t="str">
        <f>IF(ISBLANK(LeaveTracker[[#This Row],[Employee Name]]),"-----",VLOOKUP(LeaveTracker[[#This Row],[Employee Name]],Employees[[Employee Name]:[Office]],7))</f>
        <v>TCIS</v>
      </c>
      <c r="F3872" s="51" t="str">
        <f>IF(ISBLANK(LeaveTracker[[#This Row],[Employee Name]]),"-----",VLOOKUP(LeaveTracker[[#This Row],[Employee Name]],Employees[[Employee Name]:[Office]],6))</f>
        <v>CASUAL</v>
      </c>
      <c r="G3872" s="24">
        <v>44585</v>
      </c>
      <c r="H3872" s="24">
        <v>44586</v>
      </c>
      <c r="I3872" s="57" t="s">
        <v>300</v>
      </c>
      <c r="J3872" s="43" t="s">
        <v>1771</v>
      </c>
      <c r="K3872" s="51" t="str">
        <f ca="1">LeaveTracker[[#This Row],[Days]]&amp;" "&amp;LeaveTracker[[#This Row],[Type of Leave]]</f>
        <v>2 OTHER</v>
      </c>
      <c r="L3872" s="23">
        <f ca="1">NETWORKDAYS(LeaveTracker[[#This Row],[Start Date]],LeaveTracker[[#This Row],[End Date]],lstHolidays)</f>
        <v>2</v>
      </c>
      <c r="M3872" s="27"/>
    </row>
    <row r="3873" spans="1:13" ht="30" hidden="1" customHeight="1" x14ac:dyDescent="0.3">
      <c r="A3873" s="27">
        <f t="shared" si="35"/>
        <v>368</v>
      </c>
      <c r="B3873" s="31">
        <v>44985</v>
      </c>
      <c r="C3873" s="31">
        <v>44960</v>
      </c>
      <c r="D3873" s="19" t="s">
        <v>1807</v>
      </c>
      <c r="E3873" s="51" t="str">
        <f>IF(ISBLANK(LeaveTracker[[#This Row],[Employee Name]]),"-----",VLOOKUP(LeaveTracker[[#This Row],[Employee Name]],Employees[[Employee Name]:[Office]],7))</f>
        <v>CENRO</v>
      </c>
      <c r="F3873" s="51" t="str">
        <f>IF(ISBLANK(LeaveTracker[[#This Row],[Employee Name]]),"-----",VLOOKUP(LeaveTracker[[#This Row],[Employee Name]],Employees[[Employee Name]:[Office]],6))</f>
        <v>CASUAL</v>
      </c>
      <c r="G3873" s="24">
        <v>44605</v>
      </c>
      <c r="H3873" s="24">
        <v>44606</v>
      </c>
      <c r="I3873" s="57" t="s">
        <v>82</v>
      </c>
      <c r="K3873" s="51" t="str">
        <f ca="1">LeaveTracker[[#This Row],[Days]]&amp;" "&amp;LeaveTracker[[#This Row],[Type of Leave]]</f>
        <v>1 VL</v>
      </c>
      <c r="L3873" s="23">
        <f ca="1">NETWORKDAYS(LeaveTracker[[#This Row],[Start Date]],LeaveTracker[[#This Row],[End Date]],lstHolidays)</f>
        <v>1</v>
      </c>
      <c r="M3873" s="27"/>
    </row>
    <row r="3874" spans="1:13" ht="30" hidden="1" customHeight="1" x14ac:dyDescent="0.3">
      <c r="A3874" s="27">
        <f t="shared" si="35"/>
        <v>369</v>
      </c>
      <c r="B3874" s="31">
        <v>44985</v>
      </c>
      <c r="C3874" s="31">
        <v>44960</v>
      </c>
      <c r="D3874" s="19" t="s">
        <v>1807</v>
      </c>
      <c r="E3874" s="51" t="str">
        <f>IF(ISBLANK(LeaveTracker[[#This Row],[Employee Name]]),"-----",VLOOKUP(LeaveTracker[[#This Row],[Employee Name]],Employees[[Employee Name]:[Office]],7))</f>
        <v>CENRO</v>
      </c>
      <c r="F3874" s="51" t="str">
        <f>IF(ISBLANK(LeaveTracker[[#This Row],[Employee Name]]),"-----",VLOOKUP(LeaveTracker[[#This Row],[Employee Name]],Employees[[Employee Name]:[Office]],6))</f>
        <v>CASUAL</v>
      </c>
      <c r="G3874" s="24">
        <v>44966</v>
      </c>
      <c r="H3874" s="24">
        <v>44966</v>
      </c>
      <c r="I3874" s="57" t="s">
        <v>300</v>
      </c>
      <c r="J3874" s="43" t="s">
        <v>1771</v>
      </c>
      <c r="K3874" s="51" t="str">
        <f ca="1">LeaveTracker[[#This Row],[Days]]&amp;" "&amp;LeaveTracker[[#This Row],[Type of Leave]]</f>
        <v>1 OTHER</v>
      </c>
      <c r="L3874" s="23">
        <f ca="1">NETWORKDAYS(LeaveTracker[[#This Row],[Start Date]],LeaveTracker[[#This Row],[End Date]],lstHolidays)</f>
        <v>1</v>
      </c>
      <c r="M3874" s="27"/>
    </row>
    <row r="3875" spans="1:13" ht="30" hidden="1" customHeight="1" x14ac:dyDescent="0.3">
      <c r="A3875" s="27">
        <f t="shared" si="35"/>
        <v>370</v>
      </c>
      <c r="B3875" s="31">
        <v>44985</v>
      </c>
      <c r="C3875" s="31">
        <v>44915</v>
      </c>
      <c r="D3875" s="19" t="s">
        <v>1770</v>
      </c>
      <c r="E3875" s="51" t="str">
        <f>IF(ISBLANK(LeaveTracker[[#This Row],[Employee Name]]),"-----",VLOOKUP(LeaveTracker[[#This Row],[Employee Name]],Employees[[Employee Name]:[Office]],7))</f>
        <v>TCIS</v>
      </c>
      <c r="F3875" s="51" t="str">
        <f>IF(ISBLANK(LeaveTracker[[#This Row],[Employee Name]]),"-----",VLOOKUP(LeaveTracker[[#This Row],[Employee Name]],Employees[[Employee Name]:[Office]],6))</f>
        <v>CASUAL</v>
      </c>
      <c r="G3875" s="24">
        <v>44916</v>
      </c>
      <c r="H3875" s="24">
        <v>44918</v>
      </c>
      <c r="I3875" s="57" t="s">
        <v>300</v>
      </c>
      <c r="J3875" s="43" t="s">
        <v>1771</v>
      </c>
      <c r="K3875" s="51" t="str">
        <f ca="1">LeaveTracker[[#This Row],[Days]]&amp;" "&amp;LeaveTracker[[#This Row],[Type of Leave]]</f>
        <v>3 OTHER</v>
      </c>
      <c r="L3875" s="23">
        <f ca="1">NETWORKDAYS(LeaveTracker[[#This Row],[Start Date]],LeaveTracker[[#This Row],[End Date]],lstHolidays)</f>
        <v>3</v>
      </c>
      <c r="M3875" s="27"/>
    </row>
    <row r="3876" spans="1:13" ht="30" hidden="1" customHeight="1" x14ac:dyDescent="0.3">
      <c r="A3876" s="27">
        <f t="shared" si="35"/>
        <v>371</v>
      </c>
      <c r="B3876" s="31">
        <v>44985</v>
      </c>
      <c r="C3876" s="31">
        <v>44915</v>
      </c>
      <c r="D3876" s="19" t="s">
        <v>1770</v>
      </c>
      <c r="E3876" s="51" t="str">
        <f>IF(ISBLANK(LeaveTracker[[#This Row],[Employee Name]]),"-----",VLOOKUP(LeaveTracker[[#This Row],[Employee Name]],Employees[[Employee Name]:[Office]],7))</f>
        <v>TCIS</v>
      </c>
      <c r="F3876" s="51" t="str">
        <f>IF(ISBLANK(LeaveTracker[[#This Row],[Employee Name]]),"-----",VLOOKUP(LeaveTracker[[#This Row],[Employee Name]],Employees[[Employee Name]:[Office]],6))</f>
        <v>CASUAL</v>
      </c>
      <c r="G3876" s="24">
        <v>44921</v>
      </c>
      <c r="H3876" s="24">
        <v>44924</v>
      </c>
      <c r="I3876" s="57" t="s">
        <v>82</v>
      </c>
      <c r="K3876" s="51" t="str">
        <f ca="1">LeaveTracker[[#This Row],[Days]]&amp;" "&amp;LeaveTracker[[#This Row],[Type of Leave]]</f>
        <v>3 VL</v>
      </c>
      <c r="L3876" s="23">
        <f ca="1">NETWORKDAYS(LeaveTracker[[#This Row],[Start Date]],LeaveTracker[[#This Row],[End Date]],lstHolidays)</f>
        <v>3</v>
      </c>
      <c r="M3876" s="27"/>
    </row>
    <row r="3877" spans="1:13" ht="30" hidden="1" customHeight="1" x14ac:dyDescent="0.3">
      <c r="A3877" s="27">
        <f t="shared" si="35"/>
        <v>372</v>
      </c>
      <c r="B3877" s="31">
        <v>44985</v>
      </c>
      <c r="C3877" s="31">
        <v>44931</v>
      </c>
      <c r="D3877" s="19" t="s">
        <v>2117</v>
      </c>
      <c r="E3877" s="51" t="str">
        <f>IF(ISBLANK(LeaveTracker[[#This Row],[Employee Name]]),"-----",VLOOKUP(LeaveTracker[[#This Row],[Employee Name]],Employees[[Employee Name]:[Office]],7))</f>
        <v>OSPITAL NG TAGAYTAY</v>
      </c>
      <c r="F3877" s="51">
        <f>IF(ISBLANK(LeaveTracker[[#This Row],[Employee Name]]),"-----",VLOOKUP(LeaveTracker[[#This Row],[Employee Name]],Employees[[Employee Name]:[Office]],6))</f>
        <v>0</v>
      </c>
      <c r="G3877" s="24">
        <v>44915</v>
      </c>
      <c r="H3877" s="24">
        <v>44918</v>
      </c>
      <c r="I3877" s="57" t="s">
        <v>81</v>
      </c>
      <c r="K3877" s="51" t="str">
        <f ca="1">LeaveTracker[[#This Row],[Days]]&amp;" "&amp;LeaveTracker[[#This Row],[Type of Leave]]</f>
        <v>4 SL</v>
      </c>
      <c r="L3877" s="23">
        <f ca="1">NETWORKDAYS(LeaveTracker[[#This Row],[Start Date]],LeaveTracker[[#This Row],[End Date]],lstHolidays)</f>
        <v>4</v>
      </c>
      <c r="M3877" s="27"/>
    </row>
    <row r="3878" spans="1:13" ht="30" hidden="1" customHeight="1" x14ac:dyDescent="0.3">
      <c r="A3878" s="27">
        <v>372</v>
      </c>
      <c r="B3878" s="31">
        <v>44985</v>
      </c>
      <c r="C3878" s="31">
        <v>44931</v>
      </c>
      <c r="D3878" s="19" t="s">
        <v>2117</v>
      </c>
      <c r="E3878" s="51" t="str">
        <f>IF(ISBLANK(LeaveTracker[[#This Row],[Employee Name]]),"-----",VLOOKUP(LeaveTracker[[#This Row],[Employee Name]],Employees[[Employee Name]:[Office]],7))</f>
        <v>OSPITAL NG TAGAYTAY</v>
      </c>
      <c r="F3878" s="51">
        <f>IF(ISBLANK(LeaveTracker[[#This Row],[Employee Name]]),"-----",VLOOKUP(LeaveTracker[[#This Row],[Employee Name]],Employees[[Employee Name]:[Office]],6))</f>
        <v>0</v>
      </c>
      <c r="G3878" s="24">
        <v>44921</v>
      </c>
      <c r="H3878" s="24">
        <v>44924</v>
      </c>
      <c r="I3878" s="57" t="s">
        <v>81</v>
      </c>
      <c r="K3878" s="51" t="str">
        <f ca="1">LeaveTracker[[#This Row],[Days]]&amp;" "&amp;LeaveTracker[[#This Row],[Type of Leave]]</f>
        <v>3 SL</v>
      </c>
      <c r="L3878" s="23">
        <f ca="1">NETWORKDAYS(LeaveTracker[[#This Row],[Start Date]],LeaveTracker[[#This Row],[End Date]],lstHolidays)</f>
        <v>3</v>
      </c>
      <c r="M3878" s="27"/>
    </row>
    <row r="3879" spans="1:13" ht="30" hidden="1" customHeight="1" x14ac:dyDescent="0.3">
      <c r="A3879" s="27">
        <f t="shared" si="35"/>
        <v>373</v>
      </c>
      <c r="B3879" s="31">
        <v>44985</v>
      </c>
      <c r="C3879" s="31">
        <v>44931</v>
      </c>
      <c r="D3879" s="19" t="s">
        <v>2117</v>
      </c>
      <c r="E3879" s="51" t="str">
        <f>IF(ISBLANK(LeaveTracker[[#This Row],[Employee Name]]),"-----",VLOOKUP(LeaveTracker[[#This Row],[Employee Name]],Employees[[Employee Name]:[Office]],7))</f>
        <v>OSPITAL NG TAGAYTAY</v>
      </c>
      <c r="F3879" s="51">
        <f>IF(ISBLANK(LeaveTracker[[#This Row],[Employee Name]]),"-----",VLOOKUP(LeaveTracker[[#This Row],[Employee Name]],Employees[[Employee Name]:[Office]],6))</f>
        <v>0</v>
      </c>
      <c r="G3879" s="24">
        <v>44927</v>
      </c>
      <c r="H3879" s="24">
        <v>44957</v>
      </c>
      <c r="I3879" s="57" t="s">
        <v>81</v>
      </c>
      <c r="K3879" s="51" t="str">
        <f ca="1">LeaveTracker[[#This Row],[Days]]&amp;" "&amp;LeaveTracker[[#This Row],[Type of Leave]]</f>
        <v>21 SL</v>
      </c>
      <c r="L3879" s="23">
        <f ca="1">NETWORKDAYS(LeaveTracker[[#This Row],[Start Date]],LeaveTracker[[#This Row],[End Date]],lstHolidays)</f>
        <v>21</v>
      </c>
      <c r="M3879" s="27"/>
    </row>
    <row r="3880" spans="1:13" ht="30" hidden="1" customHeight="1" x14ac:dyDescent="0.3">
      <c r="A3880" s="27">
        <f t="shared" si="35"/>
        <v>374</v>
      </c>
      <c r="B3880" s="31">
        <v>44985</v>
      </c>
      <c r="C3880" s="31">
        <v>44922</v>
      </c>
      <c r="D3880" s="19" t="s">
        <v>1773</v>
      </c>
      <c r="E3880" s="51" t="str">
        <f>IF(ISBLANK(LeaveTracker[[#This Row],[Employee Name]]),"-----",VLOOKUP(LeaveTracker[[#This Row],[Employee Name]],Employees[[Employee Name]:[Office]],7))</f>
        <v>EEO/CITY MARKET</v>
      </c>
      <c r="F3880" s="51" t="str">
        <f>IF(ISBLANK(LeaveTracker[[#This Row],[Employee Name]]),"-----",VLOOKUP(LeaveTracker[[#This Row],[Employee Name]],Employees[[Employee Name]:[Office]],6))</f>
        <v>CASUAL</v>
      </c>
      <c r="G3880" s="24">
        <v>44923</v>
      </c>
      <c r="H3880" s="24">
        <v>44923</v>
      </c>
      <c r="I3880" s="57" t="s">
        <v>300</v>
      </c>
      <c r="J3880" s="43" t="s">
        <v>2118</v>
      </c>
      <c r="K3880" s="51" t="str">
        <f ca="1">LeaveTracker[[#This Row],[Days]]&amp;" "&amp;LeaveTracker[[#This Row],[Type of Leave]]</f>
        <v>1 OTHER</v>
      </c>
      <c r="L3880" s="23">
        <f ca="1">NETWORKDAYS(LeaveTracker[[#This Row],[Start Date]],LeaveTracker[[#This Row],[End Date]],lstHolidays)</f>
        <v>1</v>
      </c>
      <c r="M3880" s="27"/>
    </row>
    <row r="3881" spans="1:13" ht="30" hidden="1" customHeight="1" x14ac:dyDescent="0.3">
      <c r="A3881" s="27">
        <f t="shared" si="35"/>
        <v>375</v>
      </c>
      <c r="B3881" s="31">
        <v>44985</v>
      </c>
      <c r="C3881" s="31">
        <v>44940</v>
      </c>
      <c r="D3881" s="19" t="s">
        <v>1773</v>
      </c>
      <c r="E3881" s="51" t="str">
        <f>IF(ISBLANK(LeaveTracker[[#This Row],[Employee Name]]),"-----",VLOOKUP(LeaveTracker[[#This Row],[Employee Name]],Employees[[Employee Name]:[Office]],7))</f>
        <v>EEO/CITY MARKET</v>
      </c>
      <c r="F3881" s="51" t="str">
        <f>IF(ISBLANK(LeaveTracker[[#This Row],[Employee Name]]),"-----",VLOOKUP(LeaveTracker[[#This Row],[Employee Name]],Employees[[Employee Name]:[Office]],6))</f>
        <v>CASUAL</v>
      </c>
      <c r="G3881" s="24">
        <v>44936</v>
      </c>
      <c r="H3881" s="24">
        <v>44940</v>
      </c>
      <c r="I3881" s="57" t="s">
        <v>81</v>
      </c>
      <c r="K3881" s="51" t="str">
        <f ca="1">LeaveTracker[[#This Row],[Days]]&amp;" "&amp;LeaveTracker[[#This Row],[Type of Leave]]</f>
        <v>4 SL</v>
      </c>
      <c r="L3881" s="23">
        <f ca="1">NETWORKDAYS(LeaveTracker[[#This Row],[Start Date]],LeaveTracker[[#This Row],[End Date]],lstHolidays)</f>
        <v>4</v>
      </c>
      <c r="M3881" s="27"/>
    </row>
    <row r="3882" spans="1:13" ht="30" hidden="1" customHeight="1" x14ac:dyDescent="0.3">
      <c r="A3882" s="27">
        <f t="shared" si="35"/>
        <v>376</v>
      </c>
      <c r="B3882" s="31">
        <v>44985</v>
      </c>
      <c r="C3882" s="31">
        <v>44963</v>
      </c>
      <c r="D3882" s="19" t="s">
        <v>1951</v>
      </c>
      <c r="E3882" s="51" t="str">
        <f>IF(ISBLANK(LeaveTracker[[#This Row],[Employee Name]]),"-----",VLOOKUP(LeaveTracker[[#This Row],[Employee Name]],Employees[[Employee Name]:[Office]],7))</f>
        <v>TCIS</v>
      </c>
      <c r="F3882" s="51" t="str">
        <f>IF(ISBLANK(LeaveTracker[[#This Row],[Employee Name]]),"-----",VLOOKUP(LeaveTracker[[#This Row],[Employee Name]],Employees[[Employee Name]:[Office]],6))</f>
        <v>JOBCON</v>
      </c>
      <c r="G3882" s="24">
        <v>44944</v>
      </c>
      <c r="H3882" s="24">
        <v>44957</v>
      </c>
      <c r="I3882" s="57" t="s">
        <v>81</v>
      </c>
      <c r="K3882" s="51" t="str">
        <f ca="1">LeaveTracker[[#This Row],[Days]]&amp;" "&amp;LeaveTracker[[#This Row],[Type of Leave]]</f>
        <v>10 SL</v>
      </c>
      <c r="L3882" s="23">
        <f ca="1">NETWORKDAYS(LeaveTracker[[#This Row],[Start Date]],LeaveTracker[[#This Row],[End Date]],lstHolidays)</f>
        <v>10</v>
      </c>
      <c r="M3882" s="27"/>
    </row>
    <row r="3883" spans="1:13" ht="30" hidden="1" customHeight="1" x14ac:dyDescent="0.3">
      <c r="A3883" s="27">
        <f t="shared" si="35"/>
        <v>377</v>
      </c>
      <c r="B3883" s="31">
        <v>44985</v>
      </c>
      <c r="C3883" s="31">
        <v>44942</v>
      </c>
      <c r="D3883" s="19" t="s">
        <v>1765</v>
      </c>
      <c r="E3883" s="51" t="str">
        <f>IF(ISBLANK(LeaveTracker[[#This Row],[Employee Name]]),"-----",VLOOKUP(LeaveTracker[[#This Row],[Employee Name]],Employees[[Employee Name]:[Office]],7))</f>
        <v>MAHOGANY MARKET</v>
      </c>
      <c r="F3883" s="51" t="str">
        <f>IF(ISBLANK(LeaveTracker[[#This Row],[Employee Name]]),"-----",VLOOKUP(LeaveTracker[[#This Row],[Employee Name]],Employees[[Employee Name]:[Office]],6))</f>
        <v>CASUAL</v>
      </c>
      <c r="G3883" s="24">
        <v>44938</v>
      </c>
      <c r="H3883" s="24">
        <v>44939</v>
      </c>
      <c r="I3883" s="57" t="s">
        <v>81</v>
      </c>
      <c r="K3883" s="51" t="str">
        <f ca="1">LeaveTracker[[#This Row],[Days]]&amp;" "&amp;LeaveTracker[[#This Row],[Type of Leave]]</f>
        <v>2 SL</v>
      </c>
      <c r="L3883" s="23">
        <f ca="1">NETWORKDAYS(LeaveTracker[[#This Row],[Start Date]],LeaveTracker[[#This Row],[End Date]],lstHolidays)</f>
        <v>2</v>
      </c>
      <c r="M3883" s="27"/>
    </row>
    <row r="3884" spans="1:13" ht="30" hidden="1" customHeight="1" x14ac:dyDescent="0.3">
      <c r="A3884" s="27">
        <f t="shared" si="35"/>
        <v>378</v>
      </c>
      <c r="B3884" s="31">
        <v>44985</v>
      </c>
      <c r="C3884" s="31">
        <v>44944</v>
      </c>
      <c r="D3884" s="19" t="s">
        <v>1766</v>
      </c>
      <c r="E3884" s="51" t="str">
        <f>IF(ISBLANK(LeaveTracker[[#This Row],[Employee Name]]),"-----",VLOOKUP(LeaveTracker[[#This Row],[Employee Name]],Employees[[Employee Name]:[Office]],7))</f>
        <v>AGRICULTURE OFFICE</v>
      </c>
      <c r="F3884" s="51" t="str">
        <f>IF(ISBLANK(LeaveTracker[[#This Row],[Employee Name]]),"-----",VLOOKUP(LeaveTracker[[#This Row],[Employee Name]],Employees[[Employee Name]:[Office]],6))</f>
        <v>CASUAL</v>
      </c>
      <c r="G3884" s="24">
        <v>44951</v>
      </c>
      <c r="H3884" s="24">
        <v>44951</v>
      </c>
      <c r="I3884" s="57" t="s">
        <v>300</v>
      </c>
      <c r="J3884" s="43" t="s">
        <v>1771</v>
      </c>
      <c r="K3884" s="51" t="str">
        <f ca="1">LeaveTracker[[#This Row],[Days]]&amp;" "&amp;LeaveTracker[[#This Row],[Type of Leave]]</f>
        <v>1 OTHER</v>
      </c>
      <c r="L3884" s="23">
        <f ca="1">NETWORKDAYS(LeaveTracker[[#This Row],[Start Date]],LeaveTracker[[#This Row],[End Date]],lstHolidays)</f>
        <v>1</v>
      </c>
      <c r="M3884" s="27"/>
    </row>
    <row r="3885" spans="1:13" ht="30" hidden="1" customHeight="1" x14ac:dyDescent="0.3">
      <c r="A3885" s="27">
        <f t="shared" si="35"/>
        <v>379</v>
      </c>
      <c r="B3885" s="31">
        <v>44985</v>
      </c>
      <c r="C3885" s="31">
        <v>44949</v>
      </c>
      <c r="D3885" s="19" t="s">
        <v>2120</v>
      </c>
      <c r="E3885" s="51" t="str">
        <f>IF(ISBLANK(LeaveTracker[[#This Row],[Employee Name]]),"-----",VLOOKUP(LeaveTracker[[#This Row],[Employee Name]],Employees[[Employee Name]:[Office]],7))</f>
        <v>CENRO</v>
      </c>
      <c r="F3885" s="51">
        <f>IF(ISBLANK(LeaveTracker[[#This Row],[Employee Name]]),"-----",VLOOKUP(LeaveTracker[[#This Row],[Employee Name]],Employees[[Employee Name]:[Office]],6))</f>
        <v>0</v>
      </c>
      <c r="G3885" s="24">
        <v>44954</v>
      </c>
      <c r="H3885" s="24">
        <v>44956</v>
      </c>
      <c r="I3885" s="57" t="s">
        <v>82</v>
      </c>
      <c r="K3885" s="51" t="str">
        <f ca="1">LeaveTracker[[#This Row],[Days]]&amp;" "&amp;LeaveTracker[[#This Row],[Type of Leave]]</f>
        <v>1 VL</v>
      </c>
      <c r="L3885" s="23">
        <f ca="1">NETWORKDAYS(LeaveTracker[[#This Row],[Start Date]],LeaveTracker[[#This Row],[End Date]],lstHolidays)</f>
        <v>1</v>
      </c>
      <c r="M3885" s="27"/>
    </row>
    <row r="3886" spans="1:13" ht="30" hidden="1" customHeight="1" x14ac:dyDescent="0.3">
      <c r="A3886" s="27">
        <f t="shared" si="35"/>
        <v>380</v>
      </c>
      <c r="B3886" s="31">
        <v>44985</v>
      </c>
      <c r="C3886" s="31">
        <v>44953</v>
      </c>
      <c r="D3886" s="19" t="s">
        <v>2122</v>
      </c>
      <c r="E3886" s="51" t="str">
        <f>IF(ISBLANK(LeaveTracker[[#This Row],[Employee Name]]),"-----",VLOOKUP(LeaveTracker[[#This Row],[Employee Name]],Employees[[Employee Name]:[Office]],7))</f>
        <v>GSO</v>
      </c>
      <c r="F3886" s="51">
        <f>IF(ISBLANK(LeaveTracker[[#This Row],[Employee Name]]),"-----",VLOOKUP(LeaveTracker[[#This Row],[Employee Name]],Employees[[Employee Name]:[Office]],6))</f>
        <v>0</v>
      </c>
      <c r="G3886" s="24">
        <v>44932</v>
      </c>
      <c r="H3886" s="24">
        <v>44936</v>
      </c>
      <c r="I3886" s="57" t="s">
        <v>82</v>
      </c>
      <c r="K3886" s="51" t="str">
        <f ca="1">LeaveTracker[[#This Row],[Days]]&amp;" "&amp;LeaveTracker[[#This Row],[Type of Leave]]</f>
        <v>3 VL</v>
      </c>
      <c r="L3886" s="23">
        <f ca="1">NETWORKDAYS(LeaveTracker[[#This Row],[Start Date]],LeaveTracker[[#This Row],[End Date]],lstHolidays)</f>
        <v>3</v>
      </c>
      <c r="M3886" s="27"/>
    </row>
    <row r="3887" spans="1:13" ht="30" hidden="1" customHeight="1" x14ac:dyDescent="0.3">
      <c r="A3887" s="27">
        <v>380</v>
      </c>
      <c r="B3887" s="31">
        <v>44985</v>
      </c>
      <c r="C3887" s="31">
        <v>44953</v>
      </c>
      <c r="D3887" s="19" t="s">
        <v>2122</v>
      </c>
      <c r="E3887" s="51" t="str">
        <f>IF(ISBLANK(LeaveTracker[[#This Row],[Employee Name]]),"-----",VLOOKUP(LeaveTracker[[#This Row],[Employee Name]],Employees[[Employee Name]:[Office]],7))</f>
        <v>GSO</v>
      </c>
      <c r="F3887" s="51">
        <f>IF(ISBLANK(LeaveTracker[[#This Row],[Employee Name]]),"-----",VLOOKUP(LeaveTracker[[#This Row],[Employee Name]],Employees[[Employee Name]:[Office]],6))</f>
        <v>0</v>
      </c>
      <c r="G3887" s="24">
        <v>44939</v>
      </c>
      <c r="H3887" s="24">
        <v>44940</v>
      </c>
      <c r="I3887" s="57" t="s">
        <v>82</v>
      </c>
      <c r="K3887" s="51" t="str">
        <f ca="1">LeaveTracker[[#This Row],[Days]]&amp;" "&amp;LeaveTracker[[#This Row],[Type of Leave]]</f>
        <v>1 VL</v>
      </c>
      <c r="L3887" s="23">
        <f ca="1">NETWORKDAYS(LeaveTracker[[#This Row],[Start Date]],LeaveTracker[[#This Row],[End Date]],lstHolidays)</f>
        <v>1</v>
      </c>
      <c r="M3887" s="27"/>
    </row>
    <row r="3888" spans="1:13" ht="30" hidden="1" customHeight="1" x14ac:dyDescent="0.3">
      <c r="A3888" s="27">
        <f t="shared" si="35"/>
        <v>381</v>
      </c>
      <c r="B3888" s="31">
        <v>44985</v>
      </c>
      <c r="C3888" s="31">
        <v>44952</v>
      </c>
      <c r="D3888" s="19" t="s">
        <v>2125</v>
      </c>
      <c r="E3888" s="51" t="str">
        <f>IF(ISBLANK(LeaveTracker[[#This Row],[Employee Name]]),"-----",VLOOKUP(LeaveTracker[[#This Row],[Employee Name]],Employees[[Employee Name]:[Office]],7))</f>
        <v>CHO</v>
      </c>
      <c r="F3888" s="51">
        <f>IF(ISBLANK(LeaveTracker[[#This Row],[Employee Name]]),"-----",VLOOKUP(LeaveTracker[[#This Row],[Employee Name]],Employees[[Employee Name]:[Office]],6))</f>
        <v>0</v>
      </c>
      <c r="G3888" s="24">
        <v>44951</v>
      </c>
      <c r="H3888" s="24">
        <v>44949</v>
      </c>
      <c r="I3888" s="57" t="s">
        <v>81</v>
      </c>
      <c r="K3888" s="51" t="str">
        <f ca="1">LeaveTracker[[#This Row],[Days]]&amp;" "&amp;LeaveTracker[[#This Row],[Type of Leave]]</f>
        <v>-3 SL</v>
      </c>
      <c r="L3888" s="23">
        <f ca="1">NETWORKDAYS(LeaveTracker[[#This Row],[Start Date]],LeaveTracker[[#This Row],[End Date]],lstHolidays)</f>
        <v>-3</v>
      </c>
      <c r="M3888" s="27"/>
    </row>
    <row r="3889" spans="1:13" ht="30" hidden="1" customHeight="1" x14ac:dyDescent="0.3">
      <c r="A3889" s="27">
        <f t="shared" si="35"/>
        <v>382</v>
      </c>
      <c r="B3889" s="31">
        <v>44985</v>
      </c>
      <c r="C3889" s="31">
        <v>44960</v>
      </c>
      <c r="D3889" s="19" t="s">
        <v>1905</v>
      </c>
      <c r="E3889" s="51" t="str">
        <f>IF(ISBLANK(LeaveTracker[[#This Row],[Employee Name]]),"-----",VLOOKUP(LeaveTracker[[#This Row],[Employee Name]],Employees[[Employee Name]:[Office]],7))</f>
        <v>CTO</v>
      </c>
      <c r="F3889" s="51" t="str">
        <f>IF(ISBLANK(LeaveTracker[[#This Row],[Employee Name]]),"-----",VLOOKUP(LeaveTracker[[#This Row],[Employee Name]],Employees[[Employee Name]:[Office]],6))</f>
        <v>JOBCON</v>
      </c>
      <c r="G3889" s="24">
        <v>44958</v>
      </c>
      <c r="H3889" s="24">
        <v>44959</v>
      </c>
      <c r="I3889" s="57" t="s">
        <v>81</v>
      </c>
      <c r="K3889" s="51" t="str">
        <f ca="1">LeaveTracker[[#This Row],[Days]]&amp;" "&amp;LeaveTracker[[#This Row],[Type of Leave]]</f>
        <v>2 SL</v>
      </c>
      <c r="L3889" s="23">
        <f ca="1">NETWORKDAYS(LeaveTracker[[#This Row],[Start Date]],LeaveTracker[[#This Row],[End Date]],lstHolidays)</f>
        <v>2</v>
      </c>
      <c r="M3889" s="27"/>
    </row>
    <row r="3890" spans="1:13" ht="30" hidden="1" customHeight="1" x14ac:dyDescent="0.3">
      <c r="A3890" s="27">
        <f t="shared" si="35"/>
        <v>383</v>
      </c>
      <c r="B3890" s="31">
        <v>44985</v>
      </c>
      <c r="C3890" s="31">
        <v>44929</v>
      </c>
      <c r="D3890" s="19" t="s">
        <v>2128</v>
      </c>
      <c r="E3890" s="51" t="str">
        <f>IF(ISBLANK(LeaveTracker[[#This Row],[Employee Name]]),"-----",VLOOKUP(LeaveTracker[[#This Row],[Employee Name]],Employees[[Employee Name]:[Office]],7))</f>
        <v>ACCOUNTING</v>
      </c>
      <c r="F3890" s="51">
        <f>IF(ISBLANK(LeaveTracker[[#This Row],[Employee Name]]),"-----",VLOOKUP(LeaveTracker[[#This Row],[Employee Name]],Employees[[Employee Name]:[Office]],6))</f>
        <v>0</v>
      </c>
      <c r="G3890" s="24">
        <v>44879</v>
      </c>
      <c r="H3890" s="24">
        <v>44879</v>
      </c>
      <c r="I3890" s="57" t="s">
        <v>81</v>
      </c>
      <c r="K3890" s="51" t="str">
        <f ca="1">LeaveTracker[[#This Row],[Days]]&amp;" "&amp;LeaveTracker[[#This Row],[Type of Leave]]</f>
        <v>1 SL</v>
      </c>
      <c r="L3890" s="23">
        <f ca="1">NETWORKDAYS(LeaveTracker[[#This Row],[Start Date]],LeaveTracker[[#This Row],[End Date]],lstHolidays)</f>
        <v>1</v>
      </c>
      <c r="M3890" s="27"/>
    </row>
    <row r="3891" spans="1:13" ht="30" hidden="1" customHeight="1" x14ac:dyDescent="0.3">
      <c r="A3891" s="27">
        <v>283</v>
      </c>
      <c r="B3891" s="31">
        <v>44985</v>
      </c>
      <c r="C3891" s="31">
        <v>44929</v>
      </c>
      <c r="D3891" s="19" t="s">
        <v>2128</v>
      </c>
      <c r="E3891" s="51" t="str">
        <f>IF(ISBLANK(LeaveTracker[[#This Row],[Employee Name]]),"-----",VLOOKUP(LeaveTracker[[#This Row],[Employee Name]],Employees[[Employee Name]:[Office]],7))</f>
        <v>ACCOUNTING</v>
      </c>
      <c r="F3891" s="51">
        <f>IF(ISBLANK(LeaveTracker[[#This Row],[Employee Name]]),"-----",VLOOKUP(LeaveTracker[[#This Row],[Employee Name]],Employees[[Employee Name]:[Office]],6))</f>
        <v>0</v>
      </c>
      <c r="G3891" s="24">
        <v>44908</v>
      </c>
      <c r="H3891" s="24">
        <v>44908</v>
      </c>
      <c r="I3891" s="57" t="s">
        <v>81</v>
      </c>
      <c r="K3891" s="51" t="str">
        <f ca="1">LeaveTracker[[#This Row],[Days]]&amp;" "&amp;LeaveTracker[[#This Row],[Type of Leave]]</f>
        <v>1 SL</v>
      </c>
      <c r="L3891" s="23">
        <f ca="1">NETWORKDAYS(LeaveTracker[[#This Row],[Start Date]],LeaveTracker[[#This Row],[End Date]],lstHolidays)</f>
        <v>1</v>
      </c>
      <c r="M3891" s="27"/>
    </row>
    <row r="3892" spans="1:13" ht="30" hidden="1" customHeight="1" x14ac:dyDescent="0.3">
      <c r="A3892" s="27">
        <v>283</v>
      </c>
      <c r="B3892" s="31">
        <v>44985</v>
      </c>
      <c r="C3892" s="31">
        <v>44929</v>
      </c>
      <c r="D3892" s="19" t="s">
        <v>2128</v>
      </c>
      <c r="E3892" s="51" t="str">
        <f>IF(ISBLANK(LeaveTracker[[#This Row],[Employee Name]]),"-----",VLOOKUP(LeaveTracker[[#This Row],[Employee Name]],Employees[[Employee Name]:[Office]],7))</f>
        <v>ACCOUNTING</v>
      </c>
      <c r="F3892" s="51">
        <f>IF(ISBLANK(LeaveTracker[[#This Row],[Employee Name]]),"-----",VLOOKUP(LeaveTracker[[#This Row],[Employee Name]],Employees[[Employee Name]:[Office]],6))</f>
        <v>0</v>
      </c>
      <c r="G3892" s="24">
        <v>44924</v>
      </c>
      <c r="H3892" s="24">
        <v>44924</v>
      </c>
      <c r="I3892" s="57" t="s">
        <v>81</v>
      </c>
      <c r="K3892" s="51" t="str">
        <f ca="1">LeaveTracker[[#This Row],[Days]]&amp;" "&amp;LeaveTracker[[#This Row],[Type of Leave]]</f>
        <v>1 SL</v>
      </c>
      <c r="L3892" s="23">
        <f ca="1">NETWORKDAYS(LeaveTracker[[#This Row],[Start Date]],LeaveTracker[[#This Row],[End Date]],lstHolidays)</f>
        <v>1</v>
      </c>
      <c r="M3892" s="27"/>
    </row>
    <row r="3893" spans="1:13" ht="30" hidden="1" customHeight="1" x14ac:dyDescent="0.3">
      <c r="A3893" s="27">
        <f t="shared" si="35"/>
        <v>284</v>
      </c>
      <c r="B3893" s="31">
        <v>44985</v>
      </c>
      <c r="C3893" s="31">
        <v>45235</v>
      </c>
      <c r="D3893" s="19" t="s">
        <v>292</v>
      </c>
      <c r="E3893" s="51" t="str">
        <f>IF(ISBLANK(LeaveTracker[[#This Row],[Employee Name]]),"-----",VLOOKUP(LeaveTracker[[#This Row],[Employee Name]],Employees[[Employee Name]:[Office]],7))</f>
        <v>CENRO</v>
      </c>
      <c r="F3893" s="51" t="str">
        <f>IF(ISBLANK(LeaveTracker[[#This Row],[Employee Name]]),"-----",VLOOKUP(LeaveTracker[[#This Row],[Employee Name]],Employees[[Employee Name]:[Office]],6))</f>
        <v>REGULAR</v>
      </c>
      <c r="G3893" s="24">
        <v>44879</v>
      </c>
      <c r="H3893" s="24">
        <v>44890</v>
      </c>
      <c r="I3893" s="57" t="s">
        <v>81</v>
      </c>
      <c r="K3893" s="51" t="str">
        <f ca="1">LeaveTracker[[#This Row],[Days]]&amp;" "&amp;LeaveTracker[[#This Row],[Type of Leave]]</f>
        <v>10 SL</v>
      </c>
      <c r="L3893" s="23">
        <f ca="1">NETWORKDAYS(LeaveTracker[[#This Row],[Start Date]],LeaveTracker[[#This Row],[End Date]],lstHolidays)</f>
        <v>10</v>
      </c>
      <c r="M3893" s="27"/>
    </row>
    <row r="3894" spans="1:13" ht="30" hidden="1" customHeight="1" x14ac:dyDescent="0.3">
      <c r="A3894" s="27">
        <f t="shared" si="35"/>
        <v>285</v>
      </c>
      <c r="B3894" s="31">
        <v>44985</v>
      </c>
      <c r="C3894" s="31">
        <v>44879</v>
      </c>
      <c r="D3894" s="19" t="s">
        <v>2129</v>
      </c>
      <c r="E3894" s="51" t="str">
        <f>IF(ISBLANK(LeaveTracker[[#This Row],[Employee Name]]),"-----",VLOOKUP(LeaveTracker[[#This Row],[Employee Name]],Employees[[Employee Name]:[Office]],7))</f>
        <v>CENRO</v>
      </c>
      <c r="F3894" s="51">
        <f>IF(ISBLANK(LeaveTracker[[#This Row],[Employee Name]]),"-----",VLOOKUP(LeaveTracker[[#This Row],[Employee Name]],Employees[[Employee Name]:[Office]],6))</f>
        <v>0</v>
      </c>
      <c r="G3894" s="24">
        <v>44886</v>
      </c>
      <c r="H3894" s="24">
        <v>44890</v>
      </c>
      <c r="I3894" s="57" t="s">
        <v>81</v>
      </c>
      <c r="K3894" s="51" t="str">
        <f ca="1">LeaveTracker[[#This Row],[Days]]&amp;" "&amp;LeaveTracker[[#This Row],[Type of Leave]]</f>
        <v>5 SL</v>
      </c>
      <c r="L3894" s="23">
        <f ca="1">NETWORKDAYS(LeaveTracker[[#This Row],[Start Date]],LeaveTracker[[#This Row],[End Date]],lstHolidays)</f>
        <v>5</v>
      </c>
      <c r="M3894" s="27"/>
    </row>
    <row r="3895" spans="1:13" ht="30" hidden="1" customHeight="1" x14ac:dyDescent="0.3">
      <c r="A3895" s="27">
        <f t="shared" si="35"/>
        <v>286</v>
      </c>
      <c r="B3895" s="31">
        <v>44985</v>
      </c>
      <c r="C3895" s="31">
        <v>44880</v>
      </c>
      <c r="D3895" s="19" t="s">
        <v>2129</v>
      </c>
      <c r="E3895" s="51" t="str">
        <f>IF(ISBLANK(LeaveTracker[[#This Row],[Employee Name]]),"-----",VLOOKUP(LeaveTracker[[#This Row],[Employee Name]],Employees[[Employee Name]:[Office]],7))</f>
        <v>CENRO</v>
      </c>
      <c r="F3895" s="51">
        <f>IF(ISBLANK(LeaveTracker[[#This Row],[Employee Name]]),"-----",VLOOKUP(LeaveTracker[[#This Row],[Employee Name]],Employees[[Employee Name]:[Office]],6))</f>
        <v>0</v>
      </c>
      <c r="G3895" s="24">
        <v>44879</v>
      </c>
      <c r="H3895" s="24">
        <v>44879</v>
      </c>
      <c r="I3895" s="57" t="s">
        <v>300</v>
      </c>
      <c r="J3895" s="43" t="s">
        <v>1771</v>
      </c>
      <c r="K3895" s="51" t="str">
        <f ca="1">LeaveTracker[[#This Row],[Days]]&amp;" "&amp;LeaveTracker[[#This Row],[Type of Leave]]</f>
        <v>1 OTHER</v>
      </c>
      <c r="L3895" s="23">
        <f ca="1">NETWORKDAYS(LeaveTracker[[#This Row],[Start Date]],LeaveTracker[[#This Row],[End Date]],lstHolidays)</f>
        <v>1</v>
      </c>
      <c r="M3895" s="27"/>
    </row>
    <row r="3896" spans="1:13" ht="30" hidden="1" customHeight="1" x14ac:dyDescent="0.3">
      <c r="A3896" s="27">
        <f t="shared" si="35"/>
        <v>287</v>
      </c>
      <c r="B3896" s="31">
        <v>44985</v>
      </c>
      <c r="C3896" s="31">
        <v>44876</v>
      </c>
      <c r="D3896" s="19" t="s">
        <v>2132</v>
      </c>
      <c r="E3896" s="51" t="str">
        <f>IF(ISBLANK(LeaveTracker[[#This Row],[Employee Name]]),"-----",VLOOKUP(LeaveTracker[[#This Row],[Employee Name]],Employees[[Employee Name]:[Office]],7))</f>
        <v>BPLO</v>
      </c>
      <c r="F3896" s="51">
        <f>IF(ISBLANK(LeaveTracker[[#This Row],[Employee Name]]),"-----",VLOOKUP(LeaveTracker[[#This Row],[Employee Name]],Employees[[Employee Name]:[Office]],6))</f>
        <v>0</v>
      </c>
      <c r="G3896" s="24">
        <v>44888</v>
      </c>
      <c r="H3896" s="24">
        <v>44890</v>
      </c>
      <c r="I3896" s="57" t="s">
        <v>300</v>
      </c>
      <c r="J3896" s="43" t="s">
        <v>1771</v>
      </c>
      <c r="K3896" s="51" t="str">
        <f ca="1">LeaveTracker[[#This Row],[Days]]&amp;" "&amp;LeaveTracker[[#This Row],[Type of Leave]]</f>
        <v>3 OTHER</v>
      </c>
      <c r="L3896" s="23">
        <f ca="1">NETWORKDAYS(LeaveTracker[[#This Row],[Start Date]],LeaveTracker[[#This Row],[End Date]],lstHolidays)</f>
        <v>3</v>
      </c>
      <c r="M3896" s="27"/>
    </row>
    <row r="3897" spans="1:13" ht="30" hidden="1" customHeight="1" x14ac:dyDescent="0.3">
      <c r="A3897" s="27">
        <f t="shared" si="35"/>
        <v>288</v>
      </c>
      <c r="B3897" s="31">
        <v>44985</v>
      </c>
      <c r="C3897" s="31">
        <v>44880</v>
      </c>
      <c r="D3897" s="19" t="s">
        <v>556</v>
      </c>
      <c r="E3897" s="51" t="str">
        <f>IF(ISBLANK(LeaveTracker[[#This Row],[Employee Name]]),"-----",VLOOKUP(LeaveTracker[[#This Row],[Employee Name]],Employees[[Employee Name]:[Office]],7))</f>
        <v>CENRO</v>
      </c>
      <c r="F3897" s="51" t="str">
        <f>IF(ISBLANK(LeaveTracker[[#This Row],[Employee Name]]),"-----",VLOOKUP(LeaveTracker[[#This Row],[Employee Name]],Employees[[Employee Name]:[Office]],6))</f>
        <v>REGULAR</v>
      </c>
      <c r="G3897" s="24">
        <v>44879</v>
      </c>
      <c r="H3897" s="24">
        <v>44879</v>
      </c>
      <c r="I3897" s="57" t="s">
        <v>81</v>
      </c>
      <c r="K3897" s="51" t="str">
        <f ca="1">LeaveTracker[[#This Row],[Days]]&amp;" "&amp;LeaveTracker[[#This Row],[Type of Leave]]</f>
        <v>1 SL</v>
      </c>
      <c r="L3897" s="23">
        <f ca="1">NETWORKDAYS(LeaveTracker[[#This Row],[Start Date]],LeaveTracker[[#This Row],[End Date]],lstHolidays)</f>
        <v>1</v>
      </c>
      <c r="M3897" s="27"/>
    </row>
    <row r="3898" spans="1:13" ht="30" hidden="1" customHeight="1" x14ac:dyDescent="0.3">
      <c r="A3898" s="27">
        <f t="shared" si="35"/>
        <v>289</v>
      </c>
      <c r="B3898" s="31">
        <v>44985</v>
      </c>
      <c r="C3898" s="31">
        <v>44876</v>
      </c>
      <c r="D3898" s="19" t="s">
        <v>2041</v>
      </c>
      <c r="E3898" s="51" t="str">
        <f>IF(ISBLANK(LeaveTracker[[#This Row],[Employee Name]]),"-----",VLOOKUP(LeaveTracker[[#This Row],[Employee Name]],Employees[[Employee Name]:[Office]],7))</f>
        <v>ACCOUNTING</v>
      </c>
      <c r="F3898" s="51" t="str">
        <f>IF(ISBLANK(LeaveTracker[[#This Row],[Employee Name]]),"-----",VLOOKUP(LeaveTracker[[#This Row],[Employee Name]],Employees[[Employee Name]:[Office]],6))</f>
        <v>REGULAR</v>
      </c>
      <c r="G3898" s="24">
        <v>44872</v>
      </c>
      <c r="H3898" s="24">
        <v>44872</v>
      </c>
      <c r="I3898" s="57" t="s">
        <v>300</v>
      </c>
      <c r="J3898" s="43" t="s">
        <v>1771</v>
      </c>
      <c r="K3898" s="51" t="str">
        <f ca="1">LeaveTracker[[#This Row],[Days]]&amp;" "&amp;LeaveTracker[[#This Row],[Type of Leave]]</f>
        <v>1 OTHER</v>
      </c>
      <c r="L3898" s="23">
        <f ca="1">NETWORKDAYS(LeaveTracker[[#This Row],[Start Date]],LeaveTracker[[#This Row],[End Date]],lstHolidays)</f>
        <v>1</v>
      </c>
      <c r="M3898" s="27"/>
    </row>
    <row r="3899" spans="1:13" ht="30" hidden="1" customHeight="1" x14ac:dyDescent="0.3">
      <c r="A3899" s="27">
        <f t="shared" si="35"/>
        <v>290</v>
      </c>
      <c r="B3899" s="31">
        <v>44985</v>
      </c>
      <c r="C3899" s="31">
        <v>44879</v>
      </c>
      <c r="D3899" s="19" t="s">
        <v>1901</v>
      </c>
      <c r="E3899" s="51" t="str">
        <f>IF(ISBLANK(LeaveTracker[[#This Row],[Employee Name]]),"-----",VLOOKUP(LeaveTracker[[#This Row],[Employee Name]],Employees[[Employee Name]:[Office]],7))</f>
        <v>TCIS</v>
      </c>
      <c r="F3899" s="51" t="str">
        <f>IF(ISBLANK(LeaveTracker[[#This Row],[Employee Name]]),"-----",VLOOKUP(LeaveTracker[[#This Row],[Employee Name]],Employees[[Employee Name]:[Office]],6))</f>
        <v>CASUAL</v>
      </c>
      <c r="G3899" s="24">
        <v>44880</v>
      </c>
      <c r="H3899" s="24">
        <v>44880</v>
      </c>
      <c r="I3899" s="57" t="s">
        <v>76</v>
      </c>
      <c r="K3899" s="51" t="str">
        <f ca="1">LeaveTracker[[#This Row],[Days]]&amp;" "&amp;LeaveTracker[[#This Row],[Type of Leave]]</f>
        <v>1 Maternity</v>
      </c>
      <c r="L3899" s="23">
        <f ca="1">NETWORKDAYS(LeaveTracker[[#This Row],[Start Date]],LeaveTracker[[#This Row],[End Date]],lstHolidays)</f>
        <v>1</v>
      </c>
      <c r="M3899" s="27"/>
    </row>
    <row r="3900" spans="1:13" ht="30" hidden="1" customHeight="1" x14ac:dyDescent="0.3">
      <c r="A3900" s="27">
        <f t="shared" si="35"/>
        <v>291</v>
      </c>
      <c r="B3900" s="31">
        <v>44985</v>
      </c>
      <c r="C3900" s="31">
        <v>44879</v>
      </c>
      <c r="D3900" s="19" t="s">
        <v>621</v>
      </c>
      <c r="E3900" s="51" t="str">
        <f>IF(ISBLANK(LeaveTracker[[#This Row],[Employee Name]]),"-----",VLOOKUP(LeaveTracker[[#This Row],[Employee Name]],Employees[[Employee Name]:[Office]],7))</f>
        <v>EEO/ CITY MARKET</v>
      </c>
      <c r="F3900" s="51" t="str">
        <f>IF(ISBLANK(LeaveTracker[[#This Row],[Employee Name]]),"-----",VLOOKUP(LeaveTracker[[#This Row],[Employee Name]],Employees[[Employee Name]:[Office]],6))</f>
        <v>REGULAR</v>
      </c>
      <c r="G3900" s="24">
        <v>44880</v>
      </c>
      <c r="H3900" s="24">
        <v>44880</v>
      </c>
      <c r="I3900" s="57" t="s">
        <v>300</v>
      </c>
      <c r="J3900" s="43" t="s">
        <v>1771</v>
      </c>
      <c r="K3900" s="51" t="str">
        <f ca="1">LeaveTracker[[#This Row],[Days]]&amp;" "&amp;LeaveTracker[[#This Row],[Type of Leave]]</f>
        <v>1 OTHER</v>
      </c>
      <c r="L3900" s="23">
        <f ca="1">NETWORKDAYS(LeaveTracker[[#This Row],[Start Date]],LeaveTracker[[#This Row],[End Date]],lstHolidays)</f>
        <v>1</v>
      </c>
      <c r="M3900" s="27"/>
    </row>
    <row r="3901" spans="1:13" ht="30" hidden="1" customHeight="1" x14ac:dyDescent="0.3">
      <c r="A3901" s="27">
        <f t="shared" si="35"/>
        <v>292</v>
      </c>
      <c r="B3901" s="31">
        <v>44985</v>
      </c>
      <c r="C3901" s="31">
        <v>44886</v>
      </c>
      <c r="D3901" s="19" t="s">
        <v>326</v>
      </c>
      <c r="E3901" s="51" t="str">
        <f>IF(ISBLANK(LeaveTracker[[#This Row],[Employee Name]]),"-----",VLOOKUP(LeaveTracker[[#This Row],[Employee Name]],Employees[[Employee Name]:[Office]],7))</f>
        <v>CEO</v>
      </c>
      <c r="F3901" s="51" t="str">
        <f>IF(ISBLANK(LeaveTracker[[#This Row],[Employee Name]]),"-----",VLOOKUP(LeaveTracker[[#This Row],[Employee Name]],Employees[[Employee Name]:[Office]],6))</f>
        <v>REGULAR</v>
      </c>
      <c r="G3901" s="24">
        <v>44883</v>
      </c>
      <c r="H3901" s="24">
        <v>44883</v>
      </c>
      <c r="I3901" s="57" t="s">
        <v>81</v>
      </c>
      <c r="K3901" s="51" t="str">
        <f ca="1">LeaveTracker[[#This Row],[Days]]&amp;" "&amp;LeaveTracker[[#This Row],[Type of Leave]]</f>
        <v>1 SL</v>
      </c>
      <c r="L3901" s="23">
        <f ca="1">NETWORKDAYS(LeaveTracker[[#This Row],[Start Date]],LeaveTracker[[#This Row],[End Date]],lstHolidays)</f>
        <v>1</v>
      </c>
      <c r="M3901" s="27"/>
    </row>
    <row r="3902" spans="1:13" ht="30" hidden="1" customHeight="1" x14ac:dyDescent="0.3">
      <c r="A3902" s="27">
        <f t="shared" si="35"/>
        <v>293</v>
      </c>
      <c r="B3902" s="31">
        <v>44985</v>
      </c>
      <c r="C3902" s="31">
        <v>44791</v>
      </c>
      <c r="D3902" s="19" t="s">
        <v>326</v>
      </c>
      <c r="E3902" s="51" t="str">
        <f>IF(ISBLANK(LeaveTracker[[#This Row],[Employee Name]]),"-----",VLOOKUP(LeaveTracker[[#This Row],[Employee Name]],Employees[[Employee Name]:[Office]],7))</f>
        <v>CEO</v>
      </c>
      <c r="F3902" s="51" t="str">
        <f>IF(ISBLANK(LeaveTracker[[#This Row],[Employee Name]]),"-----",VLOOKUP(LeaveTracker[[#This Row],[Employee Name]],Employees[[Employee Name]:[Office]],6))</f>
        <v>REGULAR</v>
      </c>
      <c r="G3902" s="24">
        <v>44790</v>
      </c>
      <c r="H3902" s="24">
        <v>44790</v>
      </c>
      <c r="I3902" s="57" t="s">
        <v>81</v>
      </c>
      <c r="K3902" s="51" t="str">
        <f ca="1">LeaveTracker[[#This Row],[Days]]&amp;" "&amp;LeaveTracker[[#This Row],[Type of Leave]]</f>
        <v>1 SL</v>
      </c>
      <c r="L3902" s="23">
        <f ca="1">NETWORKDAYS(LeaveTracker[[#This Row],[Start Date]],LeaveTracker[[#This Row],[End Date]],lstHolidays)</f>
        <v>1</v>
      </c>
      <c r="M3902" s="27"/>
    </row>
    <row r="3903" spans="1:13" ht="30" hidden="1" customHeight="1" x14ac:dyDescent="0.3">
      <c r="A3903" s="27">
        <f t="shared" si="35"/>
        <v>294</v>
      </c>
      <c r="B3903" s="31">
        <v>44985</v>
      </c>
      <c r="C3903" s="31">
        <v>44918</v>
      </c>
      <c r="D3903" s="19" t="s">
        <v>2134</v>
      </c>
      <c r="E3903" s="51" t="str">
        <f>IF(ISBLANK(LeaveTracker[[#This Row],[Employee Name]]),"-----",VLOOKUP(LeaveTracker[[#This Row],[Employee Name]],Employees[[Employee Name]:[Office]],7))</f>
        <v>CENRO</v>
      </c>
      <c r="F3903" s="51">
        <f>IF(ISBLANK(LeaveTracker[[#This Row],[Employee Name]]),"-----",VLOOKUP(LeaveTracker[[#This Row],[Employee Name]],Employees[[Employee Name]:[Office]],6))</f>
        <v>0</v>
      </c>
      <c r="G3903" s="24">
        <v>44928</v>
      </c>
      <c r="H3903" s="24">
        <v>44930</v>
      </c>
      <c r="I3903" s="57" t="s">
        <v>82</v>
      </c>
      <c r="K3903" s="51" t="str">
        <f ca="1">LeaveTracker[[#This Row],[Days]]&amp;" "&amp;LeaveTracker[[#This Row],[Type of Leave]]</f>
        <v>2 VL</v>
      </c>
      <c r="L3903" s="23">
        <f ca="1">NETWORKDAYS(LeaveTracker[[#This Row],[Start Date]],LeaveTracker[[#This Row],[End Date]],lstHolidays)</f>
        <v>2</v>
      </c>
      <c r="M3903" s="27"/>
    </row>
    <row r="3904" spans="1:13" ht="30" hidden="1" customHeight="1" x14ac:dyDescent="0.3">
      <c r="A3904" s="27">
        <f t="shared" si="35"/>
        <v>295</v>
      </c>
      <c r="B3904" s="31">
        <v>44985</v>
      </c>
      <c r="C3904" s="31">
        <v>44932</v>
      </c>
      <c r="D3904" s="19" t="s">
        <v>1790</v>
      </c>
      <c r="E3904" s="51" t="str">
        <f>IF(ISBLANK(LeaveTracker[[#This Row],[Employee Name]]),"-----",VLOOKUP(LeaveTracker[[#This Row],[Employee Name]],Employees[[Employee Name]:[Office]],7))</f>
        <v>CHO</v>
      </c>
      <c r="F3904" s="51" t="str">
        <f>IF(ISBLANK(LeaveTracker[[#This Row],[Employee Name]]),"-----",VLOOKUP(LeaveTracker[[#This Row],[Employee Name]],Employees[[Employee Name]:[Office]],6))</f>
        <v>CASUAL</v>
      </c>
      <c r="G3904" s="24">
        <v>44931</v>
      </c>
      <c r="H3904" s="24">
        <v>44931</v>
      </c>
      <c r="I3904" s="57" t="s">
        <v>81</v>
      </c>
      <c r="K3904" s="51" t="str">
        <f ca="1">LeaveTracker[[#This Row],[Days]]&amp;" "&amp;LeaveTracker[[#This Row],[Type of Leave]]</f>
        <v>1 SL</v>
      </c>
      <c r="L3904" s="23">
        <f ca="1">NETWORKDAYS(LeaveTracker[[#This Row],[Start Date]],LeaveTracker[[#This Row],[End Date]],lstHolidays)</f>
        <v>1</v>
      </c>
      <c r="M3904" s="27"/>
    </row>
    <row r="3905" spans="1:13" ht="30" hidden="1" customHeight="1" x14ac:dyDescent="0.3">
      <c r="A3905" s="27">
        <f t="shared" si="35"/>
        <v>296</v>
      </c>
      <c r="B3905" s="31">
        <v>44985</v>
      </c>
      <c r="C3905" s="31">
        <v>44935</v>
      </c>
      <c r="D3905" s="19" t="s">
        <v>1885</v>
      </c>
      <c r="E3905" s="51" t="str">
        <f>IF(ISBLANK(LeaveTracker[[#This Row],[Employee Name]]),"-----",VLOOKUP(LeaveTracker[[#This Row],[Employee Name]],Employees[[Employee Name]:[Office]],7))</f>
        <v>CENRO</v>
      </c>
      <c r="F3905" s="51" t="str">
        <f>IF(ISBLANK(LeaveTracker[[#This Row],[Employee Name]]),"-----",VLOOKUP(LeaveTracker[[#This Row],[Employee Name]],Employees[[Employee Name]:[Office]],6))</f>
        <v>CASUAL</v>
      </c>
      <c r="G3905" s="24">
        <v>44933</v>
      </c>
      <c r="H3905" s="24">
        <v>44933</v>
      </c>
      <c r="I3905" s="57" t="s">
        <v>81</v>
      </c>
      <c r="K3905" s="51" t="str">
        <f ca="1">LeaveTracker[[#This Row],[Days]]&amp;" "&amp;LeaveTracker[[#This Row],[Type of Leave]]</f>
        <v>0 SL</v>
      </c>
      <c r="L3905" s="23">
        <f ca="1">NETWORKDAYS(LeaveTracker[[#This Row],[Start Date]],LeaveTracker[[#This Row],[End Date]],lstHolidays)</f>
        <v>0</v>
      </c>
      <c r="M3905" s="27"/>
    </row>
    <row r="3906" spans="1:13" ht="30" hidden="1" customHeight="1" x14ac:dyDescent="0.3">
      <c r="A3906" s="27">
        <f t="shared" si="35"/>
        <v>297</v>
      </c>
      <c r="B3906" s="31">
        <v>44985</v>
      </c>
      <c r="C3906" s="31">
        <v>44944</v>
      </c>
      <c r="D3906" s="19" t="s">
        <v>1737</v>
      </c>
      <c r="E3906" s="51" t="str">
        <f>IF(ISBLANK(LeaveTracker[[#This Row],[Employee Name]]),"-----",VLOOKUP(LeaveTracker[[#This Row],[Employee Name]],Employees[[Employee Name]:[Office]],7))</f>
        <v>LEGAL</v>
      </c>
      <c r="F3906" s="51" t="str">
        <f>IF(ISBLANK(LeaveTracker[[#This Row],[Employee Name]]),"-----",VLOOKUP(LeaveTracker[[#This Row],[Employee Name]],Employees[[Employee Name]:[Office]],6))</f>
        <v>CASUAL</v>
      </c>
      <c r="G3906" s="24">
        <v>44949</v>
      </c>
      <c r="H3906" s="24">
        <v>44949</v>
      </c>
      <c r="I3906" s="57" t="s">
        <v>82</v>
      </c>
      <c r="K3906" s="51" t="str">
        <f ca="1">LeaveTracker[[#This Row],[Days]]&amp;" "&amp;LeaveTracker[[#This Row],[Type of Leave]]</f>
        <v>1 VL</v>
      </c>
      <c r="L3906" s="23">
        <f ca="1">NETWORKDAYS(LeaveTracker[[#This Row],[Start Date]],LeaveTracker[[#This Row],[End Date]],lstHolidays)</f>
        <v>1</v>
      </c>
      <c r="M3906" s="27"/>
    </row>
    <row r="3907" spans="1:13" ht="30" hidden="1" customHeight="1" x14ac:dyDescent="0.3">
      <c r="A3907" s="27">
        <f t="shared" si="35"/>
        <v>298</v>
      </c>
      <c r="B3907" s="31">
        <v>44985</v>
      </c>
      <c r="C3907" s="31">
        <v>44940</v>
      </c>
      <c r="D3907" s="19" t="s">
        <v>1773</v>
      </c>
      <c r="E3907" s="51" t="str">
        <f>IF(ISBLANK(LeaveTracker[[#This Row],[Employee Name]]),"-----",VLOOKUP(LeaveTracker[[#This Row],[Employee Name]],Employees[[Employee Name]:[Office]],7))</f>
        <v>EEO/CITY MARKET</v>
      </c>
      <c r="F3907" s="51" t="str">
        <f>IF(ISBLANK(LeaveTracker[[#This Row],[Employee Name]]),"-----",VLOOKUP(LeaveTracker[[#This Row],[Employee Name]],Employees[[Employee Name]:[Office]],6))</f>
        <v>CASUAL</v>
      </c>
      <c r="G3907" s="24">
        <v>44943</v>
      </c>
      <c r="H3907" s="24">
        <v>44945</v>
      </c>
      <c r="I3907" s="57" t="s">
        <v>82</v>
      </c>
      <c r="K3907" s="51" t="str">
        <f ca="1">LeaveTracker[[#This Row],[Days]]&amp;" "&amp;LeaveTracker[[#This Row],[Type of Leave]]</f>
        <v>3 VL</v>
      </c>
      <c r="L3907" s="23">
        <f ca="1">NETWORKDAYS(LeaveTracker[[#This Row],[Start Date]],LeaveTracker[[#This Row],[End Date]],lstHolidays)</f>
        <v>3</v>
      </c>
      <c r="M3907" s="27"/>
    </row>
    <row r="3908" spans="1:13" ht="30" hidden="1" customHeight="1" x14ac:dyDescent="0.3">
      <c r="A3908" s="27">
        <f t="shared" si="35"/>
        <v>299</v>
      </c>
      <c r="B3908" s="31">
        <v>44985</v>
      </c>
      <c r="C3908" s="31">
        <v>44957</v>
      </c>
      <c r="D3908" s="19" t="s">
        <v>1773</v>
      </c>
      <c r="E3908" s="51" t="str">
        <f>IF(ISBLANK(LeaveTracker[[#This Row],[Employee Name]]),"-----",VLOOKUP(LeaveTracker[[#This Row],[Employee Name]],Employees[[Employee Name]:[Office]],7))</f>
        <v>EEO/CITY MARKET</v>
      </c>
      <c r="F3908" s="51" t="str">
        <f>IF(ISBLANK(LeaveTracker[[#This Row],[Employee Name]]),"-----",VLOOKUP(LeaveTracker[[#This Row],[Employee Name]],Employees[[Employee Name]:[Office]],6))</f>
        <v>CASUAL</v>
      </c>
      <c r="G3908" s="24">
        <v>44950</v>
      </c>
      <c r="H3908" s="24">
        <v>44954</v>
      </c>
      <c r="I3908" s="57" t="s">
        <v>81</v>
      </c>
      <c r="K3908" s="51" t="str">
        <f ca="1">LeaveTracker[[#This Row],[Days]]&amp;" "&amp;LeaveTracker[[#This Row],[Type of Leave]]</f>
        <v>4 SL</v>
      </c>
      <c r="L3908" s="23">
        <f ca="1">NETWORKDAYS(LeaveTracker[[#This Row],[Start Date]],LeaveTracker[[#This Row],[End Date]],lstHolidays)</f>
        <v>4</v>
      </c>
      <c r="M3908" s="27"/>
    </row>
    <row r="3909" spans="1:13" ht="30" hidden="1" customHeight="1" x14ac:dyDescent="0.3">
      <c r="A3909" s="27">
        <f t="shared" si="35"/>
        <v>300</v>
      </c>
      <c r="B3909" s="31">
        <v>44985</v>
      </c>
      <c r="C3909" s="31">
        <v>44938</v>
      </c>
      <c r="D3909" s="19" t="s">
        <v>1951</v>
      </c>
      <c r="E3909" s="51" t="str">
        <f>IF(ISBLANK(LeaveTracker[[#This Row],[Employee Name]]),"-----",VLOOKUP(LeaveTracker[[#This Row],[Employee Name]],Employees[[Employee Name]:[Office]],7))</f>
        <v>TCIS</v>
      </c>
      <c r="F3909" s="51" t="str">
        <f>IF(ISBLANK(LeaveTracker[[#This Row],[Employee Name]]),"-----",VLOOKUP(LeaveTracker[[#This Row],[Employee Name]],Employees[[Employee Name]:[Office]],6))</f>
        <v>JOBCON</v>
      </c>
      <c r="G3909" s="24">
        <v>44937</v>
      </c>
      <c r="H3909" s="24">
        <v>44938</v>
      </c>
      <c r="I3909" s="57" t="s">
        <v>81</v>
      </c>
      <c r="K3909" s="51" t="str">
        <f ca="1">LeaveTracker[[#This Row],[Days]]&amp;" "&amp;LeaveTracker[[#This Row],[Type of Leave]]</f>
        <v>2 SL</v>
      </c>
      <c r="L3909" s="23">
        <f ca="1">NETWORKDAYS(LeaveTracker[[#This Row],[Start Date]],LeaveTracker[[#This Row],[End Date]],lstHolidays)</f>
        <v>2</v>
      </c>
      <c r="M3909" s="27"/>
    </row>
    <row r="3910" spans="1:13" ht="30" hidden="1" customHeight="1" x14ac:dyDescent="0.3">
      <c r="A3910" s="27">
        <f t="shared" si="35"/>
        <v>301</v>
      </c>
      <c r="B3910" s="31">
        <v>44985</v>
      </c>
      <c r="C3910" s="31">
        <v>44916</v>
      </c>
      <c r="D3910" s="19" t="s">
        <v>2101</v>
      </c>
      <c r="E3910" s="51" t="str">
        <f>IF(ISBLANK(LeaveTracker[[#This Row],[Employee Name]]),"-----",VLOOKUP(LeaveTracker[[#This Row],[Employee Name]],Employees[[Employee Name]:[Office]],7))</f>
        <v>DEPED</v>
      </c>
      <c r="F3910" s="51">
        <f>IF(ISBLANK(LeaveTracker[[#This Row],[Employee Name]]),"-----",VLOOKUP(LeaveTracker[[#This Row],[Employee Name]],Employees[[Employee Name]:[Office]],6))</f>
        <v>0</v>
      </c>
      <c r="G3910" s="24">
        <v>44918</v>
      </c>
      <c r="H3910" s="24">
        <v>44924</v>
      </c>
      <c r="I3910" s="57" t="s">
        <v>82</v>
      </c>
      <c r="K3910" s="51" t="str">
        <f ca="1">LeaveTracker[[#This Row],[Days]]&amp;" "&amp;LeaveTracker[[#This Row],[Type of Leave]]</f>
        <v>4 VL</v>
      </c>
      <c r="L3910" s="23">
        <f ca="1">NETWORKDAYS(LeaveTracker[[#This Row],[Start Date]],LeaveTracker[[#This Row],[End Date]],lstHolidays)</f>
        <v>4</v>
      </c>
      <c r="M3910" s="27"/>
    </row>
    <row r="3911" spans="1:13" ht="30" hidden="1" customHeight="1" x14ac:dyDescent="0.3">
      <c r="A3911" s="27">
        <f t="shared" si="35"/>
        <v>302</v>
      </c>
      <c r="B3911" s="31">
        <v>44985</v>
      </c>
      <c r="C3911" s="31">
        <v>44921</v>
      </c>
      <c r="D3911" s="19" t="s">
        <v>2137</v>
      </c>
      <c r="E3911" s="51" t="str">
        <f>IF(ISBLANK(LeaveTracker[[#This Row],[Employee Name]]),"-----",VLOOKUP(LeaveTracker[[#This Row],[Employee Name]],Employees[[Employee Name]:[Office]],7))</f>
        <v>CPDO</v>
      </c>
      <c r="F3911" s="51">
        <f>IF(ISBLANK(LeaveTracker[[#This Row],[Employee Name]]),"-----",VLOOKUP(LeaveTracker[[#This Row],[Employee Name]],Employees[[Employee Name]:[Office]],6))</f>
        <v>0</v>
      </c>
      <c r="G3911" s="24">
        <v>44921</v>
      </c>
      <c r="H3911" s="24">
        <v>44925</v>
      </c>
      <c r="I3911" s="57" t="s">
        <v>82</v>
      </c>
      <c r="K3911" s="51" t="str">
        <f ca="1">LeaveTracker[[#This Row],[Days]]&amp;" "&amp;LeaveTracker[[#This Row],[Type of Leave]]</f>
        <v>3 VL</v>
      </c>
      <c r="L3911" s="23">
        <f ca="1">NETWORKDAYS(LeaveTracker[[#This Row],[Start Date]],LeaveTracker[[#This Row],[End Date]],lstHolidays)</f>
        <v>3</v>
      </c>
      <c r="M3911" s="27"/>
    </row>
    <row r="3912" spans="1:13" ht="30" hidden="1" customHeight="1" x14ac:dyDescent="0.3">
      <c r="A3912" s="27">
        <f t="shared" si="35"/>
        <v>303</v>
      </c>
      <c r="B3912" s="31">
        <v>44985</v>
      </c>
      <c r="C3912" s="31">
        <v>44909</v>
      </c>
      <c r="D3912" s="19" t="s">
        <v>1825</v>
      </c>
      <c r="E3912" s="51" t="str">
        <f>IF(ISBLANK(LeaveTracker[[#This Row],[Employee Name]]),"-----",VLOOKUP(LeaveTracker[[#This Row],[Employee Name]],Employees[[Employee Name]:[Office]],7))</f>
        <v>CHO</v>
      </c>
      <c r="F3912" s="51" t="str">
        <f>IF(ISBLANK(LeaveTracker[[#This Row],[Employee Name]]),"-----",VLOOKUP(LeaveTracker[[#This Row],[Employee Name]],Employees[[Employee Name]:[Office]],6))</f>
        <v>CASUAL</v>
      </c>
      <c r="G3912" s="24">
        <v>44924</v>
      </c>
      <c r="H3912" s="24">
        <v>44924</v>
      </c>
      <c r="I3912" s="57" t="s">
        <v>82</v>
      </c>
      <c r="K3912" s="51" t="str">
        <f ca="1">LeaveTracker[[#This Row],[Days]]&amp;" "&amp;LeaveTracker[[#This Row],[Type of Leave]]</f>
        <v>1 VL</v>
      </c>
      <c r="L3912" s="23">
        <f ca="1">NETWORKDAYS(LeaveTracker[[#This Row],[Start Date]],LeaveTracker[[#This Row],[End Date]],lstHolidays)</f>
        <v>1</v>
      </c>
      <c r="M3912" s="27"/>
    </row>
    <row r="3913" spans="1:13" ht="30" hidden="1" customHeight="1" x14ac:dyDescent="0.3">
      <c r="A3913" s="27">
        <f t="shared" si="35"/>
        <v>304</v>
      </c>
      <c r="B3913" s="31">
        <v>44985</v>
      </c>
      <c r="C3913" s="31">
        <v>44921</v>
      </c>
      <c r="D3913" s="19" t="s">
        <v>2139</v>
      </c>
      <c r="E3913" s="51" t="str">
        <f>IF(ISBLANK(LeaveTracker[[#This Row],[Employee Name]]),"-----",VLOOKUP(LeaveTracker[[#This Row],[Employee Name]],Employees[[Employee Name]:[Office]],7))</f>
        <v>CPDO</v>
      </c>
      <c r="F3913" s="51">
        <f>IF(ISBLANK(LeaveTracker[[#This Row],[Employee Name]]),"-----",VLOOKUP(LeaveTracker[[#This Row],[Employee Name]],Employees[[Employee Name]:[Office]],6))</f>
        <v>0</v>
      </c>
      <c r="G3913" s="24">
        <v>44921</v>
      </c>
      <c r="H3913" s="24">
        <v>44925</v>
      </c>
      <c r="I3913" s="57" t="s">
        <v>82</v>
      </c>
      <c r="K3913" s="51" t="str">
        <f ca="1">LeaveTracker[[#This Row],[Days]]&amp;" "&amp;LeaveTracker[[#This Row],[Type of Leave]]</f>
        <v>3 VL</v>
      </c>
      <c r="L3913" s="23">
        <f ca="1">NETWORKDAYS(LeaveTracker[[#This Row],[Start Date]],LeaveTracker[[#This Row],[End Date]],lstHolidays)</f>
        <v>3</v>
      </c>
      <c r="M3913" s="27"/>
    </row>
    <row r="3914" spans="1:13" ht="30" hidden="1" customHeight="1" x14ac:dyDescent="0.3">
      <c r="A3914" s="27">
        <f t="shared" si="35"/>
        <v>305</v>
      </c>
      <c r="B3914" s="31">
        <v>44985</v>
      </c>
      <c r="C3914" s="31">
        <v>44921</v>
      </c>
      <c r="D3914" s="19" t="s">
        <v>1949</v>
      </c>
      <c r="E3914" s="51" t="str">
        <f>IF(ISBLANK(LeaveTracker[[#This Row],[Employee Name]]),"-----",VLOOKUP(LeaveTracker[[#This Row],[Employee Name]],Employees[[Employee Name]:[Office]],7))</f>
        <v>CPDO</v>
      </c>
      <c r="F3914" s="51" t="str">
        <f>IF(ISBLANK(LeaveTracker[[#This Row],[Employee Name]]),"-----",VLOOKUP(LeaveTracker[[#This Row],[Employee Name]],Employees[[Employee Name]:[Office]],6))</f>
        <v>REGULAR</v>
      </c>
      <c r="G3914" s="24">
        <v>44921</v>
      </c>
      <c r="H3914" s="24">
        <v>44925</v>
      </c>
      <c r="I3914" s="57" t="s">
        <v>82</v>
      </c>
      <c r="K3914" s="51" t="str">
        <f ca="1">LeaveTracker[[#This Row],[Days]]&amp;" "&amp;LeaveTracker[[#This Row],[Type of Leave]]</f>
        <v>3 VL</v>
      </c>
      <c r="L3914" s="23">
        <f ca="1">NETWORKDAYS(LeaveTracker[[#This Row],[Start Date]],LeaveTracker[[#This Row],[End Date]],lstHolidays)</f>
        <v>3</v>
      </c>
      <c r="M3914" s="27"/>
    </row>
    <row r="3915" spans="1:13" ht="30" hidden="1" customHeight="1" x14ac:dyDescent="0.3">
      <c r="A3915" s="27">
        <f t="shared" si="35"/>
        <v>306</v>
      </c>
      <c r="B3915" s="31">
        <v>44985</v>
      </c>
      <c r="C3915" s="31">
        <v>44912</v>
      </c>
      <c r="D3915" s="19" t="s">
        <v>2140</v>
      </c>
      <c r="E3915" s="51" t="str">
        <f>IF(ISBLANK(LeaveTracker[[#This Row],[Employee Name]]),"-----",VLOOKUP(LeaveTracker[[#This Row],[Employee Name]],Employees[[Employee Name]:[Office]],7))</f>
        <v>PICNIC GROVE</v>
      </c>
      <c r="F3915" s="51">
        <f>IF(ISBLANK(LeaveTracker[[#This Row],[Employee Name]]),"-----",VLOOKUP(LeaveTracker[[#This Row],[Employee Name]],Employees[[Employee Name]:[Office]],6))</f>
        <v>0</v>
      </c>
      <c r="G3915" s="24">
        <v>44903</v>
      </c>
      <c r="H3915" s="24">
        <v>44907</v>
      </c>
      <c r="I3915" s="57" t="s">
        <v>300</v>
      </c>
      <c r="J3915" s="43" t="s">
        <v>301</v>
      </c>
      <c r="K3915" s="51" t="str">
        <f ca="1">LeaveTracker[[#This Row],[Days]]&amp;" "&amp;LeaveTracker[[#This Row],[Type of Leave]]</f>
        <v>2 OTHER</v>
      </c>
      <c r="L3915" s="23">
        <f ca="1">NETWORKDAYS(LeaveTracker[[#This Row],[Start Date]],LeaveTracker[[#This Row],[End Date]],lstHolidays)</f>
        <v>2</v>
      </c>
      <c r="M3915" s="27"/>
    </row>
    <row r="3916" spans="1:13" ht="30" hidden="1" customHeight="1" x14ac:dyDescent="0.3">
      <c r="A3916" s="27">
        <f t="shared" si="35"/>
        <v>307</v>
      </c>
      <c r="B3916" s="31">
        <v>44985</v>
      </c>
      <c r="C3916" s="31">
        <v>44888</v>
      </c>
      <c r="D3916" s="19" t="s">
        <v>1768</v>
      </c>
      <c r="E3916" s="51" t="str">
        <f>IF(ISBLANK(LeaveTracker[[#This Row],[Employee Name]]),"-----",VLOOKUP(LeaveTracker[[#This Row],[Employee Name]],Employees[[Employee Name]:[Office]],7))</f>
        <v>BPLO</v>
      </c>
      <c r="F3916" s="51" t="str">
        <f>IF(ISBLANK(LeaveTracker[[#This Row],[Employee Name]]),"-----",VLOOKUP(LeaveTracker[[#This Row],[Employee Name]],Employees[[Employee Name]:[Office]],6))</f>
        <v>CASUAL</v>
      </c>
      <c r="G3916" s="24">
        <v>44887</v>
      </c>
      <c r="H3916" s="24">
        <v>44887</v>
      </c>
      <c r="I3916" s="57" t="s">
        <v>81</v>
      </c>
      <c r="K3916" s="51" t="str">
        <f ca="1">LeaveTracker[[#This Row],[Days]]&amp;" "&amp;LeaveTracker[[#This Row],[Type of Leave]]</f>
        <v>1 SL</v>
      </c>
      <c r="L3916" s="23">
        <f ca="1">NETWORKDAYS(LeaveTracker[[#This Row],[Start Date]],LeaveTracker[[#This Row],[End Date]],lstHolidays)</f>
        <v>1</v>
      </c>
      <c r="M3916" s="27"/>
    </row>
    <row r="3917" spans="1:13" ht="30" hidden="1" customHeight="1" x14ac:dyDescent="0.3">
      <c r="A3917" s="27">
        <f t="shared" si="35"/>
        <v>308</v>
      </c>
      <c r="B3917" s="31">
        <v>44985</v>
      </c>
      <c r="C3917" s="31">
        <v>44888</v>
      </c>
      <c r="D3917" s="19" t="s">
        <v>1962</v>
      </c>
      <c r="E3917" s="51" t="str">
        <f>IF(ISBLANK(LeaveTracker[[#This Row],[Employee Name]]),"-----",VLOOKUP(LeaveTracker[[#This Row],[Employee Name]],Employees[[Employee Name]:[Office]],7))</f>
        <v>CSWDO</v>
      </c>
      <c r="F3917" s="51" t="str">
        <f>IF(ISBLANK(LeaveTracker[[#This Row],[Employee Name]]),"-----",VLOOKUP(LeaveTracker[[#This Row],[Employee Name]],Employees[[Employee Name]:[Office]],6))</f>
        <v>CASUAL</v>
      </c>
      <c r="G3917" s="24">
        <v>44889</v>
      </c>
      <c r="H3917" s="24">
        <v>44889</v>
      </c>
      <c r="I3917" s="57" t="s">
        <v>300</v>
      </c>
      <c r="J3917" s="43" t="s">
        <v>1771</v>
      </c>
      <c r="K3917" s="51" t="str">
        <f ca="1">LeaveTracker[[#This Row],[Days]]&amp;" "&amp;LeaveTracker[[#This Row],[Type of Leave]]</f>
        <v>1 OTHER</v>
      </c>
      <c r="L3917" s="23">
        <f ca="1">NETWORKDAYS(LeaveTracker[[#This Row],[Start Date]],LeaveTracker[[#This Row],[End Date]],lstHolidays)</f>
        <v>1</v>
      </c>
      <c r="M3917" s="27"/>
    </row>
    <row r="3918" spans="1:13" ht="30" hidden="1" customHeight="1" x14ac:dyDescent="0.3">
      <c r="A3918" s="27">
        <f t="shared" si="35"/>
        <v>309</v>
      </c>
      <c r="B3918" s="31">
        <v>44985</v>
      </c>
      <c r="C3918" s="31">
        <v>44886</v>
      </c>
      <c r="D3918" s="19" t="s">
        <v>2143</v>
      </c>
      <c r="E3918" s="51" t="str">
        <f>IF(ISBLANK(LeaveTracker[[#This Row],[Employee Name]]),"-----",VLOOKUP(LeaveTracker[[#This Row],[Employee Name]],Employees[[Employee Name]:[Office]],7))</f>
        <v>PICNIC GROVE</v>
      </c>
      <c r="F3918" s="51">
        <f>IF(ISBLANK(LeaveTracker[[#This Row],[Employee Name]]),"-----",VLOOKUP(LeaveTracker[[#This Row],[Employee Name]],Employees[[Employee Name]:[Office]],6))</f>
        <v>0</v>
      </c>
      <c r="G3918" s="24">
        <v>44877</v>
      </c>
      <c r="H3918" s="24">
        <v>44883</v>
      </c>
      <c r="I3918" s="57" t="s">
        <v>300</v>
      </c>
      <c r="J3918" s="43" t="s">
        <v>301</v>
      </c>
      <c r="K3918" s="51" t="str">
        <f ca="1">LeaveTracker[[#This Row],[Days]]&amp;" "&amp;LeaveTracker[[#This Row],[Type of Leave]]</f>
        <v>5 OTHER</v>
      </c>
      <c r="L3918" s="23">
        <f ca="1">NETWORKDAYS(LeaveTracker[[#This Row],[Start Date]],LeaveTracker[[#This Row],[End Date]],lstHolidays)</f>
        <v>5</v>
      </c>
      <c r="M3918" s="27"/>
    </row>
    <row r="3919" spans="1:13" ht="30" hidden="1" customHeight="1" x14ac:dyDescent="0.3">
      <c r="A3919" s="27">
        <f t="shared" si="35"/>
        <v>310</v>
      </c>
      <c r="B3919" s="31">
        <v>44986</v>
      </c>
      <c r="C3919" s="31">
        <v>44945</v>
      </c>
      <c r="D3919" s="19" t="s">
        <v>1847</v>
      </c>
      <c r="E3919" s="51" t="str">
        <f>IF(ISBLANK(LeaveTracker[[#This Row],[Employee Name]]),"-----",VLOOKUP(LeaveTracker[[#This Row],[Employee Name]],Employees[[Employee Name]:[Office]],7))</f>
        <v>SP</v>
      </c>
      <c r="F3919" s="51" t="str">
        <f>IF(ISBLANK(LeaveTracker[[#This Row],[Employee Name]]),"-----",VLOOKUP(LeaveTracker[[#This Row],[Employee Name]],Employees[[Employee Name]:[Office]],6))</f>
        <v>CASUAL</v>
      </c>
      <c r="G3919" s="24">
        <v>44929</v>
      </c>
      <c r="H3919" s="24">
        <v>44932</v>
      </c>
      <c r="I3919" s="57" t="s">
        <v>300</v>
      </c>
      <c r="J3919" s="43" t="s">
        <v>301</v>
      </c>
      <c r="K3919" s="51" t="str">
        <f ca="1">LeaveTracker[[#This Row],[Days]]&amp;" "&amp;LeaveTracker[[#This Row],[Type of Leave]]</f>
        <v>4 OTHER</v>
      </c>
      <c r="L3919" s="23">
        <f ca="1">NETWORKDAYS(LeaveTracker[[#This Row],[Start Date]],LeaveTracker[[#This Row],[End Date]],lstHolidays)</f>
        <v>4</v>
      </c>
      <c r="M3919" s="27"/>
    </row>
    <row r="3920" spans="1:13" ht="30" hidden="1" customHeight="1" x14ac:dyDescent="0.3">
      <c r="A3920" s="27">
        <f t="shared" si="35"/>
        <v>311</v>
      </c>
      <c r="B3920" s="31">
        <v>44986</v>
      </c>
      <c r="C3920" s="31">
        <v>44949</v>
      </c>
      <c r="D3920" s="19" t="s">
        <v>157</v>
      </c>
      <c r="E3920" s="51" t="str">
        <f>IF(ISBLANK(LeaveTracker[[#This Row],[Employee Name]]),"-----",VLOOKUP(LeaveTracker[[#This Row],[Employee Name]],Employees[[Employee Name]:[Office]],7))</f>
        <v>PIO</v>
      </c>
      <c r="F3920" s="51" t="str">
        <f>IF(ISBLANK(LeaveTracker[[#This Row],[Employee Name]]),"-----",VLOOKUP(LeaveTracker[[#This Row],[Employee Name]],Employees[[Employee Name]:[Office]],6))</f>
        <v>REGULAR</v>
      </c>
      <c r="G3920" s="24">
        <v>44951</v>
      </c>
      <c r="H3920" s="24">
        <v>44953</v>
      </c>
      <c r="I3920" s="57" t="s">
        <v>82</v>
      </c>
      <c r="K3920" s="51" t="str">
        <f ca="1">LeaveTracker[[#This Row],[Days]]&amp;" "&amp;LeaveTracker[[#This Row],[Type of Leave]]</f>
        <v>3 VL</v>
      </c>
      <c r="L3920" s="23">
        <f ca="1">NETWORKDAYS(LeaveTracker[[#This Row],[Start Date]],LeaveTracker[[#This Row],[End Date]],lstHolidays)</f>
        <v>3</v>
      </c>
      <c r="M3920" s="27"/>
    </row>
    <row r="3921" spans="1:13" ht="30" hidden="1" customHeight="1" x14ac:dyDescent="0.3">
      <c r="A3921" s="27">
        <f t="shared" si="35"/>
        <v>312</v>
      </c>
      <c r="B3921" s="31">
        <v>44986</v>
      </c>
      <c r="C3921" s="31">
        <v>44937</v>
      </c>
      <c r="D3921" s="19" t="s">
        <v>116</v>
      </c>
      <c r="E3921" s="51" t="str">
        <f>IF(ISBLANK(LeaveTracker[[#This Row],[Employee Name]]),"-----",VLOOKUP(LeaveTracker[[#This Row],[Employee Name]],Employees[[Employee Name]:[Office]],7))</f>
        <v>CHARACTER OFFICE</v>
      </c>
      <c r="F3921" s="51" t="str">
        <f>IF(ISBLANK(LeaveTracker[[#This Row],[Employee Name]]),"-----",VLOOKUP(LeaveTracker[[#This Row],[Employee Name]],Employees[[Employee Name]:[Office]],6))</f>
        <v>REGULAR</v>
      </c>
      <c r="G3921" s="24">
        <v>44936</v>
      </c>
      <c r="H3921" s="24">
        <v>44936</v>
      </c>
      <c r="I3921" s="57" t="s">
        <v>81</v>
      </c>
      <c r="K3921" s="51" t="str">
        <f ca="1">LeaveTracker[[#This Row],[Days]]&amp;" "&amp;LeaveTracker[[#This Row],[Type of Leave]]</f>
        <v>1 SL</v>
      </c>
      <c r="L3921" s="23">
        <f ca="1">NETWORKDAYS(LeaveTracker[[#This Row],[Start Date]],LeaveTracker[[#This Row],[End Date]],lstHolidays)</f>
        <v>1</v>
      </c>
      <c r="M3921" s="27"/>
    </row>
    <row r="3922" spans="1:13" ht="30" hidden="1" customHeight="1" x14ac:dyDescent="0.3">
      <c r="A3922" s="27">
        <f t="shared" si="35"/>
        <v>313</v>
      </c>
      <c r="B3922" s="31">
        <v>44986</v>
      </c>
      <c r="C3922" s="31">
        <v>44938</v>
      </c>
      <c r="D3922" s="19" t="s">
        <v>480</v>
      </c>
      <c r="E3922" s="51" t="str">
        <f>IF(ISBLANK(LeaveTracker[[#This Row],[Employee Name]]),"-----",VLOOKUP(LeaveTracker[[#This Row],[Employee Name]],Employees[[Employee Name]:[Office]],7))</f>
        <v>ADMIN OFFICE</v>
      </c>
      <c r="F3922" s="51" t="str">
        <f>IF(ISBLANK(LeaveTracker[[#This Row],[Employee Name]]),"-----",VLOOKUP(LeaveTracker[[#This Row],[Employee Name]],Employees[[Employee Name]:[Office]],6))</f>
        <v>REGULAR</v>
      </c>
      <c r="G3922" s="24">
        <v>44937</v>
      </c>
      <c r="H3922" s="24">
        <v>44937</v>
      </c>
      <c r="I3922" s="57" t="s">
        <v>81</v>
      </c>
      <c r="K3922" s="51" t="str">
        <f ca="1">LeaveTracker[[#This Row],[Days]]&amp;" "&amp;LeaveTracker[[#This Row],[Type of Leave]]</f>
        <v>1 SL</v>
      </c>
      <c r="L3922" s="23">
        <f ca="1">NETWORKDAYS(LeaveTracker[[#This Row],[Start Date]],LeaveTracker[[#This Row],[End Date]],lstHolidays)</f>
        <v>1</v>
      </c>
      <c r="M3922" s="27"/>
    </row>
    <row r="3923" spans="1:13" ht="30" hidden="1" customHeight="1" x14ac:dyDescent="0.3">
      <c r="A3923" s="27">
        <f t="shared" ref="A3923:A3986" si="36">A3922+1</f>
        <v>314</v>
      </c>
      <c r="B3923" s="31">
        <v>44986</v>
      </c>
      <c r="C3923" s="31">
        <v>44943</v>
      </c>
      <c r="D3923" s="19" t="s">
        <v>995</v>
      </c>
      <c r="E3923" s="51" t="str">
        <f>IF(ISBLANK(LeaveTracker[[#This Row],[Employee Name]]),"-----",VLOOKUP(LeaveTracker[[#This Row],[Employee Name]],Employees[[Employee Name]:[Office]],7))</f>
        <v>GSO</v>
      </c>
      <c r="F3923" s="51" t="str">
        <f>IF(ISBLANK(LeaveTracker[[#This Row],[Employee Name]]),"-----",VLOOKUP(LeaveTracker[[#This Row],[Employee Name]],Employees[[Employee Name]:[Office]],6))</f>
        <v>REGULAR</v>
      </c>
      <c r="G3923" s="24">
        <v>44942</v>
      </c>
      <c r="H3923" s="24">
        <v>44942</v>
      </c>
      <c r="I3923" s="57" t="s">
        <v>81</v>
      </c>
      <c r="K3923" s="51" t="str">
        <f ca="1">LeaveTracker[[#This Row],[Days]]&amp;" "&amp;LeaveTracker[[#This Row],[Type of Leave]]</f>
        <v>1 SL</v>
      </c>
      <c r="L3923" s="23">
        <f ca="1">NETWORKDAYS(LeaveTracker[[#This Row],[Start Date]],LeaveTracker[[#This Row],[End Date]],lstHolidays)</f>
        <v>1</v>
      </c>
      <c r="M3923" s="27"/>
    </row>
    <row r="3924" spans="1:13" ht="30" hidden="1" customHeight="1" x14ac:dyDescent="0.3">
      <c r="A3924" s="27">
        <f t="shared" si="36"/>
        <v>315</v>
      </c>
      <c r="B3924" s="31">
        <v>44986</v>
      </c>
      <c r="C3924" s="31">
        <v>44944</v>
      </c>
      <c r="D3924" s="19" t="s">
        <v>780</v>
      </c>
      <c r="E3924" s="51" t="str">
        <f>IF(ISBLANK(LeaveTracker[[#This Row],[Employee Name]]),"-----",VLOOKUP(LeaveTracker[[#This Row],[Employee Name]],Employees[[Employee Name]:[Office]],7))</f>
        <v>GSO</v>
      </c>
      <c r="F3924" s="51" t="str">
        <f>IF(ISBLANK(LeaveTracker[[#This Row],[Employee Name]]),"-----",VLOOKUP(LeaveTracker[[#This Row],[Employee Name]],Employees[[Employee Name]:[Office]],6))</f>
        <v>REGULAR</v>
      </c>
      <c r="G3924" s="24">
        <v>44943</v>
      </c>
      <c r="H3924" s="24">
        <v>44943</v>
      </c>
      <c r="I3924" s="57" t="s">
        <v>81</v>
      </c>
      <c r="K3924" s="51" t="str">
        <f ca="1">LeaveTracker[[#This Row],[Days]]&amp;" "&amp;LeaveTracker[[#This Row],[Type of Leave]]</f>
        <v>1 SL</v>
      </c>
      <c r="L3924" s="23">
        <f ca="1">NETWORKDAYS(LeaveTracker[[#This Row],[Start Date]],LeaveTracker[[#This Row],[End Date]],lstHolidays)</f>
        <v>1</v>
      </c>
      <c r="M3924" s="27"/>
    </row>
    <row r="3925" spans="1:13" ht="30" hidden="1" customHeight="1" x14ac:dyDescent="0.3">
      <c r="A3925" s="27">
        <f t="shared" si="36"/>
        <v>316</v>
      </c>
      <c r="B3925" s="31">
        <v>44986</v>
      </c>
      <c r="C3925" s="31">
        <v>44941</v>
      </c>
      <c r="D3925" s="19" t="s">
        <v>780</v>
      </c>
      <c r="E3925" s="51" t="str">
        <f>IF(ISBLANK(LeaveTracker[[#This Row],[Employee Name]]),"-----",VLOOKUP(LeaveTracker[[#This Row],[Employee Name]],Employees[[Employee Name]:[Office]],7))</f>
        <v>GSO</v>
      </c>
      <c r="F3925" s="51" t="str">
        <f>IF(ISBLANK(LeaveTracker[[#This Row],[Employee Name]]),"-----",VLOOKUP(LeaveTracker[[#This Row],[Employee Name]],Employees[[Employee Name]:[Office]],6))</f>
        <v>REGULAR</v>
      </c>
      <c r="G3925" s="24">
        <v>44950</v>
      </c>
      <c r="H3925" s="24">
        <v>44950</v>
      </c>
      <c r="I3925" s="57" t="s">
        <v>81</v>
      </c>
      <c r="K3925" s="51" t="str">
        <f ca="1">LeaveTracker[[#This Row],[Days]]&amp;" "&amp;LeaveTracker[[#This Row],[Type of Leave]]</f>
        <v>1 SL</v>
      </c>
      <c r="L3925" s="23">
        <f ca="1">NETWORKDAYS(LeaveTracker[[#This Row],[Start Date]],LeaveTracker[[#This Row],[End Date]],lstHolidays)</f>
        <v>1</v>
      </c>
      <c r="M3925" s="27"/>
    </row>
    <row r="3926" spans="1:13" ht="30" hidden="1" customHeight="1" x14ac:dyDescent="0.3">
      <c r="A3926" s="27">
        <f t="shared" si="36"/>
        <v>317</v>
      </c>
      <c r="B3926" s="31">
        <v>44986</v>
      </c>
      <c r="C3926" s="31">
        <v>44951</v>
      </c>
      <c r="D3926" s="19" t="s">
        <v>1776</v>
      </c>
      <c r="E3926" s="51" t="str">
        <f>IF(ISBLANK(LeaveTracker[[#This Row],[Employee Name]]),"-----",VLOOKUP(LeaveTracker[[#This Row],[Employee Name]],Employees[[Employee Name]:[Office]],7))</f>
        <v>GSO</v>
      </c>
      <c r="F3926" s="51" t="str">
        <f>IF(ISBLANK(LeaveTracker[[#This Row],[Employee Name]]),"-----",VLOOKUP(LeaveTracker[[#This Row],[Employee Name]],Employees[[Employee Name]:[Office]],6))</f>
        <v>CASUAL</v>
      </c>
      <c r="G3926" s="24">
        <v>44950</v>
      </c>
      <c r="H3926" s="24">
        <v>44950</v>
      </c>
      <c r="I3926" s="57" t="s">
        <v>300</v>
      </c>
      <c r="J3926" s="43" t="s">
        <v>1771</v>
      </c>
      <c r="K3926" s="51" t="str">
        <f ca="1">LeaveTracker[[#This Row],[Days]]&amp;" "&amp;LeaveTracker[[#This Row],[Type of Leave]]</f>
        <v>1 OTHER</v>
      </c>
      <c r="L3926" s="23">
        <f ca="1">NETWORKDAYS(LeaveTracker[[#This Row],[Start Date]],LeaveTracker[[#This Row],[End Date]],lstHolidays)</f>
        <v>1</v>
      </c>
      <c r="M3926" s="27"/>
    </row>
    <row r="3927" spans="1:13" ht="30" hidden="1" customHeight="1" x14ac:dyDescent="0.3">
      <c r="A3927" s="27">
        <f t="shared" si="36"/>
        <v>318</v>
      </c>
      <c r="B3927" s="31">
        <v>44986</v>
      </c>
      <c r="C3927" s="31">
        <v>44971</v>
      </c>
      <c r="D3927" s="19" t="s">
        <v>763</v>
      </c>
      <c r="E3927" s="51" t="str">
        <f>IF(ISBLANK(LeaveTracker[[#This Row],[Employee Name]]),"-----",VLOOKUP(LeaveTracker[[#This Row],[Employee Name]],Employees[[Employee Name]:[Office]],7))</f>
        <v>CTO</v>
      </c>
      <c r="F3927" s="51" t="str">
        <f>IF(ISBLANK(LeaveTracker[[#This Row],[Employee Name]]),"-----",VLOOKUP(LeaveTracker[[#This Row],[Employee Name]],Employees[[Employee Name]:[Office]],6))</f>
        <v>REGULAR</v>
      </c>
      <c r="G3927" s="24">
        <v>44967</v>
      </c>
      <c r="H3927" s="24">
        <v>44967</v>
      </c>
      <c r="I3927" s="57" t="s">
        <v>81</v>
      </c>
      <c r="K3927" s="51" t="str">
        <f ca="1">LeaveTracker[[#This Row],[Days]]&amp;" "&amp;LeaveTracker[[#This Row],[Type of Leave]]</f>
        <v>1 SL</v>
      </c>
      <c r="L3927" s="23">
        <f ca="1">NETWORKDAYS(LeaveTracker[[#This Row],[Start Date]],LeaveTracker[[#This Row],[End Date]],lstHolidays)</f>
        <v>1</v>
      </c>
      <c r="M3927" s="27"/>
    </row>
    <row r="3928" spans="1:13" ht="30" hidden="1" customHeight="1" x14ac:dyDescent="0.3">
      <c r="A3928" s="27">
        <f t="shared" si="36"/>
        <v>319</v>
      </c>
      <c r="B3928" s="31">
        <v>44986</v>
      </c>
      <c r="C3928" s="31">
        <v>44977</v>
      </c>
      <c r="D3928" s="19" t="s">
        <v>1060</v>
      </c>
      <c r="E3928" s="51" t="str">
        <f>IF(ISBLANK(LeaveTracker[[#This Row],[Employee Name]]),"-----",VLOOKUP(LeaveTracker[[#This Row],[Employee Name]],Employees[[Employee Name]:[Office]],7))</f>
        <v>CTO</v>
      </c>
      <c r="F3928" s="51" t="str">
        <f>IF(ISBLANK(LeaveTracker[[#This Row],[Employee Name]]),"-----",VLOOKUP(LeaveTracker[[#This Row],[Employee Name]],Employees[[Employee Name]:[Office]],6))</f>
        <v>REGULAR</v>
      </c>
      <c r="G3928" s="24">
        <v>44974</v>
      </c>
      <c r="H3928" s="24">
        <v>44974</v>
      </c>
      <c r="I3928" s="57" t="s">
        <v>81</v>
      </c>
      <c r="K3928" s="51" t="str">
        <f ca="1">LeaveTracker[[#This Row],[Days]]&amp;" "&amp;LeaveTracker[[#This Row],[Type of Leave]]</f>
        <v>1 SL</v>
      </c>
      <c r="L3928" s="23">
        <f ca="1">NETWORKDAYS(LeaveTracker[[#This Row],[Start Date]],LeaveTracker[[#This Row],[End Date]],lstHolidays)</f>
        <v>1</v>
      </c>
      <c r="M3928" s="27"/>
    </row>
    <row r="3929" spans="1:13" ht="30" hidden="1" customHeight="1" x14ac:dyDescent="0.3">
      <c r="A3929" s="27">
        <f t="shared" si="36"/>
        <v>320</v>
      </c>
      <c r="B3929" s="31">
        <v>44986</v>
      </c>
      <c r="C3929" s="31">
        <v>44979</v>
      </c>
      <c r="D3929" s="19" t="s">
        <v>1806</v>
      </c>
      <c r="E3929" s="51" t="str">
        <f>IF(ISBLANK(LeaveTracker[[#This Row],[Employee Name]]),"-----",VLOOKUP(LeaveTracker[[#This Row],[Employee Name]],Employees[[Employee Name]:[Office]],7))</f>
        <v>CTO-LICENSE</v>
      </c>
      <c r="F3929" s="51" t="str">
        <f>IF(ISBLANK(LeaveTracker[[#This Row],[Employee Name]]),"-----",VLOOKUP(LeaveTracker[[#This Row],[Employee Name]],Employees[[Employee Name]:[Office]],6))</f>
        <v>CASUAL</v>
      </c>
      <c r="G3929" s="24">
        <v>44977</v>
      </c>
      <c r="H3929" s="24">
        <v>44978</v>
      </c>
      <c r="I3929" s="57" t="s">
        <v>300</v>
      </c>
      <c r="J3929" s="43" t="s">
        <v>1771</v>
      </c>
      <c r="K3929" s="51" t="str">
        <f ca="1">LeaveTracker[[#This Row],[Days]]&amp;" "&amp;LeaveTracker[[#This Row],[Type of Leave]]</f>
        <v>2 OTHER</v>
      </c>
      <c r="L3929" s="23">
        <f ca="1">NETWORKDAYS(LeaveTracker[[#This Row],[Start Date]],LeaveTracker[[#This Row],[End Date]],lstHolidays)</f>
        <v>2</v>
      </c>
      <c r="M3929" s="27"/>
    </row>
    <row r="3930" spans="1:13" ht="30" hidden="1" customHeight="1" x14ac:dyDescent="0.3">
      <c r="A3930" s="27">
        <f t="shared" si="36"/>
        <v>321</v>
      </c>
      <c r="B3930" s="31">
        <v>44986</v>
      </c>
      <c r="C3930" s="31">
        <v>44984</v>
      </c>
      <c r="D3930" s="19" t="s">
        <v>1064</v>
      </c>
      <c r="E3930" s="51" t="str">
        <f>IF(ISBLANK(LeaveTracker[[#This Row],[Employee Name]]),"-----",VLOOKUP(LeaveTracker[[#This Row],[Employee Name]],Employees[[Employee Name]:[Office]],7))</f>
        <v>MAHOGANY MARKET</v>
      </c>
      <c r="F3930" s="51" t="str">
        <f>IF(ISBLANK(LeaveTracker[[#This Row],[Employee Name]]),"-----",VLOOKUP(LeaveTracker[[#This Row],[Employee Name]],Employees[[Employee Name]:[Office]],6))</f>
        <v>REGULAR</v>
      </c>
      <c r="G3930" s="24">
        <v>44980</v>
      </c>
      <c r="H3930" s="24">
        <v>44980</v>
      </c>
      <c r="I3930" s="57" t="s">
        <v>81</v>
      </c>
      <c r="K3930" s="51" t="str">
        <f ca="1">LeaveTracker[[#This Row],[Days]]&amp;" "&amp;LeaveTracker[[#This Row],[Type of Leave]]</f>
        <v>1 SL</v>
      </c>
      <c r="L3930" s="23">
        <f ca="1">NETWORKDAYS(LeaveTracker[[#This Row],[Start Date]],LeaveTracker[[#This Row],[End Date]],lstHolidays)</f>
        <v>1</v>
      </c>
      <c r="M3930" s="27"/>
    </row>
    <row r="3931" spans="1:13" ht="30" hidden="1" customHeight="1" x14ac:dyDescent="0.3">
      <c r="A3931" s="27">
        <f t="shared" si="36"/>
        <v>322</v>
      </c>
      <c r="B3931" s="31">
        <v>44986</v>
      </c>
      <c r="C3931" s="31">
        <v>44977</v>
      </c>
      <c r="D3931" s="19" t="s">
        <v>1060</v>
      </c>
      <c r="E3931" s="51" t="str">
        <f>IF(ISBLANK(LeaveTracker[[#This Row],[Employee Name]]),"-----",VLOOKUP(LeaveTracker[[#This Row],[Employee Name]],Employees[[Employee Name]:[Office]],7))</f>
        <v>CTO</v>
      </c>
      <c r="F3931" s="51" t="str">
        <f>IF(ISBLANK(LeaveTracker[[#This Row],[Employee Name]]),"-----",VLOOKUP(LeaveTracker[[#This Row],[Employee Name]],Employees[[Employee Name]:[Office]],6))</f>
        <v>REGULAR</v>
      </c>
      <c r="G3931" s="24">
        <v>44984</v>
      </c>
      <c r="H3931" s="24">
        <v>44984</v>
      </c>
      <c r="I3931" s="57" t="s">
        <v>300</v>
      </c>
      <c r="J3931" s="43" t="s">
        <v>1771</v>
      </c>
      <c r="K3931" s="51" t="str">
        <f ca="1">LeaveTracker[[#This Row],[Days]]&amp;" "&amp;LeaveTracker[[#This Row],[Type of Leave]]</f>
        <v>1 OTHER</v>
      </c>
      <c r="L3931" s="23">
        <f ca="1">NETWORKDAYS(LeaveTracker[[#This Row],[Start Date]],LeaveTracker[[#This Row],[End Date]],lstHolidays)</f>
        <v>1</v>
      </c>
      <c r="M3931" s="27"/>
    </row>
    <row r="3932" spans="1:13" ht="30" hidden="1" customHeight="1" x14ac:dyDescent="0.3">
      <c r="A3932" s="27">
        <f t="shared" si="36"/>
        <v>323</v>
      </c>
      <c r="B3932" s="31">
        <v>44986</v>
      </c>
      <c r="C3932" s="31">
        <v>44956</v>
      </c>
      <c r="D3932" s="19" t="s">
        <v>446</v>
      </c>
      <c r="E3932" s="51" t="str">
        <f>IF(ISBLANK(LeaveTracker[[#This Row],[Employee Name]]),"-----",VLOOKUP(LeaveTracker[[#This Row],[Employee Name]],Employees[[Employee Name]:[Office]],7))</f>
        <v>GSO</v>
      </c>
      <c r="F3932" s="51" t="str">
        <f>IF(ISBLANK(LeaveTracker[[#This Row],[Employee Name]]),"-----",VLOOKUP(LeaveTracker[[#This Row],[Employee Name]],Employees[[Employee Name]:[Office]],6))</f>
        <v>REGULAR</v>
      </c>
      <c r="G3932" s="24">
        <v>44964</v>
      </c>
      <c r="H3932" s="24">
        <v>44964</v>
      </c>
      <c r="I3932" s="57" t="s">
        <v>82</v>
      </c>
      <c r="K3932" s="51" t="str">
        <f ca="1">LeaveTracker[[#This Row],[Days]]&amp;" "&amp;LeaveTracker[[#This Row],[Type of Leave]]</f>
        <v>1 VL</v>
      </c>
      <c r="L3932" s="23">
        <f ca="1">NETWORKDAYS(LeaveTracker[[#This Row],[Start Date]],LeaveTracker[[#This Row],[End Date]],lstHolidays)</f>
        <v>1</v>
      </c>
      <c r="M3932" s="27"/>
    </row>
    <row r="3933" spans="1:13" ht="30" hidden="1" customHeight="1" x14ac:dyDescent="0.3">
      <c r="A3933" s="27">
        <f t="shared" si="36"/>
        <v>324</v>
      </c>
      <c r="B3933" s="31">
        <v>44986</v>
      </c>
      <c r="C3933" s="31">
        <v>44956</v>
      </c>
      <c r="D3933" s="19" t="s">
        <v>572</v>
      </c>
      <c r="E3933" s="51" t="str">
        <f>IF(ISBLANK(LeaveTracker[[#This Row],[Employee Name]]),"-----",VLOOKUP(LeaveTracker[[#This Row],[Employee Name]],Employees[[Employee Name]:[Office]],7))</f>
        <v>CENRO</v>
      </c>
      <c r="F3933" s="51" t="str">
        <f>IF(ISBLANK(LeaveTracker[[#This Row],[Employee Name]]),"-----",VLOOKUP(LeaveTracker[[#This Row],[Employee Name]],Employees[[Employee Name]:[Office]],6))</f>
        <v>REGULAR</v>
      </c>
      <c r="G3933" s="24">
        <v>44953</v>
      </c>
      <c r="H3933" s="24">
        <v>44953</v>
      </c>
      <c r="I3933" s="57" t="s">
        <v>81</v>
      </c>
      <c r="K3933" s="51" t="str">
        <f ca="1">LeaveTracker[[#This Row],[Days]]&amp;" "&amp;LeaveTracker[[#This Row],[Type of Leave]]</f>
        <v>1 SL</v>
      </c>
      <c r="L3933" s="23">
        <f ca="1">NETWORKDAYS(LeaveTracker[[#This Row],[Start Date]],LeaveTracker[[#This Row],[End Date]],lstHolidays)</f>
        <v>1</v>
      </c>
      <c r="M3933" s="27"/>
    </row>
    <row r="3934" spans="1:13" ht="30" hidden="1" customHeight="1" x14ac:dyDescent="0.3">
      <c r="A3934" s="27">
        <f t="shared" si="36"/>
        <v>325</v>
      </c>
      <c r="B3934" s="31">
        <v>44986</v>
      </c>
      <c r="C3934" s="31">
        <v>44917</v>
      </c>
      <c r="D3934" s="19" t="s">
        <v>604</v>
      </c>
      <c r="E3934" s="51" t="str">
        <f>IF(ISBLANK(LeaveTracker[[#This Row],[Employee Name]]),"-----",VLOOKUP(LeaveTracker[[#This Row],[Employee Name]],Employees[[Employee Name]:[Office]],7))</f>
        <v>MAHOGANY MARKET</v>
      </c>
      <c r="F3934" s="51" t="str">
        <f>IF(ISBLANK(LeaveTracker[[#This Row],[Employee Name]]),"-----",VLOOKUP(LeaveTracker[[#This Row],[Employee Name]],Employees[[Employee Name]:[Office]],6))</f>
        <v>REGULAR</v>
      </c>
      <c r="G3934" s="24">
        <v>44923</v>
      </c>
      <c r="H3934" s="24">
        <v>44924</v>
      </c>
      <c r="I3934" s="57" t="s">
        <v>82</v>
      </c>
      <c r="K3934" s="51" t="str">
        <f ca="1">LeaveTracker[[#This Row],[Days]]&amp;" "&amp;LeaveTracker[[#This Row],[Type of Leave]]</f>
        <v>2 VL</v>
      </c>
      <c r="L3934" s="23">
        <f ca="1">NETWORKDAYS(LeaveTracker[[#This Row],[Start Date]],LeaveTracker[[#This Row],[End Date]],lstHolidays)</f>
        <v>2</v>
      </c>
      <c r="M3934" s="27"/>
    </row>
    <row r="3935" spans="1:13" ht="30" hidden="1" customHeight="1" x14ac:dyDescent="0.3">
      <c r="A3935" s="27">
        <f t="shared" si="36"/>
        <v>326</v>
      </c>
      <c r="B3935" s="31">
        <v>44986</v>
      </c>
      <c r="C3935" s="31">
        <v>44914</v>
      </c>
      <c r="D3935" s="19" t="s">
        <v>449</v>
      </c>
      <c r="E3935" s="51" t="str">
        <f>IF(ISBLANK(LeaveTracker[[#This Row],[Employee Name]]),"-----",VLOOKUP(LeaveTracker[[#This Row],[Employee Name]],Employees[[Employee Name]:[Office]],7))</f>
        <v>CTO</v>
      </c>
      <c r="F3935" s="51" t="str">
        <f>IF(ISBLANK(LeaveTracker[[#This Row],[Employee Name]]),"-----",VLOOKUP(LeaveTracker[[#This Row],[Employee Name]],Employees[[Employee Name]:[Office]],6))</f>
        <v>REGULAR</v>
      </c>
      <c r="G3935" s="24">
        <v>44917</v>
      </c>
      <c r="H3935" s="24">
        <v>44924</v>
      </c>
      <c r="I3935" s="57" t="s">
        <v>82</v>
      </c>
      <c r="K3935" s="51" t="str">
        <f ca="1">LeaveTracker[[#This Row],[Days]]&amp;" "&amp;LeaveTracker[[#This Row],[Type of Leave]]</f>
        <v>5 VL</v>
      </c>
      <c r="L3935" s="23">
        <f ca="1">NETWORKDAYS(LeaveTracker[[#This Row],[Start Date]],LeaveTracker[[#This Row],[End Date]],lstHolidays)</f>
        <v>5</v>
      </c>
      <c r="M3935" s="27"/>
    </row>
    <row r="3936" spans="1:13" ht="30" hidden="1" customHeight="1" x14ac:dyDescent="0.3">
      <c r="A3936" s="27">
        <f t="shared" si="36"/>
        <v>327</v>
      </c>
      <c r="B3936" s="31">
        <v>44986</v>
      </c>
      <c r="C3936" s="31">
        <v>44945</v>
      </c>
      <c r="D3936" s="19" t="s">
        <v>594</v>
      </c>
      <c r="E3936" s="51" t="str">
        <f>IF(ISBLANK(LeaveTracker[[#This Row],[Employee Name]]),"-----",VLOOKUP(LeaveTracker[[#This Row],[Employee Name]],Employees[[Employee Name]:[Office]],7))</f>
        <v>MAHOGANY MARKET</v>
      </c>
      <c r="F3936" s="51" t="str">
        <f>IF(ISBLANK(LeaveTracker[[#This Row],[Employee Name]]),"-----",VLOOKUP(LeaveTracker[[#This Row],[Employee Name]],Employees[[Employee Name]:[Office]],6))</f>
        <v>REGULAR</v>
      </c>
      <c r="G3936" s="24">
        <v>44941</v>
      </c>
      <c r="H3936" s="24">
        <v>44941</v>
      </c>
      <c r="I3936" s="57" t="s">
        <v>81</v>
      </c>
      <c r="K3936" s="51" t="str">
        <f ca="1">LeaveTracker[[#This Row],[Days]]&amp;" "&amp;LeaveTracker[[#This Row],[Type of Leave]]</f>
        <v>0 SL</v>
      </c>
      <c r="L3936" s="23">
        <f ca="1">NETWORKDAYS(LeaveTracker[[#This Row],[Start Date]],LeaveTracker[[#This Row],[End Date]],lstHolidays)</f>
        <v>0</v>
      </c>
      <c r="M3936" s="27"/>
    </row>
    <row r="3937" spans="1:13" ht="30" hidden="1" customHeight="1" x14ac:dyDescent="0.3">
      <c r="A3937" s="27">
        <f t="shared" si="36"/>
        <v>328</v>
      </c>
      <c r="B3937" s="31">
        <v>44986</v>
      </c>
      <c r="C3937" s="31">
        <v>44945</v>
      </c>
      <c r="D3937" s="19" t="s">
        <v>604</v>
      </c>
      <c r="E3937" s="51" t="str">
        <f>IF(ISBLANK(LeaveTracker[[#This Row],[Employee Name]]),"-----",VLOOKUP(LeaveTracker[[#This Row],[Employee Name]],Employees[[Employee Name]:[Office]],7))</f>
        <v>MAHOGANY MARKET</v>
      </c>
      <c r="F3937" s="51" t="str">
        <f>IF(ISBLANK(LeaveTracker[[#This Row],[Employee Name]]),"-----",VLOOKUP(LeaveTracker[[#This Row],[Employee Name]],Employees[[Employee Name]:[Office]],6))</f>
        <v>REGULAR</v>
      </c>
      <c r="G3937" s="24">
        <v>44944</v>
      </c>
      <c r="H3937" s="24">
        <v>44944</v>
      </c>
      <c r="I3937" s="57" t="s">
        <v>81</v>
      </c>
      <c r="K3937" s="51" t="str">
        <f ca="1">LeaveTracker[[#This Row],[Days]]&amp;" "&amp;LeaveTracker[[#This Row],[Type of Leave]]</f>
        <v>1 SL</v>
      </c>
      <c r="L3937" s="23">
        <f ca="1">NETWORKDAYS(LeaveTracker[[#This Row],[Start Date]],LeaveTracker[[#This Row],[End Date]],lstHolidays)</f>
        <v>1</v>
      </c>
      <c r="M3937" s="27"/>
    </row>
    <row r="3938" spans="1:13" ht="30" hidden="1" customHeight="1" x14ac:dyDescent="0.3">
      <c r="A3938" s="27">
        <f t="shared" si="36"/>
        <v>329</v>
      </c>
      <c r="B3938" s="31">
        <v>44986</v>
      </c>
      <c r="C3938" s="31">
        <v>44956</v>
      </c>
      <c r="D3938" s="19" t="s">
        <v>1926</v>
      </c>
      <c r="E3938" s="51" t="str">
        <f>IF(ISBLANK(LeaveTracker[[#This Row],[Employee Name]]),"-----",VLOOKUP(LeaveTracker[[#This Row],[Employee Name]],Employees[[Employee Name]:[Office]],7))</f>
        <v>MAHOGANY MARKET</v>
      </c>
      <c r="F3938" s="51" t="str">
        <f>IF(ISBLANK(LeaveTracker[[#This Row],[Employee Name]]),"-----",VLOOKUP(LeaveTracker[[#This Row],[Employee Name]],Employees[[Employee Name]:[Office]],6))</f>
        <v>CASUAL</v>
      </c>
      <c r="G3938" s="24">
        <v>44955</v>
      </c>
      <c r="H3938" s="24">
        <v>44955</v>
      </c>
      <c r="I3938" s="57" t="s">
        <v>81</v>
      </c>
      <c r="K3938" s="51" t="str">
        <f ca="1">LeaveTracker[[#This Row],[Days]]&amp;" "&amp;LeaveTracker[[#This Row],[Type of Leave]]</f>
        <v>0 SL</v>
      </c>
      <c r="L3938" s="23">
        <f ca="1">NETWORKDAYS(LeaveTracker[[#This Row],[Start Date]],LeaveTracker[[#This Row],[End Date]],lstHolidays)</f>
        <v>0</v>
      </c>
      <c r="M3938" s="27"/>
    </row>
    <row r="3939" spans="1:13" ht="30" hidden="1" customHeight="1" x14ac:dyDescent="0.3">
      <c r="A3939" s="27">
        <f t="shared" si="36"/>
        <v>330</v>
      </c>
      <c r="B3939" s="31">
        <v>44986</v>
      </c>
      <c r="C3939" s="31">
        <v>44959</v>
      </c>
      <c r="D3939" s="19" t="s">
        <v>600</v>
      </c>
      <c r="E3939" s="51" t="str">
        <f>IF(ISBLANK(LeaveTracker[[#This Row],[Employee Name]]),"-----",VLOOKUP(LeaveTracker[[#This Row],[Employee Name]],Employees[[Employee Name]:[Office]],7))</f>
        <v>MAHOGANY MARKET</v>
      </c>
      <c r="F3939" s="51" t="str">
        <f>IF(ISBLANK(LeaveTracker[[#This Row],[Employee Name]]),"-----",VLOOKUP(LeaveTracker[[#This Row],[Employee Name]],Employees[[Employee Name]:[Office]],6))</f>
        <v>REGULAR</v>
      </c>
      <c r="G3939" s="24">
        <v>44974</v>
      </c>
      <c r="H3939" s="24">
        <v>44976</v>
      </c>
      <c r="I3939" s="57" t="s">
        <v>300</v>
      </c>
      <c r="J3939" s="43" t="s">
        <v>2144</v>
      </c>
      <c r="K3939" s="51" t="str">
        <f>LeaveTracker[[#This Row],[Days]]&amp;" "&amp;LeaveTracker[[#This Row],[Type of Leave]]</f>
        <v>3 OTHER</v>
      </c>
      <c r="L3939" s="23">
        <v>3</v>
      </c>
      <c r="M3939" s="27"/>
    </row>
    <row r="3940" spans="1:13" ht="30" hidden="1" customHeight="1" x14ac:dyDescent="0.3">
      <c r="A3940" s="27">
        <f t="shared" si="36"/>
        <v>331</v>
      </c>
      <c r="B3940" s="31">
        <v>44986</v>
      </c>
      <c r="C3940" s="31">
        <v>44959</v>
      </c>
      <c r="D3940" s="19" t="s">
        <v>594</v>
      </c>
      <c r="E3940" s="51" t="str">
        <f>IF(ISBLANK(LeaveTracker[[#This Row],[Employee Name]]),"-----",VLOOKUP(LeaveTracker[[#This Row],[Employee Name]],Employees[[Employee Name]:[Office]],7))</f>
        <v>MAHOGANY MARKET</v>
      </c>
      <c r="F3940" s="51" t="str">
        <f>IF(ISBLANK(LeaveTracker[[#This Row],[Employee Name]]),"-----",VLOOKUP(LeaveTracker[[#This Row],[Employee Name]],Employees[[Employee Name]:[Office]],6))</f>
        <v>REGULAR</v>
      </c>
      <c r="G3940" s="24">
        <v>44969</v>
      </c>
      <c r="H3940" s="24">
        <v>44970</v>
      </c>
      <c r="I3940" s="57" t="s">
        <v>82</v>
      </c>
      <c r="K3940" s="51" t="str">
        <f ca="1">LeaveTracker[[#This Row],[Days]]&amp;" "&amp;LeaveTracker[[#This Row],[Type of Leave]]</f>
        <v>1 VL</v>
      </c>
      <c r="L3940" s="23">
        <f ca="1">NETWORKDAYS(LeaveTracker[[#This Row],[Start Date]],LeaveTracker[[#This Row],[End Date]],lstHolidays)</f>
        <v>1</v>
      </c>
      <c r="M3940" s="27"/>
    </row>
    <row r="3941" spans="1:13" ht="30" hidden="1" customHeight="1" x14ac:dyDescent="0.3">
      <c r="A3941" s="27">
        <f t="shared" si="36"/>
        <v>332</v>
      </c>
      <c r="B3941" s="31">
        <v>44986</v>
      </c>
      <c r="C3941" s="31">
        <v>44980</v>
      </c>
      <c r="D3941" s="19" t="s">
        <v>467</v>
      </c>
      <c r="E3941" s="51" t="str">
        <f>IF(ISBLANK(LeaveTracker[[#This Row],[Employee Name]]),"-----",VLOOKUP(LeaveTracker[[#This Row],[Employee Name]],Employees[[Employee Name]:[Office]],7))</f>
        <v>ASSESSORS OFFICE</v>
      </c>
      <c r="F3941" s="51" t="str">
        <f>IF(ISBLANK(LeaveTracker[[#This Row],[Employee Name]]),"-----",VLOOKUP(LeaveTracker[[#This Row],[Employee Name]],Employees[[Employee Name]:[Office]],6))</f>
        <v>REGULAR</v>
      </c>
      <c r="G3941" s="24">
        <v>44987</v>
      </c>
      <c r="H3941" s="24">
        <v>44987</v>
      </c>
      <c r="I3941" s="57" t="s">
        <v>300</v>
      </c>
      <c r="J3941" s="43" t="s">
        <v>2145</v>
      </c>
      <c r="K3941" s="51" t="str">
        <f ca="1">LeaveTracker[[#This Row],[Days]]&amp;" "&amp;LeaveTracker[[#This Row],[Type of Leave]]</f>
        <v>1 OTHER</v>
      </c>
      <c r="L3941" s="23">
        <f ca="1">NETWORKDAYS(LeaveTracker[[#This Row],[Start Date]],LeaveTracker[[#This Row],[End Date]],lstHolidays)</f>
        <v>1</v>
      </c>
      <c r="M3941" s="27"/>
    </row>
    <row r="3942" spans="1:13" ht="30" hidden="1" customHeight="1" x14ac:dyDescent="0.3">
      <c r="A3942" s="27">
        <f t="shared" si="36"/>
        <v>333</v>
      </c>
      <c r="B3942" s="31">
        <v>44986</v>
      </c>
      <c r="C3942" s="31">
        <v>44960</v>
      </c>
      <c r="D3942" s="19" t="s">
        <v>598</v>
      </c>
      <c r="E3942" s="51" t="str">
        <f>IF(ISBLANK(LeaveTracker[[#This Row],[Employee Name]]),"-----",VLOOKUP(LeaveTracker[[#This Row],[Employee Name]],Employees[[Employee Name]:[Office]],7))</f>
        <v>MAHOGANY MARKET</v>
      </c>
      <c r="F3942" s="51" t="str">
        <f>IF(ISBLANK(LeaveTracker[[#This Row],[Employee Name]]),"-----",VLOOKUP(LeaveTracker[[#This Row],[Employee Name]],Employees[[Employee Name]:[Office]],6))</f>
        <v>REGULAR</v>
      </c>
      <c r="G3942" s="24">
        <v>44950</v>
      </c>
      <c r="H3942" s="24">
        <v>44960</v>
      </c>
      <c r="I3942" s="57" t="s">
        <v>81</v>
      </c>
      <c r="K3942" s="51" t="str">
        <f ca="1">LeaveTracker[[#This Row],[Days]]&amp;" "&amp;LeaveTracker[[#This Row],[Type of Leave]]</f>
        <v>9 SL</v>
      </c>
      <c r="L3942" s="23">
        <f ca="1">NETWORKDAYS(LeaveTracker[[#This Row],[Start Date]],LeaveTracker[[#This Row],[End Date]],lstHolidays)</f>
        <v>9</v>
      </c>
      <c r="M3942" s="27"/>
    </row>
    <row r="3943" spans="1:13" ht="30" hidden="1" customHeight="1" x14ac:dyDescent="0.3">
      <c r="A3943" s="27">
        <f t="shared" si="36"/>
        <v>334</v>
      </c>
      <c r="B3943" s="31">
        <v>44986</v>
      </c>
      <c r="C3943" s="31">
        <v>44914</v>
      </c>
      <c r="D3943" s="19" t="s">
        <v>780</v>
      </c>
      <c r="E3943" s="51" t="str">
        <f>IF(ISBLANK(LeaveTracker[[#This Row],[Employee Name]]),"-----",VLOOKUP(LeaveTracker[[#This Row],[Employee Name]],Employees[[Employee Name]:[Office]],7))</f>
        <v>GSO</v>
      </c>
      <c r="F3943" s="51" t="str">
        <f>IF(ISBLANK(LeaveTracker[[#This Row],[Employee Name]]),"-----",VLOOKUP(LeaveTracker[[#This Row],[Employee Name]],Employees[[Employee Name]:[Office]],6))</f>
        <v>REGULAR</v>
      </c>
      <c r="G3943" s="24">
        <v>45276</v>
      </c>
      <c r="H3943" s="24">
        <v>45276</v>
      </c>
      <c r="I3943" s="57" t="s">
        <v>81</v>
      </c>
      <c r="K3943" s="51" t="str">
        <f ca="1">LeaveTracker[[#This Row],[Days]]&amp;" "&amp;LeaveTracker[[#This Row],[Type of Leave]]</f>
        <v>0 SL</v>
      </c>
      <c r="L3943" s="23">
        <f ca="1">NETWORKDAYS(LeaveTracker[[#This Row],[Start Date]],LeaveTracker[[#This Row],[End Date]],lstHolidays)</f>
        <v>0</v>
      </c>
      <c r="M3943" s="27"/>
    </row>
    <row r="3944" spans="1:13" ht="30" hidden="1" customHeight="1" x14ac:dyDescent="0.3">
      <c r="A3944" s="27">
        <f t="shared" si="36"/>
        <v>335</v>
      </c>
      <c r="B3944" s="31">
        <v>44986</v>
      </c>
      <c r="C3944" s="31">
        <v>44915</v>
      </c>
      <c r="D3944" s="19" t="s">
        <v>879</v>
      </c>
      <c r="E3944" s="51" t="str">
        <f>IF(ISBLANK(LeaveTracker[[#This Row],[Employee Name]]),"-----",VLOOKUP(LeaveTracker[[#This Row],[Employee Name]],Employees[[Employee Name]:[Office]],7))</f>
        <v>GSO</v>
      </c>
      <c r="F3944" s="51" t="str">
        <f>IF(ISBLANK(LeaveTracker[[#This Row],[Employee Name]]),"-----",VLOOKUP(LeaveTracker[[#This Row],[Employee Name]],Employees[[Employee Name]:[Office]],6))</f>
        <v>REGULAR</v>
      </c>
      <c r="G3944" s="24">
        <v>44914</v>
      </c>
      <c r="H3944" s="24">
        <v>44914</v>
      </c>
      <c r="I3944" s="57" t="s">
        <v>81</v>
      </c>
      <c r="K3944" s="51" t="str">
        <f ca="1">LeaveTracker[[#This Row],[Days]]&amp;" "&amp;LeaveTracker[[#This Row],[Type of Leave]]</f>
        <v>1 SL</v>
      </c>
      <c r="L3944" s="23">
        <f ca="1">NETWORKDAYS(LeaveTracker[[#This Row],[Start Date]],LeaveTracker[[#This Row],[End Date]],lstHolidays)</f>
        <v>1</v>
      </c>
      <c r="M3944" s="27"/>
    </row>
    <row r="3945" spans="1:13" ht="30" hidden="1" customHeight="1" x14ac:dyDescent="0.3">
      <c r="A3945" s="27">
        <f t="shared" si="36"/>
        <v>336</v>
      </c>
      <c r="B3945" s="31">
        <v>44986</v>
      </c>
      <c r="C3945" s="31">
        <v>44918</v>
      </c>
      <c r="D3945" s="19" t="s">
        <v>1783</v>
      </c>
      <c r="E3945" s="51" t="str">
        <f>IF(ISBLANK(LeaveTracker[[#This Row],[Employee Name]]),"-----",VLOOKUP(LeaveTracker[[#This Row],[Employee Name]],Employees[[Employee Name]:[Office]],7))</f>
        <v>GSO</v>
      </c>
      <c r="F3945" s="51" t="str">
        <f>IF(ISBLANK(LeaveTracker[[#This Row],[Employee Name]]),"-----",VLOOKUP(LeaveTracker[[#This Row],[Employee Name]],Employees[[Employee Name]:[Office]],6))</f>
        <v>CASUAL</v>
      </c>
      <c r="G3945" s="24">
        <v>44917</v>
      </c>
      <c r="H3945" s="24">
        <v>44917</v>
      </c>
      <c r="I3945" s="57" t="s">
        <v>81</v>
      </c>
      <c r="K3945" s="51" t="str">
        <f ca="1">LeaveTracker[[#This Row],[Days]]&amp;" "&amp;LeaveTracker[[#This Row],[Type of Leave]]</f>
        <v>1 SL</v>
      </c>
      <c r="L3945" s="23">
        <f ca="1">NETWORKDAYS(LeaveTracker[[#This Row],[Start Date]],LeaveTracker[[#This Row],[End Date]],lstHolidays)</f>
        <v>1</v>
      </c>
      <c r="M3945" s="27"/>
    </row>
    <row r="3946" spans="1:13" ht="30" hidden="1" customHeight="1" x14ac:dyDescent="0.3">
      <c r="A3946" s="27">
        <f t="shared" si="36"/>
        <v>337</v>
      </c>
      <c r="B3946" s="31">
        <v>44986</v>
      </c>
      <c r="C3946" s="31">
        <v>44924</v>
      </c>
      <c r="D3946" s="19" t="s">
        <v>879</v>
      </c>
      <c r="E3946" s="51" t="str">
        <f>IF(ISBLANK(LeaveTracker[[#This Row],[Employee Name]]),"-----",VLOOKUP(LeaveTracker[[#This Row],[Employee Name]],Employees[[Employee Name]:[Office]],7))</f>
        <v>GSO</v>
      </c>
      <c r="F3946" s="51" t="str">
        <f>IF(ISBLANK(LeaveTracker[[#This Row],[Employee Name]]),"-----",VLOOKUP(LeaveTracker[[#This Row],[Employee Name]],Employees[[Employee Name]:[Office]],6))</f>
        <v>REGULAR</v>
      </c>
      <c r="G3946" s="24">
        <v>44922</v>
      </c>
      <c r="H3946" s="24">
        <v>44923</v>
      </c>
      <c r="I3946" s="57" t="s">
        <v>81</v>
      </c>
      <c r="K3946" s="51" t="str">
        <f ca="1">LeaveTracker[[#This Row],[Days]]&amp;" "&amp;LeaveTracker[[#This Row],[Type of Leave]]</f>
        <v>2 SL</v>
      </c>
      <c r="L3946" s="23">
        <f ca="1">NETWORKDAYS(LeaveTracker[[#This Row],[Start Date]],LeaveTracker[[#This Row],[End Date]],lstHolidays)</f>
        <v>2</v>
      </c>
      <c r="M3946" s="27"/>
    </row>
    <row r="3947" spans="1:13" ht="30" hidden="1" customHeight="1" x14ac:dyDescent="0.3">
      <c r="A3947" s="27">
        <f t="shared" si="36"/>
        <v>338</v>
      </c>
      <c r="B3947" s="31">
        <v>44986</v>
      </c>
      <c r="C3947" s="31">
        <v>44922</v>
      </c>
      <c r="D3947" s="19" t="s">
        <v>780</v>
      </c>
      <c r="E3947" s="51" t="str">
        <f>IF(ISBLANK(LeaveTracker[[#This Row],[Employee Name]]),"-----",VLOOKUP(LeaveTracker[[#This Row],[Employee Name]],Employees[[Employee Name]:[Office]],7))</f>
        <v>GSO</v>
      </c>
      <c r="F3947" s="51" t="str">
        <f>IF(ISBLANK(LeaveTracker[[#This Row],[Employee Name]]),"-----",VLOOKUP(LeaveTracker[[#This Row],[Employee Name]],Employees[[Employee Name]:[Office]],6))</f>
        <v>REGULAR</v>
      </c>
      <c r="G3947" s="24">
        <v>44916</v>
      </c>
      <c r="H3947" s="24">
        <v>44918</v>
      </c>
      <c r="I3947" s="57" t="s">
        <v>81</v>
      </c>
      <c r="K3947" s="51" t="str">
        <f ca="1">LeaveTracker[[#This Row],[Days]]&amp;" "&amp;LeaveTracker[[#This Row],[Type of Leave]]</f>
        <v>3 SL</v>
      </c>
      <c r="L3947" s="23">
        <f ca="1">NETWORKDAYS(LeaveTracker[[#This Row],[Start Date]],LeaveTracker[[#This Row],[End Date]],lstHolidays)</f>
        <v>3</v>
      </c>
      <c r="M3947" s="27"/>
    </row>
    <row r="3948" spans="1:13" ht="30" hidden="1" customHeight="1" x14ac:dyDescent="0.3">
      <c r="A3948" s="27">
        <f t="shared" si="36"/>
        <v>339</v>
      </c>
      <c r="B3948" s="31">
        <v>44986</v>
      </c>
      <c r="C3948" s="31">
        <v>44931</v>
      </c>
      <c r="D3948" s="19" t="s">
        <v>533</v>
      </c>
      <c r="E3948" s="51" t="str">
        <f>IF(ISBLANK(LeaveTracker[[#This Row],[Employee Name]]),"-----",VLOOKUP(LeaveTracker[[#This Row],[Employee Name]],Employees[[Employee Name]:[Office]],7))</f>
        <v>GSO</v>
      </c>
      <c r="F3948" s="51" t="str">
        <f>IF(ISBLANK(LeaveTracker[[#This Row],[Employee Name]]),"-----",VLOOKUP(LeaveTracker[[#This Row],[Employee Name]],Employees[[Employee Name]:[Office]],6))</f>
        <v>REGULAR</v>
      </c>
      <c r="G3948" s="24">
        <v>44930</v>
      </c>
      <c r="H3948" s="24">
        <v>44930</v>
      </c>
      <c r="I3948" s="57" t="s">
        <v>81</v>
      </c>
      <c r="K3948" s="51" t="str">
        <f ca="1">LeaveTracker[[#This Row],[Days]]&amp;" "&amp;LeaveTracker[[#This Row],[Type of Leave]]</f>
        <v>1 SL</v>
      </c>
      <c r="L3948" s="23">
        <f ca="1">NETWORKDAYS(LeaveTracker[[#This Row],[Start Date]],LeaveTracker[[#This Row],[End Date]],lstHolidays)</f>
        <v>1</v>
      </c>
      <c r="M3948" s="27"/>
    </row>
    <row r="3949" spans="1:13" ht="30" hidden="1" customHeight="1" x14ac:dyDescent="0.3">
      <c r="A3949" s="27">
        <f t="shared" si="36"/>
        <v>340</v>
      </c>
      <c r="B3949" s="31">
        <v>44986</v>
      </c>
      <c r="C3949" s="31">
        <v>44938</v>
      </c>
      <c r="D3949" s="19" t="s">
        <v>533</v>
      </c>
      <c r="E3949" s="51" t="str">
        <f>IF(ISBLANK(LeaveTracker[[#This Row],[Employee Name]]),"-----",VLOOKUP(LeaveTracker[[#This Row],[Employee Name]],Employees[[Employee Name]:[Office]],7))</f>
        <v>GSO</v>
      </c>
      <c r="F3949" s="51" t="str">
        <f>IF(ISBLANK(LeaveTracker[[#This Row],[Employee Name]]),"-----",VLOOKUP(LeaveTracker[[#This Row],[Employee Name]],Employees[[Employee Name]:[Office]],6))</f>
        <v>REGULAR</v>
      </c>
      <c r="G3949" s="24">
        <v>44935</v>
      </c>
      <c r="H3949" s="24">
        <v>44937</v>
      </c>
      <c r="I3949" s="57" t="s">
        <v>81</v>
      </c>
      <c r="K3949" s="51" t="str">
        <f ca="1">LeaveTracker[[#This Row],[Days]]&amp;" "&amp;LeaveTracker[[#This Row],[Type of Leave]]</f>
        <v>3 SL</v>
      </c>
      <c r="L3949" s="23">
        <f ca="1">NETWORKDAYS(LeaveTracker[[#This Row],[Start Date]],LeaveTracker[[#This Row],[End Date]],lstHolidays)</f>
        <v>3</v>
      </c>
      <c r="M3949" s="27"/>
    </row>
    <row r="3950" spans="1:13" ht="30" hidden="1" customHeight="1" x14ac:dyDescent="0.3">
      <c r="A3950" s="27">
        <f t="shared" si="36"/>
        <v>341</v>
      </c>
      <c r="B3950" s="31">
        <v>44986</v>
      </c>
      <c r="C3950" s="31">
        <v>44956</v>
      </c>
      <c r="D3950" s="19" t="s">
        <v>910</v>
      </c>
      <c r="E3950" s="51" t="str">
        <f>IF(ISBLANK(LeaveTracker[[#This Row],[Employee Name]]),"-----",VLOOKUP(LeaveTracker[[#This Row],[Employee Name]],Employees[[Employee Name]:[Office]],7))</f>
        <v>CEO</v>
      </c>
      <c r="F3950" s="51" t="str">
        <f>IF(ISBLANK(LeaveTracker[[#This Row],[Employee Name]]),"-----",VLOOKUP(LeaveTracker[[#This Row],[Employee Name]],Employees[[Employee Name]:[Office]],6))</f>
        <v>REGULAR</v>
      </c>
      <c r="G3950" s="24">
        <v>44942</v>
      </c>
      <c r="H3950" s="24">
        <v>44942</v>
      </c>
      <c r="I3950" s="57" t="s">
        <v>81</v>
      </c>
      <c r="K3950" s="51" t="str">
        <f ca="1">LeaveTracker[[#This Row],[Days]]&amp;" "&amp;LeaveTracker[[#This Row],[Type of Leave]]</f>
        <v>1 SL</v>
      </c>
      <c r="L3950" s="23">
        <f ca="1">NETWORKDAYS(LeaveTracker[[#This Row],[Start Date]],LeaveTracker[[#This Row],[End Date]],lstHolidays)</f>
        <v>1</v>
      </c>
      <c r="M3950" s="27"/>
    </row>
    <row r="3951" spans="1:13" ht="30" hidden="1" customHeight="1" x14ac:dyDescent="0.3">
      <c r="A3951" s="27">
        <f t="shared" si="36"/>
        <v>342</v>
      </c>
      <c r="B3951" s="31">
        <v>44986</v>
      </c>
      <c r="C3951" s="31">
        <v>44966</v>
      </c>
      <c r="D3951" s="19" t="s">
        <v>1316</v>
      </c>
      <c r="E3951" s="51" t="str">
        <f>IF(ISBLANK(LeaveTracker[[#This Row],[Employee Name]]),"-----",VLOOKUP(LeaveTracker[[#This Row],[Employee Name]],Employees[[Employee Name]:[Office]],7))</f>
        <v>CEO</v>
      </c>
      <c r="F3951" s="51" t="str">
        <f>IF(ISBLANK(LeaveTracker[[#This Row],[Employee Name]]),"-----",VLOOKUP(LeaveTracker[[#This Row],[Employee Name]],Employees[[Employee Name]:[Office]],6))</f>
        <v>REGULAR</v>
      </c>
      <c r="G3951" s="24">
        <v>44966</v>
      </c>
      <c r="H3951" s="24">
        <v>44967</v>
      </c>
      <c r="I3951" s="57" t="s">
        <v>82</v>
      </c>
      <c r="K3951" s="51" t="str">
        <f ca="1">LeaveTracker[[#This Row],[Days]]&amp;" "&amp;LeaveTracker[[#This Row],[Type of Leave]]</f>
        <v>2 VL</v>
      </c>
      <c r="L3951" s="23">
        <f ca="1">NETWORKDAYS(LeaveTracker[[#This Row],[Start Date]],LeaveTracker[[#This Row],[End Date]],lstHolidays)</f>
        <v>2</v>
      </c>
      <c r="M3951" s="27"/>
    </row>
    <row r="3952" spans="1:13" ht="30" hidden="1" customHeight="1" x14ac:dyDescent="0.3">
      <c r="A3952" s="27">
        <f t="shared" si="36"/>
        <v>343</v>
      </c>
      <c r="B3952" s="31">
        <v>44986</v>
      </c>
      <c r="C3952" s="31">
        <v>44943</v>
      </c>
      <c r="D3952" s="19" t="s">
        <v>2147</v>
      </c>
      <c r="E3952" s="51" t="str">
        <f>IF(ISBLANK(LeaveTracker[[#This Row],[Employee Name]]),"-----",VLOOKUP(LeaveTracker[[#This Row],[Employee Name]],Employees[[Employee Name]:[Office]],7))</f>
        <v>CEO</v>
      </c>
      <c r="F3952" s="51">
        <f>IF(ISBLANK(LeaveTracker[[#This Row],[Employee Name]]),"-----",VLOOKUP(LeaveTracker[[#This Row],[Employee Name]],Employees[[Employee Name]:[Office]],6))</f>
        <v>0</v>
      </c>
      <c r="G3952" s="24">
        <v>44942</v>
      </c>
      <c r="H3952" s="24">
        <v>44942</v>
      </c>
      <c r="I3952" s="57" t="s">
        <v>81</v>
      </c>
      <c r="K3952" s="51" t="str">
        <f ca="1">LeaveTracker[[#This Row],[Days]]&amp;" "&amp;LeaveTracker[[#This Row],[Type of Leave]]</f>
        <v>1 SL</v>
      </c>
      <c r="L3952" s="23">
        <f ca="1">NETWORKDAYS(LeaveTracker[[#This Row],[Start Date]],LeaveTracker[[#This Row],[End Date]],lstHolidays)</f>
        <v>1</v>
      </c>
      <c r="M3952" s="27"/>
    </row>
    <row r="3953" spans="1:13" ht="30" hidden="1" customHeight="1" x14ac:dyDescent="0.3">
      <c r="A3953" s="27">
        <f t="shared" si="36"/>
        <v>344</v>
      </c>
      <c r="B3953" s="31">
        <v>44986</v>
      </c>
      <c r="C3953" s="31">
        <v>44937</v>
      </c>
      <c r="D3953" s="19" t="s">
        <v>326</v>
      </c>
      <c r="E3953" s="51" t="str">
        <f>IF(ISBLANK(LeaveTracker[[#This Row],[Employee Name]]),"-----",VLOOKUP(LeaveTracker[[#This Row],[Employee Name]],Employees[[Employee Name]:[Office]],7))</f>
        <v>CEO</v>
      </c>
      <c r="F3953" s="51" t="str">
        <f>IF(ISBLANK(LeaveTracker[[#This Row],[Employee Name]]),"-----",VLOOKUP(LeaveTracker[[#This Row],[Employee Name]],Employees[[Employee Name]:[Office]],6))</f>
        <v>REGULAR</v>
      </c>
      <c r="G3953" s="24">
        <v>44942</v>
      </c>
      <c r="H3953" s="24">
        <v>44942</v>
      </c>
      <c r="I3953" s="57" t="s">
        <v>300</v>
      </c>
      <c r="J3953" s="43" t="s">
        <v>105</v>
      </c>
      <c r="K3953" s="51" t="str">
        <f ca="1">LeaveTracker[[#This Row],[Days]]&amp;" "&amp;LeaveTracker[[#This Row],[Type of Leave]]</f>
        <v>1 OTHER</v>
      </c>
      <c r="L3953" s="23">
        <f ca="1">NETWORKDAYS(LeaveTracker[[#This Row],[Start Date]],LeaveTracker[[#This Row],[End Date]],lstHolidays)</f>
        <v>1</v>
      </c>
      <c r="M3953" s="27"/>
    </row>
    <row r="3954" spans="1:13" ht="30" hidden="1" customHeight="1" x14ac:dyDescent="0.3">
      <c r="A3954" s="27">
        <f t="shared" si="36"/>
        <v>345</v>
      </c>
      <c r="B3954" s="31">
        <v>44986</v>
      </c>
      <c r="C3954" s="31">
        <v>44932</v>
      </c>
      <c r="D3954" s="19" t="s">
        <v>1316</v>
      </c>
      <c r="E3954" s="51" t="str">
        <f>IF(ISBLANK(LeaveTracker[[#This Row],[Employee Name]]),"-----",VLOOKUP(LeaveTracker[[#This Row],[Employee Name]],Employees[[Employee Name]:[Office]],7))</f>
        <v>CEO</v>
      </c>
      <c r="F3954" s="51" t="str">
        <f>IF(ISBLANK(LeaveTracker[[#This Row],[Employee Name]]),"-----",VLOOKUP(LeaveTracker[[#This Row],[Employee Name]],Employees[[Employee Name]:[Office]],6))</f>
        <v>REGULAR</v>
      </c>
      <c r="G3954" s="24">
        <v>44939</v>
      </c>
      <c r="H3954" s="24">
        <v>44939</v>
      </c>
      <c r="I3954" s="57" t="s">
        <v>82</v>
      </c>
      <c r="K3954" s="51" t="str">
        <f ca="1">LeaveTracker[[#This Row],[Days]]&amp;" "&amp;LeaveTracker[[#This Row],[Type of Leave]]</f>
        <v>1 VL</v>
      </c>
      <c r="L3954" s="23">
        <f ca="1">NETWORKDAYS(LeaveTracker[[#This Row],[Start Date]],LeaveTracker[[#This Row],[End Date]],lstHolidays)</f>
        <v>1</v>
      </c>
      <c r="M3954" s="27"/>
    </row>
    <row r="3955" spans="1:13" ht="30" hidden="1" customHeight="1" x14ac:dyDescent="0.3">
      <c r="A3955" s="27">
        <f t="shared" si="36"/>
        <v>346</v>
      </c>
      <c r="B3955" s="31">
        <v>44986</v>
      </c>
      <c r="C3955" s="31">
        <v>44931</v>
      </c>
      <c r="D3955" s="19" t="s">
        <v>326</v>
      </c>
      <c r="E3955" s="51" t="str">
        <f>IF(ISBLANK(LeaveTracker[[#This Row],[Employee Name]]),"-----",VLOOKUP(LeaveTracker[[#This Row],[Employee Name]],Employees[[Employee Name]:[Office]],7))</f>
        <v>CEO</v>
      </c>
      <c r="F3955" s="51" t="str">
        <f>IF(ISBLANK(LeaveTracker[[#This Row],[Employee Name]]),"-----",VLOOKUP(LeaveTracker[[#This Row],[Employee Name]],Employees[[Employee Name]:[Office]],6))</f>
        <v>REGULAR</v>
      </c>
      <c r="G3955" s="24">
        <v>44930</v>
      </c>
      <c r="H3955" s="24">
        <v>44930</v>
      </c>
      <c r="I3955" s="57" t="s">
        <v>81</v>
      </c>
      <c r="K3955" s="51" t="str">
        <f ca="1">LeaveTracker[[#This Row],[Days]]&amp;" "&amp;LeaveTracker[[#This Row],[Type of Leave]]</f>
        <v>1 SL</v>
      </c>
      <c r="L3955" s="23">
        <f ca="1">NETWORKDAYS(LeaveTracker[[#This Row],[Start Date]],LeaveTracker[[#This Row],[End Date]],lstHolidays)</f>
        <v>1</v>
      </c>
      <c r="M3955" s="27"/>
    </row>
    <row r="3956" spans="1:13" ht="30" hidden="1" customHeight="1" x14ac:dyDescent="0.3">
      <c r="A3956" s="27">
        <f t="shared" si="36"/>
        <v>347</v>
      </c>
      <c r="B3956" s="31">
        <v>44986</v>
      </c>
      <c r="C3956" s="31">
        <v>44929</v>
      </c>
      <c r="D3956" s="19" t="s">
        <v>147</v>
      </c>
      <c r="E3956" s="51" t="str">
        <f>IF(ISBLANK(LeaveTracker[[#This Row],[Employee Name]]),"-----",VLOOKUP(LeaveTracker[[#This Row],[Employee Name]],Employees[[Employee Name]:[Office]],7))</f>
        <v>CPDO</v>
      </c>
      <c r="F3956" s="51" t="str">
        <f>IF(ISBLANK(LeaveTracker[[#This Row],[Employee Name]]),"-----",VLOOKUP(LeaveTracker[[#This Row],[Employee Name]],Employees[[Employee Name]:[Office]],6))</f>
        <v>REGULAR</v>
      </c>
      <c r="G3956" s="24">
        <v>44935</v>
      </c>
      <c r="H3956" s="24">
        <v>44935</v>
      </c>
      <c r="I3956" s="57" t="s">
        <v>300</v>
      </c>
      <c r="J3956" s="43" t="s">
        <v>105</v>
      </c>
      <c r="K3956" s="51" t="str">
        <f ca="1">LeaveTracker[[#This Row],[Days]]&amp;" "&amp;LeaveTracker[[#This Row],[Type of Leave]]</f>
        <v>1 OTHER</v>
      </c>
      <c r="L3956" s="23">
        <f ca="1">NETWORKDAYS(LeaveTracker[[#This Row],[Start Date]],LeaveTracker[[#This Row],[End Date]],lstHolidays)</f>
        <v>1</v>
      </c>
      <c r="M3956" s="27"/>
    </row>
    <row r="3957" spans="1:13" ht="30" hidden="1" customHeight="1" x14ac:dyDescent="0.3">
      <c r="A3957" s="27">
        <f t="shared" si="36"/>
        <v>348</v>
      </c>
      <c r="B3957" s="31">
        <v>44986</v>
      </c>
      <c r="C3957" s="31">
        <v>44945</v>
      </c>
      <c r="D3957" s="19" t="s">
        <v>1316</v>
      </c>
      <c r="E3957" s="51" t="str">
        <f>IF(ISBLANK(LeaveTracker[[#This Row],[Employee Name]]),"-----",VLOOKUP(LeaveTracker[[#This Row],[Employee Name]],Employees[[Employee Name]:[Office]],7))</f>
        <v>CEO</v>
      </c>
      <c r="F3957" s="51" t="str">
        <f>IF(ISBLANK(LeaveTracker[[#This Row],[Employee Name]]),"-----",VLOOKUP(LeaveTracker[[#This Row],[Employee Name]],Employees[[Employee Name]:[Office]],6))</f>
        <v>REGULAR</v>
      </c>
      <c r="G3957" s="24">
        <v>44944</v>
      </c>
      <c r="H3957" s="24">
        <v>44944</v>
      </c>
      <c r="I3957" s="57" t="s">
        <v>81</v>
      </c>
      <c r="K3957" s="51" t="str">
        <f ca="1">LeaveTracker[[#This Row],[Days]]&amp;" "&amp;LeaveTracker[[#This Row],[Type of Leave]]</f>
        <v>1 SL</v>
      </c>
      <c r="L3957" s="23">
        <f ca="1">NETWORKDAYS(LeaveTracker[[#This Row],[Start Date]],LeaveTracker[[#This Row],[End Date]],lstHolidays)</f>
        <v>1</v>
      </c>
      <c r="M3957" s="27"/>
    </row>
    <row r="3958" spans="1:13" ht="30" hidden="1" customHeight="1" x14ac:dyDescent="0.3">
      <c r="A3958" s="27">
        <f t="shared" si="36"/>
        <v>349</v>
      </c>
      <c r="B3958" s="31">
        <v>44986</v>
      </c>
      <c r="C3958" s="31">
        <v>44952</v>
      </c>
      <c r="D3958" s="19" t="s">
        <v>2148</v>
      </c>
      <c r="E3958" s="51" t="str">
        <f>IF(ISBLANK(LeaveTracker[[#This Row],[Employee Name]]),"-----",VLOOKUP(LeaveTracker[[#This Row],[Employee Name]],Employees[[Employee Name]:[Office]],7))</f>
        <v>CITY PLANNING &amp; DEV'T OFFICE</v>
      </c>
      <c r="F3958" s="51">
        <f>IF(ISBLANK(LeaveTracker[[#This Row],[Employee Name]]),"-----",VLOOKUP(LeaveTracker[[#This Row],[Employee Name]],Employees[[Employee Name]:[Office]],6))</f>
        <v>0</v>
      </c>
      <c r="G3958" s="24">
        <v>44950</v>
      </c>
      <c r="H3958" s="24">
        <v>44951</v>
      </c>
      <c r="I3958" s="57" t="s">
        <v>81</v>
      </c>
      <c r="K3958" s="51" t="str">
        <f ca="1">LeaveTracker[[#This Row],[Days]]&amp;" "&amp;LeaveTracker[[#This Row],[Type of Leave]]</f>
        <v>2 SL</v>
      </c>
      <c r="L3958" s="23">
        <f ca="1">NETWORKDAYS(LeaveTracker[[#This Row],[Start Date]],LeaveTracker[[#This Row],[End Date]],lstHolidays)</f>
        <v>2</v>
      </c>
      <c r="M3958" s="27"/>
    </row>
    <row r="3959" spans="1:13" ht="30" hidden="1" customHeight="1" x14ac:dyDescent="0.3">
      <c r="A3959" s="27">
        <f t="shared" si="36"/>
        <v>350</v>
      </c>
      <c r="B3959" s="31">
        <v>44986</v>
      </c>
      <c r="C3959" s="31">
        <v>44935</v>
      </c>
      <c r="D3959" s="19" t="s">
        <v>370</v>
      </c>
      <c r="E3959" s="51" t="str">
        <f>IF(ISBLANK(LeaveTracker[[#This Row],[Employee Name]]),"-----",VLOOKUP(LeaveTracker[[#This Row],[Employee Name]],Employees[[Employee Name]:[Office]],7))</f>
        <v>CCT</v>
      </c>
      <c r="F3959" s="51" t="str">
        <f>IF(ISBLANK(LeaveTracker[[#This Row],[Employee Name]]),"-----",VLOOKUP(LeaveTracker[[#This Row],[Employee Name]],Employees[[Employee Name]:[Office]],6))</f>
        <v>REGULAR</v>
      </c>
      <c r="G3959" s="24">
        <v>44942</v>
      </c>
      <c r="H3959" s="24">
        <v>44942</v>
      </c>
      <c r="I3959" s="57" t="s">
        <v>300</v>
      </c>
      <c r="J3959" s="43" t="s">
        <v>105</v>
      </c>
      <c r="K3959" s="51" t="str">
        <f ca="1">LeaveTracker[[#This Row],[Days]]&amp;" "&amp;LeaveTracker[[#This Row],[Type of Leave]]</f>
        <v>1 OTHER</v>
      </c>
      <c r="L3959" s="23">
        <f ca="1">NETWORKDAYS(LeaveTracker[[#This Row],[Start Date]],LeaveTracker[[#This Row],[End Date]],lstHolidays)</f>
        <v>1</v>
      </c>
      <c r="M3959" s="27"/>
    </row>
    <row r="3960" spans="1:13" ht="30" hidden="1" customHeight="1" x14ac:dyDescent="0.3">
      <c r="A3960" s="27">
        <f t="shared" si="36"/>
        <v>351</v>
      </c>
      <c r="B3960" s="31">
        <v>44986</v>
      </c>
      <c r="C3960" s="31">
        <v>44935</v>
      </c>
      <c r="D3960" s="19" t="s">
        <v>370</v>
      </c>
      <c r="E3960" s="51" t="str">
        <f>IF(ISBLANK(LeaveTracker[[#This Row],[Employee Name]]),"-----",VLOOKUP(LeaveTracker[[#This Row],[Employee Name]],Employees[[Employee Name]:[Office]],7))</f>
        <v>CCT</v>
      </c>
      <c r="F3960" s="51" t="str">
        <f>IF(ISBLANK(LeaveTracker[[#This Row],[Employee Name]]),"-----",VLOOKUP(LeaveTracker[[#This Row],[Employee Name]],Employees[[Employee Name]:[Office]],6))</f>
        <v>REGULAR</v>
      </c>
      <c r="G3960" s="24">
        <v>44932</v>
      </c>
      <c r="H3960" s="24">
        <v>44932</v>
      </c>
      <c r="I3960" s="57" t="s">
        <v>81</v>
      </c>
      <c r="K3960" s="51" t="str">
        <f ca="1">LeaveTracker[[#This Row],[Days]]&amp;" "&amp;LeaveTracker[[#This Row],[Type of Leave]]</f>
        <v>1 SL</v>
      </c>
      <c r="L3960" s="23">
        <f ca="1">NETWORKDAYS(LeaveTracker[[#This Row],[Start Date]],LeaveTracker[[#This Row],[End Date]],lstHolidays)</f>
        <v>1</v>
      </c>
      <c r="M3960" s="27"/>
    </row>
    <row r="3961" spans="1:13" ht="30" hidden="1" customHeight="1" x14ac:dyDescent="0.3">
      <c r="A3961" s="27">
        <f t="shared" si="36"/>
        <v>352</v>
      </c>
      <c r="B3961" s="31">
        <v>44986</v>
      </c>
      <c r="C3961" s="31">
        <v>44942</v>
      </c>
      <c r="D3961" s="19" t="s">
        <v>581</v>
      </c>
      <c r="E3961" s="51" t="str">
        <f>IF(ISBLANK(LeaveTracker[[#This Row],[Employee Name]]),"-----",VLOOKUP(LeaveTracker[[#This Row],[Employee Name]],Employees[[Employee Name]:[Office]],7))</f>
        <v>CCT</v>
      </c>
      <c r="F3961" s="51" t="str">
        <f>IF(ISBLANK(LeaveTracker[[#This Row],[Employee Name]]),"-----",VLOOKUP(LeaveTracker[[#This Row],[Employee Name]],Employees[[Employee Name]:[Office]],6))</f>
        <v>REGULAR</v>
      </c>
      <c r="G3961" s="24">
        <v>44935</v>
      </c>
      <c r="H3961" s="24">
        <v>44935</v>
      </c>
      <c r="I3961" s="57" t="s">
        <v>81</v>
      </c>
      <c r="K3961" s="51" t="str">
        <f ca="1">LeaveTracker[[#This Row],[Days]]&amp;" "&amp;LeaveTracker[[#This Row],[Type of Leave]]</f>
        <v>1 SL</v>
      </c>
      <c r="L3961" s="23">
        <f ca="1">NETWORKDAYS(LeaveTracker[[#This Row],[Start Date]],LeaveTracker[[#This Row],[End Date]],lstHolidays)</f>
        <v>1</v>
      </c>
      <c r="M3961" s="27"/>
    </row>
    <row r="3962" spans="1:13" ht="30" hidden="1" customHeight="1" x14ac:dyDescent="0.3">
      <c r="A3962" s="27">
        <v>352</v>
      </c>
      <c r="B3962" s="31">
        <v>44986</v>
      </c>
      <c r="C3962" s="31">
        <v>44942</v>
      </c>
      <c r="D3962" s="19" t="s">
        <v>581</v>
      </c>
      <c r="E3962" s="51" t="str">
        <f>IF(ISBLANK(LeaveTracker[[#This Row],[Employee Name]]),"-----",VLOOKUP(LeaveTracker[[#This Row],[Employee Name]],Employees[[Employee Name]:[Office]],7))</f>
        <v>CCT</v>
      </c>
      <c r="F3962" s="51" t="str">
        <f>IF(ISBLANK(LeaveTracker[[#This Row],[Employee Name]]),"-----",VLOOKUP(LeaveTracker[[#This Row],[Employee Name]],Employees[[Employee Name]:[Office]],6))</f>
        <v>REGULAR</v>
      </c>
      <c r="G3962" s="24">
        <v>44938</v>
      </c>
      <c r="H3962" s="24">
        <v>44939</v>
      </c>
      <c r="I3962" s="57" t="s">
        <v>81</v>
      </c>
      <c r="K3962" s="51" t="str">
        <f ca="1">LeaveTracker[[#This Row],[Days]]&amp;" "&amp;LeaveTracker[[#This Row],[Type of Leave]]</f>
        <v>2 SL</v>
      </c>
      <c r="L3962" s="23">
        <f ca="1">NETWORKDAYS(LeaveTracker[[#This Row],[Start Date]],LeaveTracker[[#This Row],[End Date]],lstHolidays)</f>
        <v>2</v>
      </c>
      <c r="M3962" s="27"/>
    </row>
    <row r="3963" spans="1:13" ht="30" hidden="1" customHeight="1" x14ac:dyDescent="0.3">
      <c r="A3963" s="27">
        <f t="shared" si="36"/>
        <v>353</v>
      </c>
      <c r="B3963" s="31">
        <v>44986</v>
      </c>
      <c r="C3963" s="31">
        <v>44916</v>
      </c>
      <c r="D3963" s="19" t="s">
        <v>455</v>
      </c>
      <c r="E3963" s="51" t="str">
        <f>IF(ISBLANK(LeaveTracker[[#This Row],[Employee Name]]),"-----",VLOOKUP(LeaveTracker[[#This Row],[Employee Name]],Employees[[Employee Name]:[Office]],7))</f>
        <v>CEO</v>
      </c>
      <c r="F3963" s="51" t="str">
        <f>IF(ISBLANK(LeaveTracker[[#This Row],[Employee Name]]),"-----",VLOOKUP(LeaveTracker[[#This Row],[Employee Name]],Employees[[Employee Name]:[Office]],6))</f>
        <v>REGULAR</v>
      </c>
      <c r="G3963" s="24">
        <v>45286</v>
      </c>
      <c r="H3963" s="24">
        <v>45289</v>
      </c>
      <c r="I3963" s="57" t="s">
        <v>82</v>
      </c>
      <c r="K3963" s="51" t="str">
        <f ca="1">LeaveTracker[[#This Row],[Days]]&amp;" "&amp;LeaveTracker[[#This Row],[Type of Leave]]</f>
        <v>4 VL</v>
      </c>
      <c r="L3963" s="23">
        <f ca="1">NETWORKDAYS(LeaveTracker[[#This Row],[Start Date]],LeaveTracker[[#This Row],[End Date]],lstHolidays)</f>
        <v>4</v>
      </c>
      <c r="M3963" s="27"/>
    </row>
    <row r="3964" spans="1:13" ht="30" hidden="1" customHeight="1" x14ac:dyDescent="0.3">
      <c r="A3964" s="27">
        <f t="shared" si="36"/>
        <v>354</v>
      </c>
      <c r="B3964" s="31">
        <v>44986</v>
      </c>
      <c r="C3964" s="31">
        <v>44956</v>
      </c>
      <c r="D3964" s="19" t="s">
        <v>2152</v>
      </c>
      <c r="E3964" s="51" t="str">
        <f>IF(ISBLANK(LeaveTracker[[#This Row],[Employee Name]]),"-----",VLOOKUP(LeaveTracker[[#This Row],[Employee Name]],Employees[[Employee Name]:[Office]],7))</f>
        <v>TOPS OFFICE</v>
      </c>
      <c r="F3964" s="51">
        <f>IF(ISBLANK(LeaveTracker[[#This Row],[Employee Name]]),"-----",VLOOKUP(LeaveTracker[[#This Row],[Employee Name]],Employees[[Employee Name]:[Office]],6))</f>
        <v>0</v>
      </c>
      <c r="G3964" s="24">
        <v>44956</v>
      </c>
      <c r="H3964" s="24">
        <v>44966</v>
      </c>
      <c r="I3964" s="57" t="s">
        <v>81</v>
      </c>
      <c r="K3964" s="51" t="str">
        <f ca="1">LeaveTracker[[#This Row],[Days]]&amp;" "&amp;LeaveTracker[[#This Row],[Type of Leave]]</f>
        <v>9 SL</v>
      </c>
      <c r="L3964" s="23">
        <f ca="1">NETWORKDAYS(LeaveTracker[[#This Row],[Start Date]],LeaveTracker[[#This Row],[End Date]],lstHolidays)</f>
        <v>9</v>
      </c>
      <c r="M3964" s="27"/>
    </row>
    <row r="3965" spans="1:13" ht="30" hidden="1" customHeight="1" x14ac:dyDescent="0.3">
      <c r="A3965" s="27">
        <f t="shared" si="36"/>
        <v>355</v>
      </c>
      <c r="B3965" s="31">
        <v>44986</v>
      </c>
      <c r="C3965" s="31">
        <v>44917</v>
      </c>
      <c r="D3965" s="19" t="s">
        <v>326</v>
      </c>
      <c r="E3965" s="51" t="str">
        <f>IF(ISBLANK(LeaveTracker[[#This Row],[Employee Name]]),"-----",VLOOKUP(LeaveTracker[[#This Row],[Employee Name]],Employees[[Employee Name]:[Office]],7))</f>
        <v>CEO</v>
      </c>
      <c r="F3965" s="51" t="str">
        <f>IF(ISBLANK(LeaveTracker[[#This Row],[Employee Name]]),"-----",VLOOKUP(LeaveTracker[[#This Row],[Employee Name]],Employees[[Employee Name]:[Office]],6))</f>
        <v>REGULAR</v>
      </c>
      <c r="G3965" s="24">
        <v>44923</v>
      </c>
      <c r="H3965" s="24">
        <v>44924</v>
      </c>
      <c r="I3965" s="57" t="s">
        <v>82</v>
      </c>
      <c r="K3965" s="51" t="str">
        <f ca="1">LeaveTracker[[#This Row],[Days]]&amp;" "&amp;LeaveTracker[[#This Row],[Type of Leave]]</f>
        <v>2 VL</v>
      </c>
      <c r="L3965" s="23">
        <f ca="1">NETWORKDAYS(LeaveTracker[[#This Row],[Start Date]],LeaveTracker[[#This Row],[End Date]],lstHolidays)</f>
        <v>2</v>
      </c>
      <c r="M3965" s="27"/>
    </row>
    <row r="3966" spans="1:13" ht="30" hidden="1" customHeight="1" x14ac:dyDescent="0.3">
      <c r="A3966" s="27">
        <f t="shared" si="36"/>
        <v>356</v>
      </c>
      <c r="B3966" s="31">
        <v>44986</v>
      </c>
      <c r="C3966" s="31">
        <v>44910</v>
      </c>
      <c r="D3966" s="19" t="s">
        <v>1006</v>
      </c>
      <c r="E3966" s="51" t="str">
        <f>IF(ISBLANK(LeaveTracker[[#This Row],[Employee Name]]),"-----",VLOOKUP(LeaveTracker[[#This Row],[Employee Name]],Employees[[Employee Name]:[Office]],7))</f>
        <v>CEO</v>
      </c>
      <c r="F3966" s="51" t="str">
        <f>IF(ISBLANK(LeaveTracker[[#This Row],[Employee Name]]),"-----",VLOOKUP(LeaveTracker[[#This Row],[Employee Name]],Employees[[Employee Name]:[Office]],6))</f>
        <v>REGULAR</v>
      </c>
      <c r="G3966" s="24">
        <v>44922</v>
      </c>
      <c r="H3966" s="24">
        <v>44924</v>
      </c>
      <c r="I3966" s="57" t="s">
        <v>82</v>
      </c>
      <c r="K3966" s="51" t="str">
        <f ca="1">LeaveTracker[[#This Row],[Days]]&amp;" "&amp;LeaveTracker[[#This Row],[Type of Leave]]</f>
        <v>3 VL</v>
      </c>
      <c r="L3966" s="23">
        <f ca="1">NETWORKDAYS(LeaveTracker[[#This Row],[Start Date]],LeaveTracker[[#This Row],[End Date]],lstHolidays)</f>
        <v>3</v>
      </c>
      <c r="M3966" s="27"/>
    </row>
    <row r="3967" spans="1:13" ht="30" hidden="1" customHeight="1" x14ac:dyDescent="0.3">
      <c r="A3967" s="27">
        <f t="shared" si="36"/>
        <v>357</v>
      </c>
      <c r="B3967" s="31">
        <v>44986</v>
      </c>
      <c r="C3967" s="31">
        <v>44914</v>
      </c>
      <c r="D3967" s="19" t="s">
        <v>147</v>
      </c>
      <c r="E3967" s="51" t="str">
        <f>IF(ISBLANK(LeaveTracker[[#This Row],[Employee Name]]),"-----",VLOOKUP(LeaveTracker[[#This Row],[Employee Name]],Employees[[Employee Name]:[Office]],7))</f>
        <v>CPDO</v>
      </c>
      <c r="F3967" s="51" t="str">
        <f>IF(ISBLANK(LeaveTracker[[#This Row],[Employee Name]]),"-----",VLOOKUP(LeaveTracker[[#This Row],[Employee Name]],Employees[[Employee Name]:[Office]],6))</f>
        <v>REGULAR</v>
      </c>
      <c r="G3967" s="24">
        <v>44921</v>
      </c>
      <c r="H3967" s="24">
        <v>44923</v>
      </c>
      <c r="I3967" s="57" t="s">
        <v>82</v>
      </c>
      <c r="K3967" s="51" t="str">
        <f ca="1">LeaveTracker[[#This Row],[Days]]&amp;" "&amp;LeaveTracker[[#This Row],[Type of Leave]]</f>
        <v>2 VL</v>
      </c>
      <c r="L3967" s="23">
        <f ca="1">NETWORKDAYS(LeaveTracker[[#This Row],[Start Date]],LeaveTracker[[#This Row],[End Date]],lstHolidays)</f>
        <v>2</v>
      </c>
      <c r="M3967" s="27"/>
    </row>
    <row r="3968" spans="1:13" ht="30" hidden="1" customHeight="1" x14ac:dyDescent="0.3">
      <c r="A3968" s="27">
        <f t="shared" si="36"/>
        <v>358</v>
      </c>
      <c r="B3968" s="31">
        <v>44986</v>
      </c>
      <c r="C3968" s="31">
        <v>44914</v>
      </c>
      <c r="D3968" s="19" t="s">
        <v>2154</v>
      </c>
      <c r="E3968" s="51" t="str">
        <f>IF(ISBLANK(LeaveTracker[[#This Row],[Employee Name]]),"-----",VLOOKUP(LeaveTracker[[#This Row],[Employee Name]],Employees[[Employee Name]:[Office]],7))</f>
        <v>CPDO</v>
      </c>
      <c r="F3968" s="51">
        <f>IF(ISBLANK(LeaveTracker[[#This Row],[Employee Name]]),"-----",VLOOKUP(LeaveTracker[[#This Row],[Employee Name]],Employees[[Employee Name]:[Office]],6))</f>
        <v>0</v>
      </c>
      <c r="G3968" s="24">
        <v>44956</v>
      </c>
      <c r="H3968" s="24">
        <v>44960</v>
      </c>
      <c r="I3968" s="57" t="s">
        <v>82</v>
      </c>
      <c r="K3968" s="51" t="str">
        <f ca="1">LeaveTracker[[#This Row],[Days]]&amp;" "&amp;LeaveTracker[[#This Row],[Type of Leave]]</f>
        <v>5 VL</v>
      </c>
      <c r="L3968" s="23">
        <f ca="1">NETWORKDAYS(LeaveTracker[[#This Row],[Start Date]],LeaveTracker[[#This Row],[End Date]],lstHolidays)</f>
        <v>5</v>
      </c>
      <c r="M3968" s="27"/>
    </row>
    <row r="3969" spans="1:13" ht="30" hidden="1" customHeight="1" x14ac:dyDescent="0.3">
      <c r="A3969" s="27">
        <f t="shared" si="36"/>
        <v>359</v>
      </c>
      <c r="B3969" s="31">
        <v>44986</v>
      </c>
      <c r="C3969" s="31">
        <v>44904</v>
      </c>
      <c r="D3969" s="19" t="s">
        <v>2154</v>
      </c>
      <c r="E3969" s="51" t="str">
        <f>IF(ISBLANK(LeaveTracker[[#This Row],[Employee Name]]),"-----",VLOOKUP(LeaveTracker[[#This Row],[Employee Name]],Employees[[Employee Name]:[Office]],7))</f>
        <v>CPDO</v>
      </c>
      <c r="F3969" s="51">
        <f>IF(ISBLANK(LeaveTracker[[#This Row],[Employee Name]]),"-----",VLOOKUP(LeaveTracker[[#This Row],[Employee Name]],Employees[[Employee Name]:[Office]],6))</f>
        <v>0</v>
      </c>
      <c r="G3969" s="24">
        <v>44931</v>
      </c>
      <c r="H3969" s="24">
        <v>44931</v>
      </c>
      <c r="I3969" s="57" t="s">
        <v>300</v>
      </c>
      <c r="J3969" s="43" t="s">
        <v>2155</v>
      </c>
      <c r="K3969" s="51" t="str">
        <f ca="1">LeaveTracker[[#This Row],[Days]]&amp;" "&amp;LeaveTracker[[#This Row],[Type of Leave]]</f>
        <v>1 OTHER</v>
      </c>
      <c r="L3969" s="23">
        <f ca="1">NETWORKDAYS(LeaveTracker[[#This Row],[Start Date]],LeaveTracker[[#This Row],[End Date]],lstHolidays)</f>
        <v>1</v>
      </c>
      <c r="M3969" s="27"/>
    </row>
    <row r="3970" spans="1:13" ht="30" hidden="1" customHeight="1" x14ac:dyDescent="0.3">
      <c r="A3970" s="27">
        <f t="shared" si="36"/>
        <v>360</v>
      </c>
      <c r="B3970" s="31">
        <v>44989</v>
      </c>
      <c r="C3970" s="31">
        <v>44986</v>
      </c>
      <c r="D3970" s="19" t="s">
        <v>784</v>
      </c>
      <c r="E3970" s="51" t="str">
        <f>IF(ISBLANK(LeaveTracker[[#This Row],[Employee Name]]),"-----",VLOOKUP(LeaveTracker[[#This Row],[Employee Name]],Employees[[Employee Name]:[Office]],7))</f>
        <v>SP</v>
      </c>
      <c r="F3970" s="51" t="str">
        <f>IF(ISBLANK(LeaveTracker[[#This Row],[Employee Name]]),"-----",VLOOKUP(LeaveTracker[[#This Row],[Employee Name]],Employees[[Employee Name]:[Office]],6))</f>
        <v>REGULAR</v>
      </c>
      <c r="G3970" s="24"/>
      <c r="H3970" s="24"/>
      <c r="I3970" s="57" t="s">
        <v>300</v>
      </c>
      <c r="J3970" s="43" t="s">
        <v>694</v>
      </c>
      <c r="K3970" s="51" t="str">
        <f ca="1">LeaveTracker[[#This Row],[Days]]&amp;" "&amp;LeaveTracker[[#This Row],[Type of Leave]]</f>
        <v>0 OTHER</v>
      </c>
      <c r="L3970" s="23">
        <f ca="1">NETWORKDAYS(LeaveTracker[[#This Row],[Start Date]],LeaveTracker[[#This Row],[End Date]],lstHolidays)</f>
        <v>0</v>
      </c>
      <c r="M3970" s="27"/>
    </row>
    <row r="3971" spans="1:13" ht="30" hidden="1" customHeight="1" x14ac:dyDescent="0.3">
      <c r="A3971" s="27">
        <f t="shared" si="36"/>
        <v>361</v>
      </c>
      <c r="B3971" s="31">
        <v>44989</v>
      </c>
      <c r="C3971" s="31">
        <v>44910</v>
      </c>
      <c r="D3971" s="19" t="s">
        <v>729</v>
      </c>
      <c r="E3971" s="51" t="str">
        <f>IF(ISBLANK(LeaveTracker[[#This Row],[Employee Name]]),"-----",VLOOKUP(LeaveTracker[[#This Row],[Employee Name]],Employees[[Employee Name]:[Office]],7))</f>
        <v>SP</v>
      </c>
      <c r="F3971" s="51" t="str">
        <f>IF(ISBLANK(LeaveTracker[[#This Row],[Employee Name]]),"-----",VLOOKUP(LeaveTracker[[#This Row],[Employee Name]],Employees[[Employee Name]:[Office]],6))</f>
        <v>REGULAR</v>
      </c>
      <c r="G3971" s="24">
        <v>44918</v>
      </c>
      <c r="H3971" s="24">
        <v>44918</v>
      </c>
      <c r="I3971" s="57" t="s">
        <v>82</v>
      </c>
      <c r="K3971" s="51" t="str">
        <f ca="1">LeaveTracker[[#This Row],[Days]]&amp;" "&amp;LeaveTracker[[#This Row],[Type of Leave]]</f>
        <v>1 VL</v>
      </c>
      <c r="L3971" s="23">
        <f ca="1">NETWORKDAYS(LeaveTracker[[#This Row],[Start Date]],LeaveTracker[[#This Row],[End Date]],lstHolidays)</f>
        <v>1</v>
      </c>
      <c r="M3971" s="27"/>
    </row>
    <row r="3972" spans="1:13" ht="30" hidden="1" customHeight="1" x14ac:dyDescent="0.3">
      <c r="A3972" s="27">
        <v>361</v>
      </c>
      <c r="B3972" s="31">
        <v>44989</v>
      </c>
      <c r="C3972" s="31">
        <v>44910</v>
      </c>
      <c r="D3972" s="19" t="s">
        <v>729</v>
      </c>
      <c r="E3972" s="51" t="str">
        <f>IF(ISBLANK(LeaveTracker[[#This Row],[Employee Name]]),"-----",VLOOKUP(LeaveTracker[[#This Row],[Employee Name]],Employees[[Employee Name]:[Office]],7))</f>
        <v>SP</v>
      </c>
      <c r="F3972" s="51" t="str">
        <f>IF(ISBLANK(LeaveTracker[[#This Row],[Employee Name]]),"-----",VLOOKUP(LeaveTracker[[#This Row],[Employee Name]],Employees[[Employee Name]:[Office]],6))</f>
        <v>REGULAR</v>
      </c>
      <c r="G3972" s="24">
        <v>44922</v>
      </c>
      <c r="H3972" s="24">
        <v>44922</v>
      </c>
      <c r="I3972" s="57" t="s">
        <v>82</v>
      </c>
      <c r="K3972" s="51" t="str">
        <f ca="1">LeaveTracker[[#This Row],[Days]]&amp;" "&amp;LeaveTracker[[#This Row],[Type of Leave]]</f>
        <v>1 VL</v>
      </c>
      <c r="L3972" s="23">
        <f ca="1">NETWORKDAYS(LeaveTracker[[#This Row],[Start Date]],LeaveTracker[[#This Row],[End Date]],lstHolidays)</f>
        <v>1</v>
      </c>
      <c r="M3972" s="27"/>
    </row>
    <row r="3973" spans="1:13" ht="30" hidden="1" customHeight="1" x14ac:dyDescent="0.3">
      <c r="A3973" s="27">
        <f t="shared" si="36"/>
        <v>362</v>
      </c>
      <c r="B3973" s="31">
        <v>44989</v>
      </c>
      <c r="C3973" s="31">
        <v>44939</v>
      </c>
      <c r="D3973" s="19" t="s">
        <v>1846</v>
      </c>
      <c r="E3973" s="51" t="str">
        <f>IF(ISBLANK(LeaveTracker[[#This Row],[Employee Name]]),"-----",VLOOKUP(LeaveTracker[[#This Row],[Employee Name]],Employees[[Employee Name]:[Office]],7))</f>
        <v>SP</v>
      </c>
      <c r="F3973" s="51" t="str">
        <f>IF(ISBLANK(LeaveTracker[[#This Row],[Employee Name]]),"-----",VLOOKUP(LeaveTracker[[#This Row],[Employee Name]],Employees[[Employee Name]:[Office]],6))</f>
        <v>CASUAL</v>
      </c>
      <c r="G3973" s="24">
        <v>44944</v>
      </c>
      <c r="H3973" s="24">
        <v>44946</v>
      </c>
      <c r="I3973" s="57" t="s">
        <v>82</v>
      </c>
      <c r="K3973" s="51" t="str">
        <f ca="1">LeaveTracker[[#This Row],[Days]]&amp;" "&amp;LeaveTracker[[#This Row],[Type of Leave]]</f>
        <v>3 VL</v>
      </c>
      <c r="L3973" s="23">
        <f ca="1">NETWORKDAYS(LeaveTracker[[#This Row],[Start Date]],LeaveTracker[[#This Row],[End Date]],lstHolidays)</f>
        <v>3</v>
      </c>
      <c r="M3973" s="27"/>
    </row>
    <row r="3974" spans="1:13" ht="30" hidden="1" customHeight="1" x14ac:dyDescent="0.3">
      <c r="A3974" s="27">
        <f t="shared" si="36"/>
        <v>363</v>
      </c>
      <c r="B3974" s="31">
        <v>44989</v>
      </c>
      <c r="C3974" s="31">
        <v>44939</v>
      </c>
      <c r="D3974" s="19" t="s">
        <v>365</v>
      </c>
      <c r="E3974" s="51" t="str">
        <f>IF(ISBLANK(LeaveTracker[[#This Row],[Employee Name]]),"-----",VLOOKUP(LeaveTracker[[#This Row],[Employee Name]],Employees[[Employee Name]:[Office]],7))</f>
        <v>MAHOGANY MARKET</v>
      </c>
      <c r="F3974" s="51" t="str">
        <f>IF(ISBLANK(LeaveTracker[[#This Row],[Employee Name]]),"-----",VLOOKUP(LeaveTracker[[#This Row],[Employee Name]],Employees[[Employee Name]:[Office]],6))</f>
        <v>REGULAR</v>
      </c>
      <c r="G3974" s="24">
        <v>44935</v>
      </c>
      <c r="H3974" s="24">
        <v>44937</v>
      </c>
      <c r="I3974" s="57" t="s">
        <v>81</v>
      </c>
      <c r="K3974" s="51" t="str">
        <f ca="1">LeaveTracker[[#This Row],[Days]]&amp;" "&amp;LeaveTracker[[#This Row],[Type of Leave]]</f>
        <v>3 SL</v>
      </c>
      <c r="L3974" s="23">
        <f ca="1">NETWORKDAYS(LeaveTracker[[#This Row],[Start Date]],LeaveTracker[[#This Row],[End Date]],lstHolidays)</f>
        <v>3</v>
      </c>
      <c r="M3974" s="27"/>
    </row>
    <row r="3975" spans="1:13" ht="30" hidden="1" customHeight="1" x14ac:dyDescent="0.3">
      <c r="A3975" s="27">
        <f t="shared" si="36"/>
        <v>364</v>
      </c>
      <c r="B3975" s="31">
        <v>44989</v>
      </c>
      <c r="C3975" s="31">
        <v>44937</v>
      </c>
      <c r="D3975" s="19" t="s">
        <v>733</v>
      </c>
      <c r="E3975" s="51" t="str">
        <f>IF(ISBLANK(LeaveTracker[[#This Row],[Employee Name]]),"-----",VLOOKUP(LeaveTracker[[#This Row],[Employee Name]],Employees[[Employee Name]:[Office]],7))</f>
        <v>SP</v>
      </c>
      <c r="F3975" s="51" t="str">
        <f>IF(ISBLANK(LeaveTracker[[#This Row],[Employee Name]]),"-----",VLOOKUP(LeaveTracker[[#This Row],[Employee Name]],Employees[[Employee Name]:[Office]],6))</f>
        <v>REGULAR</v>
      </c>
      <c r="G3975" s="24">
        <v>44936</v>
      </c>
      <c r="H3975" s="24">
        <v>44936</v>
      </c>
      <c r="I3975" s="57" t="s">
        <v>81</v>
      </c>
      <c r="K3975" s="51" t="str">
        <f ca="1">LeaveTracker[[#This Row],[Days]]&amp;" "&amp;LeaveTracker[[#This Row],[Type of Leave]]</f>
        <v>1 SL</v>
      </c>
      <c r="L3975" s="23">
        <f ca="1">NETWORKDAYS(LeaveTracker[[#This Row],[Start Date]],LeaveTracker[[#This Row],[End Date]],lstHolidays)</f>
        <v>1</v>
      </c>
      <c r="M3975" s="27"/>
    </row>
    <row r="3976" spans="1:13" ht="30" hidden="1" customHeight="1" x14ac:dyDescent="0.3">
      <c r="A3976" s="27">
        <f t="shared" si="36"/>
        <v>365</v>
      </c>
      <c r="B3976" s="31">
        <v>44989</v>
      </c>
      <c r="C3976" s="31">
        <v>44937</v>
      </c>
      <c r="D3976" s="19" t="s">
        <v>729</v>
      </c>
      <c r="E3976" s="51" t="str">
        <f>IF(ISBLANK(LeaveTracker[[#This Row],[Employee Name]]),"-----",VLOOKUP(LeaveTracker[[#This Row],[Employee Name]],Employees[[Employee Name]:[Office]],7))</f>
        <v>SP</v>
      </c>
      <c r="F3976" s="51" t="str">
        <f>IF(ISBLANK(LeaveTracker[[#This Row],[Employee Name]]),"-----",VLOOKUP(LeaveTracker[[#This Row],[Employee Name]],Employees[[Employee Name]:[Office]],6))</f>
        <v>REGULAR</v>
      </c>
      <c r="G3976" s="24">
        <v>44935</v>
      </c>
      <c r="H3976" s="24">
        <v>44936</v>
      </c>
      <c r="I3976" s="57" t="s">
        <v>81</v>
      </c>
      <c r="K3976" s="51" t="str">
        <f ca="1">LeaveTracker[[#This Row],[Days]]&amp;" "&amp;LeaveTracker[[#This Row],[Type of Leave]]</f>
        <v>2 SL</v>
      </c>
      <c r="L3976" s="23">
        <f ca="1">NETWORKDAYS(LeaveTracker[[#This Row],[Start Date]],LeaveTracker[[#This Row],[End Date]],lstHolidays)</f>
        <v>2</v>
      </c>
      <c r="M3976" s="27"/>
    </row>
    <row r="3977" spans="1:13" ht="30" hidden="1" customHeight="1" x14ac:dyDescent="0.3">
      <c r="A3977" s="27">
        <f t="shared" si="36"/>
        <v>366</v>
      </c>
      <c r="B3977" s="31">
        <v>44989</v>
      </c>
      <c r="C3977" s="31">
        <v>44937</v>
      </c>
      <c r="D3977" s="19" t="s">
        <v>674</v>
      </c>
      <c r="E3977" s="51" t="str">
        <f>IF(ISBLANK(LeaveTracker[[#This Row],[Employee Name]]),"-----",VLOOKUP(LeaveTracker[[#This Row],[Employee Name]],Employees[[Employee Name]:[Office]],7))</f>
        <v>SP</v>
      </c>
      <c r="F3977" s="51" t="str">
        <f>IF(ISBLANK(LeaveTracker[[#This Row],[Employee Name]]),"-----",VLOOKUP(LeaveTracker[[#This Row],[Employee Name]],Employees[[Employee Name]:[Office]],6))</f>
        <v>REGULAR</v>
      </c>
      <c r="G3977" s="24">
        <v>44936</v>
      </c>
      <c r="H3977" s="24">
        <v>44936</v>
      </c>
      <c r="I3977" s="57" t="s">
        <v>81</v>
      </c>
      <c r="K3977" s="51" t="str">
        <f ca="1">LeaveTracker[[#This Row],[Days]]&amp;" "&amp;LeaveTracker[[#This Row],[Type of Leave]]</f>
        <v>1 SL</v>
      </c>
      <c r="L3977" s="23">
        <f ca="1">NETWORKDAYS(LeaveTracker[[#This Row],[Start Date]],LeaveTracker[[#This Row],[End Date]],lstHolidays)</f>
        <v>1</v>
      </c>
      <c r="M3977" s="27"/>
    </row>
    <row r="3978" spans="1:13" ht="30" hidden="1" customHeight="1" x14ac:dyDescent="0.3">
      <c r="A3978" s="27">
        <f t="shared" si="36"/>
        <v>367</v>
      </c>
      <c r="B3978" s="31">
        <v>44989</v>
      </c>
      <c r="C3978" s="31">
        <v>44924</v>
      </c>
      <c r="D3978" s="19" t="s">
        <v>365</v>
      </c>
      <c r="E3978" s="51" t="str">
        <f>IF(ISBLANK(LeaveTracker[[#This Row],[Employee Name]]),"-----",VLOOKUP(LeaveTracker[[#This Row],[Employee Name]],Employees[[Employee Name]:[Office]],7))</f>
        <v>MAHOGANY MARKET</v>
      </c>
      <c r="F3978" s="51" t="str">
        <f>IF(ISBLANK(LeaveTracker[[#This Row],[Employee Name]]),"-----",VLOOKUP(LeaveTracker[[#This Row],[Employee Name]],Employees[[Employee Name]:[Office]],6))</f>
        <v>REGULAR</v>
      </c>
      <c r="G3978" s="24">
        <v>44923</v>
      </c>
      <c r="H3978" s="24">
        <v>44923</v>
      </c>
      <c r="I3978" s="57" t="s">
        <v>81</v>
      </c>
      <c r="K3978" s="51" t="str">
        <f ca="1">LeaveTracker[[#This Row],[Days]]&amp;" "&amp;LeaveTracker[[#This Row],[Type of Leave]]</f>
        <v>1 SL</v>
      </c>
      <c r="L3978" s="23">
        <f ca="1">NETWORKDAYS(LeaveTracker[[#This Row],[Start Date]],LeaveTracker[[#This Row],[End Date]],lstHolidays)</f>
        <v>1</v>
      </c>
      <c r="M3978" s="27"/>
    </row>
    <row r="3979" spans="1:13" ht="30" hidden="1" customHeight="1" x14ac:dyDescent="0.3">
      <c r="A3979" s="27">
        <f t="shared" si="36"/>
        <v>368</v>
      </c>
      <c r="B3979" s="31">
        <v>44989</v>
      </c>
      <c r="C3979" s="31">
        <v>44924</v>
      </c>
      <c r="D3979" s="19" t="s">
        <v>837</v>
      </c>
      <c r="E3979" s="51" t="str">
        <f>IF(ISBLANK(LeaveTracker[[#This Row],[Employee Name]]),"-----",VLOOKUP(LeaveTracker[[#This Row],[Employee Name]],Employees[[Employee Name]:[Office]],7))</f>
        <v>CTO</v>
      </c>
      <c r="F3979" s="51" t="str">
        <f>IF(ISBLANK(LeaveTracker[[#This Row],[Employee Name]]),"-----",VLOOKUP(LeaveTracker[[#This Row],[Employee Name]],Employees[[Employee Name]:[Office]],6))</f>
        <v>REGULAR</v>
      </c>
      <c r="G3979" s="24">
        <v>44923</v>
      </c>
      <c r="H3979" s="24">
        <v>44923</v>
      </c>
      <c r="I3979" s="57" t="s">
        <v>81</v>
      </c>
      <c r="K3979" s="51" t="str">
        <f ca="1">LeaveTracker[[#This Row],[Days]]&amp;" "&amp;LeaveTracker[[#This Row],[Type of Leave]]</f>
        <v>1 SL</v>
      </c>
      <c r="L3979" s="23">
        <f ca="1">NETWORKDAYS(LeaveTracker[[#This Row],[Start Date]],LeaveTracker[[#This Row],[End Date]],lstHolidays)</f>
        <v>1</v>
      </c>
      <c r="M3979" s="27"/>
    </row>
    <row r="3980" spans="1:13" ht="30" hidden="1" customHeight="1" x14ac:dyDescent="0.3">
      <c r="A3980" s="27">
        <f t="shared" si="36"/>
        <v>369</v>
      </c>
      <c r="B3980" s="31">
        <v>44989</v>
      </c>
      <c r="C3980" s="31">
        <v>44917</v>
      </c>
      <c r="D3980" s="19" t="s">
        <v>480</v>
      </c>
      <c r="E3980" s="51" t="str">
        <f>IF(ISBLANK(LeaveTracker[[#This Row],[Employee Name]]),"-----",VLOOKUP(LeaveTracker[[#This Row],[Employee Name]],Employees[[Employee Name]:[Office]],7))</f>
        <v>ADMIN OFFICE</v>
      </c>
      <c r="F3980" s="51" t="str">
        <f>IF(ISBLANK(LeaveTracker[[#This Row],[Employee Name]]),"-----",VLOOKUP(LeaveTracker[[#This Row],[Employee Name]],Employees[[Employee Name]:[Office]],6))</f>
        <v>REGULAR</v>
      </c>
      <c r="G3980" s="24">
        <v>44922</v>
      </c>
      <c r="H3980" s="24">
        <v>44924</v>
      </c>
      <c r="I3980" s="57" t="s">
        <v>82</v>
      </c>
      <c r="K3980" s="51" t="str">
        <f ca="1">LeaveTracker[[#This Row],[Days]]&amp;" "&amp;LeaveTracker[[#This Row],[Type of Leave]]</f>
        <v>3 VL</v>
      </c>
      <c r="L3980" s="23">
        <f ca="1">NETWORKDAYS(LeaveTracker[[#This Row],[Start Date]],LeaveTracker[[#This Row],[End Date]],lstHolidays)</f>
        <v>3</v>
      </c>
      <c r="M3980" s="27"/>
    </row>
    <row r="3981" spans="1:13" ht="30" hidden="1" customHeight="1" x14ac:dyDescent="0.3">
      <c r="A3981" s="27">
        <v>369</v>
      </c>
      <c r="B3981" s="31">
        <v>44989</v>
      </c>
      <c r="C3981" s="31">
        <v>44918</v>
      </c>
      <c r="D3981" s="19" t="s">
        <v>480</v>
      </c>
      <c r="E3981" s="51" t="str">
        <f>IF(ISBLANK(LeaveTracker[[#This Row],[Employee Name]]),"-----",VLOOKUP(LeaveTracker[[#This Row],[Employee Name]],Employees[[Employee Name]:[Office]],7))</f>
        <v>ADMIN OFFICE</v>
      </c>
      <c r="F3981" s="51" t="str">
        <f>IF(ISBLANK(LeaveTracker[[#This Row],[Employee Name]]),"-----",VLOOKUP(LeaveTracker[[#This Row],[Employee Name]],Employees[[Employee Name]:[Office]],6))</f>
        <v>REGULAR</v>
      </c>
      <c r="G3981" s="24">
        <v>44935</v>
      </c>
      <c r="H3981" s="24">
        <v>44936</v>
      </c>
      <c r="I3981" s="57" t="s">
        <v>82</v>
      </c>
      <c r="K3981" s="51" t="str">
        <f ca="1">LeaveTracker[[#This Row],[Days]]&amp;" "&amp;LeaveTracker[[#This Row],[Type of Leave]]</f>
        <v>2 VL</v>
      </c>
      <c r="L3981" s="23">
        <f ca="1">NETWORKDAYS(LeaveTracker[[#This Row],[Start Date]],LeaveTracker[[#This Row],[End Date]],lstHolidays)</f>
        <v>2</v>
      </c>
      <c r="M3981" s="27"/>
    </row>
    <row r="3982" spans="1:13" ht="30" hidden="1" customHeight="1" x14ac:dyDescent="0.3">
      <c r="A3982" s="27">
        <f t="shared" si="36"/>
        <v>370</v>
      </c>
      <c r="B3982" s="31">
        <v>44989</v>
      </c>
      <c r="C3982" s="31">
        <v>44917</v>
      </c>
      <c r="D3982" s="19" t="s">
        <v>1099</v>
      </c>
      <c r="E3982" s="51" t="str">
        <f>IF(ISBLANK(LeaveTracker[[#This Row],[Employee Name]]),"-----",VLOOKUP(LeaveTracker[[#This Row],[Employee Name]],Employees[[Employee Name]:[Office]],7))</f>
        <v>VMO</v>
      </c>
      <c r="F3982" s="51" t="str">
        <f>IF(ISBLANK(LeaveTracker[[#This Row],[Employee Name]]),"-----",VLOOKUP(LeaveTracker[[#This Row],[Employee Name]],Employees[[Employee Name]:[Office]],6))</f>
        <v>REGULAR</v>
      </c>
      <c r="G3982" s="24">
        <v>45287</v>
      </c>
      <c r="H3982" s="24">
        <v>45288</v>
      </c>
      <c r="I3982" s="57" t="s">
        <v>82</v>
      </c>
      <c r="K3982" s="51" t="str">
        <f ca="1">LeaveTracker[[#This Row],[Days]]&amp;" "&amp;LeaveTracker[[#This Row],[Type of Leave]]</f>
        <v>2 VL</v>
      </c>
      <c r="L3982" s="23">
        <f ca="1">NETWORKDAYS(LeaveTracker[[#This Row],[Start Date]],LeaveTracker[[#This Row],[End Date]],lstHolidays)</f>
        <v>2</v>
      </c>
      <c r="M3982" s="27"/>
    </row>
    <row r="3983" spans="1:13" ht="30" hidden="1" customHeight="1" x14ac:dyDescent="0.3">
      <c r="A3983" s="27">
        <f t="shared" si="36"/>
        <v>371</v>
      </c>
      <c r="B3983" s="31">
        <v>44989</v>
      </c>
      <c r="C3983" s="31">
        <v>44945</v>
      </c>
      <c r="D3983" s="19" t="s">
        <v>121</v>
      </c>
      <c r="E3983" s="51" t="str">
        <f>IF(ISBLANK(LeaveTracker[[#This Row],[Employee Name]]),"-----",VLOOKUP(LeaveTracker[[#This Row],[Employee Name]],Employees[[Employee Name]:[Office]],7))</f>
        <v>CHARACTER OFFICE</v>
      </c>
      <c r="F3983" s="51" t="str">
        <f>IF(ISBLANK(LeaveTracker[[#This Row],[Employee Name]]),"-----",VLOOKUP(LeaveTracker[[#This Row],[Employee Name]],Employees[[Employee Name]:[Office]],6))</f>
        <v>REGULAR</v>
      </c>
      <c r="G3983" s="24">
        <v>44944</v>
      </c>
      <c r="H3983" s="24">
        <v>44944</v>
      </c>
      <c r="I3983" s="57" t="s">
        <v>81</v>
      </c>
      <c r="K3983" s="51" t="str">
        <f ca="1">LeaveTracker[[#This Row],[Days]]&amp;" "&amp;LeaveTracker[[#This Row],[Type of Leave]]</f>
        <v>1 SL</v>
      </c>
      <c r="L3983" s="23">
        <f ca="1">NETWORKDAYS(LeaveTracker[[#This Row],[Start Date]],LeaveTracker[[#This Row],[End Date]],lstHolidays)</f>
        <v>1</v>
      </c>
      <c r="M3983" s="27"/>
    </row>
    <row r="3984" spans="1:13" ht="30" hidden="1" customHeight="1" x14ac:dyDescent="0.3">
      <c r="A3984" s="27">
        <f t="shared" si="36"/>
        <v>372</v>
      </c>
      <c r="B3984" s="31">
        <v>44989</v>
      </c>
      <c r="C3984" s="31">
        <v>44958</v>
      </c>
      <c r="D3984" s="19" t="s">
        <v>121</v>
      </c>
      <c r="E3984" s="51" t="str">
        <f>IF(ISBLANK(LeaveTracker[[#This Row],[Employee Name]]),"-----",VLOOKUP(LeaveTracker[[#This Row],[Employee Name]],Employees[[Employee Name]:[Office]],7))</f>
        <v>CHARACTER OFFICE</v>
      </c>
      <c r="F3984" s="51" t="str">
        <f>IF(ISBLANK(LeaveTracker[[#This Row],[Employee Name]]),"-----",VLOOKUP(LeaveTracker[[#This Row],[Employee Name]],Employees[[Employee Name]:[Office]],6))</f>
        <v>REGULAR</v>
      </c>
      <c r="G3984" s="24">
        <v>44956</v>
      </c>
      <c r="H3984" s="24">
        <v>44957</v>
      </c>
      <c r="I3984" s="57" t="s">
        <v>81</v>
      </c>
      <c r="K3984" s="51" t="str">
        <f ca="1">LeaveTracker[[#This Row],[Days]]&amp;" "&amp;LeaveTracker[[#This Row],[Type of Leave]]</f>
        <v>2 SL</v>
      </c>
      <c r="L3984" s="23">
        <f ca="1">NETWORKDAYS(LeaveTracker[[#This Row],[Start Date]],LeaveTracker[[#This Row],[End Date]],lstHolidays)</f>
        <v>2</v>
      </c>
      <c r="M3984" s="27"/>
    </row>
    <row r="3985" spans="1:13" ht="30" hidden="1" customHeight="1" x14ac:dyDescent="0.3">
      <c r="A3985" s="27">
        <f t="shared" si="36"/>
        <v>373</v>
      </c>
      <c r="B3985" s="31">
        <v>44989</v>
      </c>
      <c r="C3985" s="31">
        <v>44950</v>
      </c>
      <c r="D3985" s="19" t="s">
        <v>121</v>
      </c>
      <c r="E3985" s="51" t="str">
        <f>IF(ISBLANK(LeaveTracker[[#This Row],[Employee Name]]),"-----",VLOOKUP(LeaveTracker[[#This Row],[Employee Name]],Employees[[Employee Name]:[Office]],7))</f>
        <v>CHARACTER OFFICE</v>
      </c>
      <c r="F3985" s="51" t="str">
        <f>IF(ISBLANK(LeaveTracker[[#This Row],[Employee Name]]),"-----",VLOOKUP(LeaveTracker[[#This Row],[Employee Name]],Employees[[Employee Name]:[Office]],6))</f>
        <v>REGULAR</v>
      </c>
      <c r="G3985" s="24">
        <v>44949</v>
      </c>
      <c r="H3985" s="24">
        <v>44949</v>
      </c>
      <c r="I3985" s="57" t="s">
        <v>81</v>
      </c>
      <c r="K3985" s="51" t="str">
        <f ca="1">LeaveTracker[[#This Row],[Days]]&amp;" "&amp;LeaveTracker[[#This Row],[Type of Leave]]</f>
        <v>1 SL</v>
      </c>
      <c r="L3985" s="23">
        <f ca="1">NETWORKDAYS(LeaveTracker[[#This Row],[Start Date]],LeaveTracker[[#This Row],[End Date]],lstHolidays)</f>
        <v>1</v>
      </c>
      <c r="M3985" s="27"/>
    </row>
    <row r="3986" spans="1:13" ht="30" hidden="1" customHeight="1" x14ac:dyDescent="0.3">
      <c r="A3986" s="27">
        <f t="shared" si="36"/>
        <v>374</v>
      </c>
      <c r="B3986" s="31">
        <v>44989</v>
      </c>
      <c r="C3986" s="31">
        <v>44957</v>
      </c>
      <c r="D3986" s="19" t="s">
        <v>853</v>
      </c>
      <c r="E3986" s="51" t="str">
        <f>IF(ISBLANK(LeaveTracker[[#This Row],[Employee Name]]),"-----",VLOOKUP(LeaveTracker[[#This Row],[Employee Name]],Employees[[Employee Name]:[Office]],7))</f>
        <v>MO</v>
      </c>
      <c r="F3986" s="51" t="str">
        <f>IF(ISBLANK(LeaveTracker[[#This Row],[Employee Name]]),"-----",VLOOKUP(LeaveTracker[[#This Row],[Employee Name]],Employees[[Employee Name]:[Office]],6))</f>
        <v>REGULAR</v>
      </c>
      <c r="G3986" s="24">
        <v>44952</v>
      </c>
      <c r="H3986" s="24">
        <v>44952</v>
      </c>
      <c r="I3986" s="57" t="s">
        <v>81</v>
      </c>
      <c r="K3986" s="51" t="str">
        <f ca="1">LeaveTracker[[#This Row],[Days]]&amp;" "&amp;LeaveTracker[[#This Row],[Type of Leave]]</f>
        <v>1 SL</v>
      </c>
      <c r="L3986" s="23">
        <f ca="1">NETWORKDAYS(LeaveTracker[[#This Row],[Start Date]],LeaveTracker[[#This Row],[End Date]],lstHolidays)</f>
        <v>1</v>
      </c>
      <c r="M3986" s="27"/>
    </row>
    <row r="3987" spans="1:13" ht="30" hidden="1" customHeight="1" x14ac:dyDescent="0.3">
      <c r="A3987" s="27">
        <f t="shared" ref="A3987:A4056" si="37">A3986+1</f>
        <v>375</v>
      </c>
      <c r="B3987" s="31">
        <v>44989</v>
      </c>
      <c r="C3987" s="31">
        <v>44944</v>
      </c>
      <c r="D3987" s="19" t="s">
        <v>339</v>
      </c>
      <c r="E3987" s="51" t="str">
        <f>IF(ISBLANK(LeaveTracker[[#This Row],[Employee Name]]),"-----",VLOOKUP(LeaveTracker[[#This Row],[Employee Name]],Employees[[Employee Name]:[Office]],7))</f>
        <v>COMELEC</v>
      </c>
      <c r="F3987" s="51" t="str">
        <f>IF(ISBLANK(LeaveTracker[[#This Row],[Employee Name]]),"-----",VLOOKUP(LeaveTracker[[#This Row],[Employee Name]],Employees[[Employee Name]:[Office]],6))</f>
        <v>REGULAR</v>
      </c>
      <c r="G3987" s="24">
        <v>44958</v>
      </c>
      <c r="H3987" s="24">
        <v>44958</v>
      </c>
      <c r="I3987" s="57" t="s">
        <v>300</v>
      </c>
      <c r="J3987" s="43" t="s">
        <v>2145</v>
      </c>
      <c r="K3987" s="51" t="str">
        <f ca="1">LeaveTracker[[#This Row],[Days]]&amp;" "&amp;LeaveTracker[[#This Row],[Type of Leave]]</f>
        <v>1 OTHER</v>
      </c>
      <c r="L3987" s="23">
        <f ca="1">NETWORKDAYS(LeaveTracker[[#This Row],[Start Date]],LeaveTracker[[#This Row],[End Date]],lstHolidays)</f>
        <v>1</v>
      </c>
      <c r="M3987" s="27"/>
    </row>
    <row r="3988" spans="1:13" ht="30" hidden="1" customHeight="1" x14ac:dyDescent="0.3">
      <c r="A3988" s="27">
        <f t="shared" si="37"/>
        <v>376</v>
      </c>
      <c r="B3988" s="31">
        <v>44989</v>
      </c>
      <c r="C3988" s="31">
        <v>44939</v>
      </c>
      <c r="D3988" s="19" t="s">
        <v>2157</v>
      </c>
      <c r="E3988" s="51" t="str">
        <f>IF(ISBLANK(LeaveTracker[[#This Row],[Employee Name]]),"-----",VLOOKUP(LeaveTracker[[#This Row],[Employee Name]],Employees[[Employee Name]:[Office]],7))</f>
        <v>BPLO</v>
      </c>
      <c r="F3988" s="51">
        <f>IF(ISBLANK(LeaveTracker[[#This Row],[Employee Name]]),"-----",VLOOKUP(LeaveTracker[[#This Row],[Employee Name]],Employees[[Employee Name]:[Office]],6))</f>
        <v>0</v>
      </c>
      <c r="G3988" s="24">
        <v>44935</v>
      </c>
      <c r="H3988" s="24">
        <v>44936</v>
      </c>
      <c r="I3988" s="57" t="s">
        <v>81</v>
      </c>
      <c r="K3988" s="51" t="str">
        <f ca="1">LeaveTracker[[#This Row],[Days]]&amp;" "&amp;LeaveTracker[[#This Row],[Type of Leave]]</f>
        <v>2 SL</v>
      </c>
      <c r="L3988" s="23">
        <f ca="1">NETWORKDAYS(LeaveTracker[[#This Row],[Start Date]],LeaveTracker[[#This Row],[End Date]],lstHolidays)</f>
        <v>2</v>
      </c>
      <c r="M3988" s="27"/>
    </row>
    <row r="3989" spans="1:13" ht="30" hidden="1" customHeight="1" x14ac:dyDescent="0.3">
      <c r="A3989" s="27">
        <f t="shared" si="37"/>
        <v>377</v>
      </c>
      <c r="B3989" s="31">
        <v>44989</v>
      </c>
      <c r="C3989" s="31">
        <v>44950</v>
      </c>
      <c r="D3989" s="19" t="s">
        <v>280</v>
      </c>
      <c r="E3989" s="51" t="str">
        <f>IF(ISBLANK(LeaveTracker[[#This Row],[Employee Name]]),"-----",VLOOKUP(LeaveTracker[[#This Row],[Employee Name]],Employees[[Employee Name]:[Office]],7))</f>
        <v>PICNIC GROVE</v>
      </c>
      <c r="F3989" s="51" t="str">
        <f>IF(ISBLANK(LeaveTracker[[#This Row],[Employee Name]]),"-----",VLOOKUP(LeaveTracker[[#This Row],[Employee Name]],Employees[[Employee Name]:[Office]],6))</f>
        <v>REGULAR</v>
      </c>
      <c r="G3989" s="24">
        <v>44968</v>
      </c>
      <c r="H3989" s="24">
        <v>44968</v>
      </c>
      <c r="I3989" s="57" t="s">
        <v>300</v>
      </c>
      <c r="J3989" s="43" t="s">
        <v>2145</v>
      </c>
      <c r="K3989" s="51" t="str">
        <f ca="1">LeaveTracker[[#This Row],[Days]]&amp;" "&amp;LeaveTracker[[#This Row],[Type of Leave]]</f>
        <v>0 OTHER</v>
      </c>
      <c r="L3989" s="23">
        <f ca="1">NETWORKDAYS(LeaveTracker[[#This Row],[Start Date]],LeaveTracker[[#This Row],[End Date]],lstHolidays)</f>
        <v>0</v>
      </c>
      <c r="M3989" s="27"/>
    </row>
    <row r="3990" spans="1:13" ht="30" hidden="1" customHeight="1" x14ac:dyDescent="0.3">
      <c r="A3990" s="27">
        <f t="shared" si="37"/>
        <v>378</v>
      </c>
      <c r="B3990" s="31">
        <v>44989</v>
      </c>
      <c r="C3990" s="31">
        <v>44936</v>
      </c>
      <c r="D3990" s="19" t="s">
        <v>446</v>
      </c>
      <c r="E3990" s="51" t="str">
        <f>IF(ISBLANK(LeaveTracker[[#This Row],[Employee Name]]),"-----",VLOOKUP(LeaveTracker[[#This Row],[Employee Name]],Employees[[Employee Name]:[Office]],7))</f>
        <v>GSO</v>
      </c>
      <c r="F3990" s="51" t="str">
        <f>IF(ISBLANK(LeaveTracker[[#This Row],[Employee Name]]),"-----",VLOOKUP(LeaveTracker[[#This Row],[Employee Name]],Employees[[Employee Name]:[Office]],6))</f>
        <v>REGULAR</v>
      </c>
      <c r="G3990" s="24">
        <v>44929</v>
      </c>
      <c r="H3990" s="24">
        <v>44935</v>
      </c>
      <c r="I3990" s="57" t="s">
        <v>300</v>
      </c>
      <c r="J3990" s="43" t="s">
        <v>2158</v>
      </c>
      <c r="K3990" s="51" t="str">
        <f ca="1">LeaveTracker[[#This Row],[Days]]&amp;" "&amp;LeaveTracker[[#This Row],[Type of Leave]]</f>
        <v>5 OTHER</v>
      </c>
      <c r="L3990" s="23">
        <f ca="1">NETWORKDAYS(LeaveTracker[[#This Row],[Start Date]],LeaveTracker[[#This Row],[End Date]],lstHolidays)</f>
        <v>5</v>
      </c>
      <c r="M3990" s="27"/>
    </row>
    <row r="3991" spans="1:13" ht="30" hidden="1" customHeight="1" x14ac:dyDescent="0.3">
      <c r="A3991" s="27">
        <f t="shared" si="37"/>
        <v>379</v>
      </c>
      <c r="B3991" s="31">
        <v>44989</v>
      </c>
      <c r="C3991" s="31">
        <v>44938</v>
      </c>
      <c r="D3991" s="19" t="s">
        <v>995</v>
      </c>
      <c r="E3991" s="51" t="str">
        <f>IF(ISBLANK(LeaveTracker[[#This Row],[Employee Name]]),"-----",VLOOKUP(LeaveTracker[[#This Row],[Employee Name]],Employees[[Employee Name]:[Office]],7))</f>
        <v>GSO</v>
      </c>
      <c r="F3991" s="51" t="str">
        <f>IF(ISBLANK(LeaveTracker[[#This Row],[Employee Name]]),"-----",VLOOKUP(LeaveTracker[[#This Row],[Employee Name]],Employees[[Employee Name]:[Office]],6))</f>
        <v>REGULAR</v>
      </c>
      <c r="G3991" s="24">
        <v>44936</v>
      </c>
      <c r="H3991" s="24">
        <v>44937</v>
      </c>
      <c r="I3991" s="57" t="s">
        <v>300</v>
      </c>
      <c r="J3991" s="43" t="s">
        <v>2145</v>
      </c>
      <c r="K3991" s="51" t="str">
        <f ca="1">LeaveTracker[[#This Row],[Days]]&amp;" "&amp;LeaveTracker[[#This Row],[Type of Leave]]</f>
        <v>2 OTHER</v>
      </c>
      <c r="L3991" s="23">
        <f ca="1">NETWORKDAYS(LeaveTracker[[#This Row],[Start Date]],LeaveTracker[[#This Row],[End Date]],lstHolidays)</f>
        <v>2</v>
      </c>
      <c r="M3991" s="27"/>
    </row>
    <row r="3992" spans="1:13" ht="30" hidden="1" customHeight="1" x14ac:dyDescent="0.3">
      <c r="A3992" s="27">
        <f t="shared" si="37"/>
        <v>380</v>
      </c>
      <c r="B3992" s="31">
        <v>44989</v>
      </c>
      <c r="C3992" s="31">
        <v>44958</v>
      </c>
      <c r="D3992" s="19" t="s">
        <v>780</v>
      </c>
      <c r="E3992" s="51" t="str">
        <f>IF(ISBLANK(LeaveTracker[[#This Row],[Employee Name]]),"-----",VLOOKUP(LeaveTracker[[#This Row],[Employee Name]],Employees[[Employee Name]:[Office]],7))</f>
        <v>GSO</v>
      </c>
      <c r="F3992" s="51" t="str">
        <f>IF(ISBLANK(LeaveTracker[[#This Row],[Employee Name]]),"-----",VLOOKUP(LeaveTracker[[#This Row],[Employee Name]],Employees[[Employee Name]:[Office]],6))</f>
        <v>REGULAR</v>
      </c>
      <c r="G3992" s="24">
        <v>44956</v>
      </c>
      <c r="H3992" s="24">
        <v>44957</v>
      </c>
      <c r="I3992" s="57" t="s">
        <v>81</v>
      </c>
      <c r="K3992" s="51" t="str">
        <f ca="1">LeaveTracker[[#This Row],[Days]]&amp;" "&amp;LeaveTracker[[#This Row],[Type of Leave]]</f>
        <v>2 SL</v>
      </c>
      <c r="L3992" s="23">
        <f ca="1">NETWORKDAYS(LeaveTracker[[#This Row],[Start Date]],LeaveTracker[[#This Row],[End Date]],lstHolidays)</f>
        <v>2</v>
      </c>
      <c r="M3992" s="27"/>
    </row>
    <row r="3993" spans="1:13" ht="30" hidden="1" customHeight="1" x14ac:dyDescent="0.3">
      <c r="A3993" s="27">
        <f t="shared" si="37"/>
        <v>381</v>
      </c>
      <c r="B3993" s="31">
        <v>44989</v>
      </c>
      <c r="C3993" s="31">
        <v>44943</v>
      </c>
      <c r="D3993" s="19" t="s">
        <v>358</v>
      </c>
      <c r="E3993" s="51" t="str">
        <f>IF(ISBLANK(LeaveTracker[[#This Row],[Employee Name]]),"-----",VLOOKUP(LeaveTracker[[#This Row],[Employee Name]],Employees[[Employee Name]:[Office]],7))</f>
        <v>LCR</v>
      </c>
      <c r="F3993" s="51" t="str">
        <f>IF(ISBLANK(LeaveTracker[[#This Row],[Employee Name]]),"-----",VLOOKUP(LeaveTracker[[#This Row],[Employee Name]],Employees[[Employee Name]:[Office]],6))</f>
        <v>REGULAR</v>
      </c>
      <c r="G3993" s="24">
        <v>44942</v>
      </c>
      <c r="H3993" s="24">
        <v>44942</v>
      </c>
      <c r="I3993" s="57" t="s">
        <v>81</v>
      </c>
      <c r="K3993" s="51" t="str">
        <f ca="1">LeaveTracker[[#This Row],[Days]]&amp;" "&amp;LeaveTracker[[#This Row],[Type of Leave]]</f>
        <v>1 SL</v>
      </c>
      <c r="L3993" s="23">
        <f ca="1">NETWORKDAYS(LeaveTracker[[#This Row],[Start Date]],LeaveTracker[[#This Row],[End Date]],lstHolidays)</f>
        <v>1</v>
      </c>
      <c r="M3993" s="27"/>
    </row>
    <row r="3994" spans="1:13" ht="30" hidden="1" customHeight="1" x14ac:dyDescent="0.3">
      <c r="A3994" s="27">
        <f t="shared" si="37"/>
        <v>382</v>
      </c>
      <c r="B3994" s="31">
        <v>44989</v>
      </c>
      <c r="C3994" s="31">
        <v>44942</v>
      </c>
      <c r="D3994" s="19" t="s">
        <v>600</v>
      </c>
      <c r="E3994" s="51" t="str">
        <f>IF(ISBLANK(LeaveTracker[[#This Row],[Employee Name]]),"-----",VLOOKUP(LeaveTracker[[#This Row],[Employee Name]],Employees[[Employee Name]:[Office]],7))</f>
        <v>MAHOGANY MARKET</v>
      </c>
      <c r="F3994" s="51" t="str">
        <f>IF(ISBLANK(LeaveTracker[[#This Row],[Employee Name]]),"-----",VLOOKUP(LeaveTracker[[#This Row],[Employee Name]],Employees[[Employee Name]:[Office]],6))</f>
        <v>REGULAR</v>
      </c>
      <c r="G3994" s="24">
        <v>44939</v>
      </c>
      <c r="H3994" s="24">
        <v>44941</v>
      </c>
      <c r="I3994" s="57" t="s">
        <v>81</v>
      </c>
      <c r="K3994" s="51" t="str">
        <f ca="1">LeaveTracker[[#This Row],[Days]]&amp;" "&amp;LeaveTracker[[#This Row],[Type of Leave]]</f>
        <v>1 SL</v>
      </c>
      <c r="L3994" s="23">
        <f ca="1">NETWORKDAYS(LeaveTracker[[#This Row],[Start Date]],LeaveTracker[[#This Row],[End Date]],lstHolidays)</f>
        <v>1</v>
      </c>
      <c r="M3994" s="27"/>
    </row>
    <row r="3995" spans="1:13" ht="30" hidden="1" customHeight="1" x14ac:dyDescent="0.3">
      <c r="A3995" s="27">
        <f t="shared" si="37"/>
        <v>383</v>
      </c>
      <c r="B3995" s="31">
        <v>44989</v>
      </c>
      <c r="C3995" s="31">
        <v>44942</v>
      </c>
      <c r="D3995" s="19" t="s">
        <v>586</v>
      </c>
      <c r="E3995" s="51" t="str">
        <f>IF(ISBLANK(LeaveTracker[[#This Row],[Employee Name]]),"-----",VLOOKUP(LeaveTracker[[#This Row],[Employee Name]],Employees[[Employee Name]:[Office]],7))</f>
        <v>CCT</v>
      </c>
      <c r="F3995" s="51" t="str">
        <f>IF(ISBLANK(LeaveTracker[[#This Row],[Employee Name]]),"-----",VLOOKUP(LeaveTracker[[#This Row],[Employee Name]],Employees[[Employee Name]:[Office]],6))</f>
        <v>REGULAR</v>
      </c>
      <c r="G3995" s="24">
        <v>44945</v>
      </c>
      <c r="H3995" s="24">
        <v>44945</v>
      </c>
      <c r="I3995" s="57" t="s">
        <v>300</v>
      </c>
      <c r="J3995" s="43" t="s">
        <v>276</v>
      </c>
      <c r="K3995" s="51" t="str">
        <f ca="1">LeaveTracker[[#This Row],[Days]]&amp;" "&amp;LeaveTracker[[#This Row],[Type of Leave]]</f>
        <v>1 OTHER</v>
      </c>
      <c r="L3995" s="23">
        <f ca="1">NETWORKDAYS(LeaveTracker[[#This Row],[Start Date]],LeaveTracker[[#This Row],[End Date]],lstHolidays)</f>
        <v>1</v>
      </c>
      <c r="M3995" s="27"/>
    </row>
    <row r="3996" spans="1:13" ht="30" hidden="1" customHeight="1" x14ac:dyDescent="0.3">
      <c r="A3996" s="27">
        <f t="shared" si="37"/>
        <v>384</v>
      </c>
      <c r="B3996" s="31">
        <v>44989</v>
      </c>
      <c r="C3996" s="31">
        <v>44944</v>
      </c>
      <c r="D3996" s="19" t="s">
        <v>1050</v>
      </c>
      <c r="E3996" s="51" t="str">
        <f>IF(ISBLANK(LeaveTracker[[#This Row],[Employee Name]]),"-----",VLOOKUP(LeaveTracker[[#This Row],[Employee Name]],Employees[[Employee Name]:[Office]],7))</f>
        <v>CENRO</v>
      </c>
      <c r="F3996" s="51" t="str">
        <f>IF(ISBLANK(LeaveTracker[[#This Row],[Employee Name]]),"-----",VLOOKUP(LeaveTracker[[#This Row],[Employee Name]],Employees[[Employee Name]:[Office]],6))</f>
        <v>REGULAR</v>
      </c>
      <c r="G3996" s="24">
        <v>44947</v>
      </c>
      <c r="H3996" s="24">
        <v>44949</v>
      </c>
      <c r="I3996" s="57" t="s">
        <v>82</v>
      </c>
      <c r="K3996" s="51" t="str">
        <f ca="1">LeaveTracker[[#This Row],[Days]]&amp;" "&amp;LeaveTracker[[#This Row],[Type of Leave]]</f>
        <v>1 VL</v>
      </c>
      <c r="L3996" s="23">
        <f ca="1">NETWORKDAYS(LeaveTracker[[#This Row],[Start Date]],LeaveTracker[[#This Row],[End Date]],lstHolidays)</f>
        <v>1</v>
      </c>
      <c r="M3996" s="27"/>
    </row>
    <row r="3997" spans="1:13" ht="30" hidden="1" customHeight="1" x14ac:dyDescent="0.3">
      <c r="A3997" s="27">
        <f t="shared" si="37"/>
        <v>385</v>
      </c>
      <c r="B3997" s="31">
        <v>44989</v>
      </c>
      <c r="C3997" s="31">
        <v>44944</v>
      </c>
      <c r="D3997" s="19" t="s">
        <v>292</v>
      </c>
      <c r="E3997" s="51" t="str">
        <f>IF(ISBLANK(LeaveTracker[[#This Row],[Employee Name]]),"-----",VLOOKUP(LeaveTracker[[#This Row],[Employee Name]],Employees[[Employee Name]:[Office]],7))</f>
        <v>CENRO</v>
      </c>
      <c r="F3997" s="51" t="str">
        <f>IF(ISBLANK(LeaveTracker[[#This Row],[Employee Name]]),"-----",VLOOKUP(LeaveTracker[[#This Row],[Employee Name]],Employees[[Employee Name]:[Office]],6))</f>
        <v>REGULAR</v>
      </c>
      <c r="G3997" s="24">
        <v>44951</v>
      </c>
      <c r="H3997" s="24">
        <v>44951</v>
      </c>
      <c r="I3997" s="57" t="s">
        <v>300</v>
      </c>
      <c r="J3997" s="43" t="s">
        <v>2118</v>
      </c>
      <c r="K3997" s="51" t="str">
        <f ca="1">LeaveTracker[[#This Row],[Days]]&amp;" "&amp;LeaveTracker[[#This Row],[Type of Leave]]</f>
        <v>1 OTHER</v>
      </c>
      <c r="L3997" s="23">
        <f ca="1">NETWORKDAYS(LeaveTracker[[#This Row],[Start Date]],LeaveTracker[[#This Row],[End Date]],lstHolidays)</f>
        <v>1</v>
      </c>
      <c r="M3997" s="27"/>
    </row>
    <row r="3998" spans="1:13" ht="30" hidden="1" customHeight="1" x14ac:dyDescent="0.3">
      <c r="A3998" s="27">
        <f t="shared" si="37"/>
        <v>386</v>
      </c>
      <c r="B3998" s="31">
        <v>44989</v>
      </c>
      <c r="C3998" s="31">
        <v>44944</v>
      </c>
      <c r="D3998" s="19" t="s">
        <v>556</v>
      </c>
      <c r="E3998" s="51" t="str">
        <f>IF(ISBLANK(LeaveTracker[[#This Row],[Employee Name]]),"-----",VLOOKUP(LeaveTracker[[#This Row],[Employee Name]],Employees[[Employee Name]:[Office]],7))</f>
        <v>CENRO</v>
      </c>
      <c r="F3998" s="51" t="str">
        <f>IF(ISBLANK(LeaveTracker[[#This Row],[Employee Name]]),"-----",VLOOKUP(LeaveTracker[[#This Row],[Employee Name]],Employees[[Employee Name]:[Office]],6))</f>
        <v>REGULAR</v>
      </c>
      <c r="G3998" s="24">
        <v>44942</v>
      </c>
      <c r="H3998" s="24">
        <v>44943</v>
      </c>
      <c r="I3998" s="57" t="s">
        <v>81</v>
      </c>
      <c r="K3998" s="51" t="str">
        <f ca="1">LeaveTracker[[#This Row],[Days]]&amp;" "&amp;LeaveTracker[[#This Row],[Type of Leave]]</f>
        <v>2 SL</v>
      </c>
      <c r="L3998" s="23">
        <f ca="1">NETWORKDAYS(LeaveTracker[[#This Row],[Start Date]],LeaveTracker[[#This Row],[End Date]],lstHolidays)</f>
        <v>2</v>
      </c>
      <c r="M3998" s="27"/>
    </row>
    <row r="3999" spans="1:13" ht="30" hidden="1" customHeight="1" x14ac:dyDescent="0.3">
      <c r="A3999" s="27">
        <f t="shared" si="37"/>
        <v>387</v>
      </c>
      <c r="B3999" s="31">
        <v>44989</v>
      </c>
      <c r="C3999" s="31">
        <v>44956</v>
      </c>
      <c r="D3999" s="19" t="s">
        <v>633</v>
      </c>
      <c r="E3999" s="51" t="str">
        <f>IF(ISBLANK(LeaveTracker[[#This Row],[Employee Name]]),"-----",VLOOKUP(LeaveTracker[[#This Row],[Employee Name]],Employees[[Employee Name]:[Office]],7))</f>
        <v>CCT</v>
      </c>
      <c r="F3999" s="51" t="str">
        <f>IF(ISBLANK(LeaveTracker[[#This Row],[Employee Name]]),"-----",VLOOKUP(LeaveTracker[[#This Row],[Employee Name]],Employees[[Employee Name]:[Office]],6))</f>
        <v>REGULAR</v>
      </c>
      <c r="G3999" s="24">
        <v>44963</v>
      </c>
      <c r="H3999" s="24">
        <v>44963</v>
      </c>
      <c r="I3999" s="57" t="s">
        <v>300</v>
      </c>
      <c r="J3999" s="43" t="s">
        <v>276</v>
      </c>
      <c r="K3999" s="51" t="str">
        <f ca="1">LeaveTracker[[#This Row],[Days]]&amp;" "&amp;LeaveTracker[[#This Row],[Type of Leave]]</f>
        <v>1 OTHER</v>
      </c>
      <c r="L3999" s="23">
        <f ca="1">NETWORKDAYS(LeaveTracker[[#This Row],[Start Date]],LeaveTracker[[#This Row],[End Date]],lstHolidays)</f>
        <v>1</v>
      </c>
      <c r="M3999" s="27"/>
    </row>
    <row r="4000" spans="1:13" ht="30" hidden="1" customHeight="1" x14ac:dyDescent="0.3">
      <c r="A4000" s="27">
        <f t="shared" si="37"/>
        <v>388</v>
      </c>
      <c r="B4000" s="31">
        <v>44989</v>
      </c>
      <c r="C4000" s="31">
        <v>44935</v>
      </c>
      <c r="D4000" s="19" t="s">
        <v>469</v>
      </c>
      <c r="E4000" s="51" t="str">
        <f>IF(ISBLANK(LeaveTracker[[#This Row],[Employee Name]]),"-----",VLOOKUP(LeaveTracker[[#This Row],[Employee Name]],Employees[[Employee Name]:[Office]],7))</f>
        <v>ASSESSORS OFFICE</v>
      </c>
      <c r="F4000" s="51" t="str">
        <f>IF(ISBLANK(LeaveTracker[[#This Row],[Employee Name]]),"-----",VLOOKUP(LeaveTracker[[#This Row],[Employee Name]],Employees[[Employee Name]:[Office]],6))</f>
        <v>REGULAR</v>
      </c>
      <c r="G4000" s="24">
        <v>44922</v>
      </c>
      <c r="H4000" s="24">
        <v>44924</v>
      </c>
      <c r="I4000" s="57" t="s">
        <v>300</v>
      </c>
      <c r="J4000" s="43" t="s">
        <v>301</v>
      </c>
      <c r="K4000" s="51" t="str">
        <f ca="1">LeaveTracker[[#This Row],[Days]]&amp;" "&amp;LeaveTracker[[#This Row],[Type of Leave]]</f>
        <v>3 OTHER</v>
      </c>
      <c r="L4000" s="23">
        <f ca="1">NETWORKDAYS(LeaveTracker[[#This Row],[Start Date]],LeaveTracker[[#This Row],[End Date]],lstHolidays)</f>
        <v>3</v>
      </c>
      <c r="M4000" s="27"/>
    </row>
    <row r="4001" spans="1:13" ht="30" hidden="1" customHeight="1" x14ac:dyDescent="0.3">
      <c r="A4001" s="27">
        <v>388</v>
      </c>
      <c r="B4001" s="31">
        <v>44989</v>
      </c>
      <c r="C4001" s="31">
        <v>44935</v>
      </c>
      <c r="D4001" s="19" t="s">
        <v>469</v>
      </c>
      <c r="E4001" s="51" t="str">
        <f>IF(ISBLANK(LeaveTracker[[#This Row],[Employee Name]]),"-----",VLOOKUP(LeaveTracker[[#This Row],[Employee Name]],Employees[[Employee Name]:[Office]],7))</f>
        <v>ASSESSORS OFFICE</v>
      </c>
      <c r="F4001" s="51" t="str">
        <f>IF(ISBLANK(LeaveTracker[[#This Row],[Employee Name]]),"-----",VLOOKUP(LeaveTracker[[#This Row],[Employee Name]],Employees[[Employee Name]:[Office]],6))</f>
        <v>REGULAR</v>
      </c>
      <c r="G4001" s="24">
        <v>44929</v>
      </c>
      <c r="H4001" s="24">
        <v>44932</v>
      </c>
      <c r="I4001" s="57" t="s">
        <v>300</v>
      </c>
      <c r="J4001" s="43" t="s">
        <v>301</v>
      </c>
      <c r="K4001" s="51" t="str">
        <f ca="1">LeaveTracker[[#This Row],[Days]]&amp;" "&amp;LeaveTracker[[#This Row],[Type of Leave]]</f>
        <v>4 OTHER</v>
      </c>
      <c r="L4001" s="23">
        <f ca="1">NETWORKDAYS(LeaveTracker[[#This Row],[Start Date]],LeaveTracker[[#This Row],[End Date]],lstHolidays)</f>
        <v>4</v>
      </c>
      <c r="M4001" s="27"/>
    </row>
    <row r="4002" spans="1:13" ht="30" hidden="1" customHeight="1" x14ac:dyDescent="0.3">
      <c r="A4002" s="27">
        <f t="shared" si="37"/>
        <v>389</v>
      </c>
      <c r="B4002" s="31">
        <v>44989</v>
      </c>
      <c r="C4002" s="31">
        <v>44932</v>
      </c>
      <c r="D4002" s="19" t="s">
        <v>1113</v>
      </c>
      <c r="E4002" s="51" t="str">
        <f>IF(ISBLANK(LeaveTracker[[#This Row],[Employee Name]]),"-----",VLOOKUP(LeaveTracker[[#This Row],[Employee Name]],Employees[[Employee Name]:[Office]],7))</f>
        <v>CENRO</v>
      </c>
      <c r="F4002" s="51" t="str">
        <f>IF(ISBLANK(LeaveTracker[[#This Row],[Employee Name]]),"-----",VLOOKUP(LeaveTracker[[#This Row],[Employee Name]],Employees[[Employee Name]:[Office]],6))</f>
        <v>REGULAR</v>
      </c>
      <c r="G4002" s="24">
        <v>44938</v>
      </c>
      <c r="H4002" s="24">
        <v>44939</v>
      </c>
      <c r="I4002" s="57" t="s">
        <v>82</v>
      </c>
      <c r="K4002" s="51" t="str">
        <f ca="1">LeaveTracker[[#This Row],[Days]]&amp;" "&amp;LeaveTracker[[#This Row],[Type of Leave]]</f>
        <v>2 VL</v>
      </c>
      <c r="L4002" s="23">
        <f ca="1">NETWORKDAYS(LeaveTracker[[#This Row],[Start Date]],LeaveTracker[[#This Row],[End Date]],lstHolidays)</f>
        <v>2</v>
      </c>
      <c r="M4002" s="27"/>
    </row>
    <row r="4003" spans="1:13" ht="30" hidden="1" customHeight="1" x14ac:dyDescent="0.3">
      <c r="A4003" s="27">
        <f t="shared" si="37"/>
        <v>390</v>
      </c>
      <c r="B4003" s="31">
        <v>44989</v>
      </c>
      <c r="C4003" s="31">
        <v>44936</v>
      </c>
      <c r="D4003" s="19" t="s">
        <v>976</v>
      </c>
      <c r="E4003" s="51" t="str">
        <f>IF(ISBLANK(LeaveTracker[[#This Row],[Employee Name]]),"-----",VLOOKUP(LeaveTracker[[#This Row],[Employee Name]],Employees[[Employee Name]:[Office]],7))</f>
        <v>CSU</v>
      </c>
      <c r="F4003" s="51" t="str">
        <f>IF(ISBLANK(LeaveTracker[[#This Row],[Employee Name]]),"-----",VLOOKUP(LeaveTracker[[#This Row],[Employee Name]],Employees[[Employee Name]:[Office]],6))</f>
        <v>REGULAR</v>
      </c>
      <c r="G4003" s="24">
        <v>44942</v>
      </c>
      <c r="H4003" s="21">
        <v>44946</v>
      </c>
      <c r="I4003" s="57" t="s">
        <v>82</v>
      </c>
      <c r="K4003" s="51" t="str">
        <f ca="1">LeaveTracker[[#This Row],[Days]]&amp;" "&amp;LeaveTracker[[#This Row],[Type of Leave]]</f>
        <v>5 VL</v>
      </c>
      <c r="L4003" s="23">
        <f ca="1">NETWORKDAYS(LeaveTracker[[#This Row],[Start Date]],LeaveTracker[[#This Row],[End Date]],lstHolidays)</f>
        <v>5</v>
      </c>
      <c r="M4003" s="27"/>
    </row>
    <row r="4004" spans="1:13" ht="30" hidden="1" customHeight="1" x14ac:dyDescent="0.3">
      <c r="A4004" s="27">
        <f t="shared" si="37"/>
        <v>391</v>
      </c>
      <c r="B4004" s="31">
        <v>44989</v>
      </c>
      <c r="C4004" s="31">
        <v>44942</v>
      </c>
      <c r="D4004" s="19" t="s">
        <v>660</v>
      </c>
      <c r="E4004" s="51" t="str">
        <f>IF(ISBLANK(LeaveTracker[[#This Row],[Employee Name]]),"-----",VLOOKUP(LeaveTracker[[#This Row],[Employee Name]],Employees[[Employee Name]:[Office]],7))</f>
        <v>ASSESSORS OFFICE</v>
      </c>
      <c r="F4004" s="51" t="str">
        <f>IF(ISBLANK(LeaveTracker[[#This Row],[Employee Name]]),"-----",VLOOKUP(LeaveTracker[[#This Row],[Employee Name]],Employees[[Employee Name]:[Office]],6))</f>
        <v>REGULAR</v>
      </c>
      <c r="G4004" s="24">
        <v>44937</v>
      </c>
      <c r="H4004" s="24">
        <v>44939</v>
      </c>
      <c r="I4004" s="57" t="s">
        <v>81</v>
      </c>
      <c r="K4004" s="51" t="str">
        <f ca="1">LeaveTracker[[#This Row],[Days]]&amp;" "&amp;LeaveTracker[[#This Row],[Type of Leave]]</f>
        <v>3 SL</v>
      </c>
      <c r="L4004" s="23">
        <f ca="1">NETWORKDAYS(LeaveTracker[[#This Row],[Start Date]],LeaveTracker[[#This Row],[End Date]],lstHolidays)</f>
        <v>3</v>
      </c>
      <c r="M4004" s="27"/>
    </row>
    <row r="4005" spans="1:13" ht="30" hidden="1" customHeight="1" x14ac:dyDescent="0.3">
      <c r="A4005" s="27">
        <f t="shared" si="37"/>
        <v>392</v>
      </c>
      <c r="B4005" s="31">
        <v>44989</v>
      </c>
      <c r="C4005" s="31">
        <v>44911</v>
      </c>
      <c r="D4005" s="19" t="s">
        <v>569</v>
      </c>
      <c r="E4005" s="51" t="str">
        <f>IF(ISBLANK(LeaveTracker[[#This Row],[Employee Name]]),"-----",VLOOKUP(LeaveTracker[[#This Row],[Employee Name]],Employees[[Employee Name]:[Office]],7))</f>
        <v>CENRO</v>
      </c>
      <c r="F4005" s="51" t="str">
        <f>IF(ISBLANK(LeaveTracker[[#This Row],[Employee Name]]),"-----",VLOOKUP(LeaveTracker[[#This Row],[Employee Name]],Employees[[Employee Name]:[Office]],6))</f>
        <v>REGULAR</v>
      </c>
      <c r="G4005" s="24">
        <v>44918</v>
      </c>
      <c r="H4005" s="24">
        <v>45289</v>
      </c>
      <c r="I4005" s="57" t="s">
        <v>82</v>
      </c>
      <c r="K4005" s="51" t="str">
        <f ca="1">LeaveTracker[[#This Row],[Days]]&amp;" "&amp;LeaveTracker[[#This Row],[Type of Leave]]</f>
        <v>262 VL</v>
      </c>
      <c r="L4005" s="23">
        <f ca="1">NETWORKDAYS(LeaveTracker[[#This Row],[Start Date]],LeaveTracker[[#This Row],[End Date]],lstHolidays)</f>
        <v>262</v>
      </c>
      <c r="M4005" s="27"/>
    </row>
    <row r="4006" spans="1:13" ht="30" hidden="1" customHeight="1" x14ac:dyDescent="0.3">
      <c r="A4006" s="27">
        <f t="shared" si="37"/>
        <v>393</v>
      </c>
      <c r="B4006" s="31">
        <v>44989</v>
      </c>
      <c r="C4006" s="31">
        <v>44896</v>
      </c>
      <c r="D4006" s="19" t="s">
        <v>629</v>
      </c>
      <c r="E4006" s="51" t="str">
        <f>IF(ISBLANK(LeaveTracker[[#This Row],[Employee Name]]),"-----",VLOOKUP(LeaveTracker[[#This Row],[Employee Name]],Employees[[Employee Name]:[Office]],7))</f>
        <v>EEO/ CITY MARKET</v>
      </c>
      <c r="F4006" s="51" t="str">
        <f>IF(ISBLANK(LeaveTracker[[#This Row],[Employee Name]]),"-----",VLOOKUP(LeaveTracker[[#This Row],[Employee Name]],Employees[[Employee Name]:[Office]],6))</f>
        <v>REGULAR</v>
      </c>
      <c r="G4006" s="24">
        <v>44914</v>
      </c>
      <c r="H4006" s="24">
        <v>44918</v>
      </c>
      <c r="I4006" s="57" t="s">
        <v>82</v>
      </c>
      <c r="K4006" s="51" t="str">
        <f ca="1">LeaveTracker[[#This Row],[Days]]&amp;" "&amp;LeaveTracker[[#This Row],[Type of Leave]]</f>
        <v>5 VL</v>
      </c>
      <c r="L4006" s="23">
        <f ca="1">NETWORKDAYS(LeaveTracker[[#This Row],[Start Date]],LeaveTracker[[#This Row],[End Date]],lstHolidays)</f>
        <v>5</v>
      </c>
      <c r="M4006" s="27"/>
    </row>
    <row r="4007" spans="1:13" ht="30" hidden="1" customHeight="1" x14ac:dyDescent="0.3">
      <c r="A4007" s="27">
        <f t="shared" si="37"/>
        <v>394</v>
      </c>
      <c r="B4007" s="31">
        <v>44989</v>
      </c>
      <c r="C4007" s="31">
        <v>44914</v>
      </c>
      <c r="D4007" s="19" t="s">
        <v>195</v>
      </c>
      <c r="E4007" s="51" t="str">
        <f>IF(ISBLANK(LeaveTracker[[#This Row],[Employee Name]]),"-----",VLOOKUP(LeaveTracker[[#This Row],[Employee Name]],Employees[[Employee Name]:[Office]],7))</f>
        <v>CCT</v>
      </c>
      <c r="F4007" s="51" t="str">
        <f>IF(ISBLANK(LeaveTracker[[#This Row],[Employee Name]]),"-----",VLOOKUP(LeaveTracker[[#This Row],[Employee Name]],Employees[[Employee Name]:[Office]],6))</f>
        <v>REGULAR</v>
      </c>
      <c r="G4007" s="24">
        <v>44923</v>
      </c>
      <c r="H4007" s="24">
        <v>44924</v>
      </c>
      <c r="I4007" s="57" t="s">
        <v>82</v>
      </c>
      <c r="K4007" s="51" t="str">
        <f ca="1">LeaveTracker[[#This Row],[Days]]&amp;" "&amp;LeaveTracker[[#This Row],[Type of Leave]]</f>
        <v>2 VL</v>
      </c>
      <c r="L4007" s="23">
        <f ca="1">NETWORKDAYS(LeaveTracker[[#This Row],[Start Date]],LeaveTracker[[#This Row],[End Date]],lstHolidays)</f>
        <v>2</v>
      </c>
      <c r="M4007" s="27"/>
    </row>
    <row r="4008" spans="1:13" ht="30" hidden="1" customHeight="1" x14ac:dyDescent="0.3">
      <c r="A4008" s="27">
        <f t="shared" si="37"/>
        <v>395</v>
      </c>
      <c r="B4008" s="31">
        <v>44989</v>
      </c>
      <c r="C4008" s="31">
        <v>44896</v>
      </c>
      <c r="D4008" s="19" t="s">
        <v>629</v>
      </c>
      <c r="E4008" s="51" t="str">
        <f>IF(ISBLANK(LeaveTracker[[#This Row],[Employee Name]]),"-----",VLOOKUP(LeaveTracker[[#This Row],[Employee Name]],Employees[[Employee Name]:[Office]],7))</f>
        <v>EEO/ CITY MARKET</v>
      </c>
      <c r="F4008" s="51" t="str">
        <f>IF(ISBLANK(LeaveTracker[[#This Row],[Employee Name]]),"-----",VLOOKUP(LeaveTracker[[#This Row],[Employee Name]],Employees[[Employee Name]:[Office]],6))</f>
        <v>REGULAR</v>
      </c>
      <c r="G4008" s="24">
        <v>44898</v>
      </c>
      <c r="H4008" s="24">
        <v>44898</v>
      </c>
      <c r="I4008" s="57" t="s">
        <v>300</v>
      </c>
      <c r="J4008" s="43" t="s">
        <v>364</v>
      </c>
      <c r="K4008" s="51" t="str">
        <f ca="1">LeaveTracker[[#This Row],[Days]]&amp;" "&amp;LeaveTracker[[#This Row],[Type of Leave]]</f>
        <v>0 OTHER</v>
      </c>
      <c r="L4008" s="23">
        <f ca="1">NETWORKDAYS(LeaveTracker[[#This Row],[Start Date]],LeaveTracker[[#This Row],[End Date]],lstHolidays)</f>
        <v>0</v>
      </c>
      <c r="M4008" s="27"/>
    </row>
    <row r="4009" spans="1:13" ht="30" hidden="1" customHeight="1" x14ac:dyDescent="0.3">
      <c r="A4009" s="27">
        <f t="shared" si="37"/>
        <v>396</v>
      </c>
      <c r="B4009" s="31">
        <v>44989</v>
      </c>
      <c r="C4009" s="31">
        <v>44919</v>
      </c>
      <c r="D4009" s="19" t="s">
        <v>629</v>
      </c>
      <c r="E4009" s="51" t="str">
        <f>IF(ISBLANK(LeaveTracker[[#This Row],[Employee Name]]),"-----",VLOOKUP(LeaveTracker[[#This Row],[Employee Name]],Employees[[Employee Name]:[Office]],7))</f>
        <v>EEO/ CITY MARKET</v>
      </c>
      <c r="F4009" s="51" t="str">
        <f>IF(ISBLANK(LeaveTracker[[#This Row],[Employee Name]]),"-----",VLOOKUP(LeaveTracker[[#This Row],[Employee Name]],Employees[[Employee Name]:[Office]],6))</f>
        <v>REGULAR</v>
      </c>
      <c r="G4009" s="24">
        <v>44929</v>
      </c>
      <c r="H4009" s="24">
        <v>44929</v>
      </c>
      <c r="I4009" s="57" t="s">
        <v>300</v>
      </c>
      <c r="J4009" s="43" t="s">
        <v>158</v>
      </c>
      <c r="K4009" s="51" t="str">
        <f ca="1">LeaveTracker[[#This Row],[Days]]&amp;" "&amp;LeaveTracker[[#This Row],[Type of Leave]]</f>
        <v>1 OTHER</v>
      </c>
      <c r="L4009" s="23">
        <f ca="1">NETWORKDAYS(LeaveTracker[[#This Row],[Start Date]],LeaveTracker[[#This Row],[End Date]],lstHolidays)</f>
        <v>1</v>
      </c>
      <c r="M4009" s="27"/>
    </row>
    <row r="4010" spans="1:13" ht="30" hidden="1" customHeight="1" x14ac:dyDescent="0.3">
      <c r="A4010" s="27">
        <f t="shared" si="37"/>
        <v>397</v>
      </c>
      <c r="B4010" s="31">
        <v>44989</v>
      </c>
      <c r="C4010" s="31">
        <v>44831</v>
      </c>
      <c r="D4010" s="19" t="s">
        <v>633</v>
      </c>
      <c r="E4010" s="51" t="str">
        <f>IF(ISBLANK(LeaveTracker[[#This Row],[Employee Name]]),"-----",VLOOKUP(LeaveTracker[[#This Row],[Employee Name]],Employees[[Employee Name]:[Office]],7))</f>
        <v>CCT</v>
      </c>
      <c r="F4010" s="51" t="str">
        <f>IF(ISBLANK(LeaveTracker[[#This Row],[Employee Name]]),"-----",VLOOKUP(LeaveTracker[[#This Row],[Employee Name]],Employees[[Employee Name]:[Office]],6))</f>
        <v>REGULAR</v>
      </c>
      <c r="G4010" s="24">
        <v>44931</v>
      </c>
      <c r="H4010" s="24">
        <v>44931</v>
      </c>
      <c r="I4010" s="57" t="s">
        <v>300</v>
      </c>
      <c r="J4010" s="43" t="s">
        <v>276</v>
      </c>
      <c r="K4010" s="51" t="str">
        <f ca="1">LeaveTracker[[#This Row],[Days]]&amp;" "&amp;LeaveTracker[[#This Row],[Type of Leave]]</f>
        <v>1 OTHER</v>
      </c>
      <c r="L4010" s="23">
        <f ca="1">NETWORKDAYS(LeaveTracker[[#This Row],[Start Date]],LeaveTracker[[#This Row],[End Date]],lstHolidays)</f>
        <v>1</v>
      </c>
      <c r="M4010" s="27"/>
    </row>
    <row r="4011" spans="1:13" ht="30" hidden="1" customHeight="1" x14ac:dyDescent="0.3">
      <c r="A4011" s="27">
        <f t="shared" si="37"/>
        <v>398</v>
      </c>
      <c r="B4011" s="31">
        <v>44989</v>
      </c>
      <c r="C4011" s="31">
        <v>44957</v>
      </c>
      <c r="D4011" s="19" t="s">
        <v>635</v>
      </c>
      <c r="E4011" s="51" t="str">
        <f>IF(ISBLANK(LeaveTracker[[#This Row],[Employee Name]]),"-----",VLOOKUP(LeaveTracker[[#This Row],[Employee Name]],Employees[[Employee Name]:[Office]],7))</f>
        <v>LIBRARY</v>
      </c>
      <c r="F4011" s="51" t="str">
        <f>IF(ISBLANK(LeaveTracker[[#This Row],[Employee Name]]),"-----",VLOOKUP(LeaveTracker[[#This Row],[Employee Name]],Employees[[Employee Name]:[Office]],6))</f>
        <v>REGULAR</v>
      </c>
      <c r="G4011" s="24">
        <v>44952</v>
      </c>
      <c r="H4011" s="24">
        <v>44953</v>
      </c>
      <c r="I4011" s="57" t="s">
        <v>81</v>
      </c>
      <c r="K4011" s="51" t="str">
        <f ca="1">LeaveTracker[[#This Row],[Days]]&amp;" "&amp;LeaveTracker[[#This Row],[Type of Leave]]</f>
        <v>2 SL</v>
      </c>
      <c r="L4011" s="23">
        <f ca="1">NETWORKDAYS(LeaveTracker[[#This Row],[Start Date]],LeaveTracker[[#This Row],[End Date]],lstHolidays)</f>
        <v>2</v>
      </c>
      <c r="M4011" s="27"/>
    </row>
    <row r="4012" spans="1:13" ht="30" hidden="1" customHeight="1" x14ac:dyDescent="0.3">
      <c r="A4012" s="27">
        <f t="shared" si="37"/>
        <v>399</v>
      </c>
      <c r="B4012" s="31">
        <v>44989</v>
      </c>
      <c r="C4012" s="31">
        <v>44907</v>
      </c>
      <c r="D4012" s="19" t="s">
        <v>473</v>
      </c>
      <c r="E4012" s="51" t="str">
        <f>IF(ISBLANK(LeaveTracker[[#This Row],[Employee Name]]),"-----",VLOOKUP(LeaveTracker[[#This Row],[Employee Name]],Employees[[Employee Name]:[Office]],7))</f>
        <v>ASSESSORS OFFICE</v>
      </c>
      <c r="F4012" s="51" t="str">
        <f>IF(ISBLANK(LeaveTracker[[#This Row],[Employee Name]]),"-----",VLOOKUP(LeaveTracker[[#This Row],[Employee Name]],Employees[[Employee Name]:[Office]],6))</f>
        <v>REGULAR</v>
      </c>
      <c r="G4012" s="24">
        <v>44914</v>
      </c>
      <c r="H4012" s="24">
        <v>44914</v>
      </c>
      <c r="I4012" s="57" t="s">
        <v>82</v>
      </c>
      <c r="K4012" s="51" t="str">
        <f ca="1">LeaveTracker[[#This Row],[Days]]&amp;" "&amp;LeaveTracker[[#This Row],[Type of Leave]]</f>
        <v>1 VL</v>
      </c>
      <c r="L4012" s="23">
        <f ca="1">NETWORKDAYS(LeaveTracker[[#This Row],[Start Date]],LeaveTracker[[#This Row],[End Date]],lstHolidays)</f>
        <v>1</v>
      </c>
      <c r="M4012" s="27"/>
    </row>
    <row r="4013" spans="1:13" ht="30" hidden="1" customHeight="1" x14ac:dyDescent="0.3">
      <c r="A4013" s="27">
        <v>399</v>
      </c>
      <c r="B4013" s="31">
        <v>44989</v>
      </c>
      <c r="C4013" s="31">
        <v>44907</v>
      </c>
      <c r="D4013" s="19" t="s">
        <v>473</v>
      </c>
      <c r="E4013" s="51" t="str">
        <f>IF(ISBLANK(LeaveTracker[[#This Row],[Employee Name]]),"-----",VLOOKUP(LeaveTracker[[#This Row],[Employee Name]],Employees[[Employee Name]:[Office]],7))</f>
        <v>ASSESSORS OFFICE</v>
      </c>
      <c r="F4013" s="51" t="str">
        <f>IF(ISBLANK(LeaveTracker[[#This Row],[Employee Name]]),"-----",VLOOKUP(LeaveTracker[[#This Row],[Employee Name]],Employees[[Employee Name]:[Office]],6))</f>
        <v>REGULAR</v>
      </c>
      <c r="G4013" s="24">
        <v>44922</v>
      </c>
      <c r="H4013" s="24">
        <v>44923</v>
      </c>
      <c r="I4013" s="57" t="s">
        <v>82</v>
      </c>
      <c r="K4013" s="51" t="str">
        <f ca="1">LeaveTracker[[#This Row],[Days]]&amp;" "&amp;LeaveTracker[[#This Row],[Type of Leave]]</f>
        <v>2 VL</v>
      </c>
      <c r="L4013" s="23">
        <f ca="1">NETWORKDAYS(LeaveTracker[[#This Row],[Start Date]],LeaveTracker[[#This Row],[End Date]],lstHolidays)</f>
        <v>2</v>
      </c>
      <c r="M4013" s="27"/>
    </row>
    <row r="4014" spans="1:13" ht="30" hidden="1" customHeight="1" x14ac:dyDescent="0.3">
      <c r="A4014" s="27">
        <f t="shared" si="37"/>
        <v>400</v>
      </c>
      <c r="B4014" s="31">
        <v>44989</v>
      </c>
      <c r="C4014" s="31">
        <v>44936</v>
      </c>
      <c r="D4014" s="19" t="s">
        <v>350</v>
      </c>
      <c r="E4014" s="51" t="str">
        <f>IF(ISBLANK(LeaveTracker[[#This Row],[Employee Name]]),"-----",VLOOKUP(LeaveTracker[[#This Row],[Employee Name]],Employees[[Employee Name]:[Office]],7))</f>
        <v>PICNIC GROVE</v>
      </c>
      <c r="F4014" s="51" t="str">
        <f>IF(ISBLANK(LeaveTracker[[#This Row],[Employee Name]]),"-----",VLOOKUP(LeaveTracker[[#This Row],[Employee Name]],Employees[[Employee Name]:[Office]],6))</f>
        <v>REGULAR</v>
      </c>
      <c r="G4014" s="24">
        <v>44923</v>
      </c>
      <c r="H4014" s="24">
        <v>44935</v>
      </c>
      <c r="I4014" s="57" t="s">
        <v>81</v>
      </c>
      <c r="K4014" s="51" t="str">
        <f ca="1">LeaveTracker[[#This Row],[Days]]&amp;" "&amp;LeaveTracker[[#This Row],[Type of Leave]]</f>
        <v>7 SL</v>
      </c>
      <c r="L4014" s="23">
        <f ca="1">NETWORKDAYS(LeaveTracker[[#This Row],[Start Date]],LeaveTracker[[#This Row],[End Date]],lstHolidays)</f>
        <v>7</v>
      </c>
      <c r="M4014" s="27"/>
    </row>
    <row r="4015" spans="1:13" ht="30" hidden="1" customHeight="1" x14ac:dyDescent="0.3">
      <c r="A4015" s="27">
        <f t="shared" si="37"/>
        <v>401</v>
      </c>
      <c r="B4015" s="31">
        <v>44989</v>
      </c>
      <c r="C4015" s="31">
        <v>44970</v>
      </c>
      <c r="D4015" s="19" t="s">
        <v>350</v>
      </c>
      <c r="E4015" s="51" t="str">
        <f>IF(ISBLANK(LeaveTracker[[#This Row],[Employee Name]]),"-----",VLOOKUP(LeaveTracker[[#This Row],[Employee Name]],Employees[[Employee Name]:[Office]],7))</f>
        <v>PICNIC GROVE</v>
      </c>
      <c r="F4015" s="51" t="str">
        <f>IF(ISBLANK(LeaveTracker[[#This Row],[Employee Name]]),"-----",VLOOKUP(LeaveTracker[[#This Row],[Employee Name]],Employees[[Employee Name]:[Office]],6))</f>
        <v>REGULAR</v>
      </c>
      <c r="G4015" s="24">
        <v>44978</v>
      </c>
      <c r="H4015" s="24">
        <v>44978</v>
      </c>
      <c r="I4015" s="57" t="s">
        <v>82</v>
      </c>
      <c r="K4015" s="51" t="str">
        <f ca="1">LeaveTracker[[#This Row],[Days]]&amp;" "&amp;LeaveTracker[[#This Row],[Type of Leave]]</f>
        <v>1 VL</v>
      </c>
      <c r="L4015" s="23">
        <f ca="1">NETWORKDAYS(LeaveTracker[[#This Row],[Start Date]],LeaveTracker[[#This Row],[End Date]],lstHolidays)</f>
        <v>1</v>
      </c>
      <c r="M4015" s="27"/>
    </row>
    <row r="4016" spans="1:13" ht="30" hidden="1" customHeight="1" x14ac:dyDescent="0.3">
      <c r="A4016" s="27">
        <f t="shared" si="37"/>
        <v>402</v>
      </c>
      <c r="B4016" s="31">
        <v>44989</v>
      </c>
      <c r="C4016" s="31">
        <v>44936</v>
      </c>
      <c r="D4016" s="19" t="s">
        <v>282</v>
      </c>
      <c r="E4016" s="51" t="str">
        <f>IF(ISBLANK(LeaveTracker[[#This Row],[Employee Name]]),"-----",VLOOKUP(LeaveTracker[[#This Row],[Employee Name]],Employees[[Employee Name]:[Office]],7))</f>
        <v>PICNIC GROVE</v>
      </c>
      <c r="F4016" s="51" t="str">
        <f>IF(ISBLANK(LeaveTracker[[#This Row],[Employee Name]]),"-----",VLOOKUP(LeaveTracker[[#This Row],[Employee Name]],Employees[[Employee Name]:[Office]],6))</f>
        <v>REGULAR</v>
      </c>
      <c r="G4016" s="24">
        <v>44945</v>
      </c>
      <c r="H4016" s="24">
        <v>44945</v>
      </c>
      <c r="I4016" s="57" t="s">
        <v>300</v>
      </c>
      <c r="J4016" s="43" t="s">
        <v>105</v>
      </c>
      <c r="K4016" s="51" t="str">
        <f ca="1">LeaveTracker[[#This Row],[Days]]&amp;" "&amp;LeaveTracker[[#This Row],[Type of Leave]]</f>
        <v>1 OTHER</v>
      </c>
      <c r="L4016" s="23">
        <f ca="1">NETWORKDAYS(LeaveTracker[[#This Row],[Start Date]],LeaveTracker[[#This Row],[End Date]],lstHolidays)</f>
        <v>1</v>
      </c>
      <c r="M4016" s="27"/>
    </row>
    <row r="4017" spans="1:13" ht="30" hidden="1" customHeight="1" x14ac:dyDescent="0.3">
      <c r="A4017" s="27">
        <f t="shared" si="37"/>
        <v>403</v>
      </c>
      <c r="B4017" s="31">
        <v>44989</v>
      </c>
      <c r="C4017" s="31">
        <v>44977</v>
      </c>
      <c r="D4017" s="19" t="s">
        <v>112</v>
      </c>
      <c r="E4017" s="51" t="str">
        <f>IF(ISBLANK(LeaveTracker[[#This Row],[Employee Name]]),"-----",VLOOKUP(LeaveTracker[[#This Row],[Employee Name]],Employees[[Employee Name]:[Office]],7))</f>
        <v>ONT</v>
      </c>
      <c r="F4017" s="51" t="str">
        <f>IF(ISBLANK(LeaveTracker[[#This Row],[Employee Name]]),"-----",VLOOKUP(LeaveTracker[[#This Row],[Employee Name]],Employees[[Employee Name]:[Office]],6))</f>
        <v>REGULAR</v>
      </c>
      <c r="G4017" s="24">
        <v>44981</v>
      </c>
      <c r="H4017" s="24">
        <v>44984</v>
      </c>
      <c r="I4017" s="57" t="s">
        <v>82</v>
      </c>
      <c r="K4017" s="51" t="str">
        <f ca="1">LeaveTracker[[#This Row],[Days]]&amp;" "&amp;LeaveTracker[[#This Row],[Type of Leave]]</f>
        <v>2 VL</v>
      </c>
      <c r="L4017" s="23">
        <f ca="1">NETWORKDAYS(LeaveTracker[[#This Row],[Start Date]],LeaveTracker[[#This Row],[End Date]],lstHolidays)</f>
        <v>2</v>
      </c>
      <c r="M4017" s="27"/>
    </row>
    <row r="4018" spans="1:13" ht="30" hidden="1" customHeight="1" x14ac:dyDescent="0.3">
      <c r="A4018" s="27">
        <v>404</v>
      </c>
      <c r="B4018" s="31">
        <v>44989</v>
      </c>
      <c r="C4018" s="31">
        <v>44974</v>
      </c>
      <c r="D4018" s="19" t="s">
        <v>1850</v>
      </c>
      <c r="E4018" s="51" t="str">
        <f>IF(ISBLANK(LeaveTracker[[#This Row],[Employee Name]]),"-----",VLOOKUP(LeaveTracker[[#This Row],[Employee Name]],Employees[[Employee Name]:[Office]],7))</f>
        <v>ONT</v>
      </c>
      <c r="F4018" s="51" t="str">
        <f>IF(ISBLANK(LeaveTracker[[#This Row],[Employee Name]]),"-----",VLOOKUP(LeaveTracker[[#This Row],[Employee Name]],Employees[[Employee Name]:[Office]],6))</f>
        <v>CASUAL</v>
      </c>
      <c r="G4018" s="24">
        <v>44965</v>
      </c>
      <c r="H4018" s="24">
        <v>44970</v>
      </c>
      <c r="I4018" s="57" t="s">
        <v>81</v>
      </c>
      <c r="K4018" s="51" t="str">
        <f ca="1">LeaveTracker[[#This Row],[Days]]&amp;" "&amp;LeaveTracker[[#This Row],[Type of Leave]]</f>
        <v>4 SL</v>
      </c>
      <c r="L4018" s="23">
        <f ca="1">NETWORKDAYS(LeaveTracker[[#This Row],[Start Date]],LeaveTracker[[#This Row],[End Date]],lstHolidays)</f>
        <v>4</v>
      </c>
      <c r="M4018" s="27"/>
    </row>
    <row r="4019" spans="1:13" ht="30" hidden="1" customHeight="1" x14ac:dyDescent="0.3">
      <c r="A4019" s="27">
        <f t="shared" si="37"/>
        <v>405</v>
      </c>
      <c r="B4019" s="31">
        <v>44989</v>
      </c>
      <c r="C4019" s="31">
        <v>44977</v>
      </c>
      <c r="D4019" s="19" t="s">
        <v>897</v>
      </c>
      <c r="E4019" s="51" t="str">
        <f>IF(ISBLANK(LeaveTracker[[#This Row],[Employee Name]]),"-----",VLOOKUP(LeaveTracker[[#This Row],[Employee Name]],Employees[[Employee Name]:[Office]],7))</f>
        <v>ONT</v>
      </c>
      <c r="F4019" s="51" t="str">
        <f>IF(ISBLANK(LeaveTracker[[#This Row],[Employee Name]]),"-----",VLOOKUP(LeaveTracker[[#This Row],[Employee Name]],Employees[[Employee Name]:[Office]],6))</f>
        <v>REGULAR</v>
      </c>
      <c r="G4019" s="24">
        <v>44973</v>
      </c>
      <c r="H4019" s="24">
        <v>44974</v>
      </c>
      <c r="I4019" s="57" t="s">
        <v>81</v>
      </c>
      <c r="K4019" s="51" t="str">
        <f ca="1">LeaveTracker[[#This Row],[Days]]&amp;" "&amp;LeaveTracker[[#This Row],[Type of Leave]]</f>
        <v>2 SL</v>
      </c>
      <c r="L4019" s="23">
        <f ca="1">NETWORKDAYS(LeaveTracker[[#This Row],[Start Date]],LeaveTracker[[#This Row],[End Date]],lstHolidays)</f>
        <v>2</v>
      </c>
      <c r="M4019" s="27"/>
    </row>
    <row r="4020" spans="1:13" ht="30" hidden="1" customHeight="1" x14ac:dyDescent="0.3">
      <c r="A4020" s="27">
        <f t="shared" si="37"/>
        <v>406</v>
      </c>
      <c r="B4020" s="31">
        <v>44989</v>
      </c>
      <c r="C4020" s="31">
        <v>44977</v>
      </c>
      <c r="D4020" s="19" t="s">
        <v>1787</v>
      </c>
      <c r="E4020" s="51" t="str">
        <f>IF(ISBLANK(LeaveTracker[[#This Row],[Employee Name]]),"-----",VLOOKUP(LeaveTracker[[#This Row],[Employee Name]],Employees[[Employee Name]:[Office]],7))</f>
        <v>ONT</v>
      </c>
      <c r="F4020" s="51" t="str">
        <f>IF(ISBLANK(LeaveTracker[[#This Row],[Employee Name]]),"-----",VLOOKUP(LeaveTracker[[#This Row],[Employee Name]],Employees[[Employee Name]:[Office]],6))</f>
        <v>CASUAL</v>
      </c>
      <c r="G4020" s="24">
        <v>44970</v>
      </c>
      <c r="H4020" s="24">
        <v>44970</v>
      </c>
      <c r="I4020" s="57" t="s">
        <v>81</v>
      </c>
      <c r="K4020" s="51" t="str">
        <f ca="1">LeaveTracker[[#This Row],[Days]]&amp;" "&amp;LeaveTracker[[#This Row],[Type of Leave]]</f>
        <v>1 SL</v>
      </c>
      <c r="L4020" s="23">
        <f ca="1">NETWORKDAYS(LeaveTracker[[#This Row],[Start Date]],LeaveTracker[[#This Row],[End Date]],lstHolidays)</f>
        <v>1</v>
      </c>
      <c r="M4020" s="27"/>
    </row>
    <row r="4021" spans="1:13" ht="30" hidden="1" customHeight="1" x14ac:dyDescent="0.3">
      <c r="A4021" s="27">
        <f t="shared" si="37"/>
        <v>407</v>
      </c>
      <c r="B4021" s="31">
        <v>44989</v>
      </c>
      <c r="C4021" s="31">
        <v>44977</v>
      </c>
      <c r="D4021" s="19" t="s">
        <v>385</v>
      </c>
      <c r="E4021" s="51" t="str">
        <f>IF(ISBLANK(LeaveTracker[[#This Row],[Employee Name]]),"-----",VLOOKUP(LeaveTracker[[#This Row],[Employee Name]],Employees[[Employee Name]:[Office]],7))</f>
        <v>ONT</v>
      </c>
      <c r="F4021" s="51" t="str">
        <f>IF(ISBLANK(LeaveTracker[[#This Row],[Employee Name]]),"-----",VLOOKUP(LeaveTracker[[#This Row],[Employee Name]],Employees[[Employee Name]:[Office]],6))</f>
        <v>REGULAR</v>
      </c>
      <c r="G4021" s="24">
        <v>44978</v>
      </c>
      <c r="H4021" s="24">
        <v>44978</v>
      </c>
      <c r="I4021" s="57" t="s">
        <v>82</v>
      </c>
      <c r="K4021" s="51" t="str">
        <f ca="1">LeaveTracker[[#This Row],[Days]]&amp;" "&amp;LeaveTracker[[#This Row],[Type of Leave]]</f>
        <v>1 VL</v>
      </c>
      <c r="L4021" s="23">
        <f ca="1">NETWORKDAYS(LeaveTracker[[#This Row],[Start Date]],LeaveTracker[[#This Row],[End Date]],lstHolidays)</f>
        <v>1</v>
      </c>
      <c r="M4021" s="27"/>
    </row>
    <row r="4022" spans="1:13" ht="30" hidden="1" customHeight="1" x14ac:dyDescent="0.3">
      <c r="A4022" s="27">
        <f t="shared" si="37"/>
        <v>408</v>
      </c>
      <c r="B4022" s="31">
        <v>44989</v>
      </c>
      <c r="C4022" s="31">
        <v>44971</v>
      </c>
      <c r="D4022" s="19" t="s">
        <v>1060</v>
      </c>
      <c r="E4022" s="51" t="str">
        <f>IF(ISBLANK(LeaveTracker[[#This Row],[Employee Name]]),"-----",VLOOKUP(LeaveTracker[[#This Row],[Employee Name]],Employees[[Employee Name]:[Office]],7))</f>
        <v>CTO</v>
      </c>
      <c r="F4022" s="51" t="str">
        <f>IF(ISBLANK(LeaveTracker[[#This Row],[Employee Name]]),"-----",VLOOKUP(LeaveTracker[[#This Row],[Employee Name]],Employees[[Employee Name]:[Office]],6))</f>
        <v>REGULAR</v>
      </c>
      <c r="G4022" s="24">
        <v>44977</v>
      </c>
      <c r="H4022" s="24">
        <v>44977</v>
      </c>
      <c r="I4022" s="57" t="s">
        <v>300</v>
      </c>
      <c r="J4022" s="43" t="s">
        <v>105</v>
      </c>
      <c r="K4022" s="51" t="str">
        <f ca="1">LeaveTracker[[#This Row],[Days]]&amp;" "&amp;LeaveTracker[[#This Row],[Type of Leave]]</f>
        <v>1 OTHER</v>
      </c>
      <c r="L4022" s="23">
        <f ca="1">NETWORKDAYS(LeaveTracker[[#This Row],[Start Date]],LeaveTracker[[#This Row],[End Date]],lstHolidays)</f>
        <v>1</v>
      </c>
      <c r="M4022" s="27"/>
    </row>
    <row r="4023" spans="1:13" ht="30" hidden="1" customHeight="1" x14ac:dyDescent="0.3">
      <c r="A4023" s="27">
        <v>408</v>
      </c>
      <c r="B4023" s="31">
        <v>44989</v>
      </c>
      <c r="C4023" s="31">
        <v>44971</v>
      </c>
      <c r="D4023" s="19" t="s">
        <v>1060</v>
      </c>
      <c r="E4023" s="51" t="str">
        <f>IF(ISBLANK(LeaveTracker[[#This Row],[Employee Name]]),"-----",VLOOKUP(LeaveTracker[[#This Row],[Employee Name]],Employees[[Employee Name]:[Office]],7))</f>
        <v>CTO</v>
      </c>
      <c r="F4023" s="51" t="str">
        <f>IF(ISBLANK(LeaveTracker[[#This Row],[Employee Name]]),"-----",VLOOKUP(LeaveTracker[[#This Row],[Employee Name]],Employees[[Employee Name]:[Office]],6))</f>
        <v>REGULAR</v>
      </c>
      <c r="G4023" s="24">
        <v>44981</v>
      </c>
      <c r="H4023" s="24">
        <v>44981</v>
      </c>
      <c r="I4023" s="57" t="s">
        <v>300</v>
      </c>
      <c r="J4023" s="43" t="s">
        <v>105</v>
      </c>
      <c r="K4023" s="51" t="str">
        <f ca="1">LeaveTracker[[#This Row],[Days]]&amp;" "&amp;LeaveTracker[[#This Row],[Type of Leave]]</f>
        <v>1 OTHER</v>
      </c>
      <c r="L4023" s="23">
        <f ca="1">NETWORKDAYS(LeaveTracker[[#This Row],[Start Date]],LeaveTracker[[#This Row],[End Date]],lstHolidays)</f>
        <v>1</v>
      </c>
      <c r="M4023" s="27"/>
    </row>
    <row r="4024" spans="1:13" ht="30" hidden="1" customHeight="1" x14ac:dyDescent="0.3">
      <c r="A4024" s="27">
        <f t="shared" si="37"/>
        <v>409</v>
      </c>
      <c r="B4024" s="31">
        <v>44989</v>
      </c>
      <c r="C4024" s="31">
        <v>44971</v>
      </c>
      <c r="D4024" s="19" t="s">
        <v>1291</v>
      </c>
      <c r="E4024" s="51" t="str">
        <f>IF(ISBLANK(LeaveTracker[[#This Row],[Employee Name]]),"-----",VLOOKUP(LeaveTracker[[#This Row],[Employee Name]],Employees[[Employee Name]:[Office]],7))</f>
        <v>CTO</v>
      </c>
      <c r="F4024" s="51" t="str">
        <f>IF(ISBLANK(LeaveTracker[[#This Row],[Employee Name]]),"-----",VLOOKUP(LeaveTracker[[#This Row],[Employee Name]],Employees[[Employee Name]:[Office]],6))</f>
        <v>REGULAR</v>
      </c>
      <c r="G4024" s="24">
        <v>44974</v>
      </c>
      <c r="H4024" s="24">
        <v>44974</v>
      </c>
      <c r="I4024" s="57" t="s">
        <v>82</v>
      </c>
      <c r="K4024" s="51" t="str">
        <f ca="1">LeaveTracker[[#This Row],[Days]]&amp;" "&amp;LeaveTracker[[#This Row],[Type of Leave]]</f>
        <v>1 VL</v>
      </c>
      <c r="L4024" s="23">
        <f ca="1">NETWORKDAYS(LeaveTracker[[#This Row],[Start Date]],LeaveTracker[[#This Row],[End Date]],lstHolidays)</f>
        <v>1</v>
      </c>
      <c r="M4024" s="27"/>
    </row>
    <row r="4025" spans="1:13" ht="30" hidden="1" customHeight="1" x14ac:dyDescent="0.3">
      <c r="A4025" s="27">
        <f t="shared" si="37"/>
        <v>410</v>
      </c>
      <c r="B4025" s="31">
        <v>44989</v>
      </c>
      <c r="C4025" s="31">
        <v>45280</v>
      </c>
      <c r="D4025" s="19" t="s">
        <v>473</v>
      </c>
      <c r="E4025" s="51" t="str">
        <f>IF(ISBLANK(LeaveTracker[[#This Row],[Employee Name]]),"-----",VLOOKUP(LeaveTracker[[#This Row],[Employee Name]],Employees[[Employee Name]:[Office]],7))</f>
        <v>ASSESSORS OFFICE</v>
      </c>
      <c r="F4025" s="51" t="str">
        <f>IF(ISBLANK(LeaveTracker[[#This Row],[Employee Name]]),"-----",VLOOKUP(LeaveTracker[[#This Row],[Employee Name]],Employees[[Employee Name]:[Office]],6))</f>
        <v>REGULAR</v>
      </c>
      <c r="G4025" s="24">
        <v>44911</v>
      </c>
      <c r="H4025" s="24">
        <v>44911</v>
      </c>
      <c r="I4025" s="57" t="s">
        <v>81</v>
      </c>
      <c r="K4025" s="51" t="str">
        <f ca="1">LeaveTracker[[#This Row],[Days]]&amp;" "&amp;LeaveTracker[[#This Row],[Type of Leave]]</f>
        <v>1 SL</v>
      </c>
      <c r="L4025" s="23">
        <f ca="1">NETWORKDAYS(LeaveTracker[[#This Row],[Start Date]],LeaveTracker[[#This Row],[End Date]],lstHolidays)</f>
        <v>1</v>
      </c>
      <c r="M4025" s="27"/>
    </row>
    <row r="4026" spans="1:13" ht="30" hidden="1" customHeight="1" x14ac:dyDescent="0.3">
      <c r="A4026" s="27">
        <f t="shared" si="37"/>
        <v>411</v>
      </c>
      <c r="B4026" s="31">
        <v>44989</v>
      </c>
      <c r="C4026" s="31">
        <v>44923</v>
      </c>
      <c r="D4026" s="19" t="s">
        <v>1941</v>
      </c>
      <c r="E4026" s="51" t="str">
        <f>IF(ISBLANK(LeaveTracker[[#This Row],[Employee Name]]),"-----",VLOOKUP(LeaveTracker[[#This Row],[Employee Name]],Employees[[Employee Name]:[Office]],7))</f>
        <v>TICC</v>
      </c>
      <c r="F4026" s="51" t="str">
        <f>IF(ISBLANK(LeaveTracker[[#This Row],[Employee Name]]),"-----",VLOOKUP(LeaveTracker[[#This Row],[Employee Name]],Employees[[Employee Name]:[Office]],6))</f>
        <v>CASUAL</v>
      </c>
      <c r="G4026" s="24">
        <v>44928</v>
      </c>
      <c r="H4026" s="24">
        <v>44931</v>
      </c>
      <c r="I4026" s="57" t="s">
        <v>82</v>
      </c>
      <c r="K4026" s="51" t="str">
        <f ca="1">LeaveTracker[[#This Row],[Days]]&amp;" "&amp;LeaveTracker[[#This Row],[Type of Leave]]</f>
        <v>3 VL</v>
      </c>
      <c r="L4026" s="23">
        <f ca="1">NETWORKDAYS(LeaveTracker[[#This Row],[Start Date]],LeaveTracker[[#This Row],[End Date]],lstHolidays)</f>
        <v>3</v>
      </c>
      <c r="M4026" s="27"/>
    </row>
    <row r="4027" spans="1:13" ht="30" hidden="1" customHeight="1" x14ac:dyDescent="0.3">
      <c r="A4027" s="27">
        <v>411</v>
      </c>
      <c r="B4027" s="31">
        <v>44989</v>
      </c>
      <c r="C4027" s="31">
        <v>44923</v>
      </c>
      <c r="D4027" s="19" t="s">
        <v>1941</v>
      </c>
      <c r="E4027" s="51" t="str">
        <f>IF(ISBLANK(LeaveTracker[[#This Row],[Employee Name]]),"-----",VLOOKUP(LeaveTracker[[#This Row],[Employee Name]],Employees[[Employee Name]:[Office]],7))</f>
        <v>TICC</v>
      </c>
      <c r="F4027" s="51" t="str">
        <f>IF(ISBLANK(LeaveTracker[[#This Row],[Employee Name]]),"-----",VLOOKUP(LeaveTracker[[#This Row],[Employee Name]],Employees[[Employee Name]:[Office]],6))</f>
        <v>CASUAL</v>
      </c>
      <c r="G4027" s="24">
        <v>44935</v>
      </c>
      <c r="H4027" s="24">
        <v>44935</v>
      </c>
      <c r="I4027" s="57" t="s">
        <v>82</v>
      </c>
      <c r="K4027" s="51" t="str">
        <f ca="1">LeaveTracker[[#This Row],[Days]]&amp;" "&amp;LeaveTracker[[#This Row],[Type of Leave]]</f>
        <v>1 VL</v>
      </c>
      <c r="L4027" s="23">
        <f ca="1">NETWORKDAYS(LeaveTracker[[#This Row],[Start Date]],LeaveTracker[[#This Row],[End Date]],lstHolidays)</f>
        <v>1</v>
      </c>
      <c r="M4027" s="27"/>
    </row>
    <row r="4028" spans="1:13" ht="30" hidden="1" customHeight="1" x14ac:dyDescent="0.3">
      <c r="A4028" s="27">
        <f t="shared" si="37"/>
        <v>412</v>
      </c>
      <c r="B4028" s="31">
        <v>44989</v>
      </c>
      <c r="C4028" s="31">
        <v>44914</v>
      </c>
      <c r="D4028" s="19" t="s">
        <v>1941</v>
      </c>
      <c r="E4028" s="51" t="str">
        <f>IF(ISBLANK(LeaveTracker[[#This Row],[Employee Name]]),"-----",VLOOKUP(LeaveTracker[[#This Row],[Employee Name]],Employees[[Employee Name]:[Office]],7))</f>
        <v>TICC</v>
      </c>
      <c r="F4028" s="51" t="str">
        <f>IF(ISBLANK(LeaveTracker[[#This Row],[Employee Name]]),"-----",VLOOKUP(LeaveTracker[[#This Row],[Employee Name]],Employees[[Employee Name]:[Office]],6))</f>
        <v>CASUAL</v>
      </c>
      <c r="G4028" s="24">
        <v>44919</v>
      </c>
      <c r="H4028" s="24">
        <v>44922</v>
      </c>
      <c r="I4028" s="57" t="s">
        <v>82</v>
      </c>
      <c r="K4028" s="51" t="str">
        <f ca="1">LeaveTracker[[#This Row],[Days]]&amp;" "&amp;LeaveTracker[[#This Row],[Type of Leave]]</f>
        <v>1 VL</v>
      </c>
      <c r="L4028" s="23">
        <f ca="1">NETWORKDAYS(LeaveTracker[[#This Row],[Start Date]],LeaveTracker[[#This Row],[End Date]],lstHolidays)</f>
        <v>1</v>
      </c>
      <c r="M4028" s="27"/>
    </row>
    <row r="4029" spans="1:13" ht="30" hidden="1" customHeight="1" x14ac:dyDescent="0.3">
      <c r="A4029" s="27">
        <v>412</v>
      </c>
      <c r="B4029" s="31">
        <v>44989</v>
      </c>
      <c r="C4029" s="31">
        <v>44914</v>
      </c>
      <c r="D4029" s="19" t="s">
        <v>1941</v>
      </c>
      <c r="E4029" s="51" t="str">
        <f>IF(ISBLANK(LeaveTracker[[#This Row],[Employee Name]]),"-----",VLOOKUP(LeaveTracker[[#This Row],[Employee Name]],Employees[[Employee Name]:[Office]],7))</f>
        <v>TICC</v>
      </c>
      <c r="F4029" s="51" t="str">
        <f>IF(ISBLANK(LeaveTracker[[#This Row],[Employee Name]]),"-----",VLOOKUP(LeaveTracker[[#This Row],[Employee Name]],Employees[[Employee Name]:[Office]],6))</f>
        <v>CASUAL</v>
      </c>
      <c r="G4029" s="24">
        <v>44924</v>
      </c>
      <c r="H4029" s="24">
        <v>44924</v>
      </c>
      <c r="I4029" s="57" t="s">
        <v>82</v>
      </c>
      <c r="K4029" s="51" t="str">
        <f ca="1">LeaveTracker[[#This Row],[Days]]&amp;" "&amp;LeaveTracker[[#This Row],[Type of Leave]]</f>
        <v>1 VL</v>
      </c>
      <c r="L4029" s="23">
        <f ca="1">NETWORKDAYS(LeaveTracker[[#This Row],[Start Date]],LeaveTracker[[#This Row],[End Date]],lstHolidays)</f>
        <v>1</v>
      </c>
      <c r="M4029" s="27"/>
    </row>
    <row r="4030" spans="1:13" ht="30" hidden="1" customHeight="1" x14ac:dyDescent="0.3">
      <c r="A4030" s="27">
        <f t="shared" si="37"/>
        <v>413</v>
      </c>
      <c r="B4030" s="31">
        <v>44989</v>
      </c>
      <c r="C4030" s="31">
        <v>44960</v>
      </c>
      <c r="D4030" s="19" t="s">
        <v>1889</v>
      </c>
      <c r="E4030" s="51" t="str">
        <f>IF(ISBLANK(LeaveTracker[[#This Row],[Employee Name]]),"-----",VLOOKUP(LeaveTracker[[#This Row],[Employee Name]],Employees[[Employee Name]:[Office]],7))</f>
        <v>TICC</v>
      </c>
      <c r="F4030" s="51" t="str">
        <f>IF(ISBLANK(LeaveTracker[[#This Row],[Employee Name]]),"-----",VLOOKUP(LeaveTracker[[#This Row],[Employee Name]],Employees[[Employee Name]:[Office]],6))</f>
        <v>CASUAL</v>
      </c>
      <c r="G4030" s="24">
        <v>44958</v>
      </c>
      <c r="H4030" s="24">
        <v>44958</v>
      </c>
      <c r="I4030" s="57" t="s">
        <v>81</v>
      </c>
      <c r="K4030" s="51" t="str">
        <f ca="1">LeaveTracker[[#This Row],[Days]]&amp;" "&amp;LeaveTracker[[#This Row],[Type of Leave]]</f>
        <v>1 SL</v>
      </c>
      <c r="L4030" s="23">
        <f ca="1">NETWORKDAYS(LeaveTracker[[#This Row],[Start Date]],LeaveTracker[[#This Row],[End Date]],lstHolidays)</f>
        <v>1</v>
      </c>
      <c r="M4030" s="27"/>
    </row>
    <row r="4031" spans="1:13" ht="30" hidden="1" customHeight="1" x14ac:dyDescent="0.3">
      <c r="A4031" s="27">
        <f t="shared" si="37"/>
        <v>414</v>
      </c>
      <c r="B4031" s="31">
        <v>44989</v>
      </c>
      <c r="C4031" s="31">
        <v>44956</v>
      </c>
      <c r="D4031" s="19" t="s">
        <v>1941</v>
      </c>
      <c r="E4031" s="51" t="str">
        <f>IF(ISBLANK(LeaveTracker[[#This Row],[Employee Name]]),"-----",VLOOKUP(LeaveTracker[[#This Row],[Employee Name]],Employees[[Employee Name]:[Office]],7))</f>
        <v>TICC</v>
      </c>
      <c r="F4031" s="51" t="str">
        <f>IF(ISBLANK(LeaveTracker[[#This Row],[Employee Name]]),"-----",VLOOKUP(LeaveTracker[[#This Row],[Employee Name]],Employees[[Employee Name]:[Office]],6))</f>
        <v>CASUAL</v>
      </c>
      <c r="G4031" s="24">
        <v>44954</v>
      </c>
      <c r="H4031" s="24">
        <v>44954</v>
      </c>
      <c r="I4031" s="57" t="s">
        <v>81</v>
      </c>
      <c r="K4031" s="51" t="str">
        <f>LeaveTracker[[#This Row],[Days]]&amp;" "&amp;LeaveTracker[[#This Row],[Type of Leave]]</f>
        <v>1 SL</v>
      </c>
      <c r="L4031" s="23">
        <v>1</v>
      </c>
      <c r="M4031" s="27"/>
    </row>
    <row r="4032" spans="1:13" ht="30" hidden="1" customHeight="1" x14ac:dyDescent="0.3">
      <c r="A4032" s="27">
        <f t="shared" si="37"/>
        <v>415</v>
      </c>
      <c r="B4032" s="31">
        <v>44989</v>
      </c>
      <c r="C4032" s="31">
        <v>44950</v>
      </c>
      <c r="D4032" s="19" t="s">
        <v>1889</v>
      </c>
      <c r="E4032" s="51" t="str">
        <f>IF(ISBLANK(LeaveTracker[[#This Row],[Employee Name]]),"-----",VLOOKUP(LeaveTracker[[#This Row],[Employee Name]],Employees[[Employee Name]:[Office]],7))</f>
        <v>TICC</v>
      </c>
      <c r="F4032" s="51" t="str">
        <f>IF(ISBLANK(LeaveTracker[[#This Row],[Employee Name]]),"-----",VLOOKUP(LeaveTracker[[#This Row],[Employee Name]],Employees[[Employee Name]:[Office]],6))</f>
        <v>CASUAL</v>
      </c>
      <c r="G4032" s="24">
        <v>44959</v>
      </c>
      <c r="H4032" s="24">
        <v>44959</v>
      </c>
      <c r="I4032" s="57" t="s">
        <v>82</v>
      </c>
      <c r="K4032" s="51" t="str">
        <f ca="1">LeaveTracker[[#This Row],[Days]]&amp;" "&amp;LeaveTracker[[#This Row],[Type of Leave]]</f>
        <v>1 VL</v>
      </c>
      <c r="L4032" s="23">
        <f ca="1">NETWORKDAYS(LeaveTracker[[#This Row],[Start Date]],LeaveTracker[[#This Row],[End Date]],lstHolidays)</f>
        <v>1</v>
      </c>
      <c r="M4032" s="27"/>
    </row>
    <row r="4033" spans="1:13" ht="30" hidden="1" customHeight="1" x14ac:dyDescent="0.3">
      <c r="A4033" s="27">
        <v>415</v>
      </c>
      <c r="B4033" s="31">
        <v>44989</v>
      </c>
      <c r="C4033" s="31">
        <v>44950</v>
      </c>
      <c r="D4033" s="19" t="s">
        <v>1889</v>
      </c>
      <c r="E4033" s="51" t="str">
        <f>IF(ISBLANK(LeaveTracker[[#This Row],[Employee Name]]),"-----",VLOOKUP(LeaveTracker[[#This Row],[Employee Name]],Employees[[Employee Name]:[Office]],7))</f>
        <v>TICC</v>
      </c>
      <c r="F4033" s="51" t="str">
        <f>IF(ISBLANK(LeaveTracker[[#This Row],[Employee Name]]),"-----",VLOOKUP(LeaveTracker[[#This Row],[Employee Name]],Employees[[Employee Name]:[Office]],6))</f>
        <v>CASUAL</v>
      </c>
      <c r="G4033" s="24">
        <v>44963</v>
      </c>
      <c r="H4033" s="24">
        <v>44963</v>
      </c>
      <c r="I4033" s="57" t="s">
        <v>82</v>
      </c>
      <c r="K4033" s="51" t="str">
        <f ca="1">LeaveTracker[[#This Row],[Days]]&amp;" "&amp;LeaveTracker[[#This Row],[Type of Leave]]</f>
        <v>1 VL</v>
      </c>
      <c r="L4033" s="23">
        <f ca="1">NETWORKDAYS(LeaveTracker[[#This Row],[Start Date]],LeaveTracker[[#This Row],[End Date]],lstHolidays)</f>
        <v>1</v>
      </c>
      <c r="M4033" s="27"/>
    </row>
    <row r="4034" spans="1:13" ht="30" hidden="1" customHeight="1" x14ac:dyDescent="0.3">
      <c r="A4034" s="27">
        <v>415</v>
      </c>
      <c r="B4034" s="31">
        <v>44989</v>
      </c>
      <c r="C4034" s="31">
        <v>44950</v>
      </c>
      <c r="D4034" s="19" t="s">
        <v>1889</v>
      </c>
      <c r="E4034" s="51" t="str">
        <f>IF(ISBLANK(LeaveTracker[[#This Row],[Employee Name]]),"-----",VLOOKUP(LeaveTracker[[#This Row],[Employee Name]],Employees[[Employee Name]:[Office]],7))</f>
        <v>TICC</v>
      </c>
      <c r="F4034" s="51" t="str">
        <f>IF(ISBLANK(LeaveTracker[[#This Row],[Employee Name]]),"-----",VLOOKUP(LeaveTracker[[#This Row],[Employee Name]],Employees[[Employee Name]:[Office]],6))</f>
        <v>CASUAL</v>
      </c>
      <c r="G4034" s="24">
        <v>44966</v>
      </c>
      <c r="H4034" s="24">
        <v>44966</v>
      </c>
      <c r="I4034" s="57" t="s">
        <v>82</v>
      </c>
      <c r="K4034" s="51" t="str">
        <f ca="1">LeaveTracker[[#This Row],[Days]]&amp;" "&amp;LeaveTracker[[#This Row],[Type of Leave]]</f>
        <v>1 VL</v>
      </c>
      <c r="L4034" s="23">
        <f ca="1">NETWORKDAYS(LeaveTracker[[#This Row],[Start Date]],LeaveTracker[[#This Row],[End Date]],lstHolidays)</f>
        <v>1</v>
      </c>
      <c r="M4034" s="27"/>
    </row>
    <row r="4035" spans="1:13" ht="30" hidden="1" customHeight="1" x14ac:dyDescent="0.3">
      <c r="A4035" s="27">
        <f t="shared" si="37"/>
        <v>416</v>
      </c>
      <c r="B4035" s="31">
        <v>44989</v>
      </c>
      <c r="C4035" s="31">
        <v>44938</v>
      </c>
      <c r="D4035" s="19" t="s">
        <v>1889</v>
      </c>
      <c r="E4035" s="51" t="str">
        <f>IF(ISBLANK(LeaveTracker[[#This Row],[Employee Name]]),"-----",VLOOKUP(LeaveTracker[[#This Row],[Employee Name]],Employees[[Employee Name]:[Office]],7))</f>
        <v>TICC</v>
      </c>
      <c r="F4035" s="51" t="str">
        <f>IF(ISBLANK(LeaveTracker[[#This Row],[Employee Name]]),"-----",VLOOKUP(LeaveTracker[[#This Row],[Employee Name]],Employees[[Employee Name]:[Office]],6))</f>
        <v>CASUAL</v>
      </c>
      <c r="G4035" s="24">
        <v>44951</v>
      </c>
      <c r="H4035" s="24">
        <v>44952</v>
      </c>
      <c r="I4035" s="57" t="s">
        <v>82</v>
      </c>
      <c r="K4035" s="51" t="str">
        <f ca="1">LeaveTracker[[#This Row],[Days]]&amp;" "&amp;LeaveTracker[[#This Row],[Type of Leave]]</f>
        <v>2 VL</v>
      </c>
      <c r="L4035" s="23">
        <f ca="1">NETWORKDAYS(LeaveTracker[[#This Row],[Start Date]],LeaveTracker[[#This Row],[End Date]],lstHolidays)</f>
        <v>2</v>
      </c>
      <c r="M4035" s="27"/>
    </row>
    <row r="4036" spans="1:13" ht="30" hidden="1" customHeight="1" x14ac:dyDescent="0.3">
      <c r="A4036" s="27">
        <f t="shared" si="37"/>
        <v>417</v>
      </c>
      <c r="B4036" s="31">
        <v>44989</v>
      </c>
      <c r="C4036" s="31">
        <v>44914</v>
      </c>
      <c r="D4036" s="19" t="s">
        <v>1889</v>
      </c>
      <c r="E4036" s="51" t="str">
        <f>IF(ISBLANK(LeaveTracker[[#This Row],[Employee Name]]),"-----",VLOOKUP(LeaveTracker[[#This Row],[Employee Name]],Employees[[Employee Name]:[Office]],7))</f>
        <v>TICC</v>
      </c>
      <c r="F4036" s="51" t="str">
        <f>IF(ISBLANK(LeaveTracker[[#This Row],[Employee Name]]),"-----",VLOOKUP(LeaveTracker[[#This Row],[Employee Name]],Employees[[Employee Name]:[Office]],6))</f>
        <v>CASUAL</v>
      </c>
      <c r="G4036" s="24">
        <v>44914</v>
      </c>
      <c r="H4036" s="24">
        <v>44914</v>
      </c>
      <c r="I4036" s="57" t="s">
        <v>81</v>
      </c>
      <c r="K4036" s="51" t="str">
        <f ca="1">LeaveTracker[[#This Row],[Days]]&amp;" "&amp;LeaveTracker[[#This Row],[Type of Leave]]</f>
        <v>1 SL</v>
      </c>
      <c r="L4036" s="23">
        <f ca="1">NETWORKDAYS(LeaveTracker[[#This Row],[Start Date]],LeaveTracker[[#This Row],[End Date]],lstHolidays)</f>
        <v>1</v>
      </c>
      <c r="M4036" s="27"/>
    </row>
    <row r="4037" spans="1:13" ht="30" hidden="1" customHeight="1" x14ac:dyDescent="0.3">
      <c r="A4037" s="27">
        <f t="shared" si="37"/>
        <v>418</v>
      </c>
      <c r="B4037" s="31">
        <v>44989</v>
      </c>
      <c r="C4037" s="31">
        <v>44937</v>
      </c>
      <c r="D4037" s="19" t="s">
        <v>1980</v>
      </c>
      <c r="E4037" s="51" t="str">
        <f>IF(ISBLANK(LeaveTracker[[#This Row],[Employee Name]]),"-----",VLOOKUP(LeaveTracker[[#This Row],[Employee Name]],Employees[[Employee Name]:[Office]],7))</f>
        <v>TICC</v>
      </c>
      <c r="F4037" s="51" t="str">
        <f>IF(ISBLANK(LeaveTracker[[#This Row],[Employee Name]]),"-----",VLOOKUP(LeaveTracker[[#This Row],[Employee Name]],Employees[[Employee Name]:[Office]],6))</f>
        <v>CASUAL</v>
      </c>
      <c r="G4037" s="24">
        <v>44936</v>
      </c>
      <c r="H4037" s="24">
        <v>44936</v>
      </c>
      <c r="I4037" s="57" t="s">
        <v>81</v>
      </c>
      <c r="K4037" s="51" t="str">
        <f ca="1">LeaveTracker[[#This Row],[Days]]&amp;" "&amp;LeaveTracker[[#This Row],[Type of Leave]]</f>
        <v>1 SL</v>
      </c>
      <c r="L4037" s="23">
        <f ca="1">NETWORKDAYS(LeaveTracker[[#This Row],[Start Date]],LeaveTracker[[#This Row],[End Date]],lstHolidays)</f>
        <v>1</v>
      </c>
      <c r="M4037" s="27"/>
    </row>
    <row r="4038" spans="1:13" ht="30" hidden="1" customHeight="1" x14ac:dyDescent="0.3">
      <c r="A4038" s="27">
        <f t="shared" si="37"/>
        <v>419</v>
      </c>
      <c r="B4038" s="31">
        <v>44989</v>
      </c>
      <c r="C4038" s="31">
        <v>44959</v>
      </c>
      <c r="D4038" s="19" t="s">
        <v>1980</v>
      </c>
      <c r="E4038" s="51" t="str">
        <f>IF(ISBLANK(LeaveTracker[[#This Row],[Employee Name]]),"-----",VLOOKUP(LeaveTracker[[#This Row],[Employee Name]],Employees[[Employee Name]:[Office]],7))</f>
        <v>TICC</v>
      </c>
      <c r="F4038" s="51" t="str">
        <f>IF(ISBLANK(LeaveTracker[[#This Row],[Employee Name]]),"-----",VLOOKUP(LeaveTracker[[#This Row],[Employee Name]],Employees[[Employee Name]:[Office]],6))</f>
        <v>CASUAL</v>
      </c>
      <c r="G4038" s="24">
        <v>44957</v>
      </c>
      <c r="H4038" s="24">
        <v>44958</v>
      </c>
      <c r="I4038" s="57" t="s">
        <v>81</v>
      </c>
      <c r="K4038" s="51" t="str">
        <f ca="1">LeaveTracker[[#This Row],[Days]]&amp;" "&amp;LeaveTracker[[#This Row],[Type of Leave]]</f>
        <v>2 SL</v>
      </c>
      <c r="L4038" s="23">
        <f ca="1">NETWORKDAYS(LeaveTracker[[#This Row],[Start Date]],LeaveTracker[[#This Row],[End Date]],lstHolidays)</f>
        <v>2</v>
      </c>
      <c r="M4038" s="27"/>
    </row>
    <row r="4039" spans="1:13" ht="30" hidden="1" customHeight="1" x14ac:dyDescent="0.3">
      <c r="A4039" s="27">
        <f t="shared" si="37"/>
        <v>420</v>
      </c>
      <c r="B4039" s="31">
        <v>44989</v>
      </c>
      <c r="C4039" s="31">
        <v>44974</v>
      </c>
      <c r="D4039" s="19" t="s">
        <v>116</v>
      </c>
      <c r="E4039" s="51" t="str">
        <f>IF(ISBLANK(LeaveTracker[[#This Row],[Employee Name]]),"-----",VLOOKUP(LeaveTracker[[#This Row],[Employee Name]],Employees[[Employee Name]:[Office]],7))</f>
        <v>CHARACTER OFFICE</v>
      </c>
      <c r="F4039" s="51" t="str">
        <f>IF(ISBLANK(LeaveTracker[[#This Row],[Employee Name]]),"-----",VLOOKUP(LeaveTracker[[#This Row],[Employee Name]],Employees[[Employee Name]:[Office]],6))</f>
        <v>REGULAR</v>
      </c>
      <c r="G4039" s="24">
        <v>44973</v>
      </c>
      <c r="H4039" s="24">
        <v>44973</v>
      </c>
      <c r="I4039" s="57" t="s">
        <v>81</v>
      </c>
      <c r="K4039" s="51" t="str">
        <f ca="1">LeaveTracker[[#This Row],[Days]]&amp;" "&amp;LeaveTracker[[#This Row],[Type of Leave]]</f>
        <v>1 SL</v>
      </c>
      <c r="L4039" s="23">
        <f ca="1">NETWORKDAYS(LeaveTracker[[#This Row],[Start Date]],LeaveTracker[[#This Row],[End Date]],lstHolidays)</f>
        <v>1</v>
      </c>
      <c r="M4039" s="27"/>
    </row>
    <row r="4040" spans="1:13" ht="30" hidden="1" customHeight="1" x14ac:dyDescent="0.3">
      <c r="A4040" s="27">
        <f t="shared" si="37"/>
        <v>421</v>
      </c>
      <c r="B4040" s="31">
        <v>44989</v>
      </c>
      <c r="C4040" s="31">
        <v>44971</v>
      </c>
      <c r="D4040" s="19" t="s">
        <v>110</v>
      </c>
      <c r="E4040" s="51" t="str">
        <f>IF(ISBLANK(LeaveTracker[[#This Row],[Employee Name]]),"-----",VLOOKUP(LeaveTracker[[#This Row],[Employee Name]],Employees[[Employee Name]:[Office]],7))</f>
        <v>ADMIN OFFICE</v>
      </c>
      <c r="F4040" s="51" t="str">
        <f>IF(ISBLANK(LeaveTracker[[#This Row],[Employee Name]]),"-----",VLOOKUP(LeaveTracker[[#This Row],[Employee Name]],Employees[[Employee Name]:[Office]],6))</f>
        <v>REGULAR</v>
      </c>
      <c r="G4040" s="24">
        <v>44974</v>
      </c>
      <c r="H4040" s="24">
        <v>44974</v>
      </c>
      <c r="I4040" s="57" t="s">
        <v>300</v>
      </c>
      <c r="J4040" s="43" t="s">
        <v>2145</v>
      </c>
      <c r="K4040" s="51" t="str">
        <f ca="1">LeaveTracker[[#This Row],[Days]]&amp;" "&amp;LeaveTracker[[#This Row],[Type of Leave]]</f>
        <v>1 OTHER</v>
      </c>
      <c r="L4040" s="23">
        <f ca="1">NETWORKDAYS(LeaveTracker[[#This Row],[Start Date]],LeaveTracker[[#This Row],[End Date]],lstHolidays)</f>
        <v>1</v>
      </c>
      <c r="M4040" s="27"/>
    </row>
    <row r="4041" spans="1:13" ht="30" hidden="1" customHeight="1" x14ac:dyDescent="0.3">
      <c r="A4041" s="27">
        <f t="shared" si="37"/>
        <v>422</v>
      </c>
      <c r="B4041" s="31">
        <v>44989</v>
      </c>
      <c r="C4041" s="31">
        <v>44973</v>
      </c>
      <c r="D4041" s="19" t="s">
        <v>837</v>
      </c>
      <c r="E4041" s="51" t="str">
        <f>IF(ISBLANK(LeaveTracker[[#This Row],[Employee Name]]),"-----",VLOOKUP(LeaveTracker[[#This Row],[Employee Name]],Employees[[Employee Name]:[Office]],7))</f>
        <v>CTO</v>
      </c>
      <c r="F4041" s="51" t="str">
        <f>IF(ISBLANK(LeaveTracker[[#This Row],[Employee Name]]),"-----",VLOOKUP(LeaveTracker[[#This Row],[Employee Name]],Employees[[Employee Name]:[Office]],6))</f>
        <v>REGULAR</v>
      </c>
      <c r="G4041" s="24">
        <v>44972</v>
      </c>
      <c r="H4041" s="24">
        <v>44972</v>
      </c>
      <c r="I4041" s="57" t="s">
        <v>81</v>
      </c>
      <c r="K4041" s="51" t="str">
        <f ca="1">LeaveTracker[[#This Row],[Days]]&amp;" "&amp;LeaveTracker[[#This Row],[Type of Leave]]</f>
        <v>1 SL</v>
      </c>
      <c r="L4041" s="23">
        <f ca="1">NETWORKDAYS(LeaveTracker[[#This Row],[Start Date]],LeaveTracker[[#This Row],[End Date]],lstHolidays)</f>
        <v>1</v>
      </c>
      <c r="M4041" s="27"/>
    </row>
    <row r="4042" spans="1:13" ht="30" hidden="1" customHeight="1" x14ac:dyDescent="0.3">
      <c r="A4042" s="27">
        <f t="shared" si="37"/>
        <v>423</v>
      </c>
      <c r="B4042" s="31">
        <v>44989</v>
      </c>
      <c r="C4042" s="31">
        <v>44958</v>
      </c>
      <c r="D4042" s="19" t="s">
        <v>1832</v>
      </c>
      <c r="E4042" s="51" t="str">
        <f>IF(ISBLANK(LeaveTracker[[#This Row],[Employee Name]]),"-----",VLOOKUP(LeaveTracker[[#This Row],[Employee Name]],Employees[[Employee Name]:[Office]],7))</f>
        <v>TICC</v>
      </c>
      <c r="F4042" s="51" t="str">
        <f>IF(ISBLANK(LeaveTracker[[#This Row],[Employee Name]]),"-----",VLOOKUP(LeaveTracker[[#This Row],[Employee Name]],Employees[[Employee Name]:[Office]],6))</f>
        <v>CASUAL</v>
      </c>
      <c r="G4042" s="24">
        <v>44966</v>
      </c>
      <c r="H4042" s="24">
        <v>44967</v>
      </c>
      <c r="I4042" s="57" t="s">
        <v>82</v>
      </c>
      <c r="K4042" s="51" t="str">
        <f ca="1">LeaveTracker[[#This Row],[Days]]&amp;" "&amp;LeaveTracker[[#This Row],[Type of Leave]]</f>
        <v>2 VL</v>
      </c>
      <c r="L4042" s="23">
        <f ca="1">NETWORKDAYS(LeaveTracker[[#This Row],[Start Date]],LeaveTracker[[#This Row],[End Date]],lstHolidays)</f>
        <v>2</v>
      </c>
      <c r="M4042" s="27"/>
    </row>
    <row r="4043" spans="1:13" ht="30" hidden="1" customHeight="1" x14ac:dyDescent="0.3">
      <c r="A4043" s="27">
        <f t="shared" si="37"/>
        <v>424</v>
      </c>
      <c r="B4043" s="31">
        <v>44989</v>
      </c>
      <c r="C4043" s="31">
        <v>44958</v>
      </c>
      <c r="D4043" s="19" t="s">
        <v>1832</v>
      </c>
      <c r="E4043" s="51" t="str">
        <f>IF(ISBLANK(LeaveTracker[[#This Row],[Employee Name]]),"-----",VLOOKUP(LeaveTracker[[#This Row],[Employee Name]],Employees[[Employee Name]:[Office]],7))</f>
        <v>TICC</v>
      </c>
      <c r="F4043" s="51" t="str">
        <f>IF(ISBLANK(LeaveTracker[[#This Row],[Employee Name]]),"-----",VLOOKUP(LeaveTracker[[#This Row],[Employee Name]],Employees[[Employee Name]:[Office]],6))</f>
        <v>CASUAL</v>
      </c>
      <c r="G4043" s="24">
        <v>44957</v>
      </c>
      <c r="H4043" s="24">
        <v>44957</v>
      </c>
      <c r="I4043" s="57" t="s">
        <v>81</v>
      </c>
      <c r="K4043" s="51" t="str">
        <f ca="1">LeaveTracker[[#This Row],[Days]]&amp;" "&amp;LeaveTracker[[#This Row],[Type of Leave]]</f>
        <v>1 SL</v>
      </c>
      <c r="L4043" s="23">
        <f ca="1">NETWORKDAYS(LeaveTracker[[#This Row],[Start Date]],LeaveTracker[[#This Row],[End Date]],lstHolidays)</f>
        <v>1</v>
      </c>
      <c r="M4043" s="27"/>
    </row>
    <row r="4044" spans="1:13" ht="30" hidden="1" customHeight="1" x14ac:dyDescent="0.3">
      <c r="A4044" s="27">
        <f t="shared" si="37"/>
        <v>425</v>
      </c>
      <c r="B4044" s="31">
        <v>44989</v>
      </c>
      <c r="C4044" s="31">
        <v>44958</v>
      </c>
      <c r="D4044" s="19" t="s">
        <v>1832</v>
      </c>
      <c r="E4044" s="51" t="str">
        <f>IF(ISBLANK(LeaveTracker[[#This Row],[Employee Name]]),"-----",VLOOKUP(LeaveTracker[[#This Row],[Employee Name]],Employees[[Employee Name]:[Office]],7))</f>
        <v>TICC</v>
      </c>
      <c r="F4044" s="51" t="str">
        <f>IF(ISBLANK(LeaveTracker[[#This Row],[Employee Name]]),"-----",VLOOKUP(LeaveTracker[[#This Row],[Employee Name]],Employees[[Employee Name]:[Office]],6))</f>
        <v>CASUAL</v>
      </c>
      <c r="G4044" s="24">
        <v>44956</v>
      </c>
      <c r="H4044" s="24">
        <v>44956</v>
      </c>
      <c r="I4044" s="57" t="s">
        <v>300</v>
      </c>
      <c r="J4044" s="43" t="s">
        <v>2145</v>
      </c>
      <c r="K4044" s="51" t="str">
        <f ca="1">LeaveTracker[[#This Row],[Days]]&amp;" "&amp;LeaveTracker[[#This Row],[Type of Leave]]</f>
        <v>1 OTHER</v>
      </c>
      <c r="L4044" s="23">
        <f ca="1">NETWORKDAYS(LeaveTracker[[#This Row],[Start Date]],LeaveTracker[[#This Row],[End Date]],lstHolidays)</f>
        <v>1</v>
      </c>
      <c r="M4044" s="27"/>
    </row>
    <row r="4045" spans="1:13" ht="30" hidden="1" customHeight="1" x14ac:dyDescent="0.3">
      <c r="A4045" s="27">
        <f t="shared" si="37"/>
        <v>426</v>
      </c>
      <c r="B4045" s="31">
        <v>44989</v>
      </c>
      <c r="C4045" s="31">
        <v>44953</v>
      </c>
      <c r="D4045" s="19" t="s">
        <v>1832</v>
      </c>
      <c r="E4045" s="51" t="str">
        <f>IF(ISBLANK(LeaveTracker[[#This Row],[Employee Name]]),"-----",VLOOKUP(LeaveTracker[[#This Row],[Employee Name]],Employees[[Employee Name]:[Office]],7))</f>
        <v>TICC</v>
      </c>
      <c r="F4045" s="51" t="str">
        <f>IF(ISBLANK(LeaveTracker[[#This Row],[Employee Name]]),"-----",VLOOKUP(LeaveTracker[[#This Row],[Employee Name]],Employees[[Employee Name]:[Office]],6))</f>
        <v>CASUAL</v>
      </c>
      <c r="G4045" s="24">
        <v>44932</v>
      </c>
      <c r="H4045" s="24">
        <v>44932</v>
      </c>
      <c r="I4045" s="57" t="s">
        <v>81</v>
      </c>
      <c r="K4045" s="51" t="str">
        <f ca="1">LeaveTracker[[#This Row],[Days]]&amp;" "&amp;LeaveTracker[[#This Row],[Type of Leave]]</f>
        <v>1 SL</v>
      </c>
      <c r="L4045" s="23">
        <f ca="1">NETWORKDAYS(LeaveTracker[[#This Row],[Start Date]],LeaveTracker[[#This Row],[End Date]],lstHolidays)</f>
        <v>1</v>
      </c>
      <c r="M4045" s="27"/>
    </row>
    <row r="4046" spans="1:13" ht="30" hidden="1" customHeight="1" x14ac:dyDescent="0.3">
      <c r="A4046" s="27">
        <f t="shared" si="37"/>
        <v>427</v>
      </c>
      <c r="B4046" s="31">
        <v>44989</v>
      </c>
      <c r="C4046" s="31">
        <v>44936</v>
      </c>
      <c r="D4046" s="19" t="s">
        <v>1832</v>
      </c>
      <c r="E4046" s="51" t="str">
        <f>IF(ISBLANK(LeaveTracker[[#This Row],[Employee Name]]),"-----",VLOOKUP(LeaveTracker[[#This Row],[Employee Name]],Employees[[Employee Name]:[Office]],7))</f>
        <v>TICC</v>
      </c>
      <c r="F4046" s="51" t="str">
        <f>IF(ISBLANK(LeaveTracker[[#This Row],[Employee Name]]),"-----",VLOOKUP(LeaveTracker[[#This Row],[Employee Name]],Employees[[Employee Name]:[Office]],6))</f>
        <v>CASUAL</v>
      </c>
      <c r="G4046" s="24">
        <v>44923</v>
      </c>
      <c r="H4046" s="24">
        <v>44923</v>
      </c>
      <c r="I4046" s="57" t="s">
        <v>81</v>
      </c>
      <c r="K4046" s="51" t="str">
        <f ca="1">LeaveTracker[[#This Row],[Days]]&amp;" "&amp;LeaveTracker[[#This Row],[Type of Leave]]</f>
        <v>1 SL</v>
      </c>
      <c r="L4046" s="23">
        <f ca="1">NETWORKDAYS(LeaveTracker[[#This Row],[Start Date]],LeaveTracker[[#This Row],[End Date]],lstHolidays)</f>
        <v>1</v>
      </c>
      <c r="M4046" s="27"/>
    </row>
    <row r="4047" spans="1:13" ht="30" hidden="1" customHeight="1" x14ac:dyDescent="0.3">
      <c r="A4047" s="27">
        <f t="shared" si="37"/>
        <v>428</v>
      </c>
      <c r="B4047" s="31">
        <v>44989</v>
      </c>
      <c r="C4047" s="31">
        <v>44964</v>
      </c>
      <c r="D4047" s="19" t="s">
        <v>674</v>
      </c>
      <c r="E4047" s="51" t="str">
        <f>IF(ISBLANK(LeaveTracker[[#This Row],[Employee Name]]),"-----",VLOOKUP(LeaveTracker[[#This Row],[Employee Name]],Employees[[Employee Name]:[Office]],7))</f>
        <v>SP</v>
      </c>
      <c r="F4047" s="51" t="str">
        <f>IF(ISBLANK(LeaveTracker[[#This Row],[Employee Name]]),"-----",VLOOKUP(LeaveTracker[[#This Row],[Employee Name]],Employees[[Employee Name]:[Office]],6))</f>
        <v>REGULAR</v>
      </c>
      <c r="G4047" s="24">
        <v>44970</v>
      </c>
      <c r="H4047" s="24">
        <v>44971</v>
      </c>
      <c r="I4047" s="57" t="s">
        <v>82</v>
      </c>
      <c r="K4047" s="51" t="str">
        <f ca="1">LeaveTracker[[#This Row],[Days]]&amp;" "&amp;LeaveTracker[[#This Row],[Type of Leave]]</f>
        <v>2 VL</v>
      </c>
      <c r="L4047" s="23">
        <f ca="1">NETWORKDAYS(LeaveTracker[[#This Row],[Start Date]],LeaveTracker[[#This Row],[End Date]],lstHolidays)</f>
        <v>2</v>
      </c>
      <c r="M4047" s="27"/>
    </row>
    <row r="4048" spans="1:13" ht="30" hidden="1" customHeight="1" x14ac:dyDescent="0.3">
      <c r="A4048" s="27">
        <f t="shared" si="37"/>
        <v>429</v>
      </c>
      <c r="B4048" s="31">
        <v>44989</v>
      </c>
      <c r="C4048" s="31">
        <v>44970</v>
      </c>
      <c r="D4048" s="19" t="s">
        <v>879</v>
      </c>
      <c r="E4048" s="51" t="str">
        <f>IF(ISBLANK(LeaveTracker[[#This Row],[Employee Name]]),"-----",VLOOKUP(LeaveTracker[[#This Row],[Employee Name]],Employees[[Employee Name]:[Office]],7))</f>
        <v>GSO</v>
      </c>
      <c r="F4048" s="51" t="str">
        <f>IF(ISBLANK(LeaveTracker[[#This Row],[Employee Name]]),"-----",VLOOKUP(LeaveTracker[[#This Row],[Employee Name]],Employees[[Employee Name]:[Office]],6))</f>
        <v>REGULAR</v>
      </c>
      <c r="G4048" s="24">
        <v>44977</v>
      </c>
      <c r="H4048" s="24">
        <v>44979</v>
      </c>
      <c r="I4048" s="57" t="s">
        <v>82</v>
      </c>
      <c r="K4048" s="51" t="str">
        <f ca="1">LeaveTracker[[#This Row],[Days]]&amp;" "&amp;LeaveTracker[[#This Row],[Type of Leave]]</f>
        <v>3 VL</v>
      </c>
      <c r="L4048" s="23">
        <f ca="1">NETWORKDAYS(LeaveTracker[[#This Row],[Start Date]],LeaveTracker[[#This Row],[End Date]],lstHolidays)</f>
        <v>3</v>
      </c>
      <c r="M4048" s="27"/>
    </row>
    <row r="4049" spans="1:13" ht="30" hidden="1" customHeight="1" x14ac:dyDescent="0.3">
      <c r="A4049" s="27">
        <f t="shared" si="37"/>
        <v>430</v>
      </c>
      <c r="B4049" s="31">
        <v>44989</v>
      </c>
      <c r="C4049" s="31">
        <v>44973</v>
      </c>
      <c r="D4049" s="19" t="s">
        <v>780</v>
      </c>
      <c r="E4049" s="51" t="str">
        <f>IF(ISBLANK(LeaveTracker[[#This Row],[Employee Name]]),"-----",VLOOKUP(LeaveTracker[[#This Row],[Employee Name]],Employees[[Employee Name]:[Office]],7))</f>
        <v>GSO</v>
      </c>
      <c r="F4049" s="51" t="str">
        <f>IF(ISBLANK(LeaveTracker[[#This Row],[Employee Name]]),"-----",VLOOKUP(LeaveTracker[[#This Row],[Employee Name]],Employees[[Employee Name]:[Office]],6))</f>
        <v>REGULAR</v>
      </c>
      <c r="G4049" s="24">
        <v>44963</v>
      </c>
      <c r="H4049" s="24">
        <v>44972</v>
      </c>
      <c r="I4049" s="57" t="s">
        <v>81</v>
      </c>
      <c r="K4049" s="51" t="str">
        <f ca="1">LeaveTracker[[#This Row],[Days]]&amp;" "&amp;LeaveTracker[[#This Row],[Type of Leave]]</f>
        <v>8 SL</v>
      </c>
      <c r="L4049" s="23">
        <f ca="1">NETWORKDAYS(LeaveTracker[[#This Row],[Start Date]],LeaveTracker[[#This Row],[End Date]],lstHolidays)</f>
        <v>8</v>
      </c>
      <c r="M4049" s="27"/>
    </row>
    <row r="4050" spans="1:13" ht="30" hidden="1" customHeight="1" x14ac:dyDescent="0.3">
      <c r="A4050" s="27">
        <f t="shared" si="37"/>
        <v>431</v>
      </c>
      <c r="B4050" s="31">
        <v>44989</v>
      </c>
      <c r="C4050" s="31">
        <v>44972</v>
      </c>
      <c r="D4050" s="19" t="s">
        <v>686</v>
      </c>
      <c r="E4050" s="51" t="str">
        <f>IF(ISBLANK(LeaveTracker[[#This Row],[Employee Name]]),"-----",VLOOKUP(LeaveTracker[[#This Row],[Employee Name]],Employees[[Employee Name]:[Office]],7))</f>
        <v>CEO</v>
      </c>
      <c r="F4050" s="51" t="str">
        <f>IF(ISBLANK(LeaveTracker[[#This Row],[Employee Name]]),"-----",VLOOKUP(LeaveTracker[[#This Row],[Employee Name]],Employees[[Employee Name]:[Office]],6))</f>
        <v>REGULAR</v>
      </c>
      <c r="G4050" s="24">
        <v>44963</v>
      </c>
      <c r="H4050" s="24">
        <v>44963</v>
      </c>
      <c r="I4050" s="57" t="s">
        <v>82</v>
      </c>
      <c r="K4050" s="51" t="str">
        <f ca="1">LeaveTracker[[#This Row],[Days]]&amp;" "&amp;LeaveTracker[[#This Row],[Type of Leave]]</f>
        <v>1 VL</v>
      </c>
      <c r="L4050" s="23">
        <f ca="1">NETWORKDAYS(LeaveTracker[[#This Row],[Start Date]],LeaveTracker[[#This Row],[End Date]],lstHolidays)</f>
        <v>1</v>
      </c>
      <c r="M4050" s="27"/>
    </row>
    <row r="4051" spans="1:13" ht="30" hidden="1" customHeight="1" x14ac:dyDescent="0.3">
      <c r="A4051" s="27">
        <v>431</v>
      </c>
      <c r="B4051" s="31">
        <v>44989</v>
      </c>
      <c r="C4051" s="31">
        <v>44972</v>
      </c>
      <c r="D4051" s="19" t="s">
        <v>686</v>
      </c>
      <c r="E4051" s="51" t="str">
        <f>IF(ISBLANK(LeaveTracker[[#This Row],[Employee Name]]),"-----",VLOOKUP(LeaveTracker[[#This Row],[Employee Name]],Employees[[Employee Name]:[Office]],7))</f>
        <v>CEO</v>
      </c>
      <c r="F4051" s="51" t="str">
        <f>IF(ISBLANK(LeaveTracker[[#This Row],[Employee Name]]),"-----",VLOOKUP(LeaveTracker[[#This Row],[Employee Name]],Employees[[Employee Name]:[Office]],6))</f>
        <v>REGULAR</v>
      </c>
      <c r="G4051" s="24">
        <v>44971</v>
      </c>
      <c r="H4051" s="24">
        <v>44971</v>
      </c>
      <c r="I4051" s="57" t="s">
        <v>82</v>
      </c>
      <c r="K4051" s="51" t="str">
        <f ca="1">LeaveTracker[[#This Row],[Days]]&amp;" "&amp;LeaveTracker[[#This Row],[Type of Leave]]</f>
        <v>1 VL</v>
      </c>
      <c r="L4051" s="23">
        <f ca="1">NETWORKDAYS(LeaveTracker[[#This Row],[Start Date]],LeaveTracker[[#This Row],[End Date]],lstHolidays)</f>
        <v>1</v>
      </c>
      <c r="M4051" s="27"/>
    </row>
    <row r="4052" spans="1:13" ht="30" hidden="1" customHeight="1" x14ac:dyDescent="0.3">
      <c r="A4052" s="27">
        <f t="shared" si="37"/>
        <v>432</v>
      </c>
      <c r="B4052" s="31">
        <v>44989</v>
      </c>
      <c r="C4052" s="31">
        <v>44925</v>
      </c>
      <c r="D4052" s="19" t="s">
        <v>1942</v>
      </c>
      <c r="E4052" s="51" t="str">
        <f>IF(ISBLANK(LeaveTracker[[#This Row],[Employee Name]]),"-----",VLOOKUP(LeaveTracker[[#This Row],[Employee Name]],Employees[[Employee Name]:[Office]],7))</f>
        <v>PICNIC GROVE</v>
      </c>
      <c r="F4052" s="51" t="str">
        <f>IF(ISBLANK(LeaveTracker[[#This Row],[Employee Name]]),"-----",VLOOKUP(LeaveTracker[[#This Row],[Employee Name]],Employees[[Employee Name]:[Office]],6))</f>
        <v>CASUAL</v>
      </c>
      <c r="G4052" s="24">
        <v>44929</v>
      </c>
      <c r="H4052" s="24">
        <v>44957</v>
      </c>
      <c r="I4052" s="57" t="s">
        <v>82</v>
      </c>
      <c r="K4052" s="51" t="str">
        <f ca="1">LeaveTracker[[#This Row],[Days]]&amp;" "&amp;LeaveTracker[[#This Row],[Type of Leave]]</f>
        <v>21 VL</v>
      </c>
      <c r="L4052" s="23">
        <f ca="1">NETWORKDAYS(LeaveTracker[[#This Row],[Start Date]],LeaveTracker[[#This Row],[End Date]],lstHolidays)</f>
        <v>21</v>
      </c>
      <c r="M4052" s="27"/>
    </row>
    <row r="4053" spans="1:13" ht="30" hidden="1" customHeight="1" x14ac:dyDescent="0.3">
      <c r="A4053" s="27">
        <f t="shared" ref="A4053" si="38">A4052+1</f>
        <v>433</v>
      </c>
      <c r="B4053" s="31">
        <v>44989</v>
      </c>
      <c r="C4053" s="31">
        <v>44932</v>
      </c>
      <c r="D4053" s="19" t="s">
        <v>1942</v>
      </c>
      <c r="E4053" s="51" t="str">
        <f>IF(ISBLANK(LeaveTracker[[#This Row],[Employee Name]]),"-----",VLOOKUP(LeaveTracker[[#This Row],[Employee Name]],Employees[[Employee Name]:[Office]],7))</f>
        <v>PICNIC GROVE</v>
      </c>
      <c r="F4053" s="51" t="str">
        <f>IF(ISBLANK(LeaveTracker[[#This Row],[Employee Name]]),"-----",VLOOKUP(LeaveTracker[[#This Row],[Employee Name]],Employees[[Employee Name]:[Office]],6))</f>
        <v>CASUAL</v>
      </c>
      <c r="G4053" s="24">
        <v>44896</v>
      </c>
      <c r="H4053" s="24">
        <v>44924</v>
      </c>
      <c r="I4053" s="57" t="s">
        <v>300</v>
      </c>
      <c r="J4053" s="43" t="s">
        <v>2160</v>
      </c>
      <c r="K4053" s="51" t="str">
        <f ca="1">LeaveTracker[[#This Row],[Days]]&amp;" "&amp;LeaveTracker[[#This Row],[Type of Leave]]</f>
        <v>19 OTHER</v>
      </c>
      <c r="L4053" s="23">
        <f ca="1">NETWORKDAYS(LeaveTracker[[#This Row],[Start Date]],LeaveTracker[[#This Row],[End Date]],lstHolidays)</f>
        <v>19</v>
      </c>
      <c r="M4053" s="27"/>
    </row>
    <row r="4054" spans="1:13" ht="30" hidden="1" customHeight="1" x14ac:dyDescent="0.3">
      <c r="A4054" s="27">
        <f t="shared" si="37"/>
        <v>434</v>
      </c>
      <c r="B4054" s="31">
        <v>44989</v>
      </c>
      <c r="C4054" s="31">
        <v>44960</v>
      </c>
      <c r="D4054" s="19" t="s">
        <v>627</v>
      </c>
      <c r="E4054" s="51" t="str">
        <f>IF(ISBLANK(LeaveTracker[[#This Row],[Employee Name]]),"-----",VLOOKUP(LeaveTracker[[#This Row],[Employee Name]],Employees[[Employee Name]:[Office]],7))</f>
        <v>CTO</v>
      </c>
      <c r="F4054" s="51" t="str">
        <f>IF(ISBLANK(LeaveTracker[[#This Row],[Employee Name]]),"-----",VLOOKUP(LeaveTracker[[#This Row],[Employee Name]],Employees[[Employee Name]:[Office]],6))</f>
        <v>REGULAR</v>
      </c>
      <c r="G4054" s="24">
        <v>44967</v>
      </c>
      <c r="H4054" s="24">
        <v>44967</v>
      </c>
      <c r="I4054" s="57" t="s">
        <v>300</v>
      </c>
      <c r="J4054" s="43" t="s">
        <v>105</v>
      </c>
      <c r="K4054" s="51" t="str">
        <f ca="1">LeaveTracker[[#This Row],[Days]]&amp;" "&amp;LeaveTracker[[#This Row],[Type of Leave]]</f>
        <v>1 OTHER</v>
      </c>
      <c r="L4054" s="23">
        <f ca="1">NETWORKDAYS(LeaveTracker[[#This Row],[Start Date]],LeaveTracker[[#This Row],[End Date]],lstHolidays)</f>
        <v>1</v>
      </c>
      <c r="M4054" s="27"/>
    </row>
    <row r="4055" spans="1:13" ht="30" hidden="1" customHeight="1" x14ac:dyDescent="0.3">
      <c r="A4055" s="27">
        <f t="shared" si="37"/>
        <v>435</v>
      </c>
      <c r="B4055" s="31">
        <v>44989</v>
      </c>
      <c r="C4055" s="31">
        <v>44972</v>
      </c>
      <c r="D4055" s="19" t="s">
        <v>575</v>
      </c>
      <c r="E4055" s="51" t="str">
        <f>IF(ISBLANK(LeaveTracker[[#This Row],[Employee Name]]),"-----",VLOOKUP(LeaveTracker[[#This Row],[Employee Name]],Employees[[Employee Name]:[Office]],7))</f>
        <v>CCT</v>
      </c>
      <c r="F4055" s="51" t="str">
        <f>IF(ISBLANK(LeaveTracker[[#This Row],[Employee Name]]),"-----",VLOOKUP(LeaveTracker[[#This Row],[Employee Name]],Employees[[Employee Name]:[Office]],6))</f>
        <v>REGULAR</v>
      </c>
      <c r="G4055" s="24">
        <v>44971</v>
      </c>
      <c r="H4055" s="24">
        <v>44971</v>
      </c>
      <c r="I4055" s="57" t="s">
        <v>81</v>
      </c>
      <c r="K4055" s="51" t="str">
        <f ca="1">LeaveTracker[[#This Row],[Days]]&amp;" "&amp;LeaveTracker[[#This Row],[Type of Leave]]</f>
        <v>1 SL</v>
      </c>
      <c r="L4055" s="23">
        <f ca="1">NETWORKDAYS(LeaveTracker[[#This Row],[Start Date]],LeaveTracker[[#This Row],[End Date]],lstHolidays)</f>
        <v>1</v>
      </c>
      <c r="M4055" s="27"/>
    </row>
    <row r="4056" spans="1:13" ht="30" hidden="1" customHeight="1" x14ac:dyDescent="0.3">
      <c r="A4056" s="27">
        <f t="shared" si="37"/>
        <v>436</v>
      </c>
      <c r="B4056" s="31">
        <v>44989</v>
      </c>
      <c r="C4056" s="31">
        <v>44971</v>
      </c>
      <c r="D4056" s="19" t="s">
        <v>577</v>
      </c>
      <c r="E4056" s="51" t="str">
        <f>IF(ISBLANK(LeaveTracker[[#This Row],[Employee Name]]),"-----",VLOOKUP(LeaveTracker[[#This Row],[Employee Name]],Employees[[Employee Name]:[Office]],7))</f>
        <v>CCT</v>
      </c>
      <c r="F4056" s="51" t="str">
        <f>IF(ISBLANK(LeaveTracker[[#This Row],[Employee Name]]),"-----",VLOOKUP(LeaveTracker[[#This Row],[Employee Name]],Employees[[Employee Name]:[Office]],6))</f>
        <v>REGULAR</v>
      </c>
      <c r="G4056" s="24">
        <v>44979</v>
      </c>
      <c r="H4056" s="24">
        <v>44980</v>
      </c>
      <c r="I4056" s="57" t="s">
        <v>300</v>
      </c>
      <c r="J4056" s="43" t="s">
        <v>105</v>
      </c>
      <c r="K4056" s="51" t="str">
        <f ca="1">LeaveTracker[[#This Row],[Days]]&amp;" "&amp;LeaveTracker[[#This Row],[Type of Leave]]</f>
        <v>2 OTHER</v>
      </c>
      <c r="L4056" s="23">
        <f ca="1">NETWORKDAYS(LeaveTracker[[#This Row],[Start Date]],LeaveTracker[[#This Row],[End Date]],lstHolidays)</f>
        <v>2</v>
      </c>
      <c r="M4056" s="27"/>
    </row>
    <row r="4057" spans="1:13" ht="30" hidden="1" customHeight="1" x14ac:dyDescent="0.3">
      <c r="A4057" s="27">
        <f t="shared" ref="A4057:A4120" si="39">A4056+1</f>
        <v>437</v>
      </c>
      <c r="B4057" s="31">
        <v>44989</v>
      </c>
      <c r="C4057" s="31">
        <v>44971</v>
      </c>
      <c r="D4057" s="19" t="s">
        <v>577</v>
      </c>
      <c r="E4057" s="51" t="str">
        <f>IF(ISBLANK(LeaveTracker[[#This Row],[Employee Name]]),"-----",VLOOKUP(LeaveTracker[[#This Row],[Employee Name]],Employees[[Employee Name]:[Office]],7))</f>
        <v>CCT</v>
      </c>
      <c r="F4057" s="51" t="str">
        <f>IF(ISBLANK(LeaveTracker[[#This Row],[Employee Name]]),"-----",VLOOKUP(LeaveTracker[[#This Row],[Employee Name]],Employees[[Employee Name]:[Office]],6))</f>
        <v>REGULAR</v>
      </c>
      <c r="G4057" s="24">
        <v>44981</v>
      </c>
      <c r="H4057" s="24">
        <v>44985</v>
      </c>
      <c r="I4057" s="57" t="s">
        <v>82</v>
      </c>
      <c r="K4057" s="51" t="str">
        <f ca="1">LeaveTracker[[#This Row],[Days]]&amp;" "&amp;LeaveTracker[[#This Row],[Type of Leave]]</f>
        <v>3 VL</v>
      </c>
      <c r="L4057" s="23">
        <f ca="1">NETWORKDAYS(LeaveTracker[[#This Row],[Start Date]],LeaveTracker[[#This Row],[End Date]],lstHolidays)</f>
        <v>3</v>
      </c>
      <c r="M4057" s="27"/>
    </row>
    <row r="4058" spans="1:13" ht="30" hidden="1" customHeight="1" x14ac:dyDescent="0.3">
      <c r="A4058" s="27">
        <f t="shared" si="39"/>
        <v>438</v>
      </c>
      <c r="B4058" s="31">
        <v>44989</v>
      </c>
      <c r="C4058" s="31">
        <v>44970</v>
      </c>
      <c r="D4058" s="19" t="s">
        <v>859</v>
      </c>
      <c r="E4058" s="51" t="str">
        <f>IF(ISBLANK(LeaveTracker[[#This Row],[Employee Name]]),"-----",VLOOKUP(LeaveTracker[[#This Row],[Employee Name]],Employees[[Employee Name]:[Office]],7))</f>
        <v>LCR</v>
      </c>
      <c r="F4058" s="51" t="str">
        <f>IF(ISBLANK(LeaveTracker[[#This Row],[Employee Name]]),"-----",VLOOKUP(LeaveTracker[[#This Row],[Employee Name]],Employees[[Employee Name]:[Office]],6))</f>
        <v>REGULAR</v>
      </c>
      <c r="G4058" s="24">
        <v>44967</v>
      </c>
      <c r="H4058" s="24">
        <v>44967</v>
      </c>
      <c r="I4058" s="57" t="s">
        <v>81</v>
      </c>
      <c r="K4058" s="51" t="str">
        <f ca="1">LeaveTracker[[#This Row],[Days]]&amp;" "&amp;LeaveTracker[[#This Row],[Type of Leave]]</f>
        <v>1 SL</v>
      </c>
      <c r="L4058" s="23">
        <f ca="1">NETWORKDAYS(LeaveTracker[[#This Row],[Start Date]],LeaveTracker[[#This Row],[End Date]],lstHolidays)</f>
        <v>1</v>
      </c>
      <c r="M4058" s="27"/>
    </row>
    <row r="4059" spans="1:13" ht="30" hidden="1" customHeight="1" x14ac:dyDescent="0.3">
      <c r="A4059" s="27">
        <f t="shared" si="39"/>
        <v>439</v>
      </c>
      <c r="B4059" s="31">
        <v>44989</v>
      </c>
      <c r="C4059" s="31">
        <v>44970</v>
      </c>
      <c r="D4059" s="19" t="s">
        <v>859</v>
      </c>
      <c r="E4059" s="51" t="str">
        <f>IF(ISBLANK(LeaveTracker[[#This Row],[Employee Name]]),"-----",VLOOKUP(LeaveTracker[[#This Row],[Employee Name]],Employees[[Employee Name]:[Office]],7))</f>
        <v>LCR</v>
      </c>
      <c r="F4059" s="51" t="str">
        <f>IF(ISBLANK(LeaveTracker[[#This Row],[Employee Name]]),"-----",VLOOKUP(LeaveTracker[[#This Row],[Employee Name]],Employees[[Employee Name]:[Office]],6))</f>
        <v>REGULAR</v>
      </c>
      <c r="G4059" s="24">
        <v>44972</v>
      </c>
      <c r="H4059" s="24">
        <v>44973</v>
      </c>
      <c r="I4059" s="57" t="s">
        <v>300</v>
      </c>
      <c r="J4059" s="43" t="s">
        <v>105</v>
      </c>
      <c r="K4059" s="51" t="str">
        <f ca="1">LeaveTracker[[#This Row],[Days]]&amp;" "&amp;LeaveTracker[[#This Row],[Type of Leave]]</f>
        <v>2 OTHER</v>
      </c>
      <c r="L4059" s="23">
        <f ca="1">NETWORKDAYS(LeaveTracker[[#This Row],[Start Date]],LeaveTracker[[#This Row],[End Date]],lstHolidays)</f>
        <v>2</v>
      </c>
      <c r="M4059" s="27"/>
    </row>
    <row r="4060" spans="1:13" ht="30" hidden="1" customHeight="1" x14ac:dyDescent="0.3">
      <c r="A4060" s="27">
        <f t="shared" si="39"/>
        <v>440</v>
      </c>
      <c r="B4060" s="31">
        <v>44989</v>
      </c>
      <c r="C4060" s="31">
        <v>44971</v>
      </c>
      <c r="D4060" s="19" t="s">
        <v>195</v>
      </c>
      <c r="E4060" s="51" t="str">
        <f>IF(ISBLANK(LeaveTracker[[#This Row],[Employee Name]]),"-----",VLOOKUP(LeaveTracker[[#This Row],[Employee Name]],Employees[[Employee Name]:[Office]],7))</f>
        <v>CCT</v>
      </c>
      <c r="F4060" s="51" t="str">
        <f>IF(ISBLANK(LeaveTracker[[#This Row],[Employee Name]]),"-----",VLOOKUP(LeaveTracker[[#This Row],[Employee Name]],Employees[[Employee Name]:[Office]],6))</f>
        <v>REGULAR</v>
      </c>
      <c r="G4060" s="24">
        <v>44980</v>
      </c>
      <c r="H4060" s="24">
        <v>44980</v>
      </c>
      <c r="I4060" s="57" t="s">
        <v>300</v>
      </c>
      <c r="J4060" s="43" t="s">
        <v>2118</v>
      </c>
      <c r="K4060" s="51" t="str">
        <f ca="1">LeaveTracker[[#This Row],[Days]]&amp;" "&amp;LeaveTracker[[#This Row],[Type of Leave]]</f>
        <v>1 OTHER</v>
      </c>
      <c r="L4060" s="23">
        <f ca="1">NETWORKDAYS(LeaveTracker[[#This Row],[Start Date]],LeaveTracker[[#This Row],[End Date]],lstHolidays)</f>
        <v>1</v>
      </c>
      <c r="M4060" s="27"/>
    </row>
    <row r="4061" spans="1:13" ht="30" hidden="1" customHeight="1" x14ac:dyDescent="0.3">
      <c r="A4061" s="27">
        <f t="shared" si="39"/>
        <v>441</v>
      </c>
      <c r="B4061" s="31">
        <v>44989</v>
      </c>
      <c r="C4061" s="31">
        <v>44967</v>
      </c>
      <c r="D4061" s="19" t="s">
        <v>572</v>
      </c>
      <c r="E4061" s="51" t="str">
        <f>IF(ISBLANK(LeaveTracker[[#This Row],[Employee Name]]),"-----",VLOOKUP(LeaveTracker[[#This Row],[Employee Name]],Employees[[Employee Name]:[Office]],7))</f>
        <v>CENRO</v>
      </c>
      <c r="F4061" s="51" t="str">
        <f>IF(ISBLANK(LeaveTracker[[#This Row],[Employee Name]]),"-----",VLOOKUP(LeaveTracker[[#This Row],[Employee Name]],Employees[[Employee Name]:[Office]],6))</f>
        <v>REGULAR</v>
      </c>
      <c r="G4061" s="24">
        <v>44965</v>
      </c>
      <c r="H4061" s="24">
        <v>44966</v>
      </c>
      <c r="I4061" s="57" t="s">
        <v>81</v>
      </c>
      <c r="K4061" s="51" t="str">
        <f ca="1">LeaveTracker[[#This Row],[Days]]&amp;" "&amp;LeaveTracker[[#This Row],[Type of Leave]]</f>
        <v>2 SL</v>
      </c>
      <c r="L4061" s="23">
        <f ca="1">NETWORKDAYS(LeaveTracker[[#This Row],[Start Date]],LeaveTracker[[#This Row],[End Date]],lstHolidays)</f>
        <v>2</v>
      </c>
      <c r="M4061" s="27"/>
    </row>
    <row r="4062" spans="1:13" ht="30" hidden="1" customHeight="1" x14ac:dyDescent="0.3">
      <c r="A4062" s="27">
        <f t="shared" si="39"/>
        <v>442</v>
      </c>
      <c r="B4062" s="31">
        <v>44989</v>
      </c>
      <c r="C4062" s="31">
        <v>44971</v>
      </c>
      <c r="D4062" s="19" t="s">
        <v>1860</v>
      </c>
      <c r="E4062" s="51" t="str">
        <f>IF(ISBLANK(LeaveTracker[[#This Row],[Employee Name]]),"-----",VLOOKUP(LeaveTracker[[#This Row],[Employee Name]],Employees[[Employee Name]:[Office]],7))</f>
        <v>BIR</v>
      </c>
      <c r="F4062" s="51" t="str">
        <f>IF(ISBLANK(LeaveTracker[[#This Row],[Employee Name]]),"-----",VLOOKUP(LeaveTracker[[#This Row],[Employee Name]],Employees[[Employee Name]:[Office]],6))</f>
        <v>CASUAL</v>
      </c>
      <c r="G4062" s="24">
        <v>44959</v>
      </c>
      <c r="H4062" s="24">
        <v>44959</v>
      </c>
      <c r="I4062" s="57" t="s">
        <v>82</v>
      </c>
      <c r="K4062" s="51" t="str">
        <f ca="1">LeaveTracker[[#This Row],[Days]]&amp;" "&amp;LeaveTracker[[#This Row],[Type of Leave]]</f>
        <v>1 VL</v>
      </c>
      <c r="L4062" s="23">
        <f ca="1">NETWORKDAYS(LeaveTracker[[#This Row],[Start Date]],LeaveTracker[[#This Row],[End Date]],lstHolidays)</f>
        <v>1</v>
      </c>
      <c r="M4062" s="27"/>
    </row>
    <row r="4063" spans="1:13" ht="30" hidden="1" customHeight="1" x14ac:dyDescent="0.3">
      <c r="A4063" s="27">
        <v>442</v>
      </c>
      <c r="B4063" s="31">
        <v>44989</v>
      </c>
      <c r="C4063" s="31">
        <v>44971</v>
      </c>
      <c r="D4063" s="19" t="s">
        <v>1860</v>
      </c>
      <c r="E4063" s="51" t="str">
        <f>IF(ISBLANK(LeaveTracker[[#This Row],[Employee Name]]),"-----",VLOOKUP(LeaveTracker[[#This Row],[Employee Name]],Employees[[Employee Name]:[Office]],7))</f>
        <v>BIR</v>
      </c>
      <c r="F4063" s="51" t="str">
        <f>IF(ISBLANK(LeaveTracker[[#This Row],[Employee Name]]),"-----",VLOOKUP(LeaveTracker[[#This Row],[Employee Name]],Employees[[Employee Name]:[Office]],6))</f>
        <v>CASUAL</v>
      </c>
      <c r="G4063" s="24">
        <v>44966</v>
      </c>
      <c r="H4063" s="24">
        <v>44966</v>
      </c>
      <c r="I4063" s="57" t="s">
        <v>82</v>
      </c>
      <c r="K4063" s="51" t="str">
        <f ca="1">LeaveTracker[[#This Row],[Days]]&amp;" "&amp;LeaveTracker[[#This Row],[Type of Leave]]</f>
        <v>1 VL</v>
      </c>
      <c r="L4063" s="23">
        <f ca="1">NETWORKDAYS(LeaveTracker[[#This Row],[Start Date]],LeaveTracker[[#This Row],[End Date]],lstHolidays)</f>
        <v>1</v>
      </c>
      <c r="M4063" s="27"/>
    </row>
    <row r="4064" spans="1:13" ht="30" hidden="1" customHeight="1" x14ac:dyDescent="0.3">
      <c r="A4064" s="27">
        <f t="shared" si="39"/>
        <v>443</v>
      </c>
      <c r="B4064" s="31">
        <v>44989</v>
      </c>
      <c r="C4064" s="31">
        <v>44970</v>
      </c>
      <c r="D4064" s="19" t="s">
        <v>410</v>
      </c>
      <c r="E4064" s="51" t="str">
        <f>IF(ISBLANK(LeaveTracker[[#This Row],[Employee Name]]),"-----",VLOOKUP(LeaveTracker[[#This Row],[Employee Name]],Employees[[Employee Name]:[Office]],7))</f>
        <v>CTO</v>
      </c>
      <c r="F4064" s="51" t="str">
        <f>IF(ISBLANK(LeaveTracker[[#This Row],[Employee Name]]),"-----",VLOOKUP(LeaveTracker[[#This Row],[Employee Name]],Employees[[Employee Name]:[Office]],6))</f>
        <v>REGULAR</v>
      </c>
      <c r="G4064" s="24">
        <v>44967</v>
      </c>
      <c r="H4064" s="24">
        <v>44967</v>
      </c>
      <c r="I4064" s="57" t="s">
        <v>300</v>
      </c>
      <c r="J4064" s="43" t="s">
        <v>105</v>
      </c>
      <c r="K4064" s="51" t="str">
        <f ca="1">LeaveTracker[[#This Row],[Days]]&amp;" "&amp;LeaveTracker[[#This Row],[Type of Leave]]</f>
        <v>1 OTHER</v>
      </c>
      <c r="L4064" s="23">
        <f ca="1">NETWORKDAYS(LeaveTracker[[#This Row],[Start Date]],LeaveTracker[[#This Row],[End Date]],lstHolidays)</f>
        <v>1</v>
      </c>
      <c r="M4064" s="27"/>
    </row>
    <row r="4065" spans="1:13" ht="30" hidden="1" customHeight="1" x14ac:dyDescent="0.3">
      <c r="A4065" s="27">
        <f t="shared" si="39"/>
        <v>444</v>
      </c>
      <c r="B4065" s="31">
        <v>44989</v>
      </c>
      <c r="C4065" s="31">
        <v>44970</v>
      </c>
      <c r="D4065" s="19" t="s">
        <v>408</v>
      </c>
      <c r="E4065" s="51" t="str">
        <f>IF(ISBLANK(LeaveTracker[[#This Row],[Employee Name]]),"-----",VLOOKUP(LeaveTracker[[#This Row],[Employee Name]],Employees[[Employee Name]:[Office]],7))</f>
        <v>CTO</v>
      </c>
      <c r="F4065" s="51" t="str">
        <f>IF(ISBLANK(LeaveTracker[[#This Row],[Employee Name]]),"-----",VLOOKUP(LeaveTracker[[#This Row],[Employee Name]],Employees[[Employee Name]:[Office]],6))</f>
        <v>REGULAR</v>
      </c>
      <c r="G4065" s="24">
        <v>44966</v>
      </c>
      <c r="H4065" s="24">
        <v>44967</v>
      </c>
      <c r="I4065" s="57" t="s">
        <v>82</v>
      </c>
      <c r="K4065" s="51" t="str">
        <f ca="1">LeaveTracker[[#This Row],[Days]]&amp;" "&amp;LeaveTracker[[#This Row],[Type of Leave]]</f>
        <v>2 VL</v>
      </c>
      <c r="L4065" s="23">
        <f ca="1">NETWORKDAYS(LeaveTracker[[#This Row],[Start Date]],LeaveTracker[[#This Row],[End Date]],lstHolidays)</f>
        <v>2</v>
      </c>
      <c r="M4065" s="27"/>
    </row>
    <row r="4066" spans="1:13" ht="30" hidden="1" customHeight="1" x14ac:dyDescent="0.3">
      <c r="A4066" s="27">
        <f t="shared" si="39"/>
        <v>445</v>
      </c>
      <c r="B4066" s="31">
        <v>44989</v>
      </c>
      <c r="C4066" s="31">
        <v>44971</v>
      </c>
      <c r="D4066" s="19" t="s">
        <v>104</v>
      </c>
      <c r="E4066" s="51" t="str">
        <f>IF(ISBLANK(LeaveTracker[[#This Row],[Employee Name]]),"-----",VLOOKUP(LeaveTracker[[#This Row],[Employee Name]],Employees[[Employee Name]:[Office]],7))</f>
        <v>CTO</v>
      </c>
      <c r="F4066" s="51" t="str">
        <f>IF(ISBLANK(LeaveTracker[[#This Row],[Employee Name]]),"-----",VLOOKUP(LeaveTracker[[#This Row],[Employee Name]],Employees[[Employee Name]:[Office]],6))</f>
        <v>REGULAR</v>
      </c>
      <c r="G4066" s="24">
        <v>44974</v>
      </c>
      <c r="H4066" s="24">
        <v>44974</v>
      </c>
      <c r="I4066" s="57" t="s">
        <v>300</v>
      </c>
      <c r="J4066" s="43" t="s">
        <v>105</v>
      </c>
      <c r="K4066" s="51" t="str">
        <f ca="1">LeaveTracker[[#This Row],[Days]]&amp;" "&amp;LeaveTracker[[#This Row],[Type of Leave]]</f>
        <v>1 OTHER</v>
      </c>
      <c r="L4066" s="23">
        <f ca="1">NETWORKDAYS(LeaveTracker[[#This Row],[Start Date]],LeaveTracker[[#This Row],[End Date]],lstHolidays)</f>
        <v>1</v>
      </c>
      <c r="M4066" s="27"/>
    </row>
    <row r="4067" spans="1:13" ht="30" hidden="1" customHeight="1" x14ac:dyDescent="0.3">
      <c r="A4067" s="27">
        <f t="shared" si="39"/>
        <v>446</v>
      </c>
      <c r="B4067" s="31">
        <v>44989</v>
      </c>
      <c r="C4067" s="31">
        <v>44971</v>
      </c>
      <c r="D4067" s="19" t="s">
        <v>1064</v>
      </c>
      <c r="E4067" s="51" t="str">
        <f>IF(ISBLANK(LeaveTracker[[#This Row],[Employee Name]]),"-----",VLOOKUP(LeaveTracker[[#This Row],[Employee Name]],Employees[[Employee Name]:[Office]],7))</f>
        <v>MAHOGANY MARKET</v>
      </c>
      <c r="F4067" s="51" t="str">
        <f>IF(ISBLANK(LeaveTracker[[#This Row],[Employee Name]]),"-----",VLOOKUP(LeaveTracker[[#This Row],[Employee Name]],Employees[[Employee Name]:[Office]],6))</f>
        <v>REGULAR</v>
      </c>
      <c r="G4067" s="24">
        <v>44979</v>
      </c>
      <c r="H4067" s="24">
        <v>44979</v>
      </c>
      <c r="I4067" s="57" t="s">
        <v>300</v>
      </c>
      <c r="J4067" s="43" t="s">
        <v>105</v>
      </c>
      <c r="K4067" s="51" t="str">
        <f ca="1">LeaveTracker[[#This Row],[Days]]&amp;" "&amp;LeaveTracker[[#This Row],[Type of Leave]]</f>
        <v>1 OTHER</v>
      </c>
      <c r="L4067" s="23">
        <f ca="1">NETWORKDAYS(LeaveTracker[[#This Row],[Start Date]],LeaveTracker[[#This Row],[End Date]],lstHolidays)</f>
        <v>1</v>
      </c>
      <c r="M4067" s="27"/>
    </row>
    <row r="4068" spans="1:13" ht="30" hidden="1" customHeight="1" x14ac:dyDescent="0.3">
      <c r="A4068" s="27">
        <f t="shared" si="39"/>
        <v>447</v>
      </c>
      <c r="B4068" s="31">
        <v>44989</v>
      </c>
      <c r="C4068" s="31">
        <v>44971</v>
      </c>
      <c r="D4068" s="19" t="s">
        <v>1302</v>
      </c>
      <c r="E4068" s="51" t="str">
        <f>IF(ISBLANK(LeaveTracker[[#This Row],[Employee Name]]),"-----",VLOOKUP(LeaveTracker[[#This Row],[Employee Name]],Employees[[Employee Name]:[Office]],7))</f>
        <v>CTO</v>
      </c>
      <c r="F4068" s="51" t="str">
        <f>IF(ISBLANK(LeaveTracker[[#This Row],[Employee Name]]),"-----",VLOOKUP(LeaveTracker[[#This Row],[Employee Name]],Employees[[Employee Name]:[Office]],6))</f>
        <v>REGULAR</v>
      </c>
      <c r="G4068" s="24">
        <v>44970</v>
      </c>
      <c r="H4068" s="24">
        <v>44970</v>
      </c>
      <c r="I4068" s="57" t="s">
        <v>82</v>
      </c>
      <c r="K4068" s="51" t="str">
        <f ca="1">LeaveTracker[[#This Row],[Days]]&amp;" "&amp;LeaveTracker[[#This Row],[Type of Leave]]</f>
        <v>1 VL</v>
      </c>
      <c r="L4068" s="23">
        <f ca="1">NETWORKDAYS(LeaveTracker[[#This Row],[Start Date]],LeaveTracker[[#This Row],[End Date]],lstHolidays)</f>
        <v>1</v>
      </c>
      <c r="M4068" s="27"/>
    </row>
    <row r="4069" spans="1:13" ht="30" hidden="1" customHeight="1" x14ac:dyDescent="0.3">
      <c r="A4069" s="27">
        <f t="shared" si="39"/>
        <v>448</v>
      </c>
      <c r="B4069" s="31">
        <v>44989</v>
      </c>
      <c r="C4069" s="31">
        <v>44957</v>
      </c>
      <c r="D4069" s="19" t="s">
        <v>867</v>
      </c>
      <c r="E4069" s="51" t="str">
        <f>IF(ISBLANK(LeaveTracker[[#This Row],[Employee Name]]),"-----",VLOOKUP(LeaveTracker[[#This Row],[Employee Name]],Employees[[Employee Name]:[Office]],7))</f>
        <v>ACCOUNTING</v>
      </c>
      <c r="F4069" s="51" t="str">
        <f>IF(ISBLANK(LeaveTracker[[#This Row],[Employee Name]]),"-----",VLOOKUP(LeaveTracker[[#This Row],[Employee Name]],Employees[[Employee Name]:[Office]],6))</f>
        <v>REGULAR</v>
      </c>
      <c r="G4069" s="24">
        <v>44950</v>
      </c>
      <c r="H4069" s="24">
        <v>44974</v>
      </c>
      <c r="I4069" s="57" t="s">
        <v>81</v>
      </c>
      <c r="K4069" s="51" t="str">
        <f ca="1">LeaveTracker[[#This Row],[Days]]&amp;" "&amp;LeaveTracker[[#This Row],[Type of Leave]]</f>
        <v>19 SL</v>
      </c>
      <c r="L4069" s="23">
        <f ca="1">NETWORKDAYS(LeaveTracker[[#This Row],[Start Date]],LeaveTracker[[#This Row],[End Date]],lstHolidays)</f>
        <v>19</v>
      </c>
      <c r="M4069" s="27"/>
    </row>
    <row r="4070" spans="1:13" ht="30" hidden="1" customHeight="1" x14ac:dyDescent="0.3">
      <c r="A4070" s="27">
        <f t="shared" si="39"/>
        <v>449</v>
      </c>
      <c r="B4070" s="31">
        <v>44989</v>
      </c>
      <c r="C4070" s="31">
        <v>44963</v>
      </c>
      <c r="D4070" s="19" t="s">
        <v>401</v>
      </c>
      <c r="E4070" s="51" t="str">
        <f>IF(ISBLANK(LeaveTracker[[#This Row],[Employee Name]]),"-----",VLOOKUP(LeaveTracker[[#This Row],[Employee Name]],Employees[[Employee Name]:[Office]],7))</f>
        <v>CTO</v>
      </c>
      <c r="F4070" s="51" t="str">
        <f>IF(ISBLANK(LeaveTracker[[#This Row],[Employee Name]]),"-----",VLOOKUP(LeaveTracker[[#This Row],[Employee Name]],Employees[[Employee Name]:[Office]],6))</f>
        <v>REGULAR</v>
      </c>
      <c r="G4070" s="24">
        <v>44960</v>
      </c>
      <c r="H4070" s="24">
        <v>44960</v>
      </c>
      <c r="I4070" s="57" t="s">
        <v>81</v>
      </c>
      <c r="K4070" s="51" t="str">
        <f ca="1">LeaveTracker[[#This Row],[Days]]&amp;" "&amp;LeaveTracker[[#This Row],[Type of Leave]]</f>
        <v>1 SL</v>
      </c>
      <c r="L4070" s="23">
        <f ca="1">NETWORKDAYS(LeaveTracker[[#This Row],[Start Date]],LeaveTracker[[#This Row],[End Date]],lstHolidays)</f>
        <v>1</v>
      </c>
      <c r="M4070" s="27"/>
    </row>
    <row r="4071" spans="1:13" ht="30" hidden="1" customHeight="1" x14ac:dyDescent="0.3">
      <c r="A4071" s="27">
        <f t="shared" si="39"/>
        <v>450</v>
      </c>
      <c r="B4071" s="31">
        <v>44989</v>
      </c>
      <c r="C4071" s="31">
        <v>44970</v>
      </c>
      <c r="D4071" s="19" t="s">
        <v>766</v>
      </c>
      <c r="E4071" s="51" t="str">
        <f>IF(ISBLANK(LeaveTracker[[#This Row],[Employee Name]]),"-----",VLOOKUP(LeaveTracker[[#This Row],[Employee Name]],Employees[[Employee Name]:[Office]],7))</f>
        <v>CTO</v>
      </c>
      <c r="F4071" s="51" t="str">
        <f>IF(ISBLANK(LeaveTracker[[#This Row],[Employee Name]]),"-----",VLOOKUP(LeaveTracker[[#This Row],[Employee Name]],Employees[[Employee Name]:[Office]],6))</f>
        <v>REGULAR</v>
      </c>
      <c r="G4071" s="24">
        <v>44966</v>
      </c>
      <c r="H4071" s="24">
        <v>44967</v>
      </c>
      <c r="I4071" s="57" t="s">
        <v>81</v>
      </c>
      <c r="K4071" s="51" t="str">
        <f ca="1">LeaveTracker[[#This Row],[Days]]&amp;" "&amp;LeaveTracker[[#This Row],[Type of Leave]]</f>
        <v>2 SL</v>
      </c>
      <c r="L4071" s="23">
        <f ca="1">NETWORKDAYS(LeaveTracker[[#This Row],[Start Date]],LeaveTracker[[#This Row],[End Date]],lstHolidays)</f>
        <v>2</v>
      </c>
      <c r="M4071" s="27"/>
    </row>
    <row r="4072" spans="1:13" ht="30" hidden="1" customHeight="1" x14ac:dyDescent="0.3">
      <c r="A4072" s="27">
        <f t="shared" si="39"/>
        <v>451</v>
      </c>
      <c r="B4072" s="31">
        <v>44989</v>
      </c>
      <c r="C4072" s="31">
        <v>44963</v>
      </c>
      <c r="D4072" s="19" t="s">
        <v>1313</v>
      </c>
      <c r="E4072" s="51" t="str">
        <f>IF(ISBLANK(LeaveTracker[[#This Row],[Employee Name]]),"-----",VLOOKUP(LeaveTracker[[#This Row],[Employee Name]],Employees[[Employee Name]:[Office]],7))</f>
        <v>CTO</v>
      </c>
      <c r="F4072" s="51" t="str">
        <f>IF(ISBLANK(LeaveTracker[[#This Row],[Employee Name]]),"-----",VLOOKUP(LeaveTracker[[#This Row],[Employee Name]],Employees[[Employee Name]:[Office]],6))</f>
        <v>REGULAR</v>
      </c>
      <c r="G4072" s="24">
        <v>44967</v>
      </c>
      <c r="H4072" s="24">
        <v>44967</v>
      </c>
      <c r="I4072" s="57" t="s">
        <v>300</v>
      </c>
      <c r="J4072" s="43" t="s">
        <v>105</v>
      </c>
      <c r="K4072" s="51" t="str">
        <f ca="1">LeaveTracker[[#This Row],[Days]]&amp;" "&amp;LeaveTracker[[#This Row],[Type of Leave]]</f>
        <v>1 OTHER</v>
      </c>
      <c r="L4072" s="23">
        <f ca="1">NETWORKDAYS(LeaveTracker[[#This Row],[Start Date]],LeaveTracker[[#This Row],[End Date]],lstHolidays)</f>
        <v>1</v>
      </c>
      <c r="M4072" s="27"/>
    </row>
    <row r="4073" spans="1:13" ht="30" hidden="1" customHeight="1" x14ac:dyDescent="0.3">
      <c r="A4073" s="27">
        <f t="shared" si="39"/>
        <v>452</v>
      </c>
      <c r="B4073" s="31">
        <v>44989</v>
      </c>
      <c r="C4073" s="31">
        <v>44960</v>
      </c>
      <c r="D4073" s="19" t="s">
        <v>2164</v>
      </c>
      <c r="E4073" s="51" t="str">
        <f>IF(ISBLANK(LeaveTracker[[#This Row],[Employee Name]]),"-----",VLOOKUP(LeaveTracker[[#This Row],[Employee Name]],Employees[[Employee Name]:[Office]],7))</f>
        <v>PIO</v>
      </c>
      <c r="F4073" s="51">
        <f>IF(ISBLANK(LeaveTracker[[#This Row],[Employee Name]]),"-----",VLOOKUP(LeaveTracker[[#This Row],[Employee Name]],Employees[[Employee Name]:[Office]],6))</f>
        <v>0</v>
      </c>
      <c r="G4073" s="24">
        <v>44965</v>
      </c>
      <c r="H4073" s="24">
        <v>44967</v>
      </c>
      <c r="I4073" s="57" t="s">
        <v>82</v>
      </c>
      <c r="K4073" s="51" t="str">
        <f ca="1">LeaveTracker[[#This Row],[Days]]&amp;" "&amp;LeaveTracker[[#This Row],[Type of Leave]]</f>
        <v>3 VL</v>
      </c>
      <c r="L4073" s="23">
        <f ca="1">NETWORKDAYS(LeaveTracker[[#This Row],[Start Date]],LeaveTracker[[#This Row],[End Date]],lstHolidays)</f>
        <v>3</v>
      </c>
      <c r="M4073" s="27"/>
    </row>
    <row r="4074" spans="1:13" ht="30" hidden="1" customHeight="1" x14ac:dyDescent="0.3">
      <c r="A4074" s="27">
        <f t="shared" si="39"/>
        <v>453</v>
      </c>
      <c r="B4074" s="31">
        <v>44989</v>
      </c>
      <c r="C4074" s="31">
        <v>44957</v>
      </c>
      <c r="D4074" s="19" t="s">
        <v>2164</v>
      </c>
      <c r="E4074" s="51" t="str">
        <f>IF(ISBLANK(LeaveTracker[[#This Row],[Employee Name]]),"-----",VLOOKUP(LeaveTracker[[#This Row],[Employee Name]],Employees[[Employee Name]:[Office]],7))</f>
        <v>PIO</v>
      </c>
      <c r="F4074" s="51">
        <f>IF(ISBLANK(LeaveTracker[[#This Row],[Employee Name]]),"-----",VLOOKUP(LeaveTracker[[#This Row],[Employee Name]],Employees[[Employee Name]:[Office]],6))</f>
        <v>0</v>
      </c>
      <c r="G4074" s="24">
        <v>44956</v>
      </c>
      <c r="H4074" s="24">
        <v>44956</v>
      </c>
      <c r="I4074" s="57" t="s">
        <v>81</v>
      </c>
      <c r="K4074" s="51" t="str">
        <f ca="1">LeaveTracker[[#This Row],[Days]]&amp;" "&amp;LeaveTracker[[#This Row],[Type of Leave]]</f>
        <v>1 SL</v>
      </c>
      <c r="L4074" s="23">
        <f ca="1">NETWORKDAYS(LeaveTracker[[#This Row],[Start Date]],LeaveTracker[[#This Row],[End Date]],lstHolidays)</f>
        <v>1</v>
      </c>
      <c r="M4074" s="27"/>
    </row>
    <row r="4075" spans="1:13" ht="30" hidden="1" customHeight="1" x14ac:dyDescent="0.3">
      <c r="A4075" s="27">
        <f t="shared" si="39"/>
        <v>454</v>
      </c>
      <c r="B4075" s="31">
        <v>44989</v>
      </c>
      <c r="C4075" s="31">
        <v>44959</v>
      </c>
      <c r="D4075" s="19" t="s">
        <v>1841</v>
      </c>
      <c r="E4075" s="51" t="str">
        <f>IF(ISBLANK(LeaveTracker[[#This Row],[Employee Name]]),"-----",VLOOKUP(LeaveTracker[[#This Row],[Employee Name]],Employees[[Employee Name]:[Office]],7))</f>
        <v>CCT</v>
      </c>
      <c r="F4075" s="51" t="str">
        <f>IF(ISBLANK(LeaveTracker[[#This Row],[Employee Name]]),"-----",VLOOKUP(LeaveTracker[[#This Row],[Employee Name]],Employees[[Employee Name]:[Office]],6))</f>
        <v>CASUAL</v>
      </c>
      <c r="G4075" s="24">
        <v>44967</v>
      </c>
      <c r="H4075" s="24">
        <v>44967</v>
      </c>
      <c r="I4075" s="57" t="s">
        <v>300</v>
      </c>
      <c r="J4075" s="43" t="s">
        <v>158</v>
      </c>
      <c r="K4075" s="51" t="str">
        <f ca="1">LeaveTracker[[#This Row],[Days]]&amp;" "&amp;LeaveTracker[[#This Row],[Type of Leave]]</f>
        <v>1 OTHER</v>
      </c>
      <c r="L4075" s="23">
        <f ca="1">NETWORKDAYS(LeaveTracker[[#This Row],[Start Date]],LeaveTracker[[#This Row],[End Date]],lstHolidays)</f>
        <v>1</v>
      </c>
      <c r="M4075" s="27"/>
    </row>
    <row r="4076" spans="1:13" ht="30" hidden="1" customHeight="1" x14ac:dyDescent="0.3">
      <c r="A4076" s="27">
        <f t="shared" si="39"/>
        <v>455</v>
      </c>
      <c r="B4076" s="31">
        <v>44989</v>
      </c>
      <c r="C4076" s="31">
        <v>44961</v>
      </c>
      <c r="D4076" s="19" t="s">
        <v>1981</v>
      </c>
      <c r="E4076" s="51" t="str">
        <f>IF(ISBLANK(LeaveTracker[[#This Row],[Employee Name]]),"-----",VLOOKUP(LeaveTracker[[#This Row],[Employee Name]],Employees[[Employee Name]:[Office]],7))</f>
        <v>EEO/CITY MARKET</v>
      </c>
      <c r="F4076" s="51" t="str">
        <f>IF(ISBLANK(LeaveTracker[[#This Row],[Employee Name]]),"-----",VLOOKUP(LeaveTracker[[#This Row],[Employee Name]],Employees[[Employee Name]:[Office]],6))</f>
        <v>CASUAL</v>
      </c>
      <c r="G4076" s="24">
        <v>44960</v>
      </c>
      <c r="H4076" s="24">
        <v>44960</v>
      </c>
      <c r="I4076" s="57" t="s">
        <v>81</v>
      </c>
      <c r="K4076" s="51" t="str">
        <f ca="1">LeaveTracker[[#This Row],[Days]]&amp;" "&amp;LeaveTracker[[#This Row],[Type of Leave]]</f>
        <v>1 SL</v>
      </c>
      <c r="L4076" s="23">
        <f ca="1">NETWORKDAYS(LeaveTracker[[#This Row],[Start Date]],LeaveTracker[[#This Row],[End Date]],lstHolidays)</f>
        <v>1</v>
      </c>
      <c r="M4076" s="27"/>
    </row>
    <row r="4077" spans="1:13" ht="30" hidden="1" customHeight="1" x14ac:dyDescent="0.3">
      <c r="A4077" s="27">
        <f t="shared" si="39"/>
        <v>456</v>
      </c>
      <c r="B4077" s="31">
        <v>44989</v>
      </c>
      <c r="C4077" s="31">
        <v>44929</v>
      </c>
      <c r="D4077" s="19" t="s">
        <v>1981</v>
      </c>
      <c r="E4077" s="51" t="str">
        <f>IF(ISBLANK(LeaveTracker[[#This Row],[Employee Name]]),"-----",VLOOKUP(LeaveTracker[[#This Row],[Employee Name]],Employees[[Employee Name]:[Office]],7))</f>
        <v>EEO/CITY MARKET</v>
      </c>
      <c r="F4077" s="51" t="str">
        <f>IF(ISBLANK(LeaveTracker[[#This Row],[Employee Name]]),"-----",VLOOKUP(LeaveTracker[[#This Row],[Employee Name]],Employees[[Employee Name]:[Office]],6))</f>
        <v>CASUAL</v>
      </c>
      <c r="G4077" s="24">
        <v>44936</v>
      </c>
      <c r="H4077" s="24">
        <v>44936</v>
      </c>
      <c r="I4077" s="57" t="s">
        <v>300</v>
      </c>
      <c r="J4077" s="43" t="s">
        <v>158</v>
      </c>
      <c r="K4077" s="51" t="str">
        <f ca="1">LeaveTracker[[#This Row],[Days]]&amp;" "&amp;LeaveTracker[[#This Row],[Type of Leave]]</f>
        <v>1 OTHER</v>
      </c>
      <c r="L4077" s="23">
        <f ca="1">NETWORKDAYS(LeaveTracker[[#This Row],[Start Date]],LeaveTracker[[#This Row],[End Date]],lstHolidays)</f>
        <v>1</v>
      </c>
      <c r="M4077" s="27"/>
    </row>
    <row r="4078" spans="1:13" ht="30" hidden="1" customHeight="1" x14ac:dyDescent="0.3">
      <c r="A4078" s="27">
        <f t="shared" si="39"/>
        <v>457</v>
      </c>
      <c r="B4078" s="31">
        <v>44989</v>
      </c>
      <c r="C4078" s="31">
        <v>44931</v>
      </c>
      <c r="D4078" s="19" t="s">
        <v>1824</v>
      </c>
      <c r="E4078" s="51" t="str">
        <f>IF(ISBLANK(LeaveTracker[[#This Row],[Employee Name]]),"-----",VLOOKUP(LeaveTracker[[#This Row],[Employee Name]],Employees[[Employee Name]:[Office]],7))</f>
        <v>CTO</v>
      </c>
      <c r="F4078" s="51" t="str">
        <f>IF(ISBLANK(LeaveTracker[[#This Row],[Employee Name]]),"-----",VLOOKUP(LeaveTracker[[#This Row],[Employee Name]],Employees[[Employee Name]:[Office]],6))</f>
        <v>REGULAR</v>
      </c>
      <c r="G4078" s="24">
        <v>44936</v>
      </c>
      <c r="H4078" s="24">
        <v>44936</v>
      </c>
      <c r="I4078" s="57" t="s">
        <v>300</v>
      </c>
      <c r="J4078" s="43" t="s">
        <v>105</v>
      </c>
      <c r="K4078" s="51" t="str">
        <f ca="1">LeaveTracker[[#This Row],[Days]]&amp;" "&amp;LeaveTracker[[#This Row],[Type of Leave]]</f>
        <v>1 OTHER</v>
      </c>
      <c r="L4078" s="23">
        <f ca="1">NETWORKDAYS(LeaveTracker[[#This Row],[Start Date]],LeaveTracker[[#This Row],[End Date]],lstHolidays)</f>
        <v>1</v>
      </c>
      <c r="M4078" s="27"/>
    </row>
    <row r="4079" spans="1:13" ht="30" hidden="1" customHeight="1" x14ac:dyDescent="0.3">
      <c r="A4079" s="27">
        <f t="shared" si="39"/>
        <v>458</v>
      </c>
      <c r="B4079" s="31">
        <v>44989</v>
      </c>
      <c r="C4079" s="31">
        <v>44974</v>
      </c>
      <c r="D4079" s="19" t="s">
        <v>882</v>
      </c>
      <c r="E4079" s="51" t="str">
        <f>IF(ISBLANK(LeaveTracker[[#This Row],[Employee Name]]),"-----",VLOOKUP(LeaveTracker[[#This Row],[Employee Name]],Employees[[Employee Name]:[Office]],7))</f>
        <v>GSO</v>
      </c>
      <c r="F4079" s="51" t="str">
        <f>IF(ISBLANK(LeaveTracker[[#This Row],[Employee Name]]),"-----",VLOOKUP(LeaveTracker[[#This Row],[Employee Name]],Employees[[Employee Name]:[Office]],6))</f>
        <v>REGULAR</v>
      </c>
      <c r="G4079" s="24">
        <v>44973</v>
      </c>
      <c r="H4079" s="24">
        <v>44973</v>
      </c>
      <c r="I4079" s="57" t="s">
        <v>81</v>
      </c>
      <c r="K4079" s="51" t="str">
        <f ca="1">LeaveTracker[[#This Row],[Days]]&amp;" "&amp;LeaveTracker[[#This Row],[Type of Leave]]</f>
        <v>1 SL</v>
      </c>
      <c r="L4079" s="23">
        <f ca="1">NETWORKDAYS(LeaveTracker[[#This Row],[Start Date]],LeaveTracker[[#This Row],[End Date]],lstHolidays)</f>
        <v>1</v>
      </c>
      <c r="M4079" s="27"/>
    </row>
    <row r="4080" spans="1:13" ht="30" hidden="1" customHeight="1" x14ac:dyDescent="0.3">
      <c r="A4080" s="27">
        <f t="shared" si="39"/>
        <v>459</v>
      </c>
      <c r="B4080" s="31">
        <v>44989</v>
      </c>
      <c r="C4080" s="31">
        <v>44972</v>
      </c>
      <c r="D4080" s="19" t="s">
        <v>1012</v>
      </c>
      <c r="E4080" s="51" t="str">
        <f>IF(ISBLANK(LeaveTracker[[#This Row],[Employee Name]]),"-----",VLOOKUP(LeaveTracker[[#This Row],[Employee Name]],Employees[[Employee Name]:[Office]],7))</f>
        <v>ACCOUNTING</v>
      </c>
      <c r="F4080" s="51" t="str">
        <f>IF(ISBLANK(LeaveTracker[[#This Row],[Employee Name]]),"-----",VLOOKUP(LeaveTracker[[#This Row],[Employee Name]],Employees[[Employee Name]:[Office]],6))</f>
        <v>REGULAR</v>
      </c>
      <c r="G4080" s="24">
        <v>44985</v>
      </c>
      <c r="H4080" s="24">
        <v>44985</v>
      </c>
      <c r="I4080" s="57" t="s">
        <v>82</v>
      </c>
      <c r="K4080" s="51" t="str">
        <f ca="1">LeaveTracker[[#This Row],[Days]]&amp;" "&amp;LeaveTracker[[#This Row],[Type of Leave]]</f>
        <v>1 VL</v>
      </c>
      <c r="L4080" s="23">
        <f ca="1">NETWORKDAYS(LeaveTracker[[#This Row],[Start Date]],LeaveTracker[[#This Row],[End Date]],lstHolidays)</f>
        <v>1</v>
      </c>
      <c r="M4080" s="27"/>
    </row>
    <row r="4081" spans="1:13" ht="30" hidden="1" customHeight="1" x14ac:dyDescent="0.3">
      <c r="A4081" s="27">
        <f t="shared" si="39"/>
        <v>460</v>
      </c>
      <c r="B4081" s="31">
        <v>44989</v>
      </c>
      <c r="C4081" s="31">
        <v>44971</v>
      </c>
      <c r="D4081" s="19" t="s">
        <v>516</v>
      </c>
      <c r="E4081" s="51" t="str">
        <f>IF(ISBLANK(LeaveTracker[[#This Row],[Employee Name]]),"-----",VLOOKUP(LeaveTracker[[#This Row],[Employee Name]],Employees[[Employee Name]:[Office]],7))</f>
        <v>ACCOUNTING</v>
      </c>
      <c r="F4081" s="51" t="str">
        <f>IF(ISBLANK(LeaveTracker[[#This Row],[Employee Name]]),"-----",VLOOKUP(LeaveTracker[[#This Row],[Employee Name]],Employees[[Employee Name]:[Office]],6))</f>
        <v>REGULAR</v>
      </c>
      <c r="G4081" s="24">
        <v>44977</v>
      </c>
      <c r="H4081" s="24">
        <v>44978</v>
      </c>
      <c r="I4081" s="57" t="s">
        <v>300</v>
      </c>
      <c r="J4081" s="43" t="s">
        <v>105</v>
      </c>
      <c r="K4081" s="51" t="str">
        <f ca="1">LeaveTracker[[#This Row],[Days]]&amp;" "&amp;LeaveTracker[[#This Row],[Type of Leave]]</f>
        <v>2 OTHER</v>
      </c>
      <c r="L4081" s="23">
        <f ca="1">NETWORKDAYS(LeaveTracker[[#This Row],[Start Date]],LeaveTracker[[#This Row],[End Date]],lstHolidays)</f>
        <v>2</v>
      </c>
      <c r="M4081" s="27"/>
    </row>
    <row r="4082" spans="1:13" ht="30" hidden="1" customHeight="1" x14ac:dyDescent="0.3">
      <c r="A4082" s="27">
        <f t="shared" si="39"/>
        <v>461</v>
      </c>
      <c r="B4082" s="31">
        <v>44989</v>
      </c>
      <c r="C4082" s="31">
        <v>44971</v>
      </c>
      <c r="D4082" s="19" t="s">
        <v>516</v>
      </c>
      <c r="E4082" s="51" t="str">
        <f>IF(ISBLANK(LeaveTracker[[#This Row],[Employee Name]]),"-----",VLOOKUP(LeaveTracker[[#This Row],[Employee Name]],Employees[[Employee Name]:[Office]],7))</f>
        <v>ACCOUNTING</v>
      </c>
      <c r="F4082" s="51" t="str">
        <f>IF(ISBLANK(LeaveTracker[[#This Row],[Employee Name]]),"-----",VLOOKUP(LeaveTracker[[#This Row],[Employee Name]],Employees[[Employee Name]:[Office]],6))</f>
        <v>REGULAR</v>
      </c>
      <c r="G4082" s="24">
        <v>44967</v>
      </c>
      <c r="H4082" s="24">
        <v>44967</v>
      </c>
      <c r="I4082" s="57" t="s">
        <v>81</v>
      </c>
      <c r="K4082" s="51" t="str">
        <f ca="1">LeaveTracker[[#This Row],[Days]]&amp;" "&amp;LeaveTracker[[#This Row],[Type of Leave]]</f>
        <v>1 SL</v>
      </c>
      <c r="L4082" s="23">
        <f ca="1">NETWORKDAYS(LeaveTracker[[#This Row],[Start Date]],LeaveTracker[[#This Row],[End Date]],lstHolidays)</f>
        <v>1</v>
      </c>
      <c r="M4082" s="27"/>
    </row>
    <row r="4083" spans="1:13" ht="30" hidden="1" customHeight="1" x14ac:dyDescent="0.3">
      <c r="A4083" s="27">
        <f t="shared" si="39"/>
        <v>462</v>
      </c>
      <c r="B4083" s="31">
        <v>44989</v>
      </c>
      <c r="C4083" s="31">
        <v>44972</v>
      </c>
      <c r="D4083" s="19" t="s">
        <v>1012</v>
      </c>
      <c r="E4083" s="51" t="str">
        <f>IF(ISBLANK(LeaveTracker[[#This Row],[Employee Name]]),"-----",VLOOKUP(LeaveTracker[[#This Row],[Employee Name]],Employees[[Employee Name]:[Office]],7))</f>
        <v>ACCOUNTING</v>
      </c>
      <c r="F4083" s="51" t="str">
        <f>IF(ISBLANK(LeaveTracker[[#This Row],[Employee Name]]),"-----",VLOOKUP(LeaveTracker[[#This Row],[Employee Name]],Employees[[Employee Name]:[Office]],6))</f>
        <v>REGULAR</v>
      </c>
      <c r="G4083" s="24">
        <v>44970</v>
      </c>
      <c r="H4083" s="24">
        <v>44970</v>
      </c>
      <c r="I4083" s="57" t="s">
        <v>81</v>
      </c>
      <c r="K4083" s="51" t="str">
        <f ca="1">LeaveTracker[[#This Row],[Days]]&amp;" "&amp;LeaveTracker[[#This Row],[Type of Leave]]</f>
        <v>1 SL</v>
      </c>
      <c r="L4083" s="23">
        <f ca="1">NETWORKDAYS(LeaveTracker[[#This Row],[Start Date]],LeaveTracker[[#This Row],[End Date]],lstHolidays)</f>
        <v>1</v>
      </c>
      <c r="M4083" s="27"/>
    </row>
    <row r="4084" spans="1:13" ht="30" hidden="1" customHeight="1" x14ac:dyDescent="0.3">
      <c r="A4084" s="27">
        <f t="shared" si="39"/>
        <v>463</v>
      </c>
      <c r="B4084" s="31">
        <v>44989</v>
      </c>
      <c r="C4084" s="31">
        <v>44977</v>
      </c>
      <c r="D4084" s="19" t="s">
        <v>598</v>
      </c>
      <c r="E4084" s="51" t="str">
        <f>IF(ISBLANK(LeaveTracker[[#This Row],[Employee Name]]),"-----",VLOOKUP(LeaveTracker[[#This Row],[Employee Name]],Employees[[Employee Name]:[Office]],7))</f>
        <v>MAHOGANY MARKET</v>
      </c>
      <c r="F4084" s="51" t="str">
        <f>IF(ISBLANK(LeaveTracker[[#This Row],[Employee Name]]),"-----",VLOOKUP(LeaveTracker[[#This Row],[Employee Name]],Employees[[Employee Name]:[Office]],6))</f>
        <v>REGULAR</v>
      </c>
      <c r="G4084" s="24">
        <v>44974</v>
      </c>
      <c r="H4084" s="24">
        <v>44974</v>
      </c>
      <c r="I4084" s="57" t="s">
        <v>81</v>
      </c>
      <c r="K4084" s="51" t="str">
        <f ca="1">LeaveTracker[[#This Row],[Days]]&amp;" "&amp;LeaveTracker[[#This Row],[Type of Leave]]</f>
        <v>1 SL</v>
      </c>
      <c r="L4084" s="23">
        <f ca="1">NETWORKDAYS(LeaveTracker[[#This Row],[Start Date]],LeaveTracker[[#This Row],[End Date]],lstHolidays)</f>
        <v>1</v>
      </c>
      <c r="M4084" s="27"/>
    </row>
    <row r="4085" spans="1:13" ht="30" hidden="1" customHeight="1" x14ac:dyDescent="0.3">
      <c r="A4085" s="27">
        <f t="shared" si="39"/>
        <v>464</v>
      </c>
      <c r="B4085" s="31">
        <v>44989</v>
      </c>
      <c r="C4085" s="31">
        <v>44972</v>
      </c>
      <c r="D4085" s="19" t="s">
        <v>1904</v>
      </c>
      <c r="E4085" s="51" t="str">
        <f>IF(ISBLANK(LeaveTracker[[#This Row],[Employee Name]]),"-----",VLOOKUP(LeaveTracker[[#This Row],[Employee Name]],Employees[[Employee Name]:[Office]],7))</f>
        <v>CTO-LICENSE</v>
      </c>
      <c r="F4085" s="51" t="str">
        <f>IF(ISBLANK(LeaveTracker[[#This Row],[Employee Name]]),"-----",VLOOKUP(LeaveTracker[[#This Row],[Employee Name]],Employees[[Employee Name]:[Office]],6))</f>
        <v>CASUAL</v>
      </c>
      <c r="G4085" s="24">
        <v>44967</v>
      </c>
      <c r="H4085" s="24">
        <v>44970</v>
      </c>
      <c r="I4085" s="57" t="s">
        <v>81</v>
      </c>
      <c r="K4085" s="51" t="str">
        <f ca="1">LeaveTracker[[#This Row],[Days]]&amp;" "&amp;LeaveTracker[[#This Row],[Type of Leave]]</f>
        <v>2 SL</v>
      </c>
      <c r="L4085" s="23">
        <f ca="1">NETWORKDAYS(LeaveTracker[[#This Row],[Start Date]],LeaveTracker[[#This Row],[End Date]],lstHolidays)</f>
        <v>2</v>
      </c>
      <c r="M4085" s="27"/>
    </row>
    <row r="4086" spans="1:13" ht="30" hidden="1" customHeight="1" x14ac:dyDescent="0.3">
      <c r="A4086" s="27">
        <v>464</v>
      </c>
      <c r="B4086" s="31">
        <v>44989</v>
      </c>
      <c r="C4086" s="31">
        <v>44977</v>
      </c>
      <c r="D4086" s="19" t="s">
        <v>399</v>
      </c>
      <c r="E4086" s="51" t="str">
        <f>IF(ISBLANK(LeaveTracker[[#This Row],[Employee Name]]),"-----",VLOOKUP(LeaveTracker[[#This Row],[Employee Name]],Employees[[Employee Name]:[Office]],7))</f>
        <v>CTO</v>
      </c>
      <c r="F4086" s="51" t="str">
        <f>IF(ISBLANK(LeaveTracker[[#This Row],[Employee Name]]),"-----",VLOOKUP(LeaveTracker[[#This Row],[Employee Name]],Employees[[Employee Name]:[Office]],6))</f>
        <v>REGULAR</v>
      </c>
      <c r="G4086" s="24">
        <v>44966</v>
      </c>
      <c r="H4086" s="24">
        <v>44966</v>
      </c>
      <c r="I4086" s="57" t="s">
        <v>81</v>
      </c>
      <c r="K4086" s="51" t="str">
        <f ca="1">LeaveTracker[[#This Row],[Days]]&amp;" "&amp;LeaveTracker[[#This Row],[Type of Leave]]</f>
        <v>1 SL</v>
      </c>
      <c r="L4086" s="23">
        <f ca="1">NETWORKDAYS(LeaveTracker[[#This Row],[Start Date]],LeaveTracker[[#This Row],[End Date]],lstHolidays)</f>
        <v>1</v>
      </c>
      <c r="M4086" s="27"/>
    </row>
    <row r="4087" spans="1:13" ht="30" hidden="1" customHeight="1" x14ac:dyDescent="0.3">
      <c r="A4087" s="27">
        <v>464</v>
      </c>
      <c r="B4087" s="31">
        <v>44989</v>
      </c>
      <c r="C4087" s="31">
        <v>44977</v>
      </c>
      <c r="D4087" s="19" t="s">
        <v>399</v>
      </c>
      <c r="E4087" s="51" t="str">
        <f>IF(ISBLANK(LeaveTracker[[#This Row],[Employee Name]]),"-----",VLOOKUP(LeaveTracker[[#This Row],[Employee Name]],Employees[[Employee Name]:[Office]],7))</f>
        <v>CTO</v>
      </c>
      <c r="F4087" s="51" t="str">
        <f>IF(ISBLANK(LeaveTracker[[#This Row],[Employee Name]]),"-----",VLOOKUP(LeaveTracker[[#This Row],[Employee Name]],Employees[[Employee Name]:[Office]],6))</f>
        <v>REGULAR</v>
      </c>
      <c r="G4087" s="24">
        <v>44973</v>
      </c>
      <c r="H4087" s="24">
        <v>44973</v>
      </c>
      <c r="I4087" s="57" t="s">
        <v>81</v>
      </c>
      <c r="K4087" s="51" t="str">
        <f ca="1">LeaveTracker[[#This Row],[Days]]&amp;" "&amp;LeaveTracker[[#This Row],[Type of Leave]]</f>
        <v>1 SL</v>
      </c>
      <c r="L4087" s="23">
        <f ca="1">NETWORKDAYS(LeaveTracker[[#This Row],[Start Date]],LeaveTracker[[#This Row],[End Date]],lstHolidays)</f>
        <v>1</v>
      </c>
      <c r="M4087" s="27"/>
    </row>
    <row r="4088" spans="1:13" ht="30" hidden="1" customHeight="1" x14ac:dyDescent="0.3">
      <c r="A4088" s="27">
        <f t="shared" si="39"/>
        <v>465</v>
      </c>
      <c r="B4088" s="31">
        <v>44989</v>
      </c>
      <c r="C4088" s="31">
        <v>44972</v>
      </c>
      <c r="D4088" s="19" t="s">
        <v>421</v>
      </c>
      <c r="E4088" s="51" t="str">
        <f>IF(ISBLANK(LeaveTracker[[#This Row],[Employee Name]]),"-----",VLOOKUP(LeaveTracker[[#This Row],[Employee Name]],Employees[[Employee Name]:[Office]],7))</f>
        <v>CTO</v>
      </c>
      <c r="F4088" s="51" t="str">
        <f>IF(ISBLANK(LeaveTracker[[#This Row],[Employee Name]]),"-----",VLOOKUP(LeaveTracker[[#This Row],[Employee Name]],Employees[[Employee Name]:[Office]],6))</f>
        <v>REGULAR</v>
      </c>
      <c r="G4088" s="24">
        <v>44977</v>
      </c>
      <c r="H4088" s="24">
        <v>44977</v>
      </c>
      <c r="I4088" s="57" t="s">
        <v>300</v>
      </c>
      <c r="J4088" s="43" t="s">
        <v>105</v>
      </c>
      <c r="K4088" s="51" t="str">
        <f ca="1">LeaveTracker[[#This Row],[Days]]&amp;" "&amp;LeaveTracker[[#This Row],[Type of Leave]]</f>
        <v>1 OTHER</v>
      </c>
      <c r="L4088" s="23">
        <f ca="1">NETWORKDAYS(LeaveTracker[[#This Row],[Start Date]],LeaveTracker[[#This Row],[End Date]],lstHolidays)</f>
        <v>1</v>
      </c>
      <c r="M4088" s="27"/>
    </row>
    <row r="4089" spans="1:13" ht="30" hidden="1" customHeight="1" x14ac:dyDescent="0.3">
      <c r="A4089" s="27">
        <f t="shared" si="39"/>
        <v>466</v>
      </c>
      <c r="B4089" s="31">
        <v>44989</v>
      </c>
      <c r="C4089" s="31">
        <v>44976</v>
      </c>
      <c r="D4089" s="19" t="s">
        <v>394</v>
      </c>
      <c r="E4089" s="51" t="str">
        <f>IF(ISBLANK(LeaveTracker[[#This Row],[Employee Name]]),"-----",VLOOKUP(LeaveTracker[[#This Row],[Employee Name]],Employees[[Employee Name]:[Office]],7))</f>
        <v>CTO</v>
      </c>
      <c r="F4089" s="51" t="str">
        <f>IF(ISBLANK(LeaveTracker[[#This Row],[Employee Name]]),"-----",VLOOKUP(LeaveTracker[[#This Row],[Employee Name]],Employees[[Employee Name]:[Office]],6))</f>
        <v>REGULAR</v>
      </c>
      <c r="G4089" s="24">
        <v>42050</v>
      </c>
      <c r="H4089" s="24">
        <v>42052</v>
      </c>
      <c r="I4089" s="57" t="s">
        <v>81</v>
      </c>
      <c r="K4089" s="51" t="str">
        <f ca="1">LeaveTracker[[#This Row],[Days]]&amp;" "&amp;LeaveTracker[[#This Row],[Type of Leave]]</f>
        <v>2 SL</v>
      </c>
      <c r="L4089" s="23">
        <f ca="1">NETWORKDAYS(LeaveTracker[[#This Row],[Start Date]],LeaveTracker[[#This Row],[End Date]],lstHolidays)</f>
        <v>2</v>
      </c>
      <c r="M4089" s="27"/>
    </row>
    <row r="4090" spans="1:13" ht="30" hidden="1" customHeight="1" x14ac:dyDescent="0.3">
      <c r="A4090" s="27">
        <f t="shared" si="39"/>
        <v>467</v>
      </c>
      <c r="B4090" s="31">
        <v>44989</v>
      </c>
      <c r="C4090" s="31">
        <v>44967</v>
      </c>
      <c r="D4090" s="19" t="s">
        <v>394</v>
      </c>
      <c r="E4090" s="51" t="str">
        <f>IF(ISBLANK(LeaveTracker[[#This Row],[Employee Name]]),"-----",VLOOKUP(LeaveTracker[[#This Row],[Employee Name]],Employees[[Employee Name]:[Office]],7))</f>
        <v>CTO</v>
      </c>
      <c r="F4090" s="51" t="str">
        <f>IF(ISBLANK(LeaveTracker[[#This Row],[Employee Name]]),"-----",VLOOKUP(LeaveTracker[[#This Row],[Employee Name]],Employees[[Employee Name]:[Office]],6))</f>
        <v>REGULAR</v>
      </c>
      <c r="G4090" s="24">
        <v>44970</v>
      </c>
      <c r="H4090" s="24">
        <v>44970</v>
      </c>
      <c r="I4090" s="57" t="s">
        <v>82</v>
      </c>
      <c r="K4090" s="51" t="str">
        <f ca="1">LeaveTracker[[#This Row],[Days]]&amp;" "&amp;LeaveTracker[[#This Row],[Type of Leave]]</f>
        <v>1 VL</v>
      </c>
      <c r="L4090" s="23">
        <f ca="1">NETWORKDAYS(LeaveTracker[[#This Row],[Start Date]],LeaveTracker[[#This Row],[End Date]],lstHolidays)</f>
        <v>1</v>
      </c>
      <c r="M4090" s="27"/>
    </row>
    <row r="4091" spans="1:13" ht="30" hidden="1" customHeight="1" x14ac:dyDescent="0.3">
      <c r="A4091" s="27">
        <f t="shared" si="39"/>
        <v>468</v>
      </c>
      <c r="B4091" s="31">
        <v>44989</v>
      </c>
      <c r="C4091" s="31">
        <v>44967</v>
      </c>
      <c r="D4091" s="19" t="s">
        <v>414</v>
      </c>
      <c r="E4091" s="51" t="str">
        <f>IF(ISBLANK(LeaveTracker[[#This Row],[Employee Name]]),"-----",VLOOKUP(LeaveTracker[[#This Row],[Employee Name]],Employees[[Employee Name]:[Office]],7))</f>
        <v>CTO</v>
      </c>
      <c r="F4091" s="51" t="str">
        <f>IF(ISBLANK(LeaveTracker[[#This Row],[Employee Name]]),"-----",VLOOKUP(LeaveTracker[[#This Row],[Employee Name]],Employees[[Employee Name]:[Office]],6))</f>
        <v>REGULAR</v>
      </c>
      <c r="G4091" s="24">
        <v>44964</v>
      </c>
      <c r="H4091" s="24">
        <v>44966</v>
      </c>
      <c r="I4091" s="57" t="s">
        <v>300</v>
      </c>
      <c r="J4091" s="43" t="s">
        <v>105</v>
      </c>
      <c r="K4091" s="51" t="str">
        <f ca="1">LeaveTracker[[#This Row],[Days]]&amp;" "&amp;LeaveTracker[[#This Row],[Type of Leave]]</f>
        <v>3 OTHER</v>
      </c>
      <c r="L4091" s="23">
        <f ca="1">NETWORKDAYS(LeaveTracker[[#This Row],[Start Date]],LeaveTracker[[#This Row],[End Date]],lstHolidays)</f>
        <v>3</v>
      </c>
      <c r="M4091" s="27"/>
    </row>
    <row r="4092" spans="1:13" ht="30" hidden="1" customHeight="1" x14ac:dyDescent="0.3">
      <c r="A4092" s="27">
        <f t="shared" si="39"/>
        <v>469</v>
      </c>
      <c r="B4092" s="31">
        <v>44989</v>
      </c>
      <c r="C4092" s="31">
        <v>44967</v>
      </c>
      <c r="D4092" s="19" t="s">
        <v>414</v>
      </c>
      <c r="E4092" s="51" t="str">
        <f>IF(ISBLANK(LeaveTracker[[#This Row],[Employee Name]]),"-----",VLOOKUP(LeaveTracker[[#This Row],[Employee Name]],Employees[[Employee Name]:[Office]],7))</f>
        <v>CTO</v>
      </c>
      <c r="F4092" s="51" t="str">
        <f>IF(ISBLANK(LeaveTracker[[#This Row],[Employee Name]]),"-----",VLOOKUP(LeaveTracker[[#This Row],[Employee Name]],Employees[[Employee Name]:[Office]],6))</f>
        <v>REGULAR</v>
      </c>
      <c r="G4092" s="24">
        <v>44967</v>
      </c>
      <c r="H4092" s="24">
        <v>44972</v>
      </c>
      <c r="I4092" s="57" t="s">
        <v>82</v>
      </c>
      <c r="K4092" s="51" t="str">
        <f ca="1">LeaveTracker[[#This Row],[Days]]&amp;" "&amp;LeaveTracker[[#This Row],[Type of Leave]]</f>
        <v>4 VL</v>
      </c>
      <c r="L4092" s="23">
        <f ca="1">NETWORKDAYS(LeaveTracker[[#This Row],[Start Date]],LeaveTracker[[#This Row],[End Date]],lstHolidays)</f>
        <v>4</v>
      </c>
      <c r="M4092" s="27"/>
    </row>
    <row r="4093" spans="1:13" ht="30" hidden="1" customHeight="1" x14ac:dyDescent="0.3">
      <c r="A4093" s="27">
        <f t="shared" si="39"/>
        <v>470</v>
      </c>
      <c r="B4093" s="31">
        <v>44989</v>
      </c>
      <c r="C4093" s="31">
        <v>44977</v>
      </c>
      <c r="D4093" s="19" t="s">
        <v>1021</v>
      </c>
      <c r="E4093" s="51" t="str">
        <f>IF(ISBLANK(LeaveTracker[[#This Row],[Employee Name]]),"-----",VLOOKUP(LeaveTracker[[#This Row],[Employee Name]],Employees[[Employee Name]:[Office]],7))</f>
        <v>LANDTAX</v>
      </c>
      <c r="F4093" s="51" t="str">
        <f>IF(ISBLANK(LeaveTracker[[#This Row],[Employee Name]]),"-----",VLOOKUP(LeaveTracker[[#This Row],[Employee Name]],Employees[[Employee Name]:[Office]],6))</f>
        <v>REGULAR</v>
      </c>
      <c r="G4093" s="24">
        <v>44984</v>
      </c>
      <c r="H4093" s="24">
        <v>44984</v>
      </c>
      <c r="I4093" s="57" t="s">
        <v>300</v>
      </c>
      <c r="J4093" s="43" t="s">
        <v>158</v>
      </c>
      <c r="K4093" s="51" t="str">
        <f ca="1">LeaveTracker[[#This Row],[Days]]&amp;" "&amp;LeaveTracker[[#This Row],[Type of Leave]]</f>
        <v>1 OTHER</v>
      </c>
      <c r="L4093" s="23">
        <f ca="1">NETWORKDAYS(LeaveTracker[[#This Row],[Start Date]],LeaveTracker[[#This Row],[End Date]],lstHolidays)</f>
        <v>1</v>
      </c>
      <c r="M4093" s="27"/>
    </row>
    <row r="4094" spans="1:13" ht="30" hidden="1" customHeight="1" x14ac:dyDescent="0.3">
      <c r="A4094" s="27">
        <f t="shared" si="39"/>
        <v>471</v>
      </c>
      <c r="B4094" s="31">
        <v>44989</v>
      </c>
      <c r="C4094" s="31">
        <v>44971</v>
      </c>
      <c r="D4094" s="19" t="s">
        <v>1021</v>
      </c>
      <c r="E4094" s="51" t="str">
        <f>IF(ISBLANK(LeaveTracker[[#This Row],[Employee Name]]),"-----",VLOOKUP(LeaveTracker[[#This Row],[Employee Name]],Employees[[Employee Name]:[Office]],7))</f>
        <v>LANDTAX</v>
      </c>
      <c r="F4094" s="51" t="str">
        <f>IF(ISBLANK(LeaveTracker[[#This Row],[Employee Name]]),"-----",VLOOKUP(LeaveTracker[[#This Row],[Employee Name]],Employees[[Employee Name]:[Office]],6))</f>
        <v>REGULAR</v>
      </c>
      <c r="G4094" s="24">
        <v>44959</v>
      </c>
      <c r="H4094" s="24">
        <v>44959</v>
      </c>
      <c r="I4094" s="57" t="s">
        <v>81</v>
      </c>
      <c r="K4094" s="51" t="str">
        <f ca="1">LeaveTracker[[#This Row],[Days]]&amp;" "&amp;LeaveTracker[[#This Row],[Type of Leave]]</f>
        <v>1 SL</v>
      </c>
      <c r="L4094" s="23">
        <f ca="1">NETWORKDAYS(LeaveTracker[[#This Row],[Start Date]],LeaveTracker[[#This Row],[End Date]],lstHolidays)</f>
        <v>1</v>
      </c>
      <c r="M4094" s="27"/>
    </row>
    <row r="4095" spans="1:13" ht="30" hidden="1" customHeight="1" x14ac:dyDescent="0.3">
      <c r="A4095" s="27">
        <v>471</v>
      </c>
      <c r="B4095" s="31">
        <v>44989</v>
      </c>
      <c r="C4095" s="31">
        <v>44971</v>
      </c>
      <c r="D4095" s="19" t="s">
        <v>1021</v>
      </c>
      <c r="E4095" s="51" t="str">
        <f>IF(ISBLANK(LeaveTracker[[#This Row],[Employee Name]]),"-----",VLOOKUP(LeaveTracker[[#This Row],[Employee Name]],Employees[[Employee Name]:[Office]],7))</f>
        <v>LANDTAX</v>
      </c>
      <c r="F4095" s="51" t="str">
        <f>IF(ISBLANK(LeaveTracker[[#This Row],[Employee Name]]),"-----",VLOOKUP(LeaveTracker[[#This Row],[Employee Name]],Employees[[Employee Name]:[Office]],6))</f>
        <v>REGULAR</v>
      </c>
      <c r="G4095" s="24">
        <v>44966</v>
      </c>
      <c r="H4095" s="24">
        <v>44966</v>
      </c>
      <c r="I4095" s="57" t="s">
        <v>81</v>
      </c>
      <c r="K4095" s="51" t="str">
        <f ca="1">LeaveTracker[[#This Row],[Days]]&amp;" "&amp;LeaveTracker[[#This Row],[Type of Leave]]</f>
        <v>1 SL</v>
      </c>
      <c r="L4095" s="23">
        <f ca="1">NETWORKDAYS(LeaveTracker[[#This Row],[Start Date]],LeaveTracker[[#This Row],[End Date]],lstHolidays)</f>
        <v>1</v>
      </c>
      <c r="M4095" s="27"/>
    </row>
    <row r="4096" spans="1:13" ht="30" hidden="1" customHeight="1" x14ac:dyDescent="0.3">
      <c r="A4096" s="27">
        <f t="shared" si="39"/>
        <v>472</v>
      </c>
      <c r="B4096" s="31">
        <v>44989</v>
      </c>
      <c r="C4096" s="31">
        <v>44982</v>
      </c>
      <c r="D4096" s="19" t="s">
        <v>1892</v>
      </c>
      <c r="E4096" s="51" t="str">
        <f>IF(ISBLANK(LeaveTracker[[#This Row],[Employee Name]]),"-----",VLOOKUP(LeaveTracker[[#This Row],[Employee Name]],Employees[[Employee Name]:[Office]],7))</f>
        <v>CENRO</v>
      </c>
      <c r="F4096" s="51" t="str">
        <f>IF(ISBLANK(LeaveTracker[[#This Row],[Employee Name]]),"-----",VLOOKUP(LeaveTracker[[#This Row],[Employee Name]],Employees[[Employee Name]:[Office]],6))</f>
        <v>CASUAL</v>
      </c>
      <c r="G4096" s="24">
        <v>44950</v>
      </c>
      <c r="H4096" s="24">
        <v>44950</v>
      </c>
      <c r="I4096" s="57" t="s">
        <v>81</v>
      </c>
      <c r="K4096" s="51" t="str">
        <f ca="1">LeaveTracker[[#This Row],[Days]]&amp;" "&amp;LeaveTracker[[#This Row],[Type of Leave]]</f>
        <v>1 SL</v>
      </c>
      <c r="L4096" s="23">
        <f ca="1">NETWORKDAYS(LeaveTracker[[#This Row],[Start Date]],LeaveTracker[[#This Row],[End Date]],lstHolidays)</f>
        <v>1</v>
      </c>
      <c r="M4096" s="27"/>
    </row>
    <row r="4097" spans="1:13" ht="30" hidden="1" customHeight="1" x14ac:dyDescent="0.3">
      <c r="A4097" s="27">
        <f t="shared" si="39"/>
        <v>473</v>
      </c>
      <c r="B4097" s="31">
        <v>44989</v>
      </c>
      <c r="C4097" s="31">
        <v>44958</v>
      </c>
      <c r="D4097" s="19" t="s">
        <v>1892</v>
      </c>
      <c r="E4097" s="51" t="str">
        <f>IF(ISBLANK(LeaveTracker[[#This Row],[Employee Name]]),"-----",VLOOKUP(LeaveTracker[[#This Row],[Employee Name]],Employees[[Employee Name]:[Office]],7))</f>
        <v>CENRO</v>
      </c>
      <c r="F4097" s="51" t="str">
        <f>IF(ISBLANK(LeaveTracker[[#This Row],[Employee Name]]),"-----",VLOOKUP(LeaveTracker[[#This Row],[Employee Name]],Employees[[Employee Name]:[Office]],6))</f>
        <v>CASUAL</v>
      </c>
      <c r="G4097" s="24">
        <v>44956</v>
      </c>
      <c r="H4097" s="24">
        <v>44957</v>
      </c>
      <c r="I4097" s="57" t="s">
        <v>81</v>
      </c>
      <c r="K4097" s="51" t="str">
        <f ca="1">LeaveTracker[[#This Row],[Days]]&amp;" "&amp;LeaveTracker[[#This Row],[Type of Leave]]</f>
        <v>2 SL</v>
      </c>
      <c r="L4097" s="23">
        <f ca="1">NETWORKDAYS(LeaveTracker[[#This Row],[Start Date]],LeaveTracker[[#This Row],[End Date]],lstHolidays)</f>
        <v>2</v>
      </c>
      <c r="M4097" s="27"/>
    </row>
    <row r="4098" spans="1:13" ht="30" hidden="1" customHeight="1" x14ac:dyDescent="0.3">
      <c r="A4098" s="27">
        <f t="shared" si="39"/>
        <v>474</v>
      </c>
      <c r="B4098" s="31">
        <v>44989</v>
      </c>
      <c r="C4098" s="31" t="s">
        <v>2159</v>
      </c>
      <c r="D4098" s="19" t="s">
        <v>1840</v>
      </c>
      <c r="E4098" s="51" t="str">
        <f>IF(ISBLANK(LeaveTracker[[#This Row],[Employee Name]]),"-----",VLOOKUP(LeaveTracker[[#This Row],[Employee Name]],Employees[[Employee Name]:[Office]],7))</f>
        <v>CENRO</v>
      </c>
      <c r="F4098" s="51" t="str">
        <f>IF(ISBLANK(LeaveTracker[[#This Row],[Employee Name]]),"-----",VLOOKUP(LeaveTracker[[#This Row],[Employee Name]],Employees[[Employee Name]:[Office]],6))</f>
        <v>CASUAL</v>
      </c>
      <c r="G4098" s="24">
        <v>44956</v>
      </c>
      <c r="H4098" s="24">
        <v>44956</v>
      </c>
      <c r="I4098" s="57" t="s">
        <v>81</v>
      </c>
      <c r="K4098" s="51" t="str">
        <f ca="1">LeaveTracker[[#This Row],[Days]]&amp;" "&amp;LeaveTracker[[#This Row],[Type of Leave]]</f>
        <v>1 SL</v>
      </c>
      <c r="L4098" s="23">
        <f ca="1">NETWORKDAYS(LeaveTracker[[#This Row],[Start Date]],LeaveTracker[[#This Row],[End Date]],lstHolidays)</f>
        <v>1</v>
      </c>
      <c r="M4098" s="27"/>
    </row>
    <row r="4099" spans="1:13" ht="30" hidden="1" customHeight="1" x14ac:dyDescent="0.3">
      <c r="A4099" s="27">
        <f t="shared" si="39"/>
        <v>475</v>
      </c>
      <c r="B4099" s="31">
        <v>44989</v>
      </c>
      <c r="C4099" s="31">
        <v>44968</v>
      </c>
      <c r="D4099" s="19" t="s">
        <v>1911</v>
      </c>
      <c r="E4099" s="51" t="str">
        <f>IF(ISBLANK(LeaveTracker[[#This Row],[Employee Name]]),"-----",VLOOKUP(LeaveTracker[[#This Row],[Employee Name]],Employees[[Employee Name]:[Office]],7))</f>
        <v>ONT</v>
      </c>
      <c r="F4099" s="51" t="str">
        <f>IF(ISBLANK(LeaveTracker[[#This Row],[Employee Name]]),"-----",VLOOKUP(LeaveTracker[[#This Row],[Employee Name]],Employees[[Employee Name]:[Office]],6))</f>
        <v>REGULAR</v>
      </c>
      <c r="G4099" s="24">
        <v>44949</v>
      </c>
      <c r="H4099" s="24">
        <v>44949</v>
      </c>
      <c r="I4099" s="57" t="s">
        <v>82</v>
      </c>
      <c r="K4099" s="51" t="str">
        <f ca="1">LeaveTracker[[#This Row],[Days]]&amp;" "&amp;LeaveTracker[[#This Row],[Type of Leave]]</f>
        <v>1 VL</v>
      </c>
      <c r="L4099" s="23">
        <f ca="1">NETWORKDAYS(LeaveTracker[[#This Row],[Start Date]],LeaveTracker[[#This Row],[End Date]],lstHolidays)</f>
        <v>1</v>
      </c>
      <c r="M4099" s="27"/>
    </row>
    <row r="4100" spans="1:13" ht="30" hidden="1" customHeight="1" x14ac:dyDescent="0.3">
      <c r="A4100" s="27">
        <f t="shared" si="39"/>
        <v>476</v>
      </c>
      <c r="B4100" s="31">
        <v>44989</v>
      </c>
      <c r="C4100" s="31">
        <v>44937</v>
      </c>
      <c r="D4100" s="19" t="s">
        <v>1911</v>
      </c>
      <c r="E4100" s="51" t="str">
        <f>IF(ISBLANK(LeaveTracker[[#This Row],[Employee Name]]),"-----",VLOOKUP(LeaveTracker[[#This Row],[Employee Name]],Employees[[Employee Name]:[Office]],7))</f>
        <v>ONT</v>
      </c>
      <c r="F4100" s="51" t="str">
        <f>IF(ISBLANK(LeaveTracker[[#This Row],[Employee Name]]),"-----",VLOOKUP(LeaveTracker[[#This Row],[Employee Name]],Employees[[Employee Name]:[Office]],6))</f>
        <v>REGULAR</v>
      </c>
      <c r="G4100" s="24">
        <v>44963</v>
      </c>
      <c r="H4100" s="24">
        <v>44964</v>
      </c>
      <c r="I4100" s="57" t="s">
        <v>82</v>
      </c>
      <c r="K4100" s="51" t="str">
        <f ca="1">LeaveTracker[[#This Row],[Days]]&amp;" "&amp;LeaveTracker[[#This Row],[Type of Leave]]</f>
        <v>2 VL</v>
      </c>
      <c r="L4100" s="23">
        <f ca="1">NETWORKDAYS(LeaveTracker[[#This Row],[Start Date]],LeaveTracker[[#This Row],[End Date]],lstHolidays)</f>
        <v>2</v>
      </c>
      <c r="M4100" s="27"/>
    </row>
    <row r="4101" spans="1:13" ht="30" hidden="1" customHeight="1" x14ac:dyDescent="0.3">
      <c r="A4101" s="27">
        <v>476</v>
      </c>
      <c r="B4101" s="31">
        <v>44989</v>
      </c>
      <c r="C4101" s="31">
        <v>44937</v>
      </c>
      <c r="D4101" s="19" t="s">
        <v>1911</v>
      </c>
      <c r="E4101" s="51" t="str">
        <f>IF(ISBLANK(LeaveTracker[[#This Row],[Employee Name]]),"-----",VLOOKUP(LeaveTracker[[#This Row],[Employee Name]],Employees[[Employee Name]:[Office]],7))</f>
        <v>ONT</v>
      </c>
      <c r="F4101" s="51" t="str">
        <f>IF(ISBLANK(LeaveTracker[[#This Row],[Employee Name]]),"-----",VLOOKUP(LeaveTracker[[#This Row],[Employee Name]],Employees[[Employee Name]:[Office]],6))</f>
        <v>REGULAR</v>
      </c>
      <c r="G4101" s="24">
        <v>44966</v>
      </c>
      <c r="H4101" s="24">
        <v>44967</v>
      </c>
      <c r="I4101" s="57" t="s">
        <v>82</v>
      </c>
      <c r="K4101" s="51" t="str">
        <f ca="1">LeaveTracker[[#This Row],[Days]]&amp;" "&amp;LeaveTracker[[#This Row],[Type of Leave]]</f>
        <v>2 VL</v>
      </c>
      <c r="L4101" s="23">
        <f ca="1">NETWORKDAYS(LeaveTracker[[#This Row],[Start Date]],LeaveTracker[[#This Row],[End Date]],lstHolidays)</f>
        <v>2</v>
      </c>
      <c r="M4101" s="27"/>
    </row>
    <row r="4102" spans="1:13" ht="30" hidden="1" customHeight="1" x14ac:dyDescent="0.3">
      <c r="A4102" s="27">
        <f t="shared" si="39"/>
        <v>477</v>
      </c>
      <c r="B4102" s="31">
        <v>44989</v>
      </c>
      <c r="C4102" s="31">
        <v>44937</v>
      </c>
      <c r="D4102" s="19" t="s">
        <v>1911</v>
      </c>
      <c r="E4102" s="51" t="str">
        <f>IF(ISBLANK(LeaveTracker[[#This Row],[Employee Name]]),"-----",VLOOKUP(LeaveTracker[[#This Row],[Employee Name]],Employees[[Employee Name]:[Office]],7))</f>
        <v>ONT</v>
      </c>
      <c r="F4102" s="51" t="str">
        <f>IF(ISBLANK(LeaveTracker[[#This Row],[Employee Name]]),"-----",VLOOKUP(LeaveTracker[[#This Row],[Employee Name]],Employees[[Employee Name]:[Office]],6))</f>
        <v>REGULAR</v>
      </c>
      <c r="G4102" s="24">
        <v>44965</v>
      </c>
      <c r="H4102" s="24">
        <v>44965</v>
      </c>
      <c r="I4102" s="57" t="s">
        <v>300</v>
      </c>
      <c r="J4102" s="43" t="s">
        <v>105</v>
      </c>
      <c r="K4102" s="51" t="str">
        <f ca="1">LeaveTracker[[#This Row],[Days]]&amp;" "&amp;LeaveTracker[[#This Row],[Type of Leave]]</f>
        <v>1 OTHER</v>
      </c>
      <c r="L4102" s="23">
        <f ca="1">NETWORKDAYS(LeaveTracker[[#This Row],[Start Date]],LeaveTracker[[#This Row],[End Date]],lstHolidays)</f>
        <v>1</v>
      </c>
      <c r="M4102" s="27"/>
    </row>
    <row r="4103" spans="1:13" ht="30" hidden="1" customHeight="1" x14ac:dyDescent="0.3">
      <c r="A4103" s="27">
        <f t="shared" si="39"/>
        <v>478</v>
      </c>
      <c r="B4103" s="31">
        <v>44989</v>
      </c>
      <c r="C4103" s="31">
        <v>44942</v>
      </c>
      <c r="D4103" s="19" t="s">
        <v>1845</v>
      </c>
      <c r="E4103" s="51" t="str">
        <f>IF(ISBLANK(LeaveTracker[[#This Row],[Employee Name]]),"-----",VLOOKUP(LeaveTracker[[#This Row],[Employee Name]],Employees[[Employee Name]:[Office]],7))</f>
        <v>GSO</v>
      </c>
      <c r="F4103" s="51" t="str">
        <f>IF(ISBLANK(LeaveTracker[[#This Row],[Employee Name]]),"-----",VLOOKUP(LeaveTracker[[#This Row],[Employee Name]],Employees[[Employee Name]:[Office]],6))</f>
        <v>CASUAL</v>
      </c>
      <c r="G4103" s="24">
        <v>44935</v>
      </c>
      <c r="H4103" s="24">
        <v>44936</v>
      </c>
      <c r="I4103" s="57" t="s">
        <v>300</v>
      </c>
      <c r="J4103" s="43" t="s">
        <v>105</v>
      </c>
      <c r="K4103" s="51" t="str">
        <f ca="1">LeaveTracker[[#This Row],[Days]]&amp;" "&amp;LeaveTracker[[#This Row],[Type of Leave]]</f>
        <v>2 OTHER</v>
      </c>
      <c r="L4103" s="23">
        <f ca="1">NETWORKDAYS(LeaveTracker[[#This Row],[Start Date]],LeaveTracker[[#This Row],[End Date]],lstHolidays)</f>
        <v>2</v>
      </c>
      <c r="M4103" s="27"/>
    </row>
    <row r="4104" spans="1:13" ht="30" hidden="1" customHeight="1" x14ac:dyDescent="0.3">
      <c r="A4104" s="27">
        <f t="shared" si="39"/>
        <v>479</v>
      </c>
      <c r="B4104" s="31">
        <v>44989</v>
      </c>
      <c r="C4104" s="31">
        <v>44942</v>
      </c>
      <c r="D4104" s="19" t="s">
        <v>1845</v>
      </c>
      <c r="E4104" s="51" t="str">
        <f>IF(ISBLANK(LeaveTracker[[#This Row],[Employee Name]]),"-----",VLOOKUP(LeaveTracker[[#This Row],[Employee Name]],Employees[[Employee Name]:[Office]],7))</f>
        <v>GSO</v>
      </c>
      <c r="F4104" s="51" t="str">
        <f>IF(ISBLANK(LeaveTracker[[#This Row],[Employee Name]]),"-----",VLOOKUP(LeaveTracker[[#This Row],[Employee Name]],Employees[[Employee Name]:[Office]],6))</f>
        <v>CASUAL</v>
      </c>
      <c r="G4104" s="24">
        <v>44937</v>
      </c>
      <c r="H4104" s="24">
        <v>44939</v>
      </c>
      <c r="I4104" s="57" t="s">
        <v>81</v>
      </c>
      <c r="K4104" s="51" t="str">
        <f ca="1">LeaveTracker[[#This Row],[Days]]&amp;" "&amp;LeaveTracker[[#This Row],[Type of Leave]]</f>
        <v>3 SL</v>
      </c>
      <c r="L4104" s="23">
        <f ca="1">NETWORKDAYS(LeaveTracker[[#This Row],[Start Date]],LeaveTracker[[#This Row],[End Date]],lstHolidays)</f>
        <v>3</v>
      </c>
      <c r="M4104" s="27"/>
    </row>
    <row r="4105" spans="1:13" ht="30" hidden="1" customHeight="1" x14ac:dyDescent="0.3">
      <c r="A4105" s="27">
        <f t="shared" si="39"/>
        <v>480</v>
      </c>
      <c r="B4105" s="31">
        <v>44989</v>
      </c>
      <c r="C4105" s="31">
        <v>44963</v>
      </c>
      <c r="D4105" s="19" t="s">
        <v>1845</v>
      </c>
      <c r="E4105" s="51" t="str">
        <f>IF(ISBLANK(LeaveTracker[[#This Row],[Employee Name]]),"-----",VLOOKUP(LeaveTracker[[#This Row],[Employee Name]],Employees[[Employee Name]:[Office]],7))</f>
        <v>GSO</v>
      </c>
      <c r="F4105" s="51" t="str">
        <f>IF(ISBLANK(LeaveTracker[[#This Row],[Employee Name]]),"-----",VLOOKUP(LeaveTracker[[#This Row],[Employee Name]],Employees[[Employee Name]:[Office]],6))</f>
        <v>CASUAL</v>
      </c>
      <c r="G4105" s="24">
        <v>44958</v>
      </c>
      <c r="H4105" s="24">
        <v>44960</v>
      </c>
      <c r="I4105" s="57" t="s">
        <v>81</v>
      </c>
      <c r="K4105" s="51" t="str">
        <f ca="1">LeaveTracker[[#This Row],[Days]]&amp;" "&amp;LeaveTracker[[#This Row],[Type of Leave]]</f>
        <v>3 SL</v>
      </c>
      <c r="L4105" s="23">
        <f ca="1">NETWORKDAYS(LeaveTracker[[#This Row],[Start Date]],LeaveTracker[[#This Row],[End Date]],lstHolidays)</f>
        <v>3</v>
      </c>
      <c r="M4105" s="27"/>
    </row>
    <row r="4106" spans="1:13" ht="30" hidden="1" customHeight="1" x14ac:dyDescent="0.3">
      <c r="A4106" s="27">
        <f t="shared" si="39"/>
        <v>481</v>
      </c>
      <c r="B4106" s="31">
        <v>44989</v>
      </c>
      <c r="C4106" s="31">
        <v>44916</v>
      </c>
      <c r="D4106" s="19" t="s">
        <v>1845</v>
      </c>
      <c r="E4106" s="51" t="str">
        <f>IF(ISBLANK(LeaveTracker[[#This Row],[Employee Name]]),"-----",VLOOKUP(LeaveTracker[[#This Row],[Employee Name]],Employees[[Employee Name]:[Office]],7))</f>
        <v>GSO</v>
      </c>
      <c r="F4106" s="51" t="str">
        <f>IF(ISBLANK(LeaveTracker[[#This Row],[Employee Name]]),"-----",VLOOKUP(LeaveTracker[[#This Row],[Employee Name]],Employees[[Employee Name]:[Office]],6))</f>
        <v>CASUAL</v>
      </c>
      <c r="G4106" s="24">
        <v>44914</v>
      </c>
      <c r="H4106" s="24">
        <v>44915</v>
      </c>
      <c r="I4106" s="57" t="s">
        <v>81</v>
      </c>
      <c r="K4106" s="51" t="str">
        <f ca="1">LeaveTracker[[#This Row],[Days]]&amp;" "&amp;LeaveTracker[[#This Row],[Type of Leave]]</f>
        <v>2 SL</v>
      </c>
      <c r="L4106" s="23">
        <f ca="1">NETWORKDAYS(LeaveTracker[[#This Row],[Start Date]],LeaveTracker[[#This Row],[End Date]],lstHolidays)</f>
        <v>2</v>
      </c>
      <c r="M4106" s="27"/>
    </row>
    <row r="4107" spans="1:13" ht="30" hidden="1" customHeight="1" x14ac:dyDescent="0.3">
      <c r="A4107" s="27">
        <f t="shared" si="39"/>
        <v>482</v>
      </c>
      <c r="B4107" s="31">
        <v>44989</v>
      </c>
      <c r="C4107" s="31">
        <v>44922</v>
      </c>
      <c r="D4107" s="19" t="s">
        <v>1845</v>
      </c>
      <c r="E4107" s="51" t="str">
        <f>IF(ISBLANK(LeaveTracker[[#This Row],[Employee Name]]),"-----",VLOOKUP(LeaveTracker[[#This Row],[Employee Name]],Employees[[Employee Name]:[Office]],7))</f>
        <v>GSO</v>
      </c>
      <c r="F4107" s="51" t="str">
        <f>IF(ISBLANK(LeaveTracker[[#This Row],[Employee Name]]),"-----",VLOOKUP(LeaveTracker[[#This Row],[Employee Name]],Employees[[Employee Name]:[Office]],6))</f>
        <v>CASUAL</v>
      </c>
      <c r="G4107" s="24">
        <v>44918</v>
      </c>
      <c r="H4107" s="24">
        <v>44918</v>
      </c>
      <c r="I4107" s="57" t="s">
        <v>81</v>
      </c>
      <c r="K4107" s="51" t="str">
        <f ca="1">LeaveTracker[[#This Row],[Days]]&amp;" "&amp;LeaveTracker[[#This Row],[Type of Leave]]</f>
        <v>1 SL</v>
      </c>
      <c r="L4107" s="23">
        <f ca="1">NETWORKDAYS(LeaveTracker[[#This Row],[Start Date]],LeaveTracker[[#This Row],[End Date]],lstHolidays)</f>
        <v>1</v>
      </c>
      <c r="M4107" s="27"/>
    </row>
    <row r="4108" spans="1:13" ht="30" hidden="1" customHeight="1" x14ac:dyDescent="0.3">
      <c r="A4108" s="27">
        <f t="shared" si="39"/>
        <v>483</v>
      </c>
      <c r="B4108" s="31">
        <v>44989</v>
      </c>
      <c r="C4108" s="31">
        <v>44929</v>
      </c>
      <c r="D4108" s="19" t="s">
        <v>1845</v>
      </c>
      <c r="E4108" s="51" t="str">
        <f>IF(ISBLANK(LeaveTracker[[#This Row],[Employee Name]]),"-----",VLOOKUP(LeaveTracker[[#This Row],[Employee Name]],Employees[[Employee Name]:[Office]],7))</f>
        <v>GSO</v>
      </c>
      <c r="F4108" s="51" t="str">
        <f>IF(ISBLANK(LeaveTracker[[#This Row],[Employee Name]]),"-----",VLOOKUP(LeaveTracker[[#This Row],[Employee Name]],Employees[[Employee Name]:[Office]],6))</f>
        <v>CASUAL</v>
      </c>
      <c r="G4108" s="24">
        <v>44923</v>
      </c>
      <c r="H4108" s="24">
        <v>44924</v>
      </c>
      <c r="I4108" s="57" t="s">
        <v>81</v>
      </c>
      <c r="K4108" s="51" t="str">
        <f ca="1">LeaveTracker[[#This Row],[Days]]&amp;" "&amp;LeaveTracker[[#This Row],[Type of Leave]]</f>
        <v>2 SL</v>
      </c>
      <c r="L4108" s="23">
        <f ca="1">NETWORKDAYS(LeaveTracker[[#This Row],[Start Date]],LeaveTracker[[#This Row],[End Date]],lstHolidays)</f>
        <v>2</v>
      </c>
      <c r="M4108" s="27"/>
    </row>
    <row r="4109" spans="1:13" ht="30" hidden="1" customHeight="1" x14ac:dyDescent="0.3">
      <c r="A4109" s="27">
        <f t="shared" si="39"/>
        <v>484</v>
      </c>
      <c r="B4109" s="31">
        <v>44989</v>
      </c>
      <c r="C4109" s="31">
        <v>44932</v>
      </c>
      <c r="D4109" s="19" t="s">
        <v>1863</v>
      </c>
      <c r="E4109" s="51" t="str">
        <f>IF(ISBLANK(LeaveTracker[[#This Row],[Employee Name]]),"-----",VLOOKUP(LeaveTracker[[#This Row],[Employee Name]],Employees[[Employee Name]:[Office]],7))</f>
        <v>EEO/CITY MARKET</v>
      </c>
      <c r="F4109" s="51" t="str">
        <f>IF(ISBLANK(LeaveTracker[[#This Row],[Employee Name]]),"-----",VLOOKUP(LeaveTracker[[#This Row],[Employee Name]],Employees[[Employee Name]:[Office]],6))</f>
        <v>CASUAL</v>
      </c>
      <c r="G4109" s="24">
        <v>44929</v>
      </c>
      <c r="H4109" s="24">
        <v>44930</v>
      </c>
      <c r="I4109" s="57" t="s">
        <v>81</v>
      </c>
      <c r="K4109" s="51" t="str">
        <f ca="1">LeaveTracker[[#This Row],[Days]]&amp;" "&amp;LeaveTracker[[#This Row],[Type of Leave]]</f>
        <v>2 SL</v>
      </c>
      <c r="L4109" s="23">
        <f ca="1">NETWORKDAYS(LeaveTracker[[#This Row],[Start Date]],LeaveTracker[[#This Row],[End Date]],lstHolidays)</f>
        <v>2</v>
      </c>
      <c r="M4109" s="27"/>
    </row>
    <row r="4110" spans="1:13" ht="30" hidden="1" customHeight="1" x14ac:dyDescent="0.3">
      <c r="A4110" s="27">
        <f t="shared" si="39"/>
        <v>485</v>
      </c>
      <c r="B4110" s="31">
        <v>44989</v>
      </c>
      <c r="C4110" s="31">
        <v>44896</v>
      </c>
      <c r="D4110" s="19" t="s">
        <v>1775</v>
      </c>
      <c r="E4110" s="51" t="str">
        <f>IF(ISBLANK(LeaveTracker[[#This Row],[Employee Name]]),"-----",VLOOKUP(LeaveTracker[[#This Row],[Employee Name]],Employees[[Employee Name]:[Office]],7))</f>
        <v>TCIS</v>
      </c>
      <c r="F4110" s="51" t="str">
        <f>IF(ISBLANK(LeaveTracker[[#This Row],[Employee Name]]),"-----",VLOOKUP(LeaveTracker[[#This Row],[Employee Name]],Employees[[Employee Name]:[Office]],6))</f>
        <v>JOBCON</v>
      </c>
      <c r="G4110" s="24">
        <v>44916</v>
      </c>
      <c r="H4110" s="24">
        <v>44916</v>
      </c>
      <c r="I4110" s="57" t="s">
        <v>81</v>
      </c>
      <c r="K4110" s="51" t="str">
        <f ca="1">LeaveTracker[[#This Row],[Days]]&amp;" "&amp;LeaveTracker[[#This Row],[Type of Leave]]</f>
        <v>1 SL</v>
      </c>
      <c r="L4110" s="23">
        <f ca="1">NETWORKDAYS(LeaveTracker[[#This Row],[Start Date]],LeaveTracker[[#This Row],[End Date]],lstHolidays)</f>
        <v>1</v>
      </c>
      <c r="M4110" s="27"/>
    </row>
    <row r="4111" spans="1:13" ht="30" hidden="1" customHeight="1" x14ac:dyDescent="0.3">
      <c r="A4111" s="27">
        <f t="shared" si="39"/>
        <v>486</v>
      </c>
      <c r="B4111" s="31">
        <v>44989</v>
      </c>
      <c r="C4111" s="31">
        <v>44916</v>
      </c>
      <c r="D4111" s="19" t="s">
        <v>1775</v>
      </c>
      <c r="E4111" s="51" t="str">
        <f>IF(ISBLANK(LeaveTracker[[#This Row],[Employee Name]]),"-----",VLOOKUP(LeaveTracker[[#This Row],[Employee Name]],Employees[[Employee Name]:[Office]],7))</f>
        <v>TCIS</v>
      </c>
      <c r="F4111" s="51" t="str">
        <f>IF(ISBLANK(LeaveTracker[[#This Row],[Employee Name]]),"-----",VLOOKUP(LeaveTracker[[#This Row],[Employee Name]],Employees[[Employee Name]:[Office]],6))</f>
        <v>JOBCON</v>
      </c>
      <c r="G4111" s="24">
        <v>44918</v>
      </c>
      <c r="H4111" s="24">
        <v>44924</v>
      </c>
      <c r="I4111" s="57" t="s">
        <v>82</v>
      </c>
      <c r="K4111" s="51" t="str">
        <f ca="1">LeaveTracker[[#This Row],[Days]]&amp;" "&amp;LeaveTracker[[#This Row],[Type of Leave]]</f>
        <v>4 VL</v>
      </c>
      <c r="L4111" s="23">
        <f ca="1">NETWORKDAYS(LeaveTracker[[#This Row],[Start Date]],LeaveTracker[[#This Row],[End Date]],lstHolidays)</f>
        <v>4</v>
      </c>
      <c r="M4111" s="27"/>
    </row>
    <row r="4112" spans="1:13" ht="30" hidden="1" customHeight="1" x14ac:dyDescent="0.3">
      <c r="A4112" s="27">
        <f t="shared" si="39"/>
        <v>487</v>
      </c>
      <c r="B4112" s="31">
        <v>44989</v>
      </c>
      <c r="C4112" s="31">
        <v>44911</v>
      </c>
      <c r="D4112" s="19" t="s">
        <v>2167</v>
      </c>
      <c r="E4112" s="51" t="str">
        <f>IF(ISBLANK(LeaveTracker[[#This Row],[Employee Name]]),"-----",VLOOKUP(LeaveTracker[[#This Row],[Employee Name]],Employees[[Employee Name]:[Office]],7))</f>
        <v>DA</v>
      </c>
      <c r="F4112" s="51">
        <f>IF(ISBLANK(LeaveTracker[[#This Row],[Employee Name]]),"-----",VLOOKUP(LeaveTracker[[#This Row],[Employee Name]],Employees[[Employee Name]:[Office]],6))</f>
        <v>0</v>
      </c>
      <c r="G4112" s="24">
        <v>44918</v>
      </c>
      <c r="H4112" s="24">
        <v>44924</v>
      </c>
      <c r="I4112" s="57" t="s">
        <v>82</v>
      </c>
      <c r="K4112" s="51" t="str">
        <f ca="1">LeaveTracker[[#This Row],[Days]]&amp;" "&amp;LeaveTracker[[#This Row],[Type of Leave]]</f>
        <v>4 VL</v>
      </c>
      <c r="L4112" s="23">
        <f ca="1">NETWORKDAYS(LeaveTracker[[#This Row],[Start Date]],LeaveTracker[[#This Row],[End Date]],lstHolidays)</f>
        <v>4</v>
      </c>
      <c r="M4112" s="27"/>
    </row>
    <row r="4113" spans="1:13" ht="30" hidden="1" customHeight="1" x14ac:dyDescent="0.3">
      <c r="A4113" s="27">
        <f t="shared" si="39"/>
        <v>488</v>
      </c>
      <c r="B4113" s="31">
        <v>44989</v>
      </c>
      <c r="C4113" s="31">
        <v>44939</v>
      </c>
      <c r="D4113" s="19" t="s">
        <v>1783</v>
      </c>
      <c r="E4113" s="51" t="str">
        <f>IF(ISBLANK(LeaveTracker[[#This Row],[Employee Name]]),"-----",VLOOKUP(LeaveTracker[[#This Row],[Employee Name]],Employees[[Employee Name]:[Office]],7))</f>
        <v>GSO</v>
      </c>
      <c r="F4113" s="51" t="str">
        <f>IF(ISBLANK(LeaveTracker[[#This Row],[Employee Name]]),"-----",VLOOKUP(LeaveTracker[[#This Row],[Employee Name]],Employees[[Employee Name]:[Office]],6))</f>
        <v>CASUAL</v>
      </c>
      <c r="G4113" s="24">
        <v>44938</v>
      </c>
      <c r="H4113" s="24">
        <v>44938</v>
      </c>
      <c r="I4113" s="57" t="s">
        <v>300</v>
      </c>
      <c r="J4113" s="43" t="s">
        <v>105</v>
      </c>
      <c r="K4113" s="51" t="str">
        <f ca="1">LeaveTracker[[#This Row],[Days]]&amp;" "&amp;LeaveTracker[[#This Row],[Type of Leave]]</f>
        <v>1 OTHER</v>
      </c>
      <c r="L4113" s="23">
        <f ca="1">NETWORKDAYS(LeaveTracker[[#This Row],[Start Date]],LeaveTracker[[#This Row],[End Date]],lstHolidays)</f>
        <v>1</v>
      </c>
      <c r="M4113" s="27"/>
    </row>
    <row r="4114" spans="1:13" ht="30" hidden="1" customHeight="1" x14ac:dyDescent="0.3">
      <c r="A4114" s="27">
        <f t="shared" si="39"/>
        <v>489</v>
      </c>
      <c r="B4114" s="31">
        <v>44989</v>
      </c>
      <c r="C4114" s="31">
        <v>44957</v>
      </c>
      <c r="D4114" s="19" t="s">
        <v>1783</v>
      </c>
      <c r="E4114" s="51" t="str">
        <f>IF(ISBLANK(LeaveTracker[[#This Row],[Employee Name]]),"-----",VLOOKUP(LeaveTracker[[#This Row],[Employee Name]],Employees[[Employee Name]:[Office]],7))</f>
        <v>GSO</v>
      </c>
      <c r="F4114" s="51" t="str">
        <f>IF(ISBLANK(LeaveTracker[[#This Row],[Employee Name]]),"-----",VLOOKUP(LeaveTracker[[#This Row],[Employee Name]],Employees[[Employee Name]:[Office]],6))</f>
        <v>CASUAL</v>
      </c>
      <c r="G4114" s="24">
        <v>44958</v>
      </c>
      <c r="H4114" s="24">
        <v>44958</v>
      </c>
      <c r="I4114" s="57" t="s">
        <v>300</v>
      </c>
      <c r="J4114" s="43" t="s">
        <v>105</v>
      </c>
      <c r="K4114" s="51" t="str">
        <f ca="1">LeaveTracker[[#This Row],[Days]]&amp;" "&amp;LeaveTracker[[#This Row],[Type of Leave]]</f>
        <v>1 OTHER</v>
      </c>
      <c r="L4114" s="23">
        <f ca="1">NETWORKDAYS(LeaveTracker[[#This Row],[Start Date]],LeaveTracker[[#This Row],[End Date]],lstHolidays)</f>
        <v>1</v>
      </c>
      <c r="M4114" s="27"/>
    </row>
    <row r="4115" spans="1:13" ht="30" hidden="1" customHeight="1" x14ac:dyDescent="0.3">
      <c r="A4115" s="27">
        <f t="shared" si="39"/>
        <v>490</v>
      </c>
      <c r="B4115" s="31">
        <v>44989</v>
      </c>
      <c r="C4115" s="31">
        <v>44915</v>
      </c>
      <c r="D4115" s="19" t="s">
        <v>1811</v>
      </c>
      <c r="E4115" s="51" t="str">
        <f>IF(ISBLANK(LeaveTracker[[#This Row],[Employee Name]]),"-----",VLOOKUP(LeaveTracker[[#This Row],[Employee Name]],Employees[[Employee Name]:[Office]],7))</f>
        <v>CENRO</v>
      </c>
      <c r="F4115" s="51" t="str">
        <f>IF(ISBLANK(LeaveTracker[[#This Row],[Employee Name]]),"-----",VLOOKUP(LeaveTracker[[#This Row],[Employee Name]],Employees[[Employee Name]:[Office]],6))</f>
        <v>CASUAL</v>
      </c>
      <c r="G4115" s="24">
        <v>44929</v>
      </c>
      <c r="H4115" s="24">
        <v>44931</v>
      </c>
      <c r="I4115" s="57" t="s">
        <v>82</v>
      </c>
      <c r="K4115" s="51" t="str">
        <f ca="1">LeaveTracker[[#This Row],[Days]]&amp;" "&amp;LeaveTracker[[#This Row],[Type of Leave]]</f>
        <v>3 VL</v>
      </c>
      <c r="L4115" s="23">
        <f ca="1">NETWORKDAYS(LeaveTracker[[#This Row],[Start Date]],LeaveTracker[[#This Row],[End Date]],lstHolidays)</f>
        <v>3</v>
      </c>
      <c r="M4115" s="27"/>
    </row>
    <row r="4116" spans="1:13" ht="30" hidden="1" customHeight="1" x14ac:dyDescent="0.3">
      <c r="A4116" s="27">
        <f t="shared" si="39"/>
        <v>491</v>
      </c>
      <c r="B4116" s="31">
        <v>44989</v>
      </c>
      <c r="C4116" s="31">
        <v>44951</v>
      </c>
      <c r="D4116" s="19" t="s">
        <v>1811</v>
      </c>
      <c r="E4116" s="51" t="str">
        <f>IF(ISBLANK(LeaveTracker[[#This Row],[Employee Name]]),"-----",VLOOKUP(LeaveTracker[[#This Row],[Employee Name]],Employees[[Employee Name]:[Office]],7))</f>
        <v>CENRO</v>
      </c>
      <c r="F4116" s="51" t="str">
        <f>IF(ISBLANK(LeaveTracker[[#This Row],[Employee Name]]),"-----",VLOOKUP(LeaveTracker[[#This Row],[Employee Name]],Employees[[Employee Name]:[Office]],6))</f>
        <v>CASUAL</v>
      </c>
      <c r="G4116" s="24">
        <v>44949</v>
      </c>
      <c r="H4116" s="24">
        <v>44950</v>
      </c>
      <c r="I4116" s="57" t="s">
        <v>81</v>
      </c>
      <c r="K4116" s="51" t="str">
        <f ca="1">LeaveTracker[[#This Row],[Days]]&amp;" "&amp;LeaveTracker[[#This Row],[Type of Leave]]</f>
        <v>2 SL</v>
      </c>
      <c r="L4116" s="23">
        <f ca="1">NETWORKDAYS(LeaveTracker[[#This Row],[Start Date]],LeaveTracker[[#This Row],[End Date]],lstHolidays)</f>
        <v>2</v>
      </c>
      <c r="M4116" s="27"/>
    </row>
    <row r="4117" spans="1:13" ht="30" hidden="1" customHeight="1" x14ac:dyDescent="0.3">
      <c r="A4117" s="27">
        <f t="shared" si="39"/>
        <v>492</v>
      </c>
      <c r="B4117" s="31">
        <v>44989</v>
      </c>
      <c r="C4117" s="31">
        <v>44945</v>
      </c>
      <c r="D4117" s="19" t="s">
        <v>1777</v>
      </c>
      <c r="E4117" s="51" t="str">
        <f>IF(ISBLANK(LeaveTracker[[#This Row],[Employee Name]]),"-----",VLOOKUP(LeaveTracker[[#This Row],[Employee Name]],Employees[[Employee Name]:[Office]],7))</f>
        <v>CEO</v>
      </c>
      <c r="F4117" s="51" t="str">
        <f>IF(ISBLANK(LeaveTracker[[#This Row],[Employee Name]]),"-----",VLOOKUP(LeaveTracker[[#This Row],[Employee Name]],Employees[[Employee Name]:[Office]],6))</f>
        <v>CASUAL</v>
      </c>
      <c r="G4117" s="24">
        <v>44944</v>
      </c>
      <c r="H4117" s="24">
        <v>44944</v>
      </c>
      <c r="I4117" s="57" t="s">
        <v>300</v>
      </c>
      <c r="J4117" s="43" t="s">
        <v>105</v>
      </c>
      <c r="K4117" s="51" t="str">
        <f ca="1">LeaveTracker[[#This Row],[Days]]&amp;" "&amp;LeaveTracker[[#This Row],[Type of Leave]]</f>
        <v>1 OTHER</v>
      </c>
      <c r="L4117" s="23">
        <f ca="1">NETWORKDAYS(LeaveTracker[[#This Row],[Start Date]],LeaveTracker[[#This Row],[End Date]],lstHolidays)</f>
        <v>1</v>
      </c>
      <c r="M4117" s="27"/>
    </row>
    <row r="4118" spans="1:13" ht="30" hidden="1" customHeight="1" x14ac:dyDescent="0.3">
      <c r="A4118" s="27">
        <f t="shared" si="39"/>
        <v>493</v>
      </c>
      <c r="B4118" s="31">
        <v>44989</v>
      </c>
      <c r="C4118" s="31">
        <v>44956</v>
      </c>
      <c r="D4118" s="19" t="s">
        <v>1777</v>
      </c>
      <c r="E4118" s="51" t="str">
        <f>IF(ISBLANK(LeaveTracker[[#This Row],[Employee Name]]),"-----",VLOOKUP(LeaveTracker[[#This Row],[Employee Name]],Employees[[Employee Name]:[Office]],7))</f>
        <v>CEO</v>
      </c>
      <c r="F4118" s="51" t="str">
        <f>IF(ISBLANK(LeaveTracker[[#This Row],[Employee Name]]),"-----",VLOOKUP(LeaveTracker[[#This Row],[Employee Name]],Employees[[Employee Name]:[Office]],6))</f>
        <v>CASUAL</v>
      </c>
      <c r="G4118" s="24">
        <v>44956</v>
      </c>
      <c r="H4118" s="24">
        <v>44956</v>
      </c>
      <c r="I4118" s="57" t="s">
        <v>81</v>
      </c>
      <c r="K4118" s="51" t="str">
        <f ca="1">LeaveTracker[[#This Row],[Days]]&amp;" "&amp;LeaveTracker[[#This Row],[Type of Leave]]</f>
        <v>1 SL</v>
      </c>
      <c r="L4118" s="23">
        <f ca="1">NETWORKDAYS(LeaveTracker[[#This Row],[Start Date]],LeaveTracker[[#This Row],[End Date]],lstHolidays)</f>
        <v>1</v>
      </c>
      <c r="M4118" s="27"/>
    </row>
    <row r="4119" spans="1:13" ht="30" hidden="1" customHeight="1" x14ac:dyDescent="0.3">
      <c r="A4119" s="27">
        <f t="shared" si="39"/>
        <v>494</v>
      </c>
      <c r="B4119" s="31">
        <v>44989</v>
      </c>
      <c r="C4119" s="31">
        <v>44960</v>
      </c>
      <c r="D4119" s="19" t="s">
        <v>1777</v>
      </c>
      <c r="E4119" s="51" t="str">
        <f>IF(ISBLANK(LeaveTracker[[#This Row],[Employee Name]]),"-----",VLOOKUP(LeaveTracker[[#This Row],[Employee Name]],Employees[[Employee Name]:[Office]],7))</f>
        <v>CEO</v>
      </c>
      <c r="F4119" s="51" t="str">
        <f>IF(ISBLANK(LeaveTracker[[#This Row],[Employee Name]]),"-----",VLOOKUP(LeaveTracker[[#This Row],[Employee Name]],Employees[[Employee Name]:[Office]],6))</f>
        <v>CASUAL</v>
      </c>
      <c r="G4119" s="24">
        <v>44966</v>
      </c>
      <c r="H4119" s="24">
        <v>44966</v>
      </c>
      <c r="I4119" s="57" t="s">
        <v>82</v>
      </c>
      <c r="K4119" s="51" t="str">
        <f ca="1">LeaveTracker[[#This Row],[Days]]&amp;" "&amp;LeaveTracker[[#This Row],[Type of Leave]]</f>
        <v>1 VL</v>
      </c>
      <c r="L4119" s="23">
        <f ca="1">NETWORKDAYS(LeaveTracker[[#This Row],[Start Date]],LeaveTracker[[#This Row],[End Date]],lstHolidays)</f>
        <v>1</v>
      </c>
      <c r="M4119" s="27"/>
    </row>
    <row r="4120" spans="1:13" ht="30" hidden="1" customHeight="1" x14ac:dyDescent="0.3">
      <c r="A4120" s="27">
        <f t="shared" si="39"/>
        <v>495</v>
      </c>
      <c r="B4120" s="31">
        <v>44989</v>
      </c>
      <c r="C4120" s="31">
        <v>44943</v>
      </c>
      <c r="D4120" s="19" t="s">
        <v>1786</v>
      </c>
      <c r="E4120" s="51" t="str">
        <f>IF(ISBLANK(LeaveTracker[[#This Row],[Employee Name]]),"-----",VLOOKUP(LeaveTracker[[#This Row],[Employee Name]],Employees[[Employee Name]:[Office]],7))</f>
        <v>ONT</v>
      </c>
      <c r="F4120" s="51" t="str">
        <f>IF(ISBLANK(LeaveTracker[[#This Row],[Employee Name]]),"-----",VLOOKUP(LeaveTracker[[#This Row],[Employee Name]],Employees[[Employee Name]:[Office]],6))</f>
        <v>CASUAL</v>
      </c>
      <c r="G4120" s="24">
        <v>44935</v>
      </c>
      <c r="H4120" s="24">
        <v>44940</v>
      </c>
      <c r="I4120" s="57" t="s">
        <v>81</v>
      </c>
      <c r="K4120" s="51" t="str">
        <f ca="1">LeaveTracker[[#This Row],[Days]]&amp;" "&amp;LeaveTracker[[#This Row],[Type of Leave]]</f>
        <v>5 SL</v>
      </c>
      <c r="L4120" s="23">
        <f ca="1">NETWORKDAYS(LeaveTracker[[#This Row],[Start Date]],LeaveTracker[[#This Row],[End Date]],lstHolidays)</f>
        <v>5</v>
      </c>
      <c r="M4120" s="27"/>
    </row>
    <row r="4121" spans="1:13" ht="30" hidden="1" customHeight="1" x14ac:dyDescent="0.3">
      <c r="A4121" s="27">
        <f t="shared" ref="A4121:A4184" si="40">A4120+1</f>
        <v>496</v>
      </c>
      <c r="B4121" s="31">
        <v>44989</v>
      </c>
      <c r="C4121" s="31">
        <v>44937</v>
      </c>
      <c r="D4121" s="19" t="s">
        <v>1896</v>
      </c>
      <c r="E4121" s="51" t="str">
        <f>IF(ISBLANK(LeaveTracker[[#This Row],[Employee Name]]),"-----",VLOOKUP(LeaveTracker[[#This Row],[Employee Name]],Employees[[Employee Name]:[Office]],7))</f>
        <v>GSO</v>
      </c>
      <c r="F4121" s="51" t="str">
        <f>IF(ISBLANK(LeaveTracker[[#This Row],[Employee Name]]),"-----",VLOOKUP(LeaveTracker[[#This Row],[Employee Name]],Employees[[Employee Name]:[Office]],6))</f>
        <v>CASUAL</v>
      </c>
      <c r="G4121" s="24">
        <v>44936</v>
      </c>
      <c r="H4121" s="24">
        <v>44936</v>
      </c>
      <c r="I4121" s="57" t="s">
        <v>300</v>
      </c>
      <c r="J4121" s="43" t="s">
        <v>105</v>
      </c>
      <c r="K4121" s="51" t="str">
        <f ca="1">LeaveTracker[[#This Row],[Days]]&amp;" "&amp;LeaveTracker[[#This Row],[Type of Leave]]</f>
        <v>1 OTHER</v>
      </c>
      <c r="L4121" s="23">
        <f ca="1">NETWORKDAYS(LeaveTracker[[#This Row],[Start Date]],LeaveTracker[[#This Row],[End Date]],lstHolidays)</f>
        <v>1</v>
      </c>
      <c r="M4121" s="27"/>
    </row>
    <row r="4122" spans="1:13" ht="30" hidden="1" customHeight="1" x14ac:dyDescent="0.3">
      <c r="A4122" s="27">
        <f t="shared" si="40"/>
        <v>497</v>
      </c>
      <c r="B4122" s="31">
        <v>44989</v>
      </c>
      <c r="C4122" s="31">
        <v>44930</v>
      </c>
      <c r="D4122" s="19" t="s">
        <v>1779</v>
      </c>
      <c r="E4122" s="51" t="str">
        <f>IF(ISBLANK(LeaveTracker[[#This Row],[Employee Name]]),"-----",VLOOKUP(LeaveTracker[[#This Row],[Employee Name]],Employees[[Employee Name]:[Office]],7))</f>
        <v>DEPED</v>
      </c>
      <c r="F4122" s="51" t="str">
        <f>IF(ISBLANK(LeaveTracker[[#This Row],[Employee Name]]),"-----",VLOOKUP(LeaveTracker[[#This Row],[Employee Name]],Employees[[Employee Name]:[Office]],6))</f>
        <v>CASUAL</v>
      </c>
      <c r="G4122" s="24">
        <v>44916</v>
      </c>
      <c r="H4122" s="24">
        <v>44924</v>
      </c>
      <c r="I4122" s="57" t="s">
        <v>81</v>
      </c>
      <c r="K4122" s="51" t="str">
        <f ca="1">LeaveTracker[[#This Row],[Days]]&amp;" "&amp;LeaveTracker[[#This Row],[Type of Leave]]</f>
        <v>6 SL</v>
      </c>
      <c r="L4122" s="23">
        <f ca="1">NETWORKDAYS(LeaveTracker[[#This Row],[Start Date]],LeaveTracker[[#This Row],[End Date]],lstHolidays)</f>
        <v>6</v>
      </c>
      <c r="M4122" s="27"/>
    </row>
    <row r="4123" spans="1:13" ht="30" hidden="1" customHeight="1" x14ac:dyDescent="0.3">
      <c r="A4123" s="27">
        <f t="shared" si="40"/>
        <v>498</v>
      </c>
      <c r="B4123" s="31">
        <v>44989</v>
      </c>
      <c r="C4123" s="31">
        <v>44914</v>
      </c>
      <c r="D4123" s="19" t="s">
        <v>1783</v>
      </c>
      <c r="E4123" s="51" t="str">
        <f>IF(ISBLANK(LeaveTracker[[#This Row],[Employee Name]]),"-----",VLOOKUP(LeaveTracker[[#This Row],[Employee Name]],Employees[[Employee Name]:[Office]],7))</f>
        <v>GSO</v>
      </c>
      <c r="F4123" s="51" t="str">
        <f>IF(ISBLANK(LeaveTracker[[#This Row],[Employee Name]]),"-----",VLOOKUP(LeaveTracker[[#This Row],[Employee Name]],Employees[[Employee Name]:[Office]],6))</f>
        <v>CASUAL</v>
      </c>
      <c r="G4123" s="24">
        <v>44911</v>
      </c>
      <c r="H4123" s="24">
        <v>44911</v>
      </c>
      <c r="I4123" s="57" t="s">
        <v>81</v>
      </c>
      <c r="K4123" s="51" t="str">
        <f ca="1">LeaveTracker[[#This Row],[Days]]&amp;" "&amp;LeaveTracker[[#This Row],[Type of Leave]]</f>
        <v>1 SL</v>
      </c>
      <c r="L4123" s="23">
        <f ca="1">NETWORKDAYS(LeaveTracker[[#This Row],[Start Date]],LeaveTracker[[#This Row],[End Date]],lstHolidays)</f>
        <v>1</v>
      </c>
      <c r="M4123" s="27"/>
    </row>
    <row r="4124" spans="1:13" ht="30" hidden="1" customHeight="1" x14ac:dyDescent="0.3">
      <c r="A4124" s="27">
        <f t="shared" si="40"/>
        <v>499</v>
      </c>
      <c r="B4124" s="31">
        <v>44989</v>
      </c>
      <c r="C4124" s="31">
        <v>44930</v>
      </c>
      <c r="D4124" s="19" t="s">
        <v>1783</v>
      </c>
      <c r="E4124" s="51" t="str">
        <f>IF(ISBLANK(LeaveTracker[[#This Row],[Employee Name]]),"-----",VLOOKUP(LeaveTracker[[#This Row],[Employee Name]],Employees[[Employee Name]:[Office]],7))</f>
        <v>GSO</v>
      </c>
      <c r="F4124" s="51" t="str">
        <f>IF(ISBLANK(LeaveTracker[[#This Row],[Employee Name]]),"-----",VLOOKUP(LeaveTracker[[#This Row],[Employee Name]],Employees[[Employee Name]:[Office]],6))</f>
        <v>CASUAL</v>
      </c>
      <c r="G4124" s="24">
        <v>44929</v>
      </c>
      <c r="H4124" s="24">
        <v>44929</v>
      </c>
      <c r="I4124" s="57" t="s">
        <v>300</v>
      </c>
      <c r="J4124" s="43" t="s">
        <v>105</v>
      </c>
      <c r="K4124" s="51" t="str">
        <f ca="1">LeaveTracker[[#This Row],[Days]]&amp;" "&amp;LeaveTracker[[#This Row],[Type of Leave]]</f>
        <v>1 OTHER</v>
      </c>
      <c r="L4124" s="23">
        <f ca="1">NETWORKDAYS(LeaveTracker[[#This Row],[Start Date]],LeaveTracker[[#This Row],[End Date]],lstHolidays)</f>
        <v>1</v>
      </c>
      <c r="M4124" s="27"/>
    </row>
    <row r="4125" spans="1:13" ht="30" hidden="1" customHeight="1" x14ac:dyDescent="0.3">
      <c r="A4125" s="27">
        <f t="shared" si="40"/>
        <v>500</v>
      </c>
      <c r="B4125" s="31">
        <v>44989</v>
      </c>
      <c r="C4125" s="31">
        <v>44957</v>
      </c>
      <c r="D4125" s="19" t="s">
        <v>1842</v>
      </c>
      <c r="E4125" s="51" t="str">
        <f>IF(ISBLANK(LeaveTracker[[#This Row],[Employee Name]]),"-----",VLOOKUP(LeaveTracker[[#This Row],[Employee Name]],Employees[[Employee Name]:[Office]],7))</f>
        <v>CHO</v>
      </c>
      <c r="F4125" s="51" t="str">
        <f>IF(ISBLANK(LeaveTracker[[#This Row],[Employee Name]]),"-----",VLOOKUP(LeaveTracker[[#This Row],[Employee Name]],Employees[[Employee Name]:[Office]],6))</f>
        <v>CASUAL</v>
      </c>
      <c r="G4125" s="24">
        <v>44944</v>
      </c>
      <c r="H4125" s="24">
        <v>44944</v>
      </c>
      <c r="I4125" s="57" t="s">
        <v>81</v>
      </c>
      <c r="K4125" s="51" t="str">
        <f ca="1">LeaveTracker[[#This Row],[Days]]&amp;" "&amp;LeaveTracker[[#This Row],[Type of Leave]]</f>
        <v>1 SL</v>
      </c>
      <c r="L4125" s="23">
        <f ca="1">NETWORKDAYS(LeaveTracker[[#This Row],[Start Date]],LeaveTracker[[#This Row],[End Date]],lstHolidays)</f>
        <v>1</v>
      </c>
      <c r="M4125" s="27"/>
    </row>
    <row r="4126" spans="1:13" ht="30" hidden="1" customHeight="1" x14ac:dyDescent="0.3">
      <c r="A4126" s="27">
        <v>500</v>
      </c>
      <c r="B4126" s="31">
        <v>44989</v>
      </c>
      <c r="C4126" s="31">
        <v>44957</v>
      </c>
      <c r="D4126" s="19" t="s">
        <v>1842</v>
      </c>
      <c r="E4126" s="51" t="str">
        <f>IF(ISBLANK(LeaveTracker[[#This Row],[Employee Name]]),"-----",VLOOKUP(LeaveTracker[[#This Row],[Employee Name]],Employees[[Employee Name]:[Office]],7))</f>
        <v>CHO</v>
      </c>
      <c r="F4126" s="51" t="str">
        <f>IF(ISBLANK(LeaveTracker[[#This Row],[Employee Name]]),"-----",VLOOKUP(LeaveTracker[[#This Row],[Employee Name]],Employees[[Employee Name]:[Office]],6))</f>
        <v>CASUAL</v>
      </c>
      <c r="G4126" s="24">
        <v>44956</v>
      </c>
      <c r="H4126" s="24">
        <v>44956</v>
      </c>
      <c r="I4126" s="57" t="s">
        <v>81</v>
      </c>
      <c r="K4126" s="51" t="str">
        <f ca="1">LeaveTracker[[#This Row],[Days]]&amp;" "&amp;LeaveTracker[[#This Row],[Type of Leave]]</f>
        <v>1 SL</v>
      </c>
      <c r="L4126" s="23">
        <f ca="1">NETWORKDAYS(LeaveTracker[[#This Row],[Start Date]],LeaveTracker[[#This Row],[End Date]],lstHolidays)</f>
        <v>1</v>
      </c>
      <c r="M4126" s="27"/>
    </row>
    <row r="4127" spans="1:13" ht="30" hidden="1" customHeight="1" x14ac:dyDescent="0.3">
      <c r="A4127" s="27">
        <f t="shared" si="40"/>
        <v>501</v>
      </c>
      <c r="B4127" s="31">
        <v>44989</v>
      </c>
      <c r="C4127" s="31">
        <v>44973</v>
      </c>
      <c r="D4127" s="19" t="s">
        <v>1965</v>
      </c>
      <c r="E4127" s="51" t="str">
        <f>IF(ISBLANK(LeaveTracker[[#This Row],[Employee Name]]),"-----",VLOOKUP(LeaveTracker[[#This Row],[Employee Name]],Employees[[Employee Name]:[Office]],7))</f>
        <v>BPLO</v>
      </c>
      <c r="F4127" s="51" t="str">
        <f>IF(ISBLANK(LeaveTracker[[#This Row],[Employee Name]]),"-----",VLOOKUP(LeaveTracker[[#This Row],[Employee Name]],Employees[[Employee Name]:[Office]],6))</f>
        <v>JOBCON</v>
      </c>
      <c r="G4127" s="24">
        <v>44966</v>
      </c>
      <c r="H4127" s="24">
        <v>44967</v>
      </c>
      <c r="I4127" s="57" t="s">
        <v>81</v>
      </c>
      <c r="K4127" s="51" t="str">
        <f ca="1">LeaveTracker[[#This Row],[Days]]&amp;" "&amp;LeaveTracker[[#This Row],[Type of Leave]]</f>
        <v>2 SL</v>
      </c>
      <c r="L4127" s="23">
        <f ca="1">NETWORKDAYS(LeaveTracker[[#This Row],[Start Date]],LeaveTracker[[#This Row],[End Date]],lstHolidays)</f>
        <v>2</v>
      </c>
      <c r="M4127" s="27"/>
    </row>
    <row r="4128" spans="1:13" ht="30" hidden="1" customHeight="1" x14ac:dyDescent="0.3">
      <c r="A4128" s="27">
        <v>501</v>
      </c>
      <c r="B4128" s="31">
        <v>44989</v>
      </c>
      <c r="C4128" s="31">
        <v>44973</v>
      </c>
      <c r="D4128" s="19" t="s">
        <v>1965</v>
      </c>
      <c r="E4128" s="51" t="str">
        <f>IF(ISBLANK(LeaveTracker[[#This Row],[Employee Name]]),"-----",VLOOKUP(LeaveTracker[[#This Row],[Employee Name]],Employees[[Employee Name]:[Office]],7))</f>
        <v>BPLO</v>
      </c>
      <c r="F4128" s="51" t="str">
        <f>IF(ISBLANK(LeaveTracker[[#This Row],[Employee Name]]),"-----",VLOOKUP(LeaveTracker[[#This Row],[Employee Name]],Employees[[Employee Name]:[Office]],6))</f>
        <v>JOBCON</v>
      </c>
      <c r="G4128" s="24">
        <v>44972</v>
      </c>
      <c r="H4128" s="24">
        <v>44972</v>
      </c>
      <c r="I4128" s="57" t="s">
        <v>81</v>
      </c>
      <c r="K4128" s="51" t="str">
        <f ca="1">LeaveTracker[[#This Row],[Days]]&amp;" "&amp;LeaveTracker[[#This Row],[Type of Leave]]</f>
        <v>1 SL</v>
      </c>
      <c r="L4128" s="23">
        <f ca="1">NETWORKDAYS(LeaveTracker[[#This Row],[Start Date]],LeaveTracker[[#This Row],[End Date]],lstHolidays)</f>
        <v>1</v>
      </c>
      <c r="M4128" s="27"/>
    </row>
    <row r="4129" spans="1:13" ht="30" hidden="1" customHeight="1" x14ac:dyDescent="0.3">
      <c r="A4129" s="27">
        <v>501</v>
      </c>
      <c r="B4129" s="31">
        <v>44989</v>
      </c>
      <c r="C4129" s="31">
        <v>44973</v>
      </c>
      <c r="D4129" s="19" t="s">
        <v>1965</v>
      </c>
      <c r="E4129" s="51" t="str">
        <f>IF(ISBLANK(LeaveTracker[[#This Row],[Employee Name]]),"-----",VLOOKUP(LeaveTracker[[#This Row],[Employee Name]],Employees[[Employee Name]:[Office]],7))</f>
        <v>BPLO</v>
      </c>
      <c r="F4129" s="51" t="str">
        <f>IF(ISBLANK(LeaveTracker[[#This Row],[Employee Name]]),"-----",VLOOKUP(LeaveTracker[[#This Row],[Employee Name]],Employees[[Employee Name]:[Office]],6))</f>
        <v>JOBCON</v>
      </c>
      <c r="G4129" s="24">
        <v>44974</v>
      </c>
      <c r="H4129" s="24">
        <v>44974</v>
      </c>
      <c r="I4129" s="57" t="s">
        <v>81</v>
      </c>
      <c r="K4129" s="51" t="str">
        <f ca="1">LeaveTracker[[#This Row],[Days]]&amp;" "&amp;LeaveTracker[[#This Row],[Type of Leave]]</f>
        <v>1 SL</v>
      </c>
      <c r="L4129" s="23">
        <f ca="1">NETWORKDAYS(LeaveTracker[[#This Row],[Start Date]],LeaveTracker[[#This Row],[End Date]],lstHolidays)</f>
        <v>1</v>
      </c>
      <c r="M4129" s="27"/>
    </row>
    <row r="4130" spans="1:13" ht="30" hidden="1" customHeight="1" x14ac:dyDescent="0.3">
      <c r="A4130" s="27">
        <v>501</v>
      </c>
      <c r="B4130" s="31">
        <v>44989</v>
      </c>
      <c r="C4130" s="31">
        <v>44973</v>
      </c>
      <c r="D4130" s="19" t="s">
        <v>1965</v>
      </c>
      <c r="E4130" s="51" t="str">
        <f>IF(ISBLANK(LeaveTracker[[#This Row],[Employee Name]]),"-----",VLOOKUP(LeaveTracker[[#This Row],[Employee Name]],Employees[[Employee Name]:[Office]],7))</f>
        <v>BPLO</v>
      </c>
      <c r="F4130" s="51" t="str">
        <f>IF(ISBLANK(LeaveTracker[[#This Row],[Employee Name]]),"-----",VLOOKUP(LeaveTracker[[#This Row],[Employee Name]],Employees[[Employee Name]:[Office]],6))</f>
        <v>JOBCON</v>
      </c>
      <c r="G4130" s="24">
        <v>44977</v>
      </c>
      <c r="H4130" s="24">
        <v>44980</v>
      </c>
      <c r="I4130" s="57" t="s">
        <v>81</v>
      </c>
      <c r="K4130" s="51" t="str">
        <f ca="1">LeaveTracker[[#This Row],[Days]]&amp;" "&amp;LeaveTracker[[#This Row],[Type of Leave]]</f>
        <v>4 SL</v>
      </c>
      <c r="L4130" s="23">
        <f ca="1">NETWORKDAYS(LeaveTracker[[#This Row],[Start Date]],LeaveTracker[[#This Row],[End Date]],lstHolidays)</f>
        <v>4</v>
      </c>
      <c r="M4130" s="27"/>
    </row>
    <row r="4131" spans="1:13" ht="30" hidden="1" customHeight="1" x14ac:dyDescent="0.3">
      <c r="A4131" s="27">
        <f t="shared" si="40"/>
        <v>502</v>
      </c>
      <c r="B4131" s="31">
        <v>44989</v>
      </c>
      <c r="C4131" s="31">
        <v>44914</v>
      </c>
      <c r="D4131" s="19" t="s">
        <v>1788</v>
      </c>
      <c r="E4131" s="51" t="str">
        <f>IF(ISBLANK(LeaveTracker[[#This Row],[Employee Name]]),"-----",VLOOKUP(LeaveTracker[[#This Row],[Employee Name]],Employees[[Employee Name]:[Office]],7))</f>
        <v>GSO</v>
      </c>
      <c r="F4131" s="51" t="str">
        <f>IF(ISBLANK(LeaveTracker[[#This Row],[Employee Name]]),"-----",VLOOKUP(LeaveTracker[[#This Row],[Employee Name]],Employees[[Employee Name]:[Office]],6))</f>
        <v>CASUAL</v>
      </c>
      <c r="G4131" s="24">
        <v>44921</v>
      </c>
      <c r="H4131" s="24">
        <v>44921</v>
      </c>
      <c r="I4131" s="57" t="s">
        <v>300</v>
      </c>
      <c r="J4131" s="43" t="s">
        <v>2145</v>
      </c>
      <c r="K4131" s="51" t="str">
        <f ca="1">LeaveTracker[[#This Row],[Days]]&amp;" "&amp;LeaveTracker[[#This Row],[Type of Leave]]</f>
        <v>0 OTHER</v>
      </c>
      <c r="L4131" s="23">
        <f ca="1">NETWORKDAYS(LeaveTracker[[#This Row],[Start Date]],LeaveTracker[[#This Row],[End Date]],lstHolidays)</f>
        <v>0</v>
      </c>
      <c r="M4131" s="27"/>
    </row>
    <row r="4132" spans="1:13" ht="30" hidden="1" customHeight="1" x14ac:dyDescent="0.3">
      <c r="A4132" s="27">
        <f t="shared" si="40"/>
        <v>503</v>
      </c>
      <c r="B4132" s="31">
        <v>44989</v>
      </c>
      <c r="C4132" s="31">
        <v>44915</v>
      </c>
      <c r="D4132" s="19" t="s">
        <v>1788</v>
      </c>
      <c r="E4132" s="51" t="str">
        <f>IF(ISBLANK(LeaveTracker[[#This Row],[Employee Name]]),"-----",VLOOKUP(LeaveTracker[[#This Row],[Employee Name]],Employees[[Employee Name]:[Office]],7))</f>
        <v>GSO</v>
      </c>
      <c r="F4132" s="51" t="str">
        <f>IF(ISBLANK(LeaveTracker[[#This Row],[Employee Name]]),"-----",VLOOKUP(LeaveTracker[[#This Row],[Employee Name]],Employees[[Employee Name]:[Office]],6))</f>
        <v>CASUAL</v>
      </c>
      <c r="G4132" s="24">
        <v>45287</v>
      </c>
      <c r="H4132" s="24">
        <v>45289</v>
      </c>
      <c r="I4132" s="57" t="s">
        <v>82</v>
      </c>
      <c r="K4132" s="51" t="str">
        <f ca="1">LeaveTracker[[#This Row],[Days]]&amp;" "&amp;LeaveTracker[[#This Row],[Type of Leave]]</f>
        <v>3 VL</v>
      </c>
      <c r="L4132" s="23">
        <f ca="1">NETWORKDAYS(LeaveTracker[[#This Row],[Start Date]],LeaveTracker[[#This Row],[End Date]],lstHolidays)</f>
        <v>3</v>
      </c>
      <c r="M4132" s="27"/>
    </row>
    <row r="4133" spans="1:13" ht="30" hidden="1" customHeight="1" x14ac:dyDescent="0.3">
      <c r="A4133" s="27">
        <f t="shared" si="40"/>
        <v>504</v>
      </c>
      <c r="B4133" s="31">
        <v>44989</v>
      </c>
      <c r="C4133" s="31">
        <v>44943</v>
      </c>
      <c r="D4133" s="19" t="s">
        <v>1787</v>
      </c>
      <c r="E4133" s="51" t="str">
        <f>IF(ISBLANK(LeaveTracker[[#This Row],[Employee Name]]),"-----",VLOOKUP(LeaveTracker[[#This Row],[Employee Name]],Employees[[Employee Name]:[Office]],7))</f>
        <v>ONT</v>
      </c>
      <c r="F4133" s="51" t="str">
        <f>IF(ISBLANK(LeaveTracker[[#This Row],[Employee Name]]),"-----",VLOOKUP(LeaveTracker[[#This Row],[Employee Name]],Employees[[Employee Name]:[Office]],6))</f>
        <v>CASUAL</v>
      </c>
      <c r="G4133" s="24">
        <v>44963</v>
      </c>
      <c r="H4133" s="24">
        <v>44963</v>
      </c>
      <c r="I4133" s="57" t="s">
        <v>82</v>
      </c>
      <c r="K4133" s="51" t="str">
        <f ca="1">LeaveTracker[[#This Row],[Days]]&amp;" "&amp;LeaveTracker[[#This Row],[Type of Leave]]</f>
        <v>1 VL</v>
      </c>
      <c r="L4133" s="23">
        <f ca="1">NETWORKDAYS(LeaveTracker[[#This Row],[Start Date]],LeaveTracker[[#This Row],[End Date]],lstHolidays)</f>
        <v>1</v>
      </c>
      <c r="M4133" s="27"/>
    </row>
    <row r="4134" spans="1:13" ht="30" hidden="1" customHeight="1" x14ac:dyDescent="0.3">
      <c r="A4134" s="27">
        <v>504</v>
      </c>
      <c r="B4134" s="31">
        <v>44989</v>
      </c>
      <c r="C4134" s="31">
        <v>44943</v>
      </c>
      <c r="D4134" s="19" t="s">
        <v>1787</v>
      </c>
      <c r="E4134" s="51" t="str">
        <f>IF(ISBLANK(LeaveTracker[[#This Row],[Employee Name]]),"-----",VLOOKUP(LeaveTracker[[#This Row],[Employee Name]],Employees[[Employee Name]:[Office]],7))</f>
        <v>ONT</v>
      </c>
      <c r="F4134" s="51" t="str">
        <f>IF(ISBLANK(LeaveTracker[[#This Row],[Employee Name]]),"-----",VLOOKUP(LeaveTracker[[#This Row],[Employee Name]],Employees[[Employee Name]:[Office]],6))</f>
        <v>CASUAL</v>
      </c>
      <c r="G4134" s="24">
        <v>44972</v>
      </c>
      <c r="H4134" s="24">
        <v>44972</v>
      </c>
      <c r="I4134" s="57" t="s">
        <v>82</v>
      </c>
      <c r="K4134" s="51" t="str">
        <f ca="1">LeaveTracker[[#This Row],[Days]]&amp;" "&amp;LeaveTracker[[#This Row],[Type of Leave]]</f>
        <v>1 VL</v>
      </c>
      <c r="L4134" s="23">
        <f ca="1">NETWORKDAYS(LeaveTracker[[#This Row],[Start Date]],LeaveTracker[[#This Row],[End Date]],lstHolidays)</f>
        <v>1</v>
      </c>
      <c r="M4134" s="27"/>
    </row>
    <row r="4135" spans="1:13" ht="30" hidden="1" customHeight="1" x14ac:dyDescent="0.3">
      <c r="A4135" s="27">
        <f t="shared" si="40"/>
        <v>505</v>
      </c>
      <c r="B4135" s="31">
        <v>44989</v>
      </c>
      <c r="C4135" s="31">
        <v>44931</v>
      </c>
      <c r="D4135" s="19" t="s">
        <v>1777</v>
      </c>
      <c r="E4135" s="51" t="str">
        <f>IF(ISBLANK(LeaveTracker[[#This Row],[Employee Name]]),"-----",VLOOKUP(LeaveTracker[[#This Row],[Employee Name]],Employees[[Employee Name]:[Office]],7))</f>
        <v>CEO</v>
      </c>
      <c r="F4135" s="51" t="str">
        <f>IF(ISBLANK(LeaveTracker[[#This Row],[Employee Name]]),"-----",VLOOKUP(LeaveTracker[[#This Row],[Employee Name]],Employees[[Employee Name]:[Office]],6))</f>
        <v>CASUAL</v>
      </c>
      <c r="G4135" s="31">
        <v>44931</v>
      </c>
      <c r="H4135" s="31">
        <v>44931</v>
      </c>
      <c r="I4135" s="57" t="s">
        <v>81</v>
      </c>
      <c r="K4135" s="51" t="str">
        <f ca="1">LeaveTracker[[#This Row],[Days]]&amp;" "&amp;LeaveTracker[[#This Row],[Type of Leave]]</f>
        <v>1 SL</v>
      </c>
      <c r="L4135" s="23">
        <f ca="1">NETWORKDAYS(LeaveTracker[[#This Row],[Start Date]],LeaveTracker[[#This Row],[End Date]],lstHolidays)</f>
        <v>1</v>
      </c>
      <c r="M4135" s="27"/>
    </row>
    <row r="4136" spans="1:13" ht="30" hidden="1" customHeight="1" x14ac:dyDescent="0.3">
      <c r="A4136" s="27">
        <f t="shared" si="40"/>
        <v>506</v>
      </c>
      <c r="B4136" s="31">
        <v>44989</v>
      </c>
      <c r="C4136" s="31">
        <v>44953</v>
      </c>
      <c r="D4136" s="19" t="s">
        <v>1823</v>
      </c>
      <c r="E4136" s="51" t="str">
        <f>IF(ISBLANK(LeaveTracker[[#This Row],[Employee Name]]),"-----",VLOOKUP(LeaveTracker[[#This Row],[Employee Name]],Employees[[Employee Name]:[Office]],7))</f>
        <v>HOUSING</v>
      </c>
      <c r="F4136" s="51" t="str">
        <f>IF(ISBLANK(LeaveTracker[[#This Row],[Employee Name]]),"-----",VLOOKUP(LeaveTracker[[#This Row],[Employee Name]],Employees[[Employee Name]:[Office]],6))</f>
        <v>CASUAL</v>
      </c>
      <c r="G4136" s="24">
        <v>44952</v>
      </c>
      <c r="H4136" s="24">
        <v>44952</v>
      </c>
      <c r="I4136" s="57" t="s">
        <v>81</v>
      </c>
      <c r="K4136" s="51" t="str">
        <f ca="1">LeaveTracker[[#This Row],[Days]]&amp;" "&amp;LeaveTracker[[#This Row],[Type of Leave]]</f>
        <v>1 SL</v>
      </c>
      <c r="L4136" s="23">
        <f ca="1">NETWORKDAYS(LeaveTracker[[#This Row],[Start Date]],LeaveTracker[[#This Row],[End Date]],lstHolidays)</f>
        <v>1</v>
      </c>
      <c r="M4136" s="27"/>
    </row>
    <row r="4137" spans="1:13" ht="30" hidden="1" customHeight="1" x14ac:dyDescent="0.3">
      <c r="A4137" s="27">
        <f t="shared" si="40"/>
        <v>507</v>
      </c>
      <c r="B4137" s="31">
        <v>44989</v>
      </c>
      <c r="C4137" s="31">
        <v>44960</v>
      </c>
      <c r="D4137" s="19" t="s">
        <v>1823</v>
      </c>
      <c r="E4137" s="51" t="str">
        <f>IF(ISBLANK(LeaveTracker[[#This Row],[Employee Name]]),"-----",VLOOKUP(LeaveTracker[[#This Row],[Employee Name]],Employees[[Employee Name]:[Office]],7))</f>
        <v>HOUSING</v>
      </c>
      <c r="F4137" s="51" t="str">
        <f>IF(ISBLANK(LeaveTracker[[#This Row],[Employee Name]]),"-----",VLOOKUP(LeaveTracker[[#This Row],[Employee Name]],Employees[[Employee Name]:[Office]],6))</f>
        <v>CASUAL</v>
      </c>
      <c r="G4137" s="24">
        <v>44957</v>
      </c>
      <c r="H4137" s="24">
        <v>44959</v>
      </c>
      <c r="I4137" s="57" t="s">
        <v>81</v>
      </c>
      <c r="K4137" s="51" t="str">
        <f ca="1">LeaveTracker[[#This Row],[Days]]&amp;" "&amp;LeaveTracker[[#This Row],[Type of Leave]]</f>
        <v>3 SL</v>
      </c>
      <c r="L4137" s="23">
        <f ca="1">NETWORKDAYS(LeaveTracker[[#This Row],[Start Date]],LeaveTracker[[#This Row],[End Date]],lstHolidays)</f>
        <v>3</v>
      </c>
      <c r="M4137" s="27"/>
    </row>
    <row r="4138" spans="1:13" ht="30" hidden="1" customHeight="1" x14ac:dyDescent="0.3">
      <c r="A4138" s="27">
        <f t="shared" si="40"/>
        <v>508</v>
      </c>
      <c r="B4138" s="31">
        <v>44989</v>
      </c>
      <c r="C4138" s="31">
        <v>44960</v>
      </c>
      <c r="D4138" s="19" t="s">
        <v>1823</v>
      </c>
      <c r="E4138" s="51" t="str">
        <f>IF(ISBLANK(LeaveTracker[[#This Row],[Employee Name]]),"-----",VLOOKUP(LeaveTracker[[#This Row],[Employee Name]],Employees[[Employee Name]:[Office]],7))</f>
        <v>HOUSING</v>
      </c>
      <c r="F4138" s="51" t="str">
        <f>IF(ISBLANK(LeaveTracker[[#This Row],[Employee Name]]),"-----",VLOOKUP(LeaveTracker[[#This Row],[Employee Name]],Employees[[Employee Name]:[Office]],6))</f>
        <v>CASUAL</v>
      </c>
      <c r="G4138" s="24">
        <v>44966</v>
      </c>
      <c r="H4138" s="24">
        <v>44967</v>
      </c>
      <c r="I4138" s="57" t="s">
        <v>82</v>
      </c>
      <c r="K4138" s="51" t="str">
        <f ca="1">LeaveTracker[[#This Row],[Days]]&amp;" "&amp;LeaveTracker[[#This Row],[Type of Leave]]</f>
        <v>2 VL</v>
      </c>
      <c r="L4138" s="23">
        <f ca="1">NETWORKDAYS(LeaveTracker[[#This Row],[Start Date]],LeaveTracker[[#This Row],[End Date]],lstHolidays)</f>
        <v>2</v>
      </c>
      <c r="M4138" s="27"/>
    </row>
    <row r="4139" spans="1:13" ht="30" hidden="1" customHeight="1" x14ac:dyDescent="0.3">
      <c r="A4139" s="27">
        <f t="shared" si="40"/>
        <v>509</v>
      </c>
      <c r="B4139" s="31">
        <v>44989</v>
      </c>
      <c r="C4139" s="31">
        <v>44938</v>
      </c>
      <c r="D4139" s="19" t="s">
        <v>1824</v>
      </c>
      <c r="E4139" s="51" t="str">
        <f>IF(ISBLANK(LeaveTracker[[#This Row],[Employee Name]]),"-----",VLOOKUP(LeaveTracker[[#This Row],[Employee Name]],Employees[[Employee Name]:[Office]],7))</f>
        <v>CTO</v>
      </c>
      <c r="F4139" s="51" t="str">
        <f>IF(ISBLANK(LeaveTracker[[#This Row],[Employee Name]]),"-----",VLOOKUP(LeaveTracker[[#This Row],[Employee Name]],Employees[[Employee Name]:[Office]],6))</f>
        <v>REGULAR</v>
      </c>
      <c r="G4139" s="24">
        <v>44924</v>
      </c>
      <c r="H4139" s="24">
        <v>44924</v>
      </c>
      <c r="I4139" s="57" t="s">
        <v>81</v>
      </c>
      <c r="K4139" s="51" t="str">
        <f ca="1">LeaveTracker[[#This Row],[Days]]&amp;" "&amp;LeaveTracker[[#This Row],[Type of Leave]]</f>
        <v>1 SL</v>
      </c>
      <c r="L4139" s="23">
        <f ca="1">NETWORKDAYS(LeaveTracker[[#This Row],[Start Date]],LeaveTracker[[#This Row],[End Date]],lstHolidays)</f>
        <v>1</v>
      </c>
      <c r="M4139" s="27"/>
    </row>
    <row r="4140" spans="1:13" ht="30" hidden="1" customHeight="1" x14ac:dyDescent="0.3">
      <c r="A4140" s="27">
        <v>509</v>
      </c>
      <c r="B4140" s="31">
        <v>44989</v>
      </c>
      <c r="C4140" s="31">
        <v>44938</v>
      </c>
      <c r="D4140" s="19" t="s">
        <v>1824</v>
      </c>
      <c r="E4140" s="51" t="str">
        <f>IF(ISBLANK(LeaveTracker[[#This Row],[Employee Name]]),"-----",VLOOKUP(LeaveTracker[[#This Row],[Employee Name]],Employees[[Employee Name]:[Office]],7))</f>
        <v>CTO</v>
      </c>
      <c r="F4140" s="51" t="str">
        <f>IF(ISBLANK(LeaveTracker[[#This Row],[Employee Name]]),"-----",VLOOKUP(LeaveTracker[[#This Row],[Employee Name]],Employees[[Employee Name]:[Office]],6))</f>
        <v>REGULAR</v>
      </c>
      <c r="G4140" s="24">
        <v>44937</v>
      </c>
      <c r="H4140" s="24">
        <v>44937</v>
      </c>
      <c r="I4140" s="57" t="s">
        <v>81</v>
      </c>
      <c r="K4140" s="51" t="str">
        <f ca="1">LeaveTracker[[#This Row],[Days]]&amp;" "&amp;LeaveTracker[[#This Row],[Type of Leave]]</f>
        <v>1 SL</v>
      </c>
      <c r="L4140" s="23">
        <f ca="1">NETWORKDAYS(LeaveTracker[[#This Row],[Start Date]],LeaveTracker[[#This Row],[End Date]],lstHolidays)</f>
        <v>1</v>
      </c>
      <c r="M4140" s="27"/>
    </row>
    <row r="4141" spans="1:13" ht="30" hidden="1" customHeight="1" x14ac:dyDescent="0.3">
      <c r="A4141" s="27">
        <f t="shared" si="40"/>
        <v>510</v>
      </c>
      <c r="B4141" s="31">
        <v>44989</v>
      </c>
      <c r="C4141" s="31">
        <v>44939</v>
      </c>
      <c r="D4141" s="19" t="s">
        <v>1882</v>
      </c>
      <c r="E4141" s="51" t="str">
        <f>IF(ISBLANK(LeaveTracker[[#This Row],[Employee Name]]),"-----",VLOOKUP(LeaveTracker[[#This Row],[Employee Name]],Employees[[Employee Name]:[Office]],7))</f>
        <v>MO</v>
      </c>
      <c r="F4141" s="51" t="str">
        <f>IF(ISBLANK(LeaveTracker[[#This Row],[Employee Name]]),"-----",VLOOKUP(LeaveTracker[[#This Row],[Employee Name]],Employees[[Employee Name]:[Office]],6))</f>
        <v>CASUAL</v>
      </c>
      <c r="G4141" s="24">
        <v>44945</v>
      </c>
      <c r="H4141" s="24">
        <v>44945</v>
      </c>
      <c r="I4141" s="57" t="s">
        <v>300</v>
      </c>
      <c r="J4141" s="43" t="s">
        <v>105</v>
      </c>
      <c r="K4141" s="51" t="str">
        <f ca="1">LeaveTracker[[#This Row],[Days]]&amp;" "&amp;LeaveTracker[[#This Row],[Type of Leave]]</f>
        <v>1 OTHER</v>
      </c>
      <c r="L4141" s="23">
        <f ca="1">NETWORKDAYS(LeaveTracker[[#This Row],[Start Date]],LeaveTracker[[#This Row],[End Date]],lstHolidays)</f>
        <v>1</v>
      </c>
      <c r="M4141" s="27"/>
    </row>
    <row r="4142" spans="1:13" ht="30" hidden="1" customHeight="1" x14ac:dyDescent="0.3">
      <c r="A4142" s="27">
        <f t="shared" si="40"/>
        <v>511</v>
      </c>
      <c r="B4142" s="31">
        <v>44989</v>
      </c>
      <c r="C4142" s="31">
        <v>44944</v>
      </c>
      <c r="D4142" s="19" t="s">
        <v>1984</v>
      </c>
      <c r="E4142" s="51" t="str">
        <f>IF(ISBLANK(LeaveTracker[[#This Row],[Employee Name]]),"-----",VLOOKUP(LeaveTracker[[#This Row],[Employee Name]],Employees[[Employee Name]:[Office]],7))</f>
        <v>ADMIN</v>
      </c>
      <c r="F4142" s="51" t="str">
        <f>IF(ISBLANK(LeaveTracker[[#This Row],[Employee Name]]),"-----",VLOOKUP(LeaveTracker[[#This Row],[Employee Name]],Employees[[Employee Name]:[Office]],6))</f>
        <v>CASUAL</v>
      </c>
      <c r="G4142" s="24">
        <v>44951</v>
      </c>
      <c r="H4142" s="24">
        <v>44951</v>
      </c>
      <c r="I4142" s="57"/>
      <c r="K4142" s="51" t="str">
        <f ca="1">LeaveTracker[[#This Row],[Days]]&amp;" "&amp;LeaveTracker[[#This Row],[Type of Leave]]</f>
        <v xml:space="preserve">1 </v>
      </c>
      <c r="L4142" s="23">
        <f ca="1">NETWORKDAYS(LeaveTracker[[#This Row],[Start Date]],LeaveTracker[[#This Row],[End Date]],lstHolidays)</f>
        <v>1</v>
      </c>
      <c r="M4142" s="27"/>
    </row>
    <row r="4143" spans="1:13" ht="30" hidden="1" customHeight="1" x14ac:dyDescent="0.3">
      <c r="A4143" s="27">
        <f t="shared" si="40"/>
        <v>512</v>
      </c>
      <c r="B4143" s="31">
        <v>44989</v>
      </c>
      <c r="C4143" s="31">
        <v>44961</v>
      </c>
      <c r="D4143" s="19" t="s">
        <v>1984</v>
      </c>
      <c r="E4143" s="51" t="str">
        <f>IF(ISBLANK(LeaveTracker[[#This Row],[Employee Name]]),"-----",VLOOKUP(LeaveTracker[[#This Row],[Employee Name]],Employees[[Employee Name]:[Office]],7))</f>
        <v>ADMIN</v>
      </c>
      <c r="F4143" s="51" t="str">
        <f>IF(ISBLANK(LeaveTracker[[#This Row],[Employee Name]]),"-----",VLOOKUP(LeaveTracker[[#This Row],[Employee Name]],Employees[[Employee Name]:[Office]],6))</f>
        <v>CASUAL</v>
      </c>
      <c r="G4143" s="24">
        <v>44967</v>
      </c>
      <c r="H4143" s="24">
        <v>44968</v>
      </c>
      <c r="I4143" s="57" t="s">
        <v>82</v>
      </c>
      <c r="K4143" s="51" t="str">
        <f ca="1">LeaveTracker[[#This Row],[Days]]&amp;" "&amp;LeaveTracker[[#This Row],[Type of Leave]]</f>
        <v>1 VL</v>
      </c>
      <c r="L4143" s="23">
        <f ca="1">NETWORKDAYS(LeaveTracker[[#This Row],[Start Date]],LeaveTracker[[#This Row],[End Date]],lstHolidays)</f>
        <v>1</v>
      </c>
      <c r="M4143" s="27"/>
    </row>
    <row r="4144" spans="1:13" ht="30" hidden="1" customHeight="1" x14ac:dyDescent="0.3">
      <c r="A4144" s="27">
        <f t="shared" si="40"/>
        <v>513</v>
      </c>
      <c r="B4144" s="31">
        <v>44989</v>
      </c>
      <c r="C4144" s="31">
        <v>44931</v>
      </c>
      <c r="D4144" s="19" t="s">
        <v>1880</v>
      </c>
      <c r="E4144" s="51" t="str">
        <f>IF(ISBLANK(LeaveTracker[[#This Row],[Employee Name]]),"-----",VLOOKUP(LeaveTracker[[#This Row],[Employee Name]],Employees[[Employee Name]:[Office]],7))</f>
        <v>LCR</v>
      </c>
      <c r="F4144" s="51" t="str">
        <f>IF(ISBLANK(LeaveTracker[[#This Row],[Employee Name]]),"-----",VLOOKUP(LeaveTracker[[#This Row],[Employee Name]],Employees[[Employee Name]:[Office]],6))</f>
        <v>CASUAL</v>
      </c>
      <c r="G4144" s="24">
        <v>44929</v>
      </c>
      <c r="H4144" s="24">
        <v>44930</v>
      </c>
      <c r="I4144" s="57" t="s">
        <v>81</v>
      </c>
      <c r="K4144" s="51" t="str">
        <f ca="1">LeaveTracker[[#This Row],[Days]]&amp;" "&amp;LeaveTracker[[#This Row],[Type of Leave]]</f>
        <v>2 SL</v>
      </c>
      <c r="L4144" s="23">
        <f ca="1">NETWORKDAYS(LeaveTracker[[#This Row],[Start Date]],LeaveTracker[[#This Row],[End Date]],lstHolidays)</f>
        <v>2</v>
      </c>
      <c r="M4144" s="27"/>
    </row>
    <row r="4145" spans="1:13" ht="30" hidden="1" customHeight="1" x14ac:dyDescent="0.3">
      <c r="A4145" s="27">
        <f t="shared" si="40"/>
        <v>514</v>
      </c>
      <c r="B4145" s="31">
        <v>44989</v>
      </c>
      <c r="C4145" s="31">
        <v>44929</v>
      </c>
      <c r="D4145" s="19" t="s">
        <v>1110</v>
      </c>
      <c r="E4145" s="51" t="str">
        <f>IF(ISBLANK(LeaveTracker[[#This Row],[Employee Name]]),"-----",VLOOKUP(LeaveTracker[[#This Row],[Employee Name]],Employees[[Employee Name]:[Office]],7))</f>
        <v>HSKB</v>
      </c>
      <c r="F4145" s="51" t="str">
        <f>IF(ISBLANK(LeaveTracker[[#This Row],[Employee Name]]),"-----",VLOOKUP(LeaveTracker[[#This Row],[Employee Name]],Employees[[Employee Name]:[Office]],6))</f>
        <v>REGULAR</v>
      </c>
      <c r="G4145" s="24"/>
      <c r="H4145" s="24"/>
      <c r="I4145" s="57" t="s">
        <v>300</v>
      </c>
      <c r="K4145" s="51" t="str">
        <f ca="1">LeaveTracker[[#This Row],[Days]]&amp;" "&amp;LeaveTracker[[#This Row],[Type of Leave]]</f>
        <v>0 OTHER</v>
      </c>
      <c r="L4145" s="23">
        <f ca="1">NETWORKDAYS(LeaveTracker[[#This Row],[Start Date]],LeaveTracker[[#This Row],[End Date]],lstHolidays)</f>
        <v>0</v>
      </c>
      <c r="M4145" s="27"/>
    </row>
    <row r="4146" spans="1:13" ht="30" hidden="1" customHeight="1" x14ac:dyDescent="0.3">
      <c r="A4146" s="27">
        <f t="shared" si="40"/>
        <v>515</v>
      </c>
      <c r="B4146" s="31">
        <v>44989</v>
      </c>
      <c r="C4146" s="31">
        <v>44963</v>
      </c>
      <c r="D4146" s="19" t="s">
        <v>1881</v>
      </c>
      <c r="E4146" s="51" t="str">
        <f>IF(ISBLANK(LeaveTracker[[#This Row],[Employee Name]]),"-----",VLOOKUP(LeaveTracker[[#This Row],[Employee Name]],Employees[[Employee Name]:[Office]],7))</f>
        <v>BPLO</v>
      </c>
      <c r="F4146" s="51" t="str">
        <f>IF(ISBLANK(LeaveTracker[[#This Row],[Employee Name]]),"-----",VLOOKUP(LeaveTracker[[#This Row],[Employee Name]],Employees[[Employee Name]:[Office]],6))</f>
        <v>CASUAL</v>
      </c>
      <c r="G4146" s="24">
        <v>44960</v>
      </c>
      <c r="H4146" s="24">
        <v>44960</v>
      </c>
      <c r="I4146" s="57" t="s">
        <v>81</v>
      </c>
      <c r="K4146" s="51" t="str">
        <f ca="1">LeaveTracker[[#This Row],[Days]]&amp;" "&amp;LeaveTracker[[#This Row],[Type of Leave]]</f>
        <v>1 SL</v>
      </c>
      <c r="L4146" s="23">
        <f ca="1">NETWORKDAYS(LeaveTracker[[#This Row],[Start Date]],LeaveTracker[[#This Row],[End Date]],lstHolidays)</f>
        <v>1</v>
      </c>
      <c r="M4146" s="27"/>
    </row>
    <row r="4147" spans="1:13" ht="30" hidden="1" customHeight="1" x14ac:dyDescent="0.3">
      <c r="A4147" s="27">
        <f t="shared" si="40"/>
        <v>516</v>
      </c>
      <c r="B4147" s="31">
        <v>44989</v>
      </c>
      <c r="C4147" s="31">
        <v>44973</v>
      </c>
      <c r="D4147" s="19" t="s">
        <v>544</v>
      </c>
      <c r="E4147" s="51" t="str">
        <f>IF(ISBLANK(LeaveTracker[[#This Row],[Employee Name]]),"-----",VLOOKUP(LeaveTracker[[#This Row],[Employee Name]],Employees[[Employee Name]:[Office]],7))</f>
        <v>LCR</v>
      </c>
      <c r="F4147" s="51" t="str">
        <f>IF(ISBLANK(LeaveTracker[[#This Row],[Employee Name]]),"-----",VLOOKUP(LeaveTracker[[#This Row],[Employee Name]],Employees[[Employee Name]:[Office]],6))</f>
        <v>REGULAR</v>
      </c>
      <c r="G4147" s="24">
        <v>44967</v>
      </c>
      <c r="H4147" s="24">
        <v>44967</v>
      </c>
      <c r="I4147" s="57" t="s">
        <v>81</v>
      </c>
      <c r="K4147" s="51" t="str">
        <f ca="1">LeaveTracker[[#This Row],[Days]]&amp;" "&amp;LeaveTracker[[#This Row],[Type of Leave]]</f>
        <v>1 SL</v>
      </c>
      <c r="L4147" s="23">
        <f ca="1">NETWORKDAYS(LeaveTracker[[#This Row],[Start Date]],LeaveTracker[[#This Row],[End Date]],lstHolidays)</f>
        <v>1</v>
      </c>
      <c r="M4147" s="27"/>
    </row>
    <row r="4148" spans="1:13" ht="30" hidden="1" customHeight="1" x14ac:dyDescent="0.3">
      <c r="A4148" s="27">
        <f t="shared" si="40"/>
        <v>517</v>
      </c>
      <c r="B4148" s="31">
        <v>44989</v>
      </c>
      <c r="C4148" s="31">
        <v>44972</v>
      </c>
      <c r="D4148" s="19" t="s">
        <v>723</v>
      </c>
      <c r="E4148" s="51" t="str">
        <f>IF(ISBLANK(LeaveTracker[[#This Row],[Employee Name]]),"-----",VLOOKUP(LeaveTracker[[#This Row],[Employee Name]],Employees[[Employee Name]:[Office]],7))</f>
        <v>LCR</v>
      </c>
      <c r="F4148" s="51" t="str">
        <f>IF(ISBLANK(LeaveTracker[[#This Row],[Employee Name]]),"-----",VLOOKUP(LeaveTracker[[#This Row],[Employee Name]],Employees[[Employee Name]:[Office]],6))</f>
        <v>REGULAR</v>
      </c>
      <c r="G4148" s="24">
        <v>44967</v>
      </c>
      <c r="H4148" s="24">
        <v>44967</v>
      </c>
      <c r="I4148" s="57" t="s">
        <v>81</v>
      </c>
      <c r="K4148" s="51" t="str">
        <f ca="1">LeaveTracker[[#This Row],[Days]]&amp;" "&amp;LeaveTracker[[#This Row],[Type of Leave]]</f>
        <v>1 SL</v>
      </c>
      <c r="L4148" s="23">
        <f ca="1">NETWORKDAYS(LeaveTracker[[#This Row],[Start Date]],LeaveTracker[[#This Row],[End Date]],lstHolidays)</f>
        <v>1</v>
      </c>
      <c r="M4148" s="27"/>
    </row>
    <row r="4149" spans="1:13" ht="30" hidden="1" customHeight="1" x14ac:dyDescent="0.3">
      <c r="A4149" s="27">
        <f t="shared" si="40"/>
        <v>518</v>
      </c>
      <c r="B4149" s="31">
        <v>44989</v>
      </c>
      <c r="C4149" s="31">
        <v>44971</v>
      </c>
      <c r="D4149" s="19" t="s">
        <v>233</v>
      </c>
      <c r="E4149" s="51" t="str">
        <f>IF(ISBLANK(LeaveTracker[[#This Row],[Employee Name]]),"-----",VLOOKUP(LeaveTracker[[#This Row],[Employee Name]],Employees[[Employee Name]:[Office]],7))</f>
        <v>CSWDO</v>
      </c>
      <c r="F4149" s="51" t="str">
        <f>IF(ISBLANK(LeaveTracker[[#This Row],[Employee Name]]),"-----",VLOOKUP(LeaveTracker[[#This Row],[Employee Name]],Employees[[Employee Name]:[Office]],6))</f>
        <v>REGULAR</v>
      </c>
      <c r="G4149" s="24">
        <v>44967</v>
      </c>
      <c r="H4149" s="24">
        <v>44967</v>
      </c>
      <c r="I4149" s="57" t="s">
        <v>81</v>
      </c>
      <c r="K4149" s="51" t="str">
        <f ca="1">LeaveTracker[[#This Row],[Days]]&amp;" "&amp;LeaveTracker[[#This Row],[Type of Leave]]</f>
        <v>1 SL</v>
      </c>
      <c r="L4149" s="23">
        <f ca="1">NETWORKDAYS(LeaveTracker[[#This Row],[Start Date]],LeaveTracker[[#This Row],[End Date]],lstHolidays)</f>
        <v>1</v>
      </c>
      <c r="M4149" s="27"/>
    </row>
    <row r="4150" spans="1:13" ht="30" hidden="1" customHeight="1" x14ac:dyDescent="0.3">
      <c r="A4150" s="27">
        <f t="shared" si="40"/>
        <v>519</v>
      </c>
      <c r="B4150" s="31">
        <v>44989</v>
      </c>
      <c r="C4150" s="31">
        <v>44971</v>
      </c>
      <c r="D4150" s="19" t="s">
        <v>621</v>
      </c>
      <c r="E4150" s="51" t="str">
        <f>IF(ISBLANK(LeaveTracker[[#This Row],[Employee Name]]),"-----",VLOOKUP(LeaveTracker[[#This Row],[Employee Name]],Employees[[Employee Name]:[Office]],7))</f>
        <v>EEO/ CITY MARKET</v>
      </c>
      <c r="F4150" s="51" t="str">
        <f>IF(ISBLANK(LeaveTracker[[#This Row],[Employee Name]]),"-----",VLOOKUP(LeaveTracker[[#This Row],[Employee Name]],Employees[[Employee Name]:[Office]],6))</f>
        <v>REGULAR</v>
      </c>
      <c r="G4150" s="24">
        <v>44968</v>
      </c>
      <c r="H4150" s="24">
        <v>44970</v>
      </c>
      <c r="I4150" s="57" t="s">
        <v>300</v>
      </c>
      <c r="J4150" s="43" t="s">
        <v>276</v>
      </c>
      <c r="K4150" s="51" t="str">
        <f>LeaveTracker[[#This Row],[Days]]&amp;" "&amp;LeaveTracker[[#This Row],[Type of Leave]]</f>
        <v>2 OTHER</v>
      </c>
      <c r="L4150" s="23">
        <v>2</v>
      </c>
      <c r="M4150" s="27"/>
    </row>
    <row r="4151" spans="1:13" ht="30" hidden="1" customHeight="1" x14ac:dyDescent="0.3">
      <c r="A4151" s="27">
        <f t="shared" si="40"/>
        <v>520</v>
      </c>
      <c r="B4151" s="31">
        <v>44989</v>
      </c>
      <c r="C4151" s="31">
        <v>44970</v>
      </c>
      <c r="D4151" s="19" t="s">
        <v>2152</v>
      </c>
      <c r="E4151" s="51" t="str">
        <f>IF(ISBLANK(LeaveTracker[[#This Row],[Employee Name]]),"-----",VLOOKUP(LeaveTracker[[#This Row],[Employee Name]],Employees[[Employee Name]:[Office]],7))</f>
        <v>TOPS OFFICE</v>
      </c>
      <c r="F4151" s="51">
        <f>IF(ISBLANK(LeaveTracker[[#This Row],[Employee Name]]),"-----",VLOOKUP(LeaveTracker[[#This Row],[Employee Name]],Employees[[Employee Name]:[Office]],6))</f>
        <v>0</v>
      </c>
      <c r="G4151" s="24">
        <v>44967</v>
      </c>
      <c r="H4151" s="24">
        <v>44986</v>
      </c>
      <c r="I4151" s="57" t="s">
        <v>81</v>
      </c>
      <c r="K4151" s="51" t="str">
        <f>LeaveTracker[[#This Row],[Days]]&amp;" "&amp;LeaveTracker[[#This Row],[Type of Leave]]</f>
        <v>20 SL</v>
      </c>
      <c r="L4151" s="23">
        <v>20</v>
      </c>
      <c r="M4151" s="27"/>
    </row>
    <row r="4152" spans="1:13" ht="30" hidden="1" customHeight="1" x14ac:dyDescent="0.3">
      <c r="A4152" s="27">
        <f t="shared" si="40"/>
        <v>521</v>
      </c>
      <c r="B4152" s="31">
        <v>44989</v>
      </c>
      <c r="C4152" s="31">
        <v>44967</v>
      </c>
      <c r="D4152" s="19" t="s">
        <v>748</v>
      </c>
      <c r="E4152" s="51" t="str">
        <f>IF(ISBLANK(LeaveTracker[[#This Row],[Employee Name]]),"-----",VLOOKUP(LeaveTracker[[#This Row],[Employee Name]],Employees[[Employee Name]:[Office]],7))</f>
        <v>CSWDO</v>
      </c>
      <c r="F4152" s="51" t="str">
        <f>IF(ISBLANK(LeaveTracker[[#This Row],[Employee Name]]),"-----",VLOOKUP(LeaveTracker[[#This Row],[Employee Name]],Employees[[Employee Name]:[Office]],6))</f>
        <v>REGULAR</v>
      </c>
      <c r="G4152" s="24">
        <v>44973</v>
      </c>
      <c r="H4152" s="24">
        <v>44974</v>
      </c>
      <c r="I4152" s="57" t="s">
        <v>300</v>
      </c>
      <c r="J4152" s="43" t="s">
        <v>105</v>
      </c>
      <c r="K4152" s="51" t="str">
        <f ca="1">LeaveTracker[[#This Row],[Days]]&amp;" "&amp;LeaveTracker[[#This Row],[Type of Leave]]</f>
        <v>2 OTHER</v>
      </c>
      <c r="L4152" s="23">
        <f ca="1">NETWORKDAYS(LeaveTracker[[#This Row],[Start Date]],LeaveTracker[[#This Row],[End Date]],lstHolidays)</f>
        <v>2</v>
      </c>
      <c r="M4152" s="27"/>
    </row>
    <row r="4153" spans="1:13" ht="30" hidden="1" customHeight="1" x14ac:dyDescent="0.3">
      <c r="A4153" s="27">
        <f t="shared" si="40"/>
        <v>522</v>
      </c>
      <c r="B4153" s="31">
        <v>44989</v>
      </c>
      <c r="D4153" s="19" t="s">
        <v>696</v>
      </c>
      <c r="E4153" s="51" t="str">
        <f>IF(ISBLANK(LeaveTracker[[#This Row],[Employee Name]]),"-----",VLOOKUP(LeaveTracker[[#This Row],[Employee Name]],Employees[[Employee Name]:[Office]],7))</f>
        <v>VMO</v>
      </c>
      <c r="F4153" s="51" t="str">
        <f>IF(ISBLANK(LeaveTracker[[#This Row],[Employee Name]]),"-----",VLOOKUP(LeaveTracker[[#This Row],[Employee Name]],Employees[[Employee Name]:[Office]],6))</f>
        <v>REGULAR</v>
      </c>
      <c r="G4153" s="24">
        <v>44973</v>
      </c>
      <c r="H4153" s="24">
        <v>44974</v>
      </c>
      <c r="I4153" s="57" t="s">
        <v>300</v>
      </c>
      <c r="J4153" s="43" t="s">
        <v>215</v>
      </c>
      <c r="K4153" s="51" t="str">
        <f ca="1">LeaveTracker[[#This Row],[Days]]&amp;" "&amp;LeaveTracker[[#This Row],[Type of Leave]]</f>
        <v>2 OTHER</v>
      </c>
      <c r="L4153" s="23">
        <f ca="1">NETWORKDAYS(LeaveTracker[[#This Row],[Start Date]],LeaveTracker[[#This Row],[End Date]],lstHolidays)</f>
        <v>2</v>
      </c>
      <c r="M4153" s="27"/>
    </row>
    <row r="4154" spans="1:13" ht="30" hidden="1" customHeight="1" x14ac:dyDescent="0.3">
      <c r="A4154" s="27">
        <f t="shared" si="40"/>
        <v>523</v>
      </c>
      <c r="B4154" s="31">
        <v>44989</v>
      </c>
      <c r="C4154" s="31">
        <v>44966</v>
      </c>
      <c r="D4154" s="19" t="s">
        <v>1063</v>
      </c>
      <c r="E4154" s="51" t="str">
        <f>IF(ISBLANK(LeaveTracker[[#This Row],[Employee Name]]),"-----",VLOOKUP(LeaveTracker[[#This Row],[Employee Name]],Employees[[Employee Name]:[Office]],7))</f>
        <v>CTO</v>
      </c>
      <c r="F4154" s="51" t="str">
        <f>IF(ISBLANK(LeaveTracker[[#This Row],[Employee Name]]),"-----",VLOOKUP(LeaveTracker[[#This Row],[Employee Name]],Employees[[Employee Name]:[Office]],6))</f>
        <v>REGULAR</v>
      </c>
      <c r="G4154" s="24">
        <v>44970</v>
      </c>
      <c r="H4154" s="24">
        <v>44970</v>
      </c>
      <c r="I4154" s="57" t="s">
        <v>300</v>
      </c>
      <c r="J4154" s="43" t="s">
        <v>105</v>
      </c>
      <c r="K4154" s="51" t="str">
        <f ca="1">LeaveTracker[[#This Row],[Days]]&amp;" "&amp;LeaveTracker[[#This Row],[Type of Leave]]</f>
        <v>1 OTHER</v>
      </c>
      <c r="L4154" s="23">
        <f ca="1">NETWORKDAYS(LeaveTracker[[#This Row],[Start Date]],LeaveTracker[[#This Row],[End Date]],lstHolidays)</f>
        <v>1</v>
      </c>
      <c r="M4154" s="27"/>
    </row>
    <row r="4155" spans="1:13" ht="30" hidden="1" customHeight="1" x14ac:dyDescent="0.3">
      <c r="A4155" s="27">
        <f t="shared" si="40"/>
        <v>524</v>
      </c>
      <c r="B4155" s="31">
        <v>44989</v>
      </c>
      <c r="C4155" s="31">
        <v>44889</v>
      </c>
      <c r="D4155" s="19" t="s">
        <v>1820</v>
      </c>
      <c r="E4155" s="51" t="str">
        <f>IF(ISBLANK(LeaveTracker[[#This Row],[Employee Name]]),"-----",VLOOKUP(LeaveTracker[[#This Row],[Employee Name]],Employees[[Employee Name]:[Office]],7))</f>
        <v>TCNHS</v>
      </c>
      <c r="F4155" s="51" t="str">
        <f>IF(ISBLANK(LeaveTracker[[#This Row],[Employee Name]]),"-----",VLOOKUP(LeaveTracker[[#This Row],[Employee Name]],Employees[[Employee Name]:[Office]],6))</f>
        <v>CASUAL</v>
      </c>
      <c r="G4155" s="24">
        <v>44886</v>
      </c>
      <c r="H4155" s="24">
        <v>44887</v>
      </c>
      <c r="I4155" s="57" t="s">
        <v>81</v>
      </c>
      <c r="K4155" s="51" t="str">
        <f ca="1">LeaveTracker[[#This Row],[Days]]&amp;" "&amp;LeaveTracker[[#This Row],[Type of Leave]]</f>
        <v>2 SL</v>
      </c>
      <c r="L4155" s="23">
        <f ca="1">NETWORKDAYS(LeaveTracker[[#This Row],[Start Date]],LeaveTracker[[#This Row],[End Date]],lstHolidays)</f>
        <v>2</v>
      </c>
      <c r="M4155" s="27"/>
    </row>
    <row r="4156" spans="1:13" ht="30" hidden="1" customHeight="1" x14ac:dyDescent="0.3">
      <c r="A4156" s="27">
        <f t="shared" si="40"/>
        <v>525</v>
      </c>
      <c r="B4156" s="31">
        <v>44989</v>
      </c>
      <c r="C4156" s="31">
        <v>44889</v>
      </c>
      <c r="D4156" s="19" t="s">
        <v>1820</v>
      </c>
      <c r="E4156" s="51" t="str">
        <f>IF(ISBLANK(LeaveTracker[[#This Row],[Employee Name]]),"-----",VLOOKUP(LeaveTracker[[#This Row],[Employee Name]],Employees[[Employee Name]:[Office]],7))</f>
        <v>TCNHS</v>
      </c>
      <c r="F4156" s="51" t="str">
        <f>IF(ISBLANK(LeaveTracker[[#This Row],[Employee Name]]),"-----",VLOOKUP(LeaveTracker[[#This Row],[Employee Name]],Employees[[Employee Name]:[Office]],6))</f>
        <v>CASUAL</v>
      </c>
      <c r="G4156" s="24">
        <v>44882</v>
      </c>
      <c r="H4156" s="24">
        <v>44883</v>
      </c>
      <c r="I4156" s="57" t="s">
        <v>81</v>
      </c>
      <c r="K4156" s="51" t="str">
        <f ca="1">LeaveTracker[[#This Row],[Days]]&amp;" "&amp;LeaveTracker[[#This Row],[Type of Leave]]</f>
        <v>2 SL</v>
      </c>
      <c r="L4156" s="23">
        <f ca="1">NETWORKDAYS(LeaveTracker[[#This Row],[Start Date]],LeaveTracker[[#This Row],[End Date]],lstHolidays)</f>
        <v>2</v>
      </c>
      <c r="M4156" s="27"/>
    </row>
    <row r="4157" spans="1:13" ht="30" hidden="1" customHeight="1" x14ac:dyDescent="0.3">
      <c r="A4157" s="27">
        <f t="shared" si="40"/>
        <v>526</v>
      </c>
      <c r="B4157" s="31">
        <v>44989</v>
      </c>
      <c r="C4157" s="31">
        <v>44936</v>
      </c>
      <c r="D4157" s="19" t="s">
        <v>2104</v>
      </c>
      <c r="E4157" s="51" t="str">
        <f>IF(ISBLANK(LeaveTracker[[#This Row],[Employee Name]]),"-----",VLOOKUP(LeaveTracker[[#This Row],[Employee Name]],Employees[[Employee Name]:[Office]],7))</f>
        <v>PIO</v>
      </c>
      <c r="F4157" s="51">
        <f>IF(ISBLANK(LeaveTracker[[#This Row],[Employee Name]]),"-----",VLOOKUP(LeaveTracker[[#This Row],[Employee Name]],Employees[[Employee Name]:[Office]],6))</f>
        <v>0</v>
      </c>
      <c r="G4157" s="24">
        <v>44935</v>
      </c>
      <c r="H4157" s="24">
        <v>44935</v>
      </c>
      <c r="I4157" s="57" t="s">
        <v>81</v>
      </c>
      <c r="K4157" s="51" t="str">
        <f ca="1">LeaveTracker[[#This Row],[Days]]&amp;" "&amp;LeaveTracker[[#This Row],[Type of Leave]]</f>
        <v>1 SL</v>
      </c>
      <c r="L4157" s="23">
        <f ca="1">NETWORKDAYS(LeaveTracker[[#This Row],[Start Date]],LeaveTracker[[#This Row],[End Date]],lstHolidays)</f>
        <v>1</v>
      </c>
      <c r="M4157" s="27"/>
    </row>
    <row r="4158" spans="1:13" ht="30" hidden="1" customHeight="1" x14ac:dyDescent="0.3">
      <c r="A4158" s="27">
        <f t="shared" si="40"/>
        <v>527</v>
      </c>
      <c r="B4158" s="31">
        <v>44989</v>
      </c>
      <c r="D4158" s="19" t="s">
        <v>1810</v>
      </c>
      <c r="E4158" s="51" t="str">
        <f>IF(ISBLANK(LeaveTracker[[#This Row],[Employee Name]]),"-----",VLOOKUP(LeaveTracker[[#This Row],[Employee Name]],Employees[[Employee Name]:[Office]],7))</f>
        <v>CTO</v>
      </c>
      <c r="F4158" s="51" t="str">
        <f>IF(ISBLANK(LeaveTracker[[#This Row],[Employee Name]]),"-----",VLOOKUP(LeaveTracker[[#This Row],[Employee Name]],Employees[[Employee Name]:[Office]],6))</f>
        <v>REGULAR</v>
      </c>
      <c r="G4158" s="24">
        <v>44967</v>
      </c>
      <c r="H4158" s="24">
        <v>44988</v>
      </c>
      <c r="I4158" s="57" t="s">
        <v>81</v>
      </c>
      <c r="K4158" s="51" t="str">
        <f>LeaveTracker[[#This Row],[Days]]&amp;" "&amp;LeaveTracker[[#This Row],[Type of Leave]]</f>
        <v>21 SL</v>
      </c>
      <c r="L4158" s="23">
        <v>21</v>
      </c>
      <c r="M4158" s="27"/>
    </row>
    <row r="4159" spans="1:13" ht="30" hidden="1" customHeight="1" x14ac:dyDescent="0.3">
      <c r="A4159" s="27">
        <f t="shared" si="40"/>
        <v>528</v>
      </c>
      <c r="B4159" s="31">
        <v>44989</v>
      </c>
      <c r="C4159" s="31">
        <v>44958</v>
      </c>
      <c r="D4159" s="19" t="s">
        <v>1824</v>
      </c>
      <c r="E4159" s="51" t="str">
        <f>IF(ISBLANK(LeaveTracker[[#This Row],[Employee Name]]),"-----",VLOOKUP(LeaveTracker[[#This Row],[Employee Name]],Employees[[Employee Name]:[Office]],7))</f>
        <v>CTO</v>
      </c>
      <c r="F4159" s="51" t="str">
        <f>IF(ISBLANK(LeaveTracker[[#This Row],[Employee Name]]),"-----",VLOOKUP(LeaveTracker[[#This Row],[Employee Name]],Employees[[Employee Name]:[Office]],6))</f>
        <v>REGULAR</v>
      </c>
      <c r="G4159" s="24">
        <v>44951</v>
      </c>
      <c r="H4159" s="24">
        <v>44951</v>
      </c>
      <c r="I4159" s="57" t="s">
        <v>81</v>
      </c>
      <c r="K4159" s="51" t="str">
        <f ca="1">LeaveTracker[[#This Row],[Days]]&amp;" "&amp;LeaveTracker[[#This Row],[Type of Leave]]</f>
        <v>1 SL</v>
      </c>
      <c r="L4159" s="23">
        <f ca="1">NETWORKDAYS(LeaveTracker[[#This Row],[Start Date]],LeaveTracker[[#This Row],[End Date]],lstHolidays)</f>
        <v>1</v>
      </c>
      <c r="M4159" s="27"/>
    </row>
    <row r="4160" spans="1:13" ht="30" hidden="1" customHeight="1" x14ac:dyDescent="0.3">
      <c r="A4160" s="27">
        <f t="shared" si="40"/>
        <v>529</v>
      </c>
      <c r="B4160" s="31">
        <v>44989</v>
      </c>
      <c r="C4160" s="31">
        <v>44958</v>
      </c>
      <c r="D4160" s="19" t="s">
        <v>1981</v>
      </c>
      <c r="E4160" s="51" t="str">
        <f>IF(ISBLANK(LeaveTracker[[#This Row],[Employee Name]]),"-----",VLOOKUP(LeaveTracker[[#This Row],[Employee Name]],Employees[[Employee Name]:[Office]],7))</f>
        <v>EEO/CITY MARKET</v>
      </c>
      <c r="F4160" s="51" t="str">
        <f>IF(ISBLANK(LeaveTracker[[#This Row],[Employee Name]]),"-----",VLOOKUP(LeaveTracker[[#This Row],[Employee Name]],Employees[[Employee Name]:[Office]],6))</f>
        <v>CASUAL</v>
      </c>
      <c r="G4160" s="24">
        <v>44947</v>
      </c>
      <c r="H4160" s="24">
        <v>44947</v>
      </c>
      <c r="I4160" s="57" t="s">
        <v>81</v>
      </c>
      <c r="K4160" s="51" t="str">
        <f ca="1">LeaveTracker[[#This Row],[Days]]&amp;" "&amp;LeaveTracker[[#This Row],[Type of Leave]]</f>
        <v>0 SL</v>
      </c>
      <c r="L4160" s="23">
        <f ca="1">NETWORKDAYS(LeaveTracker[[#This Row],[Start Date]],LeaveTracker[[#This Row],[End Date]],lstHolidays)</f>
        <v>0</v>
      </c>
      <c r="M4160" s="27"/>
    </row>
    <row r="4161" spans="1:13" ht="30" hidden="1" customHeight="1" x14ac:dyDescent="0.3">
      <c r="A4161" s="27">
        <f t="shared" si="40"/>
        <v>530</v>
      </c>
      <c r="B4161" s="31">
        <v>44989</v>
      </c>
      <c r="C4161" s="31">
        <v>44966</v>
      </c>
      <c r="D4161" s="19" t="s">
        <v>2036</v>
      </c>
      <c r="E4161" s="51" t="str">
        <f>IF(ISBLANK(LeaveTracker[[#This Row],[Employee Name]]),"-----",VLOOKUP(LeaveTracker[[#This Row],[Employee Name]],Employees[[Employee Name]:[Office]],7))</f>
        <v>HRMO</v>
      </c>
      <c r="F4161" s="51" t="str">
        <f>IF(ISBLANK(LeaveTracker[[#This Row],[Employee Name]]),"-----",VLOOKUP(LeaveTracker[[#This Row],[Employee Name]],Employees[[Employee Name]:[Office]],6))</f>
        <v>REGULAR</v>
      </c>
      <c r="G4161" s="24">
        <v>44971</v>
      </c>
      <c r="H4161" s="24">
        <v>44971</v>
      </c>
      <c r="I4161" s="57" t="s">
        <v>82</v>
      </c>
      <c r="K4161" s="51" t="str">
        <f ca="1">LeaveTracker[[#This Row],[Days]]&amp;" "&amp;LeaveTracker[[#This Row],[Type of Leave]]</f>
        <v>1 VL</v>
      </c>
      <c r="L4161" s="23">
        <f ca="1">NETWORKDAYS(LeaveTracker[[#This Row],[Start Date]],LeaveTracker[[#This Row],[End Date]],lstHolidays)</f>
        <v>1</v>
      </c>
      <c r="M4161" s="27"/>
    </row>
    <row r="4162" spans="1:13" ht="30" hidden="1" customHeight="1" x14ac:dyDescent="0.3">
      <c r="A4162" s="27">
        <f t="shared" si="40"/>
        <v>531</v>
      </c>
      <c r="B4162" s="31">
        <v>44989</v>
      </c>
      <c r="C4162" s="31">
        <v>44977</v>
      </c>
      <c r="D4162" s="19" t="s">
        <v>233</v>
      </c>
      <c r="E4162" s="51" t="str">
        <f>IF(ISBLANK(LeaveTracker[[#This Row],[Employee Name]]),"-----",VLOOKUP(LeaveTracker[[#This Row],[Employee Name]],Employees[[Employee Name]:[Office]],7))</f>
        <v>CSWDO</v>
      </c>
      <c r="F4162" s="51" t="str">
        <f>IF(ISBLANK(LeaveTracker[[#This Row],[Employee Name]]),"-----",VLOOKUP(LeaveTracker[[#This Row],[Employee Name]],Employees[[Employee Name]:[Office]],6))</f>
        <v>REGULAR</v>
      </c>
      <c r="G4162" s="24">
        <v>44979</v>
      </c>
      <c r="H4162" s="24">
        <v>44979</v>
      </c>
      <c r="I4162" s="57" t="s">
        <v>81</v>
      </c>
      <c r="K4162" s="51" t="str">
        <f ca="1">LeaveTracker[[#This Row],[Days]]&amp;" "&amp;LeaveTracker[[#This Row],[Type of Leave]]</f>
        <v>1 SL</v>
      </c>
      <c r="L4162" s="23">
        <f ca="1">NETWORKDAYS(LeaveTracker[[#This Row],[Start Date]],LeaveTracker[[#This Row],[End Date]],lstHolidays)</f>
        <v>1</v>
      </c>
      <c r="M4162" s="27"/>
    </row>
    <row r="4163" spans="1:13" ht="30" hidden="1" customHeight="1" x14ac:dyDescent="0.3">
      <c r="A4163" s="27">
        <f t="shared" si="40"/>
        <v>532</v>
      </c>
      <c r="B4163" s="31">
        <v>44989</v>
      </c>
      <c r="C4163" s="31">
        <v>44974</v>
      </c>
      <c r="D4163" s="19" t="s">
        <v>696</v>
      </c>
      <c r="E4163" s="51" t="str">
        <f>IF(ISBLANK(LeaveTracker[[#This Row],[Employee Name]]),"-----",VLOOKUP(LeaveTracker[[#This Row],[Employee Name]],Employees[[Employee Name]:[Office]],7))</f>
        <v>VMO</v>
      </c>
      <c r="F4163" s="51" t="str">
        <f>IF(ISBLANK(LeaveTracker[[#This Row],[Employee Name]]),"-----",VLOOKUP(LeaveTracker[[#This Row],[Employee Name]],Employees[[Employee Name]:[Office]],6))</f>
        <v>REGULAR</v>
      </c>
      <c r="G4163" s="24">
        <v>44977</v>
      </c>
      <c r="H4163" s="24">
        <v>44977</v>
      </c>
      <c r="I4163" s="57" t="s">
        <v>82</v>
      </c>
      <c r="K4163" s="51" t="str">
        <f ca="1">LeaveTracker[[#This Row],[Days]]&amp;" "&amp;LeaveTracker[[#This Row],[Type of Leave]]</f>
        <v>1 VL</v>
      </c>
      <c r="L4163" s="23">
        <f ca="1">NETWORKDAYS(LeaveTracker[[#This Row],[Start Date]],LeaveTracker[[#This Row],[End Date]],lstHolidays)</f>
        <v>1</v>
      </c>
      <c r="M4163" s="27"/>
    </row>
    <row r="4164" spans="1:13" ht="30" hidden="1" customHeight="1" x14ac:dyDescent="0.3">
      <c r="A4164" s="27">
        <f t="shared" si="40"/>
        <v>533</v>
      </c>
      <c r="B4164" s="31">
        <v>44989</v>
      </c>
      <c r="C4164" s="31">
        <v>44980</v>
      </c>
      <c r="D4164" s="19" t="s">
        <v>853</v>
      </c>
      <c r="E4164" s="51" t="str">
        <f>IF(ISBLANK(LeaveTracker[[#This Row],[Employee Name]]),"-----",VLOOKUP(LeaveTracker[[#This Row],[Employee Name]],Employees[[Employee Name]:[Office]],7))</f>
        <v>MO</v>
      </c>
      <c r="F4164" s="51" t="str">
        <f>IF(ISBLANK(LeaveTracker[[#This Row],[Employee Name]]),"-----",VLOOKUP(LeaveTracker[[#This Row],[Employee Name]],Employees[[Employee Name]:[Office]],6))</f>
        <v>REGULAR</v>
      </c>
      <c r="G4164" s="24">
        <v>44979</v>
      </c>
      <c r="H4164" s="24">
        <v>44981</v>
      </c>
      <c r="I4164" s="57" t="s">
        <v>82</v>
      </c>
      <c r="K4164" s="51" t="str">
        <f ca="1">LeaveTracker[[#This Row],[Days]]&amp;" "&amp;LeaveTracker[[#This Row],[Type of Leave]]</f>
        <v>3 VL</v>
      </c>
      <c r="L4164" s="23">
        <f ca="1">NETWORKDAYS(LeaveTracker[[#This Row],[Start Date]],LeaveTracker[[#This Row],[End Date]],lstHolidays)</f>
        <v>3</v>
      </c>
      <c r="M4164" s="27"/>
    </row>
    <row r="4165" spans="1:13" ht="30" hidden="1" customHeight="1" x14ac:dyDescent="0.3">
      <c r="A4165" s="27">
        <f t="shared" si="40"/>
        <v>534</v>
      </c>
      <c r="B4165" s="31">
        <v>44989</v>
      </c>
      <c r="D4165" s="19" t="s">
        <v>853</v>
      </c>
      <c r="E4165" s="51" t="str">
        <f>IF(ISBLANK(LeaveTracker[[#This Row],[Employee Name]]),"-----",VLOOKUP(LeaveTracker[[#This Row],[Employee Name]],Employees[[Employee Name]:[Office]],7))</f>
        <v>MO</v>
      </c>
      <c r="F4165" s="51" t="str">
        <f>IF(ISBLANK(LeaveTracker[[#This Row],[Employee Name]]),"-----",VLOOKUP(LeaveTracker[[#This Row],[Employee Name]],Employees[[Employee Name]:[Office]],6))</f>
        <v>REGULAR</v>
      </c>
      <c r="G4165" s="24">
        <v>44959</v>
      </c>
      <c r="H4165" s="24">
        <v>44959</v>
      </c>
      <c r="I4165" s="57" t="s">
        <v>82</v>
      </c>
      <c r="K4165" s="51" t="str">
        <f ca="1">LeaveTracker[[#This Row],[Days]]&amp;" "&amp;LeaveTracker[[#This Row],[Type of Leave]]</f>
        <v>1 VL</v>
      </c>
      <c r="L4165" s="23">
        <f ca="1">NETWORKDAYS(LeaveTracker[[#This Row],[Start Date]],LeaveTracker[[#This Row],[End Date]],lstHolidays)</f>
        <v>1</v>
      </c>
      <c r="M4165" s="27"/>
    </row>
    <row r="4166" spans="1:13" ht="30" hidden="1" customHeight="1" x14ac:dyDescent="0.3">
      <c r="A4166" s="27">
        <f t="shared" si="40"/>
        <v>535</v>
      </c>
      <c r="B4166" s="31">
        <v>44989</v>
      </c>
      <c r="C4166" s="31">
        <v>44956</v>
      </c>
      <c r="D4166" s="19" t="s">
        <v>1984</v>
      </c>
      <c r="E4166" s="51" t="str">
        <f>IF(ISBLANK(LeaveTracker[[#This Row],[Employee Name]]),"-----",VLOOKUP(LeaveTracker[[#This Row],[Employee Name]],Employees[[Employee Name]:[Office]],7))</f>
        <v>ADMIN</v>
      </c>
      <c r="F4166" s="51" t="str">
        <f>IF(ISBLANK(LeaveTracker[[#This Row],[Employee Name]]),"-----",VLOOKUP(LeaveTracker[[#This Row],[Employee Name]],Employees[[Employee Name]:[Office]],6))</f>
        <v>CASUAL</v>
      </c>
      <c r="G4166" s="24">
        <v>44954</v>
      </c>
      <c r="H4166" s="24">
        <v>44954</v>
      </c>
      <c r="I4166" s="57" t="s">
        <v>81</v>
      </c>
      <c r="K4166" s="51" t="str">
        <f ca="1">LeaveTracker[[#This Row],[Days]]&amp;" "&amp;LeaveTracker[[#This Row],[Type of Leave]]</f>
        <v>0 SL</v>
      </c>
      <c r="L4166" s="23">
        <f ca="1">NETWORKDAYS(LeaveTracker[[#This Row],[Start Date]],LeaveTracker[[#This Row],[End Date]],lstHolidays)</f>
        <v>0</v>
      </c>
      <c r="M4166" s="27"/>
    </row>
    <row r="4167" spans="1:13" ht="30" hidden="1" customHeight="1" x14ac:dyDescent="0.3">
      <c r="A4167" s="27">
        <f t="shared" si="40"/>
        <v>536</v>
      </c>
      <c r="B4167" s="31">
        <v>44989</v>
      </c>
      <c r="C4167" s="31">
        <v>44854</v>
      </c>
      <c r="D4167" s="19" t="s">
        <v>1826</v>
      </c>
      <c r="E4167" s="51" t="str">
        <f>IF(ISBLANK(LeaveTracker[[#This Row],[Employee Name]]),"-----",VLOOKUP(LeaveTracker[[#This Row],[Employee Name]],Employees[[Employee Name]:[Office]],7))</f>
        <v>TCNHS</v>
      </c>
      <c r="F4167" s="51" t="str">
        <f>IF(ISBLANK(LeaveTracker[[#This Row],[Employee Name]]),"-----",VLOOKUP(LeaveTracker[[#This Row],[Employee Name]],Employees[[Employee Name]:[Office]],6))</f>
        <v>CASUAL</v>
      </c>
      <c r="G4167" s="24">
        <v>44853</v>
      </c>
      <c r="H4167" s="24">
        <v>44853</v>
      </c>
      <c r="I4167" s="57" t="s">
        <v>81</v>
      </c>
      <c r="K4167" s="51" t="str">
        <f ca="1">LeaveTracker[[#This Row],[Days]]&amp;" "&amp;LeaveTracker[[#This Row],[Type of Leave]]</f>
        <v>1 SL</v>
      </c>
      <c r="L4167" s="23">
        <f ca="1">NETWORKDAYS(LeaveTracker[[#This Row],[Start Date]],LeaveTracker[[#This Row],[End Date]],lstHolidays)</f>
        <v>1</v>
      </c>
      <c r="M4167" s="27"/>
    </row>
    <row r="4168" spans="1:13" ht="30" hidden="1" customHeight="1" x14ac:dyDescent="0.3">
      <c r="A4168" s="27">
        <f t="shared" si="40"/>
        <v>537</v>
      </c>
      <c r="B4168" s="31">
        <v>44989</v>
      </c>
      <c r="C4168" s="31">
        <v>44894</v>
      </c>
      <c r="D4168" s="19" t="s">
        <v>1826</v>
      </c>
      <c r="E4168" s="51" t="str">
        <f>IF(ISBLANK(LeaveTracker[[#This Row],[Employee Name]]),"-----",VLOOKUP(LeaveTracker[[#This Row],[Employee Name]],Employees[[Employee Name]:[Office]],7))</f>
        <v>TCNHS</v>
      </c>
      <c r="F4168" s="51" t="str">
        <f>IF(ISBLANK(LeaveTracker[[#This Row],[Employee Name]]),"-----",VLOOKUP(LeaveTracker[[#This Row],[Employee Name]],Employees[[Employee Name]:[Office]],6))</f>
        <v>CASUAL</v>
      </c>
      <c r="G4168" s="24">
        <v>44886</v>
      </c>
      <c r="H4168" s="24">
        <v>44888</v>
      </c>
      <c r="I4168" s="57" t="s">
        <v>81</v>
      </c>
      <c r="K4168" s="51" t="str">
        <f ca="1">LeaveTracker[[#This Row],[Days]]&amp;" "&amp;LeaveTracker[[#This Row],[Type of Leave]]</f>
        <v>3 SL</v>
      </c>
      <c r="L4168" s="23">
        <f ca="1">NETWORKDAYS(LeaveTracker[[#This Row],[Start Date]],LeaveTracker[[#This Row],[End Date]],lstHolidays)</f>
        <v>3</v>
      </c>
      <c r="M4168" s="27"/>
    </row>
    <row r="4169" spans="1:13" ht="30" hidden="1" customHeight="1" x14ac:dyDescent="0.3">
      <c r="A4169" s="27">
        <f t="shared" si="40"/>
        <v>538</v>
      </c>
      <c r="B4169" s="31">
        <v>44989</v>
      </c>
      <c r="C4169" s="31">
        <v>44888</v>
      </c>
      <c r="D4169" s="19" t="s">
        <v>1933</v>
      </c>
      <c r="E4169" s="51" t="str">
        <f>IF(ISBLANK(LeaveTracker[[#This Row],[Employee Name]]),"-----",VLOOKUP(LeaveTracker[[#This Row],[Employee Name]],Employees[[Employee Name]:[Office]],7))</f>
        <v>TCNHS - ISHS</v>
      </c>
      <c r="F4169" s="51" t="str">
        <f>IF(ISBLANK(LeaveTracker[[#This Row],[Employee Name]]),"-----",VLOOKUP(LeaveTracker[[#This Row],[Employee Name]],Employees[[Employee Name]:[Office]],6))</f>
        <v>CASUAL</v>
      </c>
      <c r="G4169" s="24">
        <v>44883</v>
      </c>
      <c r="H4169" s="24">
        <v>44883</v>
      </c>
      <c r="I4169" s="57" t="s">
        <v>81</v>
      </c>
      <c r="K4169" s="51" t="str">
        <f ca="1">LeaveTracker[[#This Row],[Days]]&amp;" "&amp;LeaveTracker[[#This Row],[Type of Leave]]</f>
        <v>1 SL</v>
      </c>
      <c r="L4169" s="23">
        <f ca="1">NETWORKDAYS(LeaveTracker[[#This Row],[Start Date]],LeaveTracker[[#This Row],[End Date]],lstHolidays)</f>
        <v>1</v>
      </c>
      <c r="M4169" s="27"/>
    </row>
    <row r="4170" spans="1:13" ht="30" hidden="1" customHeight="1" x14ac:dyDescent="0.3">
      <c r="A4170" s="27">
        <f t="shared" si="40"/>
        <v>539</v>
      </c>
      <c r="B4170" s="31">
        <v>44989</v>
      </c>
      <c r="D4170" s="19" t="s">
        <v>1894</v>
      </c>
      <c r="E4170" s="51" t="str">
        <f>IF(ISBLANK(LeaveTracker[[#This Row],[Employee Name]]),"-----",VLOOKUP(LeaveTracker[[#This Row],[Employee Name]],Employees[[Employee Name]:[Office]],7))</f>
        <v>CSWDO</v>
      </c>
      <c r="F4170" s="51" t="str">
        <f>IF(ISBLANK(LeaveTracker[[#This Row],[Employee Name]]),"-----",VLOOKUP(LeaveTracker[[#This Row],[Employee Name]],Employees[[Employee Name]:[Office]],6))</f>
        <v>CASUAL</v>
      </c>
      <c r="G4170" s="24">
        <v>44942</v>
      </c>
      <c r="H4170" s="24">
        <v>44942</v>
      </c>
      <c r="I4170" s="57" t="s">
        <v>81</v>
      </c>
      <c r="K4170" s="51" t="str">
        <f ca="1">LeaveTracker[[#This Row],[Days]]&amp;" "&amp;LeaveTracker[[#This Row],[Type of Leave]]</f>
        <v>1 SL</v>
      </c>
      <c r="L4170" s="23">
        <f ca="1">NETWORKDAYS(LeaveTracker[[#This Row],[Start Date]],LeaveTracker[[#This Row],[End Date]],lstHolidays)</f>
        <v>1</v>
      </c>
      <c r="M4170" s="27"/>
    </row>
    <row r="4171" spans="1:13" ht="30" hidden="1" customHeight="1" x14ac:dyDescent="0.3">
      <c r="A4171" s="27">
        <f t="shared" si="40"/>
        <v>540</v>
      </c>
      <c r="B4171" s="31">
        <v>44989</v>
      </c>
      <c r="C4171" s="31">
        <v>44959</v>
      </c>
      <c r="D4171" s="19" t="s">
        <v>2101</v>
      </c>
      <c r="E4171" s="51" t="str">
        <f>IF(ISBLANK(LeaveTracker[[#This Row],[Employee Name]]),"-----",VLOOKUP(LeaveTracker[[#This Row],[Employee Name]],Employees[[Employee Name]:[Office]],7))</f>
        <v>DEPED</v>
      </c>
      <c r="F4171" s="51">
        <f>IF(ISBLANK(LeaveTracker[[#This Row],[Employee Name]]),"-----",VLOOKUP(LeaveTracker[[#This Row],[Employee Name]],Employees[[Employee Name]:[Office]],6))</f>
        <v>0</v>
      </c>
      <c r="G4171" s="24">
        <v>44958</v>
      </c>
      <c r="H4171" s="24">
        <v>44972</v>
      </c>
      <c r="I4171" s="57" t="s">
        <v>82</v>
      </c>
      <c r="K4171" s="51" t="str">
        <f ca="1">LeaveTracker[[#This Row],[Days]]&amp;" "&amp;LeaveTracker[[#This Row],[Type of Leave]]</f>
        <v>11 VL</v>
      </c>
      <c r="L4171" s="23">
        <f ca="1">NETWORKDAYS(LeaveTracker[[#This Row],[Start Date]],LeaveTracker[[#This Row],[End Date]],lstHolidays)</f>
        <v>11</v>
      </c>
      <c r="M4171" s="27"/>
    </row>
    <row r="4172" spans="1:13" ht="30" hidden="1" customHeight="1" x14ac:dyDescent="0.3">
      <c r="A4172" s="27">
        <f t="shared" si="40"/>
        <v>541</v>
      </c>
      <c r="B4172" s="31">
        <v>44989</v>
      </c>
      <c r="D4172" s="19" t="s">
        <v>2101</v>
      </c>
      <c r="E4172" s="51" t="str">
        <f>IF(ISBLANK(LeaveTracker[[#This Row],[Employee Name]]),"-----",VLOOKUP(LeaveTracker[[#This Row],[Employee Name]],Employees[[Employee Name]:[Office]],7))</f>
        <v>DEPED</v>
      </c>
      <c r="F4172" s="51">
        <f>IF(ISBLANK(LeaveTracker[[#This Row],[Employee Name]]),"-----",VLOOKUP(LeaveTracker[[#This Row],[Employee Name]],Employees[[Employee Name]:[Office]],6))</f>
        <v>0</v>
      </c>
      <c r="G4172" s="24">
        <v>44931</v>
      </c>
      <c r="H4172" s="24">
        <v>44957</v>
      </c>
      <c r="I4172" s="57" t="s">
        <v>82</v>
      </c>
      <c r="K4172" s="51" t="str">
        <f ca="1">LeaveTracker[[#This Row],[Days]]&amp;" "&amp;LeaveTracker[[#This Row],[Type of Leave]]</f>
        <v>19 VL</v>
      </c>
      <c r="L4172" s="23">
        <f ca="1">NETWORKDAYS(LeaveTracker[[#This Row],[Start Date]],LeaveTracker[[#This Row],[End Date]],lstHolidays)</f>
        <v>19</v>
      </c>
      <c r="M4172" s="27"/>
    </row>
    <row r="4173" spans="1:13" ht="30" hidden="1" customHeight="1" x14ac:dyDescent="0.3">
      <c r="A4173" s="27">
        <f t="shared" si="40"/>
        <v>542</v>
      </c>
      <c r="B4173" s="31">
        <v>44989</v>
      </c>
      <c r="C4173" s="31">
        <v>44950</v>
      </c>
      <c r="D4173" s="19" t="s">
        <v>1863</v>
      </c>
      <c r="E4173" s="51" t="str">
        <f>IF(ISBLANK(LeaveTracker[[#This Row],[Employee Name]]),"-----",VLOOKUP(LeaveTracker[[#This Row],[Employee Name]],Employees[[Employee Name]:[Office]],7))</f>
        <v>EEO/CITY MARKET</v>
      </c>
      <c r="F4173" s="51" t="str">
        <f>IF(ISBLANK(LeaveTracker[[#This Row],[Employee Name]]),"-----",VLOOKUP(LeaveTracker[[#This Row],[Employee Name]],Employees[[Employee Name]:[Office]],6))</f>
        <v>CASUAL</v>
      </c>
      <c r="G4173" s="24">
        <v>44949</v>
      </c>
      <c r="H4173" s="24">
        <v>44949</v>
      </c>
      <c r="I4173" s="57" t="s">
        <v>81</v>
      </c>
      <c r="K4173" s="51" t="str">
        <f ca="1">LeaveTracker[[#This Row],[Days]]&amp;" "&amp;LeaveTracker[[#This Row],[Type of Leave]]</f>
        <v>1 SL</v>
      </c>
      <c r="L4173" s="23">
        <f ca="1">NETWORKDAYS(LeaveTracker[[#This Row],[Start Date]],LeaveTracker[[#This Row],[End Date]],lstHolidays)</f>
        <v>1</v>
      </c>
      <c r="M4173" s="27"/>
    </row>
    <row r="4174" spans="1:13" ht="30" hidden="1" customHeight="1" x14ac:dyDescent="0.3">
      <c r="A4174" s="27">
        <f t="shared" si="40"/>
        <v>543</v>
      </c>
      <c r="B4174" s="31">
        <v>44989</v>
      </c>
      <c r="D4174" s="19" t="s">
        <v>1780</v>
      </c>
      <c r="E4174" s="51" t="str">
        <f>IF(ISBLANK(LeaveTracker[[#This Row],[Employee Name]]),"-----",VLOOKUP(LeaveTracker[[#This Row],[Employee Name]],Employees[[Employee Name]:[Office]],7))</f>
        <v>LIBRARY</v>
      </c>
      <c r="F4174" s="51" t="str">
        <f>IF(ISBLANK(LeaveTracker[[#This Row],[Employee Name]]),"-----",VLOOKUP(LeaveTracker[[#This Row],[Employee Name]],Employees[[Employee Name]:[Office]],6))</f>
        <v>CASUAL</v>
      </c>
      <c r="G4174" s="24">
        <v>44950</v>
      </c>
      <c r="H4174" s="24">
        <v>44950</v>
      </c>
      <c r="I4174" s="57" t="s">
        <v>300</v>
      </c>
      <c r="J4174" s="43" t="s">
        <v>215</v>
      </c>
      <c r="K4174" s="51" t="str">
        <f ca="1">LeaveTracker[[#This Row],[Days]]&amp;" "&amp;LeaveTracker[[#This Row],[Type of Leave]]</f>
        <v>1 OTHER</v>
      </c>
      <c r="L4174" s="23">
        <f ca="1">NETWORKDAYS(LeaveTracker[[#This Row],[Start Date]],LeaveTracker[[#This Row],[End Date]],lstHolidays)</f>
        <v>1</v>
      </c>
      <c r="M4174" s="27"/>
    </row>
    <row r="4175" spans="1:13" ht="30" hidden="1" customHeight="1" x14ac:dyDescent="0.3">
      <c r="A4175" s="27">
        <f t="shared" si="40"/>
        <v>544</v>
      </c>
      <c r="B4175" s="31">
        <v>44989</v>
      </c>
      <c r="C4175" s="31">
        <v>44951</v>
      </c>
      <c r="D4175" s="19" t="s">
        <v>2139</v>
      </c>
      <c r="E4175" s="51" t="str">
        <f>IF(ISBLANK(LeaveTracker[[#This Row],[Employee Name]]),"-----",VLOOKUP(LeaveTracker[[#This Row],[Employee Name]],Employees[[Employee Name]:[Office]],7))</f>
        <v>CPDO</v>
      </c>
      <c r="F4175" s="51">
        <f>IF(ISBLANK(LeaveTracker[[#This Row],[Employee Name]]),"-----",VLOOKUP(LeaveTracker[[#This Row],[Employee Name]],Employees[[Employee Name]:[Office]],6))</f>
        <v>0</v>
      </c>
      <c r="G4175" s="24">
        <v>44951</v>
      </c>
      <c r="H4175" s="24">
        <v>44951</v>
      </c>
      <c r="I4175" s="57" t="s">
        <v>82</v>
      </c>
      <c r="K4175" s="51" t="str">
        <f ca="1">LeaveTracker[[#This Row],[Days]]&amp;" "&amp;LeaveTracker[[#This Row],[Type of Leave]]</f>
        <v>1 VL</v>
      </c>
      <c r="L4175" s="23">
        <f ca="1">NETWORKDAYS(LeaveTracker[[#This Row],[Start Date]],LeaveTracker[[#This Row],[End Date]],lstHolidays)</f>
        <v>1</v>
      </c>
      <c r="M4175" s="27"/>
    </row>
    <row r="4176" spans="1:13" ht="30" hidden="1" customHeight="1" x14ac:dyDescent="0.3">
      <c r="A4176" s="27">
        <f t="shared" si="40"/>
        <v>545</v>
      </c>
      <c r="B4176" s="31">
        <v>44989</v>
      </c>
      <c r="C4176" s="31">
        <v>44974</v>
      </c>
      <c r="D4176" s="19" t="s">
        <v>171</v>
      </c>
      <c r="E4176" s="51" t="str">
        <f>IF(ISBLANK(LeaveTracker[[#This Row],[Employee Name]]),"-----",VLOOKUP(LeaveTracker[[#This Row],[Employee Name]],Employees[[Employee Name]:[Office]],7))</f>
        <v>HRMO</v>
      </c>
      <c r="F4176" s="51" t="str">
        <f>IF(ISBLANK(LeaveTracker[[#This Row],[Employee Name]]),"-----",VLOOKUP(LeaveTracker[[#This Row],[Employee Name]],Employees[[Employee Name]:[Office]],6))</f>
        <v>REGULAR</v>
      </c>
      <c r="G4176" s="24">
        <v>44970</v>
      </c>
      <c r="H4176" s="24">
        <v>44971</v>
      </c>
      <c r="I4176" s="57" t="s">
        <v>300</v>
      </c>
      <c r="J4176" s="43" t="s">
        <v>105</v>
      </c>
      <c r="K4176" s="51" t="str">
        <f ca="1">LeaveTracker[[#This Row],[Days]]&amp;" "&amp;LeaveTracker[[#This Row],[Type of Leave]]</f>
        <v>2 OTHER</v>
      </c>
      <c r="L4176" s="23">
        <f ca="1">NETWORKDAYS(LeaveTracker[[#This Row],[Start Date]],LeaveTracker[[#This Row],[End Date]],lstHolidays)</f>
        <v>2</v>
      </c>
      <c r="M4176" s="27"/>
    </row>
    <row r="4177" spans="1:13" ht="30" hidden="1" customHeight="1" x14ac:dyDescent="0.3">
      <c r="A4177" s="27">
        <v>545</v>
      </c>
      <c r="B4177" s="31">
        <v>44989</v>
      </c>
      <c r="C4177" s="31">
        <v>44974</v>
      </c>
      <c r="D4177" s="19" t="s">
        <v>171</v>
      </c>
      <c r="E4177" s="51" t="str">
        <f>IF(ISBLANK(LeaveTracker[[#This Row],[Employee Name]]),"-----",VLOOKUP(LeaveTracker[[#This Row],[Employee Name]],Employees[[Employee Name]:[Office]],7))</f>
        <v>HRMO</v>
      </c>
      <c r="F4177" s="51" t="str">
        <f>IF(ISBLANK(LeaveTracker[[#This Row],[Employee Name]]),"-----",VLOOKUP(LeaveTracker[[#This Row],[Employee Name]],Employees[[Employee Name]:[Office]],6))</f>
        <v>REGULAR</v>
      </c>
      <c r="G4177" s="24">
        <v>44973</v>
      </c>
      <c r="H4177" s="24">
        <v>44973</v>
      </c>
      <c r="I4177" s="57" t="s">
        <v>300</v>
      </c>
      <c r="J4177" s="43" t="s">
        <v>105</v>
      </c>
      <c r="K4177" s="51" t="str">
        <f ca="1">LeaveTracker[[#This Row],[Days]]&amp;" "&amp;LeaveTracker[[#This Row],[Type of Leave]]</f>
        <v>1 OTHER</v>
      </c>
      <c r="L4177" s="23">
        <f ca="1">NETWORKDAYS(LeaveTracker[[#This Row],[Start Date]],LeaveTracker[[#This Row],[End Date]],lstHolidays)</f>
        <v>1</v>
      </c>
      <c r="M4177" s="27"/>
    </row>
    <row r="4178" spans="1:13" ht="30" hidden="1" customHeight="1" x14ac:dyDescent="0.3">
      <c r="A4178" s="27">
        <f t="shared" si="40"/>
        <v>546</v>
      </c>
      <c r="B4178" s="31">
        <v>44989</v>
      </c>
      <c r="C4178" s="31">
        <v>44974</v>
      </c>
      <c r="D4178" s="19" t="s">
        <v>171</v>
      </c>
      <c r="E4178" s="51" t="str">
        <f>IF(ISBLANK(LeaveTracker[[#This Row],[Employee Name]]),"-----",VLOOKUP(LeaveTracker[[#This Row],[Employee Name]],Employees[[Employee Name]:[Office]],7))</f>
        <v>HRMO</v>
      </c>
      <c r="F4178" s="51" t="str">
        <f>IF(ISBLANK(LeaveTracker[[#This Row],[Employee Name]]),"-----",VLOOKUP(LeaveTracker[[#This Row],[Employee Name]],Employees[[Employee Name]:[Office]],6))</f>
        <v>REGULAR</v>
      </c>
      <c r="G4178" s="24">
        <v>44984</v>
      </c>
      <c r="H4178" s="24">
        <v>44985</v>
      </c>
      <c r="I4178" s="57" t="s">
        <v>82</v>
      </c>
      <c r="K4178" s="51" t="str">
        <f ca="1">LeaveTracker[[#This Row],[Days]]&amp;" "&amp;LeaveTracker[[#This Row],[Type of Leave]]</f>
        <v>2 VL</v>
      </c>
      <c r="L4178" s="23">
        <f ca="1">NETWORKDAYS(LeaveTracker[[#This Row],[Start Date]],LeaveTracker[[#This Row],[End Date]],lstHolidays)</f>
        <v>2</v>
      </c>
      <c r="M4178" s="27"/>
    </row>
    <row r="4179" spans="1:13" ht="30" hidden="1" customHeight="1" x14ac:dyDescent="0.3">
      <c r="A4179" s="27">
        <f t="shared" si="40"/>
        <v>547</v>
      </c>
      <c r="B4179" s="31">
        <v>44989</v>
      </c>
      <c r="C4179" s="31">
        <v>44964</v>
      </c>
      <c r="D4179" s="19" t="s">
        <v>674</v>
      </c>
      <c r="E4179" s="51" t="str">
        <f>IF(ISBLANK(LeaveTracker[[#This Row],[Employee Name]]),"-----",VLOOKUP(LeaveTracker[[#This Row],[Employee Name]],Employees[[Employee Name]:[Office]],7))</f>
        <v>SP</v>
      </c>
      <c r="F4179" s="51" t="str">
        <f>IF(ISBLANK(LeaveTracker[[#This Row],[Employee Name]]),"-----",VLOOKUP(LeaveTracker[[#This Row],[Employee Name]],Employees[[Employee Name]:[Office]],6))</f>
        <v>REGULAR</v>
      </c>
      <c r="G4179" s="24">
        <v>44970</v>
      </c>
      <c r="H4179" s="24">
        <v>44971</v>
      </c>
      <c r="I4179" s="57" t="s">
        <v>82</v>
      </c>
      <c r="K4179" s="51" t="str">
        <f ca="1">LeaveTracker[[#This Row],[Days]]&amp;" "&amp;LeaveTracker[[#This Row],[Type of Leave]]</f>
        <v>2 VL</v>
      </c>
      <c r="L4179" s="23">
        <f ca="1">NETWORKDAYS(LeaveTracker[[#This Row],[Start Date]],LeaveTracker[[#This Row],[End Date]],lstHolidays)</f>
        <v>2</v>
      </c>
      <c r="M4179" s="27"/>
    </row>
    <row r="4180" spans="1:13" ht="30" hidden="1" customHeight="1" x14ac:dyDescent="0.3">
      <c r="A4180" s="27">
        <f t="shared" si="40"/>
        <v>548</v>
      </c>
      <c r="B4180" s="31">
        <v>44989</v>
      </c>
      <c r="C4180" s="31">
        <v>44973</v>
      </c>
      <c r="D4180" s="19" t="s">
        <v>1862</v>
      </c>
      <c r="E4180" s="51" t="str">
        <f>IF(ISBLANK(LeaveTracker[[#This Row],[Employee Name]]),"-----",VLOOKUP(LeaveTracker[[#This Row],[Employee Name]],Employees[[Employee Name]:[Office]],7))</f>
        <v>VMO/SP</v>
      </c>
      <c r="F4180" s="51" t="str">
        <f>IF(ISBLANK(LeaveTracker[[#This Row],[Employee Name]]),"-----",VLOOKUP(LeaveTracker[[#This Row],[Employee Name]],Employees[[Employee Name]:[Office]],6))</f>
        <v>CASUAL</v>
      </c>
      <c r="G4180" s="24">
        <v>44971</v>
      </c>
      <c r="H4180" s="24">
        <v>44972</v>
      </c>
      <c r="I4180" s="57" t="s">
        <v>81</v>
      </c>
      <c r="K4180" s="51" t="str">
        <f ca="1">LeaveTracker[[#This Row],[Days]]&amp;" "&amp;LeaveTracker[[#This Row],[Type of Leave]]</f>
        <v>2 SL</v>
      </c>
      <c r="L4180" s="23">
        <f ca="1">NETWORKDAYS(LeaveTracker[[#This Row],[Start Date]],LeaveTracker[[#This Row],[End Date]],lstHolidays)</f>
        <v>2</v>
      </c>
      <c r="M4180" s="27"/>
    </row>
    <row r="4181" spans="1:13" ht="30" hidden="1" customHeight="1" x14ac:dyDescent="0.3">
      <c r="A4181" s="27">
        <f t="shared" si="40"/>
        <v>549</v>
      </c>
      <c r="B4181" s="31">
        <v>44989</v>
      </c>
      <c r="C4181" s="31">
        <v>44960</v>
      </c>
      <c r="D4181" s="19" t="s">
        <v>1757</v>
      </c>
      <c r="E4181" s="51">
        <f>IF(ISBLANK(LeaveTracker[[#This Row],[Employee Name]]),"-----",VLOOKUP(LeaveTracker[[#This Row],[Employee Name]],Employees[[Employee Name]:[Office]],7))</f>
        <v>0</v>
      </c>
      <c r="F4181" s="51" t="str">
        <f>IF(ISBLANK(LeaveTracker[[#This Row],[Employee Name]]),"-----",VLOOKUP(LeaveTracker[[#This Row],[Employee Name]],Employees[[Employee Name]:[Office]],6))</f>
        <v>CASUAL</v>
      </c>
      <c r="G4181" s="24">
        <v>44965</v>
      </c>
      <c r="H4181" s="24">
        <v>44970</v>
      </c>
      <c r="I4181" s="57" t="s">
        <v>82</v>
      </c>
      <c r="K4181" s="51" t="str">
        <f ca="1">LeaveTracker[[#This Row],[Days]]&amp;" "&amp;LeaveTracker[[#This Row],[Type of Leave]]</f>
        <v>4 VL</v>
      </c>
      <c r="L4181" s="23">
        <f ca="1">NETWORKDAYS(LeaveTracker[[#This Row],[Start Date]],LeaveTracker[[#This Row],[End Date]],lstHolidays)</f>
        <v>4</v>
      </c>
      <c r="M4181" s="27"/>
    </row>
    <row r="4182" spans="1:13" ht="30" hidden="1" customHeight="1" x14ac:dyDescent="0.3">
      <c r="A4182" s="27">
        <f t="shared" si="40"/>
        <v>550</v>
      </c>
      <c r="B4182" s="31">
        <v>44989</v>
      </c>
      <c r="D4182" s="19" t="s">
        <v>335</v>
      </c>
      <c r="E4182" s="51" t="str">
        <f>IF(ISBLANK(LeaveTracker[[#This Row],[Employee Name]]),"-----",VLOOKUP(LeaveTracker[[#This Row],[Employee Name]],Employees[[Employee Name]:[Office]],7))</f>
        <v>INTERNAL</v>
      </c>
      <c r="F4182" s="51" t="str">
        <f>IF(ISBLANK(LeaveTracker[[#This Row],[Employee Name]]),"-----",VLOOKUP(LeaveTracker[[#This Row],[Employee Name]],Employees[[Employee Name]:[Office]],6))</f>
        <v>REGULAR</v>
      </c>
      <c r="G4182" s="24">
        <v>44973</v>
      </c>
      <c r="H4182" s="24">
        <v>44973</v>
      </c>
      <c r="I4182" s="57" t="s">
        <v>81</v>
      </c>
      <c r="K4182" s="51" t="str">
        <f ca="1">LeaveTracker[[#This Row],[Days]]&amp;" "&amp;LeaveTracker[[#This Row],[Type of Leave]]</f>
        <v>1 SL</v>
      </c>
      <c r="L4182" s="23">
        <f ca="1">NETWORKDAYS(LeaveTracker[[#This Row],[Start Date]],LeaveTracker[[#This Row],[End Date]],lstHolidays)</f>
        <v>1</v>
      </c>
      <c r="M4182" s="27"/>
    </row>
    <row r="4183" spans="1:13" ht="30" hidden="1" customHeight="1" x14ac:dyDescent="0.3">
      <c r="A4183" s="27">
        <f t="shared" si="40"/>
        <v>551</v>
      </c>
      <c r="B4183" s="31">
        <v>44989</v>
      </c>
      <c r="C4183" s="31">
        <v>44970</v>
      </c>
      <c r="D4183" s="19" t="s">
        <v>1847</v>
      </c>
      <c r="E4183" s="51" t="str">
        <f>IF(ISBLANK(LeaveTracker[[#This Row],[Employee Name]]),"-----",VLOOKUP(LeaveTracker[[#This Row],[Employee Name]],Employees[[Employee Name]:[Office]],7))</f>
        <v>SP</v>
      </c>
      <c r="F4183" s="51" t="str">
        <f>IF(ISBLANK(LeaveTracker[[#This Row],[Employee Name]]),"-----",VLOOKUP(LeaveTracker[[#This Row],[Employee Name]],Employees[[Employee Name]:[Office]],6))</f>
        <v>CASUAL</v>
      </c>
      <c r="G4183" s="24">
        <v>44977</v>
      </c>
      <c r="H4183" s="24">
        <v>44977</v>
      </c>
      <c r="I4183" s="57"/>
      <c r="K4183" s="51" t="str">
        <f ca="1">LeaveTracker[[#This Row],[Days]]&amp;" "&amp;LeaveTracker[[#This Row],[Type of Leave]]</f>
        <v xml:space="preserve">1 </v>
      </c>
      <c r="L4183" s="23">
        <f ca="1">NETWORKDAYS(LeaveTracker[[#This Row],[Start Date]],LeaveTracker[[#This Row],[End Date]],lstHolidays)</f>
        <v>1</v>
      </c>
      <c r="M4183" s="27"/>
    </row>
    <row r="4184" spans="1:13" ht="30" hidden="1" customHeight="1" x14ac:dyDescent="0.3">
      <c r="A4184" s="27">
        <f t="shared" si="40"/>
        <v>552</v>
      </c>
      <c r="B4184" s="31">
        <v>44989</v>
      </c>
      <c r="C4184" s="31">
        <v>44952</v>
      </c>
      <c r="D4184" s="19" t="s">
        <v>733</v>
      </c>
      <c r="E4184" s="51" t="str">
        <f>IF(ISBLANK(LeaveTracker[[#This Row],[Employee Name]]),"-----",VLOOKUP(LeaveTracker[[#This Row],[Employee Name]],Employees[[Employee Name]:[Office]],7))</f>
        <v>SP</v>
      </c>
      <c r="F4184" s="51" t="str">
        <f>IF(ISBLANK(LeaveTracker[[#This Row],[Employee Name]]),"-----",VLOOKUP(LeaveTracker[[#This Row],[Employee Name]],Employees[[Employee Name]:[Office]],6))</f>
        <v>REGULAR</v>
      </c>
      <c r="G4184" s="24">
        <v>44958</v>
      </c>
      <c r="H4184" s="24">
        <v>44958</v>
      </c>
      <c r="I4184" s="57" t="s">
        <v>300</v>
      </c>
      <c r="J4184" s="43" t="s">
        <v>105</v>
      </c>
      <c r="K4184" s="51" t="str">
        <f ca="1">LeaveTracker[[#This Row],[Days]]&amp;" "&amp;LeaveTracker[[#This Row],[Type of Leave]]</f>
        <v>1 OTHER</v>
      </c>
      <c r="L4184" s="23">
        <f ca="1">NETWORKDAYS(LeaveTracker[[#This Row],[Start Date]],LeaveTracker[[#This Row],[End Date]],lstHolidays)</f>
        <v>1</v>
      </c>
      <c r="M4184" s="27"/>
    </row>
    <row r="4185" spans="1:13" ht="30" hidden="1" customHeight="1" x14ac:dyDescent="0.3">
      <c r="A4185" s="27">
        <f t="shared" ref="A4185:A4248" si="41">A4184+1</f>
        <v>553</v>
      </c>
      <c r="B4185" s="31">
        <v>44989</v>
      </c>
      <c r="C4185" s="31">
        <v>44958</v>
      </c>
      <c r="D4185" s="19" t="s">
        <v>674</v>
      </c>
      <c r="E4185" s="51" t="str">
        <f>IF(ISBLANK(LeaveTracker[[#This Row],[Employee Name]]),"-----",VLOOKUP(LeaveTracker[[#This Row],[Employee Name]],Employees[[Employee Name]:[Office]],7))</f>
        <v>SP</v>
      </c>
      <c r="F4185" s="51" t="str">
        <f>IF(ISBLANK(LeaveTracker[[#This Row],[Employee Name]]),"-----",VLOOKUP(LeaveTracker[[#This Row],[Employee Name]],Employees[[Employee Name]:[Office]],6))</f>
        <v>REGULAR</v>
      </c>
      <c r="G4185" s="24">
        <v>44957</v>
      </c>
      <c r="H4185" s="24">
        <v>44957</v>
      </c>
      <c r="I4185" s="57" t="s">
        <v>81</v>
      </c>
      <c r="K4185" s="51" t="str">
        <f ca="1">LeaveTracker[[#This Row],[Days]]&amp;" "&amp;LeaveTracker[[#This Row],[Type of Leave]]</f>
        <v>1 SL</v>
      </c>
      <c r="L4185" s="23">
        <f ca="1">NETWORKDAYS(LeaveTracker[[#This Row],[Start Date]],LeaveTracker[[#This Row],[End Date]],lstHolidays)</f>
        <v>1</v>
      </c>
      <c r="M4185" s="27"/>
    </row>
    <row r="4186" spans="1:13" ht="30" hidden="1" customHeight="1" x14ac:dyDescent="0.3">
      <c r="A4186" s="27">
        <f t="shared" si="41"/>
        <v>554</v>
      </c>
      <c r="B4186" s="31">
        <v>44989</v>
      </c>
      <c r="C4186" s="31">
        <v>44958</v>
      </c>
      <c r="D4186" s="19" t="s">
        <v>365</v>
      </c>
      <c r="E4186" s="51" t="str">
        <f>IF(ISBLANK(LeaveTracker[[#This Row],[Employee Name]]),"-----",VLOOKUP(LeaveTracker[[#This Row],[Employee Name]],Employees[[Employee Name]:[Office]],7))</f>
        <v>MAHOGANY MARKET</v>
      </c>
      <c r="F4186" s="51" t="str">
        <f>IF(ISBLANK(LeaveTracker[[#This Row],[Employee Name]]),"-----",VLOOKUP(LeaveTracker[[#This Row],[Employee Name]],Employees[[Employee Name]:[Office]],6))</f>
        <v>REGULAR</v>
      </c>
      <c r="G4186" s="24">
        <v>44965</v>
      </c>
      <c r="H4186" s="24">
        <v>44966</v>
      </c>
      <c r="I4186" s="57" t="s">
        <v>300</v>
      </c>
      <c r="J4186" s="43" t="s">
        <v>105</v>
      </c>
      <c r="K4186" s="51" t="str">
        <f ca="1">LeaveTracker[[#This Row],[Days]]&amp;" "&amp;LeaveTracker[[#This Row],[Type of Leave]]</f>
        <v>2 OTHER</v>
      </c>
      <c r="L4186" s="23">
        <f ca="1">NETWORKDAYS(LeaveTracker[[#This Row],[Start Date]],LeaveTracker[[#This Row],[End Date]],lstHolidays)</f>
        <v>2</v>
      </c>
      <c r="M4186" s="27"/>
    </row>
    <row r="4187" spans="1:13" ht="30" hidden="1" customHeight="1" x14ac:dyDescent="0.3">
      <c r="A4187" s="27">
        <f t="shared" si="41"/>
        <v>555</v>
      </c>
      <c r="B4187" s="31">
        <v>44989</v>
      </c>
      <c r="C4187" s="31">
        <v>44959</v>
      </c>
      <c r="D4187" s="19" t="s">
        <v>837</v>
      </c>
      <c r="E4187" s="51" t="str">
        <f>IF(ISBLANK(LeaveTracker[[#This Row],[Employee Name]]),"-----",VLOOKUP(LeaveTracker[[#This Row],[Employee Name]],Employees[[Employee Name]:[Office]],7))</f>
        <v>CTO</v>
      </c>
      <c r="F4187" s="51" t="str">
        <f>IF(ISBLANK(LeaveTracker[[#This Row],[Employee Name]]),"-----",VLOOKUP(LeaveTracker[[#This Row],[Employee Name]],Employees[[Employee Name]:[Office]],6))</f>
        <v>REGULAR</v>
      </c>
      <c r="G4187" s="24">
        <v>44958</v>
      </c>
      <c r="H4187" s="24">
        <v>44958</v>
      </c>
      <c r="I4187" s="57" t="s">
        <v>81</v>
      </c>
      <c r="K4187" s="51" t="str">
        <f ca="1">LeaveTracker[[#This Row],[Days]]&amp;" "&amp;LeaveTracker[[#This Row],[Type of Leave]]</f>
        <v>1 SL</v>
      </c>
      <c r="L4187" s="23">
        <f ca="1">NETWORKDAYS(LeaveTracker[[#This Row],[Start Date]],LeaveTracker[[#This Row],[End Date]],lstHolidays)</f>
        <v>1</v>
      </c>
      <c r="M4187" s="27"/>
    </row>
    <row r="4188" spans="1:13" ht="30" hidden="1" customHeight="1" x14ac:dyDescent="0.3">
      <c r="A4188" s="27">
        <f t="shared" si="41"/>
        <v>556</v>
      </c>
      <c r="B4188" s="31">
        <v>44989</v>
      </c>
      <c r="C4188" s="31">
        <v>44977</v>
      </c>
      <c r="D4188" s="19" t="s">
        <v>1887</v>
      </c>
      <c r="E4188" s="51" t="str">
        <f>IF(ISBLANK(LeaveTracker[[#This Row],[Employee Name]]),"-----",VLOOKUP(LeaveTracker[[#This Row],[Employee Name]],Employees[[Employee Name]:[Office]],7))</f>
        <v>TICC</v>
      </c>
      <c r="F4188" s="51" t="str">
        <f>IF(ISBLANK(LeaveTracker[[#This Row],[Employee Name]]),"-----",VLOOKUP(LeaveTracker[[#This Row],[Employee Name]],Employees[[Employee Name]:[Office]],6))</f>
        <v>CASUAL</v>
      </c>
      <c r="G4188" s="24">
        <v>44974</v>
      </c>
      <c r="H4188" s="24">
        <v>44975</v>
      </c>
      <c r="I4188" s="57" t="s">
        <v>81</v>
      </c>
      <c r="K4188" s="51" t="str">
        <f ca="1">LeaveTracker[[#This Row],[Days]]&amp;" "&amp;LeaveTracker[[#This Row],[Type of Leave]]</f>
        <v>1 SL</v>
      </c>
      <c r="L4188" s="23">
        <f ca="1">NETWORKDAYS(LeaveTracker[[#This Row],[Start Date]],LeaveTracker[[#This Row],[End Date]],lstHolidays)</f>
        <v>1</v>
      </c>
      <c r="M4188" s="27"/>
    </row>
    <row r="4189" spans="1:13" ht="30" hidden="1" customHeight="1" x14ac:dyDescent="0.3">
      <c r="A4189" s="27">
        <f t="shared" si="41"/>
        <v>557</v>
      </c>
      <c r="B4189" s="31">
        <v>44989</v>
      </c>
      <c r="C4189" s="31">
        <v>44970</v>
      </c>
      <c r="D4189" s="19" t="s">
        <v>1980</v>
      </c>
      <c r="E4189" s="51" t="str">
        <f>IF(ISBLANK(LeaveTracker[[#This Row],[Employee Name]]),"-----",VLOOKUP(LeaveTracker[[#This Row],[Employee Name]],Employees[[Employee Name]:[Office]],7))</f>
        <v>TICC</v>
      </c>
      <c r="F4189" s="51" t="str">
        <f>IF(ISBLANK(LeaveTracker[[#This Row],[Employee Name]]),"-----",VLOOKUP(LeaveTracker[[#This Row],[Employee Name]],Employees[[Employee Name]:[Office]],6))</f>
        <v>CASUAL</v>
      </c>
      <c r="G4189" s="24">
        <v>44977</v>
      </c>
      <c r="H4189" s="24">
        <v>44981</v>
      </c>
      <c r="I4189" s="57" t="s">
        <v>82</v>
      </c>
      <c r="K4189" s="51" t="str">
        <f ca="1">LeaveTracker[[#This Row],[Days]]&amp;" "&amp;LeaveTracker[[#This Row],[Type of Leave]]</f>
        <v>5 VL</v>
      </c>
      <c r="L4189" s="23">
        <f ca="1">NETWORKDAYS(LeaveTracker[[#This Row],[Start Date]],LeaveTracker[[#This Row],[End Date]],lstHolidays)</f>
        <v>5</v>
      </c>
      <c r="M4189" s="27"/>
    </row>
    <row r="4190" spans="1:13" ht="30" hidden="1" customHeight="1" x14ac:dyDescent="0.3">
      <c r="A4190" s="27">
        <f t="shared" si="41"/>
        <v>558</v>
      </c>
      <c r="B4190" s="31">
        <v>44989</v>
      </c>
      <c r="C4190" s="31">
        <v>44972</v>
      </c>
      <c r="D4190" s="19" t="s">
        <v>1887</v>
      </c>
      <c r="E4190" s="51" t="str">
        <f>IF(ISBLANK(LeaveTracker[[#This Row],[Employee Name]]),"-----",VLOOKUP(LeaveTracker[[#This Row],[Employee Name]],Employees[[Employee Name]:[Office]],7))</f>
        <v>TICC</v>
      </c>
      <c r="F4190" s="51" t="str">
        <f>IF(ISBLANK(LeaveTracker[[#This Row],[Employee Name]]),"-----",VLOOKUP(LeaveTracker[[#This Row],[Employee Name]],Employees[[Employee Name]:[Office]],6))</f>
        <v>CASUAL</v>
      </c>
      <c r="G4190" s="24">
        <v>44970</v>
      </c>
      <c r="H4190" s="24">
        <v>44970</v>
      </c>
      <c r="I4190" s="57" t="s">
        <v>81</v>
      </c>
      <c r="K4190" s="51" t="str">
        <f ca="1">LeaveTracker[[#This Row],[Days]]&amp;" "&amp;LeaveTracker[[#This Row],[Type of Leave]]</f>
        <v>1 SL</v>
      </c>
      <c r="L4190" s="23">
        <f ca="1">NETWORKDAYS(LeaveTracker[[#This Row],[Start Date]],LeaveTracker[[#This Row],[End Date]],lstHolidays)</f>
        <v>1</v>
      </c>
      <c r="M4190" s="27"/>
    </row>
    <row r="4191" spans="1:13" ht="30" hidden="1" customHeight="1" x14ac:dyDescent="0.3">
      <c r="A4191" s="27">
        <f t="shared" si="41"/>
        <v>559</v>
      </c>
      <c r="B4191" s="31">
        <v>44989</v>
      </c>
      <c r="C4191" s="31">
        <v>44972</v>
      </c>
      <c r="D4191" s="19" t="s">
        <v>1832</v>
      </c>
      <c r="E4191" s="51" t="str">
        <f>IF(ISBLANK(LeaveTracker[[#This Row],[Employee Name]]),"-----",VLOOKUP(LeaveTracker[[#This Row],[Employee Name]],Employees[[Employee Name]:[Office]],7))</f>
        <v>TICC</v>
      </c>
      <c r="F4191" s="51" t="str">
        <f>IF(ISBLANK(LeaveTracker[[#This Row],[Employee Name]]),"-----",VLOOKUP(LeaveTracker[[#This Row],[Employee Name]],Employees[[Employee Name]:[Office]],6))</f>
        <v>CASUAL</v>
      </c>
      <c r="G4191" s="24">
        <v>44965</v>
      </c>
      <c r="H4191" s="24">
        <v>44965</v>
      </c>
      <c r="I4191" s="57" t="s">
        <v>81</v>
      </c>
      <c r="K4191" s="51" t="str">
        <f ca="1">LeaveTracker[[#This Row],[Days]]&amp;" "&amp;LeaveTracker[[#This Row],[Type of Leave]]</f>
        <v>1 SL</v>
      </c>
      <c r="L4191" s="23">
        <f ca="1">NETWORKDAYS(LeaveTracker[[#This Row],[Start Date]],LeaveTracker[[#This Row],[End Date]],lstHolidays)</f>
        <v>1</v>
      </c>
      <c r="M4191" s="27"/>
    </row>
    <row r="4192" spans="1:13" ht="30" hidden="1" customHeight="1" x14ac:dyDescent="0.3">
      <c r="A4192" s="27">
        <f t="shared" si="41"/>
        <v>560</v>
      </c>
      <c r="B4192" s="31">
        <v>44989</v>
      </c>
      <c r="C4192" s="31">
        <v>44971</v>
      </c>
      <c r="D4192" s="19" t="s">
        <v>1874</v>
      </c>
      <c r="E4192" s="51" t="str">
        <f>IF(ISBLANK(LeaveTracker[[#This Row],[Employee Name]]),"-----",VLOOKUP(LeaveTracker[[#This Row],[Employee Name]],Employees[[Employee Name]:[Office]],7))</f>
        <v>TICC</v>
      </c>
      <c r="F4192" s="51" t="str">
        <f>IF(ISBLANK(LeaveTracker[[#This Row],[Employee Name]]),"-----",VLOOKUP(LeaveTracker[[#This Row],[Employee Name]],Employees[[Employee Name]:[Office]],6))</f>
        <v>CASUAL</v>
      </c>
      <c r="G4192" s="24">
        <v>44970</v>
      </c>
      <c r="H4192" s="24">
        <v>44970</v>
      </c>
      <c r="I4192" s="57" t="s">
        <v>81</v>
      </c>
      <c r="K4192" s="51" t="str">
        <f ca="1">LeaveTracker[[#This Row],[Days]]&amp;" "&amp;LeaveTracker[[#This Row],[Type of Leave]]</f>
        <v>1 SL</v>
      </c>
      <c r="L4192" s="23">
        <f ca="1">NETWORKDAYS(LeaveTracker[[#This Row],[Start Date]],LeaveTracker[[#This Row],[End Date]],lstHolidays)</f>
        <v>1</v>
      </c>
      <c r="M4192" s="27"/>
    </row>
    <row r="4193" spans="1:13" ht="30" hidden="1" customHeight="1" x14ac:dyDescent="0.3">
      <c r="A4193" s="27">
        <f t="shared" si="41"/>
        <v>561</v>
      </c>
      <c r="B4193" s="31">
        <v>44989</v>
      </c>
      <c r="C4193" s="31">
        <v>44971</v>
      </c>
      <c r="D4193" s="19" t="s">
        <v>1941</v>
      </c>
      <c r="E4193" s="51" t="str">
        <f>IF(ISBLANK(LeaveTracker[[#This Row],[Employee Name]]),"-----",VLOOKUP(LeaveTracker[[#This Row],[Employee Name]],Employees[[Employee Name]:[Office]],7))</f>
        <v>TICC</v>
      </c>
      <c r="F4193" s="51" t="str">
        <f>IF(ISBLANK(LeaveTracker[[#This Row],[Employee Name]]),"-----",VLOOKUP(LeaveTracker[[#This Row],[Employee Name]],Employees[[Employee Name]:[Office]],6))</f>
        <v>CASUAL</v>
      </c>
      <c r="G4193" s="24">
        <v>44970</v>
      </c>
      <c r="H4193" s="24">
        <v>44971</v>
      </c>
      <c r="I4193" s="57" t="s">
        <v>81</v>
      </c>
      <c r="K4193" s="51" t="str">
        <f ca="1">LeaveTracker[[#This Row],[Days]]&amp;" "&amp;LeaveTracker[[#This Row],[Type of Leave]]</f>
        <v>2 SL</v>
      </c>
      <c r="L4193" s="23">
        <f ca="1">NETWORKDAYS(LeaveTracker[[#This Row],[Start Date]],LeaveTracker[[#This Row],[End Date]],lstHolidays)</f>
        <v>2</v>
      </c>
      <c r="M4193" s="27"/>
    </row>
    <row r="4194" spans="1:13" ht="30" hidden="1" customHeight="1" x14ac:dyDescent="0.3">
      <c r="A4194" s="27">
        <f t="shared" si="41"/>
        <v>562</v>
      </c>
      <c r="B4194" s="31">
        <v>44989</v>
      </c>
      <c r="C4194" s="31">
        <v>44972</v>
      </c>
      <c r="D4194" s="19" t="s">
        <v>1927</v>
      </c>
      <c r="E4194" s="51" t="str">
        <f>IF(ISBLANK(LeaveTracker[[#This Row],[Employee Name]]),"-----",VLOOKUP(LeaveTracker[[#This Row],[Employee Name]],Employees[[Employee Name]:[Office]],7))</f>
        <v>TICC</v>
      </c>
      <c r="F4194" s="51" t="str">
        <f>IF(ISBLANK(LeaveTracker[[#This Row],[Employee Name]]),"-----",VLOOKUP(LeaveTracker[[#This Row],[Employee Name]],Employees[[Employee Name]:[Office]],6))</f>
        <v>JOBCON</v>
      </c>
      <c r="G4194" s="24">
        <v>44976</v>
      </c>
      <c r="H4194" s="24">
        <v>44976</v>
      </c>
      <c r="I4194" s="57" t="s">
        <v>82</v>
      </c>
      <c r="K4194" s="51" t="str">
        <f ca="1">LeaveTracker[[#This Row],[Days]]&amp;" "&amp;LeaveTracker[[#This Row],[Type of Leave]]</f>
        <v>0 VL</v>
      </c>
      <c r="L4194" s="23">
        <f ca="1">NETWORKDAYS(LeaveTracker[[#This Row],[Start Date]],LeaveTracker[[#This Row],[End Date]],lstHolidays)</f>
        <v>0</v>
      </c>
      <c r="M4194" s="27"/>
    </row>
    <row r="4195" spans="1:13" ht="30" hidden="1" customHeight="1" x14ac:dyDescent="0.3">
      <c r="A4195" s="27">
        <f t="shared" si="41"/>
        <v>563</v>
      </c>
      <c r="B4195" s="31">
        <v>44989</v>
      </c>
      <c r="C4195" s="31">
        <v>44977</v>
      </c>
      <c r="D4195" s="19" t="s">
        <v>1887</v>
      </c>
      <c r="E4195" s="51" t="str">
        <f>IF(ISBLANK(LeaveTracker[[#This Row],[Employee Name]]),"-----",VLOOKUP(LeaveTracker[[#This Row],[Employee Name]],Employees[[Employee Name]:[Office]],7))</f>
        <v>TICC</v>
      </c>
      <c r="F4195" s="51" t="str">
        <f>IF(ISBLANK(LeaveTracker[[#This Row],[Employee Name]]),"-----",VLOOKUP(LeaveTracker[[#This Row],[Employee Name]],Employees[[Employee Name]:[Office]],6))</f>
        <v>CASUAL</v>
      </c>
      <c r="G4195" s="24">
        <v>44992</v>
      </c>
      <c r="H4195" s="24">
        <v>44992</v>
      </c>
      <c r="I4195" s="57" t="s">
        <v>82</v>
      </c>
      <c r="K4195" s="51" t="str">
        <f ca="1">LeaveTracker[[#This Row],[Days]]&amp;" "&amp;LeaveTracker[[#This Row],[Type of Leave]]</f>
        <v>1 VL</v>
      </c>
      <c r="L4195" s="23">
        <f ca="1">NETWORKDAYS(LeaveTracker[[#This Row],[Start Date]],LeaveTracker[[#This Row],[End Date]],lstHolidays)</f>
        <v>1</v>
      </c>
      <c r="M4195" s="27"/>
    </row>
    <row r="4196" spans="1:13" ht="30" hidden="1" customHeight="1" x14ac:dyDescent="0.3">
      <c r="A4196" s="27">
        <v>563</v>
      </c>
      <c r="B4196" s="31">
        <v>44989</v>
      </c>
      <c r="C4196" s="31">
        <v>44977</v>
      </c>
      <c r="D4196" s="19" t="s">
        <v>1887</v>
      </c>
      <c r="E4196" s="51" t="str">
        <f>IF(ISBLANK(LeaveTracker[[#This Row],[Employee Name]]),"-----",VLOOKUP(LeaveTracker[[#This Row],[Employee Name]],Employees[[Employee Name]:[Office]],7))</f>
        <v>TICC</v>
      </c>
      <c r="F4196" s="51" t="str">
        <f>IF(ISBLANK(LeaveTracker[[#This Row],[Employee Name]]),"-----",VLOOKUP(LeaveTracker[[#This Row],[Employee Name]],Employees[[Employee Name]:[Office]],6))</f>
        <v>CASUAL</v>
      </c>
      <c r="G4196" s="24">
        <v>44995</v>
      </c>
      <c r="H4196" s="24">
        <v>44995</v>
      </c>
      <c r="I4196" s="57" t="s">
        <v>82</v>
      </c>
      <c r="K4196" s="51" t="str">
        <f ca="1">LeaveTracker[[#This Row],[Days]]&amp;" "&amp;LeaveTracker[[#This Row],[Type of Leave]]</f>
        <v>1 VL</v>
      </c>
      <c r="L4196" s="23">
        <f ca="1">NETWORKDAYS(LeaveTracker[[#This Row],[Start Date]],LeaveTracker[[#This Row],[End Date]],lstHolidays)</f>
        <v>1</v>
      </c>
      <c r="M4196" s="27"/>
    </row>
    <row r="4197" spans="1:13" ht="30" hidden="1" customHeight="1" x14ac:dyDescent="0.3">
      <c r="A4197" s="27">
        <v>563</v>
      </c>
      <c r="B4197" s="31">
        <v>44989</v>
      </c>
      <c r="C4197" s="31">
        <v>44977</v>
      </c>
      <c r="D4197" s="19" t="s">
        <v>1887</v>
      </c>
      <c r="E4197" s="51" t="str">
        <f>IF(ISBLANK(LeaveTracker[[#This Row],[Employee Name]]),"-----",VLOOKUP(LeaveTracker[[#This Row],[Employee Name]],Employees[[Employee Name]:[Office]],7))</f>
        <v>TICC</v>
      </c>
      <c r="F4197" s="51" t="str">
        <f>IF(ISBLANK(LeaveTracker[[#This Row],[Employee Name]]),"-----",VLOOKUP(LeaveTracker[[#This Row],[Employee Name]],Employees[[Employee Name]:[Office]],6))</f>
        <v>CASUAL</v>
      </c>
      <c r="G4197" s="24">
        <v>44998</v>
      </c>
      <c r="H4197" s="24">
        <v>44998</v>
      </c>
      <c r="I4197" s="57" t="s">
        <v>82</v>
      </c>
      <c r="K4197" s="51" t="str">
        <f ca="1">LeaveTracker[[#This Row],[Days]]&amp;" "&amp;LeaveTracker[[#This Row],[Type of Leave]]</f>
        <v>1 VL</v>
      </c>
      <c r="L4197" s="23">
        <f ca="1">NETWORKDAYS(LeaveTracker[[#This Row],[Start Date]],LeaveTracker[[#This Row],[End Date]],lstHolidays)</f>
        <v>1</v>
      </c>
      <c r="M4197" s="27"/>
    </row>
    <row r="4198" spans="1:13" ht="30" hidden="1" customHeight="1" x14ac:dyDescent="0.3">
      <c r="A4198" s="27">
        <f t="shared" si="41"/>
        <v>564</v>
      </c>
      <c r="B4198" s="31">
        <v>44989</v>
      </c>
      <c r="C4198" s="31">
        <v>44974</v>
      </c>
      <c r="D4198" s="19" t="s">
        <v>1886</v>
      </c>
      <c r="E4198" s="51" t="str">
        <f>IF(ISBLANK(LeaveTracker[[#This Row],[Employee Name]]),"-----",VLOOKUP(LeaveTracker[[#This Row],[Employee Name]],Employees[[Employee Name]:[Office]],7))</f>
        <v>TICC</v>
      </c>
      <c r="F4198" s="51" t="str">
        <f>IF(ISBLANK(LeaveTracker[[#This Row],[Employee Name]]),"-----",VLOOKUP(LeaveTracker[[#This Row],[Employee Name]],Employees[[Employee Name]:[Office]],6))</f>
        <v>CASUAL</v>
      </c>
      <c r="G4198" s="24">
        <v>44970</v>
      </c>
      <c r="H4198" s="24">
        <v>44970</v>
      </c>
      <c r="I4198" s="57" t="s">
        <v>81</v>
      </c>
      <c r="K4198" s="51" t="str">
        <f ca="1">LeaveTracker[[#This Row],[Days]]&amp;" "&amp;LeaveTracker[[#This Row],[Type of Leave]]</f>
        <v>1 SL</v>
      </c>
      <c r="L4198" s="23">
        <f ca="1">NETWORKDAYS(LeaveTracker[[#This Row],[Start Date]],LeaveTracker[[#This Row],[End Date]],lstHolidays)</f>
        <v>1</v>
      </c>
      <c r="M4198" s="27"/>
    </row>
    <row r="4199" spans="1:13" ht="30" hidden="1" customHeight="1" x14ac:dyDescent="0.3">
      <c r="A4199" s="27">
        <f t="shared" si="41"/>
        <v>565</v>
      </c>
      <c r="B4199" s="31">
        <v>44989</v>
      </c>
      <c r="C4199" s="31">
        <v>44967</v>
      </c>
      <c r="D4199" s="19" t="s">
        <v>1830</v>
      </c>
      <c r="E4199" s="51" t="str">
        <f>IF(ISBLANK(LeaveTracker[[#This Row],[Employee Name]]),"-----",VLOOKUP(LeaveTracker[[#This Row],[Employee Name]],Employees[[Employee Name]:[Office]],7))</f>
        <v>TICC/TCCH</v>
      </c>
      <c r="F4199" s="51" t="str">
        <f>IF(ISBLANK(LeaveTracker[[#This Row],[Employee Name]]),"-----",VLOOKUP(LeaveTracker[[#This Row],[Employee Name]],Employees[[Employee Name]:[Office]],6))</f>
        <v>CASUAL</v>
      </c>
      <c r="G4199" s="24">
        <v>44966</v>
      </c>
      <c r="H4199" s="24">
        <v>44966</v>
      </c>
      <c r="I4199" s="57" t="s">
        <v>300</v>
      </c>
      <c r="J4199" s="43" t="s">
        <v>105</v>
      </c>
      <c r="K4199" s="51" t="str">
        <f ca="1">LeaveTracker[[#This Row],[Days]]&amp;" "&amp;LeaveTracker[[#This Row],[Type of Leave]]</f>
        <v>1 OTHER</v>
      </c>
      <c r="L4199" s="23">
        <f ca="1">NETWORKDAYS(LeaveTracker[[#This Row],[Start Date]],LeaveTracker[[#This Row],[End Date]],lstHolidays)</f>
        <v>1</v>
      </c>
      <c r="M4199" s="27"/>
    </row>
    <row r="4200" spans="1:13" ht="30" hidden="1" customHeight="1" x14ac:dyDescent="0.3">
      <c r="A4200" s="27">
        <f t="shared" si="41"/>
        <v>566</v>
      </c>
      <c r="B4200" s="31">
        <v>44989</v>
      </c>
      <c r="C4200" s="31">
        <v>44977</v>
      </c>
      <c r="D4200" s="19" t="s">
        <v>1889</v>
      </c>
      <c r="E4200" s="51" t="str">
        <f>IF(ISBLANK(LeaveTracker[[#This Row],[Employee Name]]),"-----",VLOOKUP(LeaveTracker[[#This Row],[Employee Name]],Employees[[Employee Name]:[Office]],7))</f>
        <v>TICC</v>
      </c>
      <c r="F4200" s="51" t="str">
        <f>IF(ISBLANK(LeaveTracker[[#This Row],[Employee Name]]),"-----",VLOOKUP(LeaveTracker[[#This Row],[Employee Name]],Employees[[Employee Name]:[Office]],6))</f>
        <v>CASUAL</v>
      </c>
      <c r="G4200" s="31">
        <v>44977</v>
      </c>
      <c r="H4200" s="31">
        <v>44977</v>
      </c>
      <c r="I4200" s="57" t="s">
        <v>81</v>
      </c>
      <c r="K4200" s="51" t="str">
        <f ca="1">LeaveTracker[[#This Row],[Days]]&amp;" "&amp;LeaveTracker[[#This Row],[Type of Leave]]</f>
        <v>1 SL</v>
      </c>
      <c r="L4200" s="23">
        <f ca="1">NETWORKDAYS(LeaveTracker[[#This Row],[Start Date]],LeaveTracker[[#This Row],[End Date]],lstHolidays)</f>
        <v>1</v>
      </c>
      <c r="M4200" s="27"/>
    </row>
    <row r="4201" spans="1:13" ht="30" hidden="1" customHeight="1" x14ac:dyDescent="0.3">
      <c r="A4201" s="27">
        <f t="shared" si="41"/>
        <v>567</v>
      </c>
      <c r="B4201" s="31">
        <v>44989</v>
      </c>
      <c r="C4201" s="31">
        <v>44984</v>
      </c>
      <c r="D4201" s="19" t="s">
        <v>1941</v>
      </c>
      <c r="E4201" s="51" t="str">
        <f>IF(ISBLANK(LeaveTracker[[#This Row],[Employee Name]]),"-----",VLOOKUP(LeaveTracker[[#This Row],[Employee Name]],Employees[[Employee Name]:[Office]],7))</f>
        <v>TICC</v>
      </c>
      <c r="F4201" s="51" t="str">
        <f>IF(ISBLANK(LeaveTracker[[#This Row],[Employee Name]]),"-----",VLOOKUP(LeaveTracker[[#This Row],[Employee Name]],Employees[[Employee Name]:[Office]],6))</f>
        <v>CASUAL</v>
      </c>
      <c r="G4201" s="24">
        <v>44991</v>
      </c>
      <c r="H4201" s="24">
        <v>44995</v>
      </c>
      <c r="I4201" s="57" t="s">
        <v>82</v>
      </c>
      <c r="K4201" s="51" t="str">
        <f ca="1">LeaveTracker[[#This Row],[Days]]&amp;" "&amp;LeaveTracker[[#This Row],[Type of Leave]]</f>
        <v>5 VL</v>
      </c>
      <c r="L4201" s="23">
        <f ca="1">NETWORKDAYS(LeaveTracker[[#This Row],[Start Date]],LeaveTracker[[#This Row],[End Date]],lstHolidays)</f>
        <v>5</v>
      </c>
      <c r="M4201" s="27"/>
    </row>
    <row r="4202" spans="1:13" ht="30" hidden="1" customHeight="1" x14ac:dyDescent="0.3">
      <c r="A4202" s="27">
        <f t="shared" si="41"/>
        <v>568</v>
      </c>
      <c r="B4202" s="31">
        <v>44989</v>
      </c>
      <c r="C4202" s="31">
        <v>44979</v>
      </c>
      <c r="D4202" s="19" t="s">
        <v>1941</v>
      </c>
      <c r="E4202" s="51" t="str">
        <f>IF(ISBLANK(LeaveTracker[[#This Row],[Employee Name]]),"-----",VLOOKUP(LeaveTracker[[#This Row],[Employee Name]],Employees[[Employee Name]:[Office]],7))</f>
        <v>TICC</v>
      </c>
      <c r="F4202" s="51" t="str">
        <f>IF(ISBLANK(LeaveTracker[[#This Row],[Employee Name]]),"-----",VLOOKUP(LeaveTracker[[#This Row],[Employee Name]],Employees[[Employee Name]:[Office]],6))</f>
        <v>CASUAL</v>
      </c>
      <c r="G4202" s="24">
        <v>44977</v>
      </c>
      <c r="H4202" s="24">
        <v>44977</v>
      </c>
      <c r="I4202" s="57" t="s">
        <v>81</v>
      </c>
      <c r="K4202" s="51" t="str">
        <f ca="1">LeaveTracker[[#This Row],[Days]]&amp;" "&amp;LeaveTracker[[#This Row],[Type of Leave]]</f>
        <v>1 SL</v>
      </c>
      <c r="L4202" s="23">
        <f ca="1">NETWORKDAYS(LeaveTracker[[#This Row],[Start Date]],LeaveTracker[[#This Row],[End Date]],lstHolidays)</f>
        <v>1</v>
      </c>
      <c r="M4202" s="27"/>
    </row>
    <row r="4203" spans="1:13" ht="30" hidden="1" customHeight="1" x14ac:dyDescent="0.3">
      <c r="A4203" s="27">
        <f t="shared" si="41"/>
        <v>569</v>
      </c>
      <c r="B4203" s="31">
        <v>44989</v>
      </c>
      <c r="C4203" s="31">
        <v>44980</v>
      </c>
      <c r="D4203" s="19" t="s">
        <v>1830</v>
      </c>
      <c r="E4203" s="51" t="str">
        <f>IF(ISBLANK(LeaveTracker[[#This Row],[Employee Name]]),"-----",VLOOKUP(LeaveTracker[[#This Row],[Employee Name]],Employees[[Employee Name]:[Office]],7))</f>
        <v>TICC/TCCH</v>
      </c>
      <c r="F4203" s="51" t="str">
        <f>IF(ISBLANK(LeaveTracker[[#This Row],[Employee Name]]),"-----",VLOOKUP(LeaveTracker[[#This Row],[Employee Name]],Employees[[Employee Name]:[Office]],6))</f>
        <v>CASUAL</v>
      </c>
      <c r="G4203" s="24">
        <v>44972</v>
      </c>
      <c r="H4203" s="24">
        <v>44972</v>
      </c>
      <c r="I4203" s="57" t="s">
        <v>300</v>
      </c>
      <c r="J4203" s="43" t="s">
        <v>105</v>
      </c>
      <c r="K4203" s="51" t="str">
        <f ca="1">LeaveTracker[[#This Row],[Days]]&amp;" "&amp;LeaveTracker[[#This Row],[Type of Leave]]</f>
        <v>1 OTHER</v>
      </c>
      <c r="L4203" s="23">
        <f ca="1">NETWORKDAYS(LeaveTracker[[#This Row],[Start Date]],LeaveTracker[[#This Row],[End Date]],lstHolidays)</f>
        <v>1</v>
      </c>
      <c r="M4203" s="27"/>
    </row>
    <row r="4204" spans="1:13" ht="30" hidden="1" customHeight="1" x14ac:dyDescent="0.3">
      <c r="A4204" s="27">
        <f t="shared" si="41"/>
        <v>570</v>
      </c>
      <c r="B4204" s="31">
        <v>44989</v>
      </c>
      <c r="C4204" s="31">
        <v>44980</v>
      </c>
      <c r="D4204" s="19" t="s">
        <v>1874</v>
      </c>
      <c r="E4204" s="51" t="str">
        <f>IF(ISBLANK(LeaveTracker[[#This Row],[Employee Name]]),"-----",VLOOKUP(LeaveTracker[[#This Row],[Employee Name]],Employees[[Employee Name]:[Office]],7))</f>
        <v>TICC</v>
      </c>
      <c r="F4204" s="51" t="str">
        <f>IF(ISBLANK(LeaveTracker[[#This Row],[Employee Name]]),"-----",VLOOKUP(LeaveTracker[[#This Row],[Employee Name]],Employees[[Employee Name]:[Office]],6))</f>
        <v>CASUAL</v>
      </c>
      <c r="G4204" s="24">
        <v>44974</v>
      </c>
      <c r="H4204" s="24">
        <v>44974</v>
      </c>
      <c r="I4204" s="57" t="s">
        <v>81</v>
      </c>
      <c r="K4204" s="51" t="str">
        <f ca="1">LeaveTracker[[#This Row],[Days]]&amp;" "&amp;LeaveTracker[[#This Row],[Type of Leave]]</f>
        <v>1 SL</v>
      </c>
      <c r="L4204" s="23">
        <f ca="1">NETWORKDAYS(LeaveTracker[[#This Row],[Start Date]],LeaveTracker[[#This Row],[End Date]],lstHolidays)</f>
        <v>1</v>
      </c>
      <c r="M4204" s="27"/>
    </row>
    <row r="4205" spans="1:13" ht="30" hidden="1" customHeight="1" x14ac:dyDescent="0.3">
      <c r="A4205" s="27">
        <v>570</v>
      </c>
      <c r="B4205" s="31">
        <v>44989</v>
      </c>
      <c r="C4205" s="31">
        <v>44980</v>
      </c>
      <c r="D4205" s="19" t="s">
        <v>1874</v>
      </c>
      <c r="E4205" s="51" t="str">
        <f>IF(ISBLANK(LeaveTracker[[#This Row],[Employee Name]]),"-----",VLOOKUP(LeaveTracker[[#This Row],[Employee Name]],Employees[[Employee Name]:[Office]],7))</f>
        <v>TICC</v>
      </c>
      <c r="F4205" s="51" t="str">
        <f>IF(ISBLANK(LeaveTracker[[#This Row],[Employee Name]]),"-----",VLOOKUP(LeaveTracker[[#This Row],[Employee Name]],Employees[[Employee Name]:[Office]],6))</f>
        <v>CASUAL</v>
      </c>
      <c r="G4205" s="24">
        <v>44978</v>
      </c>
      <c r="H4205" s="24">
        <v>44978</v>
      </c>
      <c r="I4205" s="57" t="s">
        <v>81</v>
      </c>
      <c r="K4205" s="51" t="str">
        <f ca="1">LeaveTracker[[#This Row],[Days]]&amp;" "&amp;LeaveTracker[[#This Row],[Type of Leave]]</f>
        <v>1 SL</v>
      </c>
      <c r="L4205" s="23">
        <f ca="1">NETWORKDAYS(LeaveTracker[[#This Row],[Start Date]],LeaveTracker[[#This Row],[End Date]],lstHolidays)</f>
        <v>1</v>
      </c>
      <c r="M4205" s="27"/>
    </row>
    <row r="4206" spans="1:13" ht="30" hidden="1" customHeight="1" x14ac:dyDescent="0.3">
      <c r="A4206" s="27">
        <f t="shared" si="41"/>
        <v>571</v>
      </c>
      <c r="B4206" s="31">
        <v>44989</v>
      </c>
      <c r="C4206" s="31">
        <v>44938</v>
      </c>
      <c r="D4206" s="19" t="s">
        <v>1828</v>
      </c>
      <c r="E4206" s="51" t="str">
        <f>IF(ISBLANK(LeaveTracker[[#This Row],[Employee Name]]),"-----",VLOOKUP(LeaveTracker[[#This Row],[Employee Name]],Employees[[Employee Name]:[Office]],7))</f>
        <v>TICC</v>
      </c>
      <c r="F4206" s="51" t="str">
        <f>IF(ISBLANK(LeaveTracker[[#This Row],[Employee Name]]),"-----",VLOOKUP(LeaveTracker[[#This Row],[Employee Name]],Employees[[Employee Name]:[Office]],6))</f>
        <v>CASUAL</v>
      </c>
      <c r="G4206" s="24">
        <v>44936</v>
      </c>
      <c r="H4206" s="24">
        <v>44937</v>
      </c>
      <c r="I4206" s="57" t="s">
        <v>81</v>
      </c>
      <c r="K4206" s="51" t="str">
        <f ca="1">LeaveTracker[[#This Row],[Days]]&amp;" "&amp;LeaveTracker[[#This Row],[Type of Leave]]</f>
        <v>2 SL</v>
      </c>
      <c r="L4206" s="23">
        <f ca="1">NETWORKDAYS(LeaveTracker[[#This Row],[Start Date]],LeaveTracker[[#This Row],[End Date]],lstHolidays)</f>
        <v>2</v>
      </c>
      <c r="M4206" s="27"/>
    </row>
    <row r="4207" spans="1:13" ht="30" hidden="1" customHeight="1" x14ac:dyDescent="0.3">
      <c r="A4207" s="27">
        <f t="shared" si="41"/>
        <v>572</v>
      </c>
      <c r="B4207" s="31">
        <v>44989</v>
      </c>
      <c r="C4207" s="31">
        <v>44960</v>
      </c>
      <c r="D4207" s="19" t="s">
        <v>1828</v>
      </c>
      <c r="E4207" s="51" t="str">
        <f>IF(ISBLANK(LeaveTracker[[#This Row],[Employee Name]]),"-----",VLOOKUP(LeaveTracker[[#This Row],[Employee Name]],Employees[[Employee Name]:[Office]],7))</f>
        <v>TICC</v>
      </c>
      <c r="F4207" s="51" t="str">
        <f>IF(ISBLANK(LeaveTracker[[#This Row],[Employee Name]]),"-----",VLOOKUP(LeaveTracker[[#This Row],[Employee Name]],Employees[[Employee Name]:[Office]],6))</f>
        <v>CASUAL</v>
      </c>
      <c r="G4207" s="24">
        <v>44966</v>
      </c>
      <c r="H4207" s="24">
        <v>44967</v>
      </c>
      <c r="I4207" s="57" t="s">
        <v>82</v>
      </c>
      <c r="K4207" s="51" t="str">
        <f ca="1">LeaveTracker[[#This Row],[Days]]&amp;" "&amp;LeaveTracker[[#This Row],[Type of Leave]]</f>
        <v>2 VL</v>
      </c>
      <c r="L4207" s="23">
        <f ca="1">NETWORKDAYS(LeaveTracker[[#This Row],[Start Date]],LeaveTracker[[#This Row],[End Date]],lstHolidays)</f>
        <v>2</v>
      </c>
      <c r="M4207" s="27"/>
    </row>
    <row r="4208" spans="1:13" ht="30" hidden="1" customHeight="1" x14ac:dyDescent="0.3">
      <c r="A4208" s="27">
        <f t="shared" si="41"/>
        <v>573</v>
      </c>
      <c r="B4208" s="31">
        <v>44989</v>
      </c>
      <c r="C4208" s="31">
        <v>44917</v>
      </c>
      <c r="D4208" s="19" t="s">
        <v>1828</v>
      </c>
      <c r="E4208" s="51" t="str">
        <f>IF(ISBLANK(LeaveTracker[[#This Row],[Employee Name]]),"-----",VLOOKUP(LeaveTracker[[#This Row],[Employee Name]],Employees[[Employee Name]:[Office]],7))</f>
        <v>TICC</v>
      </c>
      <c r="F4208" s="51" t="str">
        <f>IF(ISBLANK(LeaveTracker[[#This Row],[Employee Name]]),"-----",VLOOKUP(LeaveTracker[[#This Row],[Employee Name]],Employees[[Employee Name]:[Office]],6))</f>
        <v>CASUAL</v>
      </c>
      <c r="G4208" s="24">
        <v>44916</v>
      </c>
      <c r="H4208" s="24">
        <v>44916</v>
      </c>
      <c r="I4208" s="57" t="s">
        <v>81</v>
      </c>
      <c r="K4208" s="51" t="str">
        <f ca="1">LeaveTracker[[#This Row],[Days]]&amp;" "&amp;LeaveTracker[[#This Row],[Type of Leave]]</f>
        <v>1 SL</v>
      </c>
      <c r="L4208" s="23">
        <f ca="1">NETWORKDAYS(LeaveTracker[[#This Row],[Start Date]],LeaveTracker[[#This Row],[End Date]],lstHolidays)</f>
        <v>1</v>
      </c>
      <c r="M4208" s="27"/>
    </row>
    <row r="4209" spans="1:13" ht="30" hidden="1" customHeight="1" x14ac:dyDescent="0.3">
      <c r="A4209" s="27">
        <f t="shared" si="41"/>
        <v>574</v>
      </c>
      <c r="B4209" s="31">
        <v>44989</v>
      </c>
      <c r="C4209" s="31">
        <v>44949</v>
      </c>
      <c r="D4209" s="19" t="s">
        <v>1874</v>
      </c>
      <c r="E4209" s="51" t="str">
        <f>IF(ISBLANK(LeaveTracker[[#This Row],[Employee Name]]),"-----",VLOOKUP(LeaveTracker[[#This Row],[Employee Name]],Employees[[Employee Name]:[Office]],7))</f>
        <v>TICC</v>
      </c>
      <c r="F4209" s="51" t="str">
        <f>IF(ISBLANK(LeaveTracker[[#This Row],[Employee Name]]),"-----",VLOOKUP(LeaveTracker[[#This Row],[Employee Name]],Employees[[Employee Name]:[Office]],6))</f>
        <v>CASUAL</v>
      </c>
      <c r="G4209" s="24">
        <v>44945</v>
      </c>
      <c r="H4209" s="24">
        <v>44947</v>
      </c>
      <c r="I4209" s="57" t="s">
        <v>81</v>
      </c>
      <c r="K4209" s="51" t="str">
        <f>LeaveTracker[[#This Row],[Days]]&amp;" "&amp;LeaveTracker[[#This Row],[Type of Leave]]</f>
        <v>3 SL</v>
      </c>
      <c r="L4209" s="23">
        <v>3</v>
      </c>
      <c r="M4209" s="27"/>
    </row>
    <row r="4210" spans="1:13" ht="30" hidden="1" customHeight="1" x14ac:dyDescent="0.3">
      <c r="A4210" s="27">
        <f t="shared" si="41"/>
        <v>575</v>
      </c>
      <c r="B4210" s="31">
        <v>44989</v>
      </c>
      <c r="C4210" s="31">
        <v>44950</v>
      </c>
      <c r="D4210" s="19" t="s">
        <v>1886</v>
      </c>
      <c r="E4210" s="51" t="str">
        <f>IF(ISBLANK(LeaveTracker[[#This Row],[Employee Name]]),"-----",VLOOKUP(LeaveTracker[[#This Row],[Employee Name]],Employees[[Employee Name]:[Office]],7))</f>
        <v>TICC</v>
      </c>
      <c r="F4210" s="51" t="str">
        <f>IF(ISBLANK(LeaveTracker[[#This Row],[Employee Name]]),"-----",VLOOKUP(LeaveTracker[[#This Row],[Employee Name]],Employees[[Employee Name]:[Office]],6))</f>
        <v>CASUAL</v>
      </c>
      <c r="G4210" s="24">
        <v>44945</v>
      </c>
      <c r="H4210" s="24">
        <v>44945</v>
      </c>
      <c r="I4210" s="57" t="s">
        <v>81</v>
      </c>
      <c r="K4210" s="51" t="str">
        <f ca="1">LeaveTracker[[#This Row],[Days]]&amp;" "&amp;LeaveTracker[[#This Row],[Type of Leave]]</f>
        <v>1 SL</v>
      </c>
      <c r="L4210" s="23">
        <f ca="1">NETWORKDAYS(LeaveTracker[[#This Row],[Start Date]],LeaveTracker[[#This Row],[End Date]],lstHolidays)</f>
        <v>1</v>
      </c>
      <c r="M4210" s="27"/>
    </row>
    <row r="4211" spans="1:13" ht="30" hidden="1" customHeight="1" x14ac:dyDescent="0.3">
      <c r="A4211" s="27">
        <v>575</v>
      </c>
      <c r="B4211" s="31">
        <v>44989</v>
      </c>
      <c r="C4211" s="31">
        <v>44950</v>
      </c>
      <c r="D4211" s="19" t="s">
        <v>1886</v>
      </c>
      <c r="E4211" s="51" t="str">
        <f>IF(ISBLANK(LeaveTracker[[#This Row],[Employee Name]]),"-----",VLOOKUP(LeaveTracker[[#This Row],[Employee Name]],Employees[[Employee Name]:[Office]],7))</f>
        <v>TICC</v>
      </c>
      <c r="F4211" s="51" t="str">
        <f>IF(ISBLANK(LeaveTracker[[#This Row],[Employee Name]]),"-----",VLOOKUP(LeaveTracker[[#This Row],[Employee Name]],Employees[[Employee Name]:[Office]],6))</f>
        <v>CASUAL</v>
      </c>
      <c r="G4211" s="24">
        <v>44980</v>
      </c>
      <c r="H4211" s="24">
        <v>44980</v>
      </c>
      <c r="I4211" s="57" t="s">
        <v>81</v>
      </c>
      <c r="K4211" s="51" t="str">
        <f ca="1">LeaveTracker[[#This Row],[Days]]&amp;" "&amp;LeaveTracker[[#This Row],[Type of Leave]]</f>
        <v>1 SL</v>
      </c>
      <c r="L4211" s="23">
        <f ca="1">NETWORKDAYS(LeaveTracker[[#This Row],[Start Date]],LeaveTracker[[#This Row],[End Date]],lstHolidays)</f>
        <v>1</v>
      </c>
      <c r="M4211" s="27"/>
    </row>
    <row r="4212" spans="1:13" ht="30" hidden="1" customHeight="1" x14ac:dyDescent="0.3">
      <c r="A4212" s="27">
        <f t="shared" si="41"/>
        <v>576</v>
      </c>
      <c r="B4212" s="31">
        <v>44989</v>
      </c>
      <c r="C4212" s="31">
        <v>44942</v>
      </c>
      <c r="D4212" s="19" t="s">
        <v>1886</v>
      </c>
      <c r="E4212" s="51" t="str">
        <f>IF(ISBLANK(LeaveTracker[[#This Row],[Employee Name]]),"-----",VLOOKUP(LeaveTracker[[#This Row],[Employee Name]],Employees[[Employee Name]:[Office]],7))</f>
        <v>TICC</v>
      </c>
      <c r="F4212" s="51" t="str">
        <f>IF(ISBLANK(LeaveTracker[[#This Row],[Employee Name]]),"-----",VLOOKUP(LeaveTracker[[#This Row],[Employee Name]],Employees[[Employee Name]:[Office]],6))</f>
        <v>CASUAL</v>
      </c>
      <c r="G4212" s="24">
        <v>44951</v>
      </c>
      <c r="H4212" s="24">
        <v>44952</v>
      </c>
      <c r="I4212" s="57" t="s">
        <v>82</v>
      </c>
      <c r="K4212" s="51" t="str">
        <f ca="1">LeaveTracker[[#This Row],[Days]]&amp;" "&amp;LeaveTracker[[#This Row],[Type of Leave]]</f>
        <v>2 VL</v>
      </c>
      <c r="L4212" s="23">
        <f ca="1">NETWORKDAYS(LeaveTracker[[#This Row],[Start Date]],LeaveTracker[[#This Row],[End Date]],lstHolidays)</f>
        <v>2</v>
      </c>
      <c r="M4212" s="27"/>
    </row>
    <row r="4213" spans="1:13" ht="30" hidden="1" customHeight="1" x14ac:dyDescent="0.3">
      <c r="A4213" s="27">
        <f t="shared" si="41"/>
        <v>577</v>
      </c>
      <c r="B4213" s="31">
        <v>44989</v>
      </c>
      <c r="C4213" s="31">
        <v>44935</v>
      </c>
      <c r="D4213" s="19" t="s">
        <v>1874</v>
      </c>
      <c r="E4213" s="51" t="str">
        <f>IF(ISBLANK(LeaveTracker[[#This Row],[Employee Name]]),"-----",VLOOKUP(LeaveTracker[[#This Row],[Employee Name]],Employees[[Employee Name]:[Office]],7))</f>
        <v>TICC</v>
      </c>
      <c r="F4213" s="51" t="str">
        <f>IF(ISBLANK(LeaveTracker[[#This Row],[Employee Name]]),"-----",VLOOKUP(LeaveTracker[[#This Row],[Employee Name]],Employees[[Employee Name]:[Office]],6))</f>
        <v>CASUAL</v>
      </c>
      <c r="G4213" s="24">
        <v>44932</v>
      </c>
      <c r="H4213" s="24">
        <v>44932</v>
      </c>
      <c r="I4213" s="57" t="s">
        <v>81</v>
      </c>
      <c r="K4213" s="51" t="str">
        <f ca="1">LeaveTracker[[#This Row],[Days]]&amp;" "&amp;LeaveTracker[[#This Row],[Type of Leave]]</f>
        <v>1 SL</v>
      </c>
      <c r="L4213" s="23">
        <f ca="1">NETWORKDAYS(LeaveTracker[[#This Row],[Start Date]],LeaveTracker[[#This Row],[End Date]],lstHolidays)</f>
        <v>1</v>
      </c>
      <c r="M4213" s="27"/>
    </row>
    <row r="4214" spans="1:13" ht="30" hidden="1" customHeight="1" x14ac:dyDescent="0.3">
      <c r="A4214" s="27">
        <f t="shared" si="41"/>
        <v>578</v>
      </c>
      <c r="B4214" s="31">
        <v>44989</v>
      </c>
      <c r="C4214" s="31">
        <v>44951</v>
      </c>
      <c r="D4214" s="19" t="s">
        <v>1830</v>
      </c>
      <c r="E4214" s="51" t="str">
        <f>IF(ISBLANK(LeaveTracker[[#This Row],[Employee Name]]),"-----",VLOOKUP(LeaveTracker[[#This Row],[Employee Name]],Employees[[Employee Name]:[Office]],7))</f>
        <v>TICC/TCCH</v>
      </c>
      <c r="F4214" s="51" t="str">
        <f>IF(ISBLANK(LeaveTracker[[#This Row],[Employee Name]]),"-----",VLOOKUP(LeaveTracker[[#This Row],[Employee Name]],Employees[[Employee Name]:[Office]],6))</f>
        <v>CASUAL</v>
      </c>
      <c r="G4214" s="24">
        <v>44944</v>
      </c>
      <c r="H4214" s="24">
        <v>44944</v>
      </c>
      <c r="I4214" s="57" t="s">
        <v>81</v>
      </c>
      <c r="K4214" s="51" t="str">
        <f ca="1">LeaveTracker[[#This Row],[Days]]&amp;" "&amp;LeaveTracker[[#This Row],[Type of Leave]]</f>
        <v>1 SL</v>
      </c>
      <c r="L4214" s="23">
        <f ca="1">NETWORKDAYS(LeaveTracker[[#This Row],[Start Date]],LeaveTracker[[#This Row],[End Date]],lstHolidays)</f>
        <v>1</v>
      </c>
      <c r="M4214" s="27"/>
    </row>
    <row r="4215" spans="1:13" ht="30" hidden="1" customHeight="1" x14ac:dyDescent="0.3">
      <c r="A4215" s="27">
        <v>578</v>
      </c>
      <c r="B4215" s="31">
        <v>44989</v>
      </c>
      <c r="C4215" s="31">
        <v>44951</v>
      </c>
      <c r="D4215" s="19" t="s">
        <v>1830</v>
      </c>
      <c r="E4215" s="51" t="str">
        <f>IF(ISBLANK(LeaveTracker[[#This Row],[Employee Name]]),"-----",VLOOKUP(LeaveTracker[[#This Row],[Employee Name]],Employees[[Employee Name]:[Office]],7))</f>
        <v>TICC/TCCH</v>
      </c>
      <c r="F4215" s="51" t="str">
        <f>IF(ISBLANK(LeaveTracker[[#This Row],[Employee Name]]),"-----",VLOOKUP(LeaveTracker[[#This Row],[Employee Name]],Employees[[Employee Name]:[Office]],6))</f>
        <v>CASUAL</v>
      </c>
      <c r="G4215" s="24">
        <v>44950</v>
      </c>
      <c r="H4215" s="24">
        <v>44950</v>
      </c>
      <c r="I4215" s="57" t="s">
        <v>81</v>
      </c>
      <c r="K4215" s="51" t="str">
        <f ca="1">LeaveTracker[[#This Row],[Days]]&amp;" "&amp;LeaveTracker[[#This Row],[Type of Leave]]</f>
        <v>1 SL</v>
      </c>
      <c r="L4215" s="23">
        <f ca="1">NETWORKDAYS(LeaveTracker[[#This Row],[Start Date]],LeaveTracker[[#This Row],[End Date]],lstHolidays)</f>
        <v>1</v>
      </c>
      <c r="M4215" s="27"/>
    </row>
    <row r="4216" spans="1:13" ht="30" hidden="1" customHeight="1" x14ac:dyDescent="0.3">
      <c r="A4216" s="27">
        <f t="shared" si="41"/>
        <v>579</v>
      </c>
      <c r="B4216" s="31">
        <v>44989</v>
      </c>
      <c r="C4216" s="31">
        <v>44937</v>
      </c>
      <c r="D4216" s="19" t="s">
        <v>1909</v>
      </c>
      <c r="E4216" s="51" t="str">
        <f>IF(ISBLANK(LeaveTracker[[#This Row],[Employee Name]]),"-----",VLOOKUP(LeaveTracker[[#This Row],[Employee Name]],Employees[[Employee Name]:[Office]],7))</f>
        <v>TICC</v>
      </c>
      <c r="F4216" s="51" t="str">
        <f>IF(ISBLANK(LeaveTracker[[#This Row],[Employee Name]]),"-----",VLOOKUP(LeaveTracker[[#This Row],[Employee Name]],Employees[[Employee Name]:[Office]],6))</f>
        <v>CASUAL</v>
      </c>
      <c r="G4216" s="24">
        <v>44936</v>
      </c>
      <c r="H4216" s="24">
        <v>44936</v>
      </c>
      <c r="I4216" s="57" t="s">
        <v>81</v>
      </c>
      <c r="K4216" s="51" t="str">
        <f ca="1">LeaveTracker[[#This Row],[Days]]&amp;" "&amp;LeaveTracker[[#This Row],[Type of Leave]]</f>
        <v>1 SL</v>
      </c>
      <c r="L4216" s="23">
        <f ca="1">NETWORKDAYS(LeaveTracker[[#This Row],[Start Date]],LeaveTracker[[#This Row],[End Date]],lstHolidays)</f>
        <v>1</v>
      </c>
      <c r="M4216" s="27"/>
    </row>
    <row r="4217" spans="1:13" ht="30" hidden="1" customHeight="1" x14ac:dyDescent="0.3">
      <c r="A4217" s="27">
        <f t="shared" si="41"/>
        <v>580</v>
      </c>
      <c r="B4217" s="31">
        <v>44989</v>
      </c>
      <c r="C4217" s="31">
        <v>44957</v>
      </c>
      <c r="D4217" s="19" t="s">
        <v>1909</v>
      </c>
      <c r="E4217" s="51" t="str">
        <f>IF(ISBLANK(LeaveTracker[[#This Row],[Employee Name]]),"-----",VLOOKUP(LeaveTracker[[#This Row],[Employee Name]],Employees[[Employee Name]:[Office]],7))</f>
        <v>TICC</v>
      </c>
      <c r="F4217" s="51" t="str">
        <f>IF(ISBLANK(LeaveTracker[[#This Row],[Employee Name]]),"-----",VLOOKUP(LeaveTracker[[#This Row],[Employee Name]],Employees[[Employee Name]:[Office]],6))</f>
        <v>CASUAL</v>
      </c>
      <c r="G4217" s="24">
        <v>44938</v>
      </c>
      <c r="H4217" s="24">
        <v>44939</v>
      </c>
      <c r="I4217" s="57" t="s">
        <v>81</v>
      </c>
      <c r="K4217" s="51" t="str">
        <f ca="1">LeaveTracker[[#This Row],[Days]]&amp;" "&amp;LeaveTracker[[#This Row],[Type of Leave]]</f>
        <v>2 SL</v>
      </c>
      <c r="L4217" s="23">
        <f ca="1">NETWORKDAYS(LeaveTracker[[#This Row],[Start Date]],LeaveTracker[[#This Row],[End Date]],lstHolidays)</f>
        <v>2</v>
      </c>
      <c r="M4217" s="27"/>
    </row>
    <row r="4218" spans="1:13" ht="30" hidden="1" customHeight="1" x14ac:dyDescent="0.3">
      <c r="A4218" s="27">
        <f t="shared" si="41"/>
        <v>581</v>
      </c>
      <c r="B4218" s="31">
        <v>44989</v>
      </c>
      <c r="C4218" s="31">
        <v>44966</v>
      </c>
      <c r="D4218" s="19" t="s">
        <v>480</v>
      </c>
      <c r="E4218" s="51" t="str">
        <f>IF(ISBLANK(LeaveTracker[[#This Row],[Employee Name]]),"-----",VLOOKUP(LeaveTracker[[#This Row],[Employee Name]],Employees[[Employee Name]:[Office]],7))</f>
        <v>ADMIN OFFICE</v>
      </c>
      <c r="F4218" s="51" t="str">
        <f>IF(ISBLANK(LeaveTracker[[#This Row],[Employee Name]]),"-----",VLOOKUP(LeaveTracker[[#This Row],[Employee Name]],Employees[[Employee Name]:[Office]],6))</f>
        <v>REGULAR</v>
      </c>
      <c r="G4218" s="24">
        <v>44964</v>
      </c>
      <c r="H4218" s="24">
        <v>44964</v>
      </c>
      <c r="I4218" s="57" t="s">
        <v>81</v>
      </c>
      <c r="K4218" s="51" t="str">
        <f ca="1">LeaveTracker[[#This Row],[Days]]&amp;" "&amp;LeaveTracker[[#This Row],[Type of Leave]]</f>
        <v>1 SL</v>
      </c>
      <c r="L4218" s="23">
        <f ca="1">NETWORKDAYS(LeaveTracker[[#This Row],[Start Date]],LeaveTracker[[#This Row],[End Date]],lstHolidays)</f>
        <v>1</v>
      </c>
      <c r="M4218" s="27"/>
    </row>
    <row r="4219" spans="1:13" ht="30" hidden="1" customHeight="1" x14ac:dyDescent="0.3">
      <c r="A4219" s="27">
        <f t="shared" si="41"/>
        <v>582</v>
      </c>
      <c r="B4219" s="31">
        <v>44989</v>
      </c>
      <c r="C4219" s="31">
        <v>44966</v>
      </c>
      <c r="D4219" s="19" t="s">
        <v>121</v>
      </c>
      <c r="E4219" s="51" t="str">
        <f>IF(ISBLANK(LeaveTracker[[#This Row],[Employee Name]]),"-----",VLOOKUP(LeaveTracker[[#This Row],[Employee Name]],Employees[[Employee Name]:[Office]],7))</f>
        <v>CHARACTER OFFICE</v>
      </c>
      <c r="F4219" s="51" t="str">
        <f>IF(ISBLANK(LeaveTracker[[#This Row],[Employee Name]]),"-----",VLOOKUP(LeaveTracker[[#This Row],[Employee Name]],Employees[[Employee Name]:[Office]],6))</f>
        <v>REGULAR</v>
      </c>
      <c r="G4219" s="24">
        <v>44978</v>
      </c>
      <c r="H4219" s="24">
        <v>44980</v>
      </c>
      <c r="I4219" s="57" t="s">
        <v>300</v>
      </c>
      <c r="J4219" s="43" t="s">
        <v>105</v>
      </c>
      <c r="K4219" s="51" t="str">
        <f ca="1">LeaveTracker[[#This Row],[Days]]&amp;" "&amp;LeaveTracker[[#This Row],[Type of Leave]]</f>
        <v>3 OTHER</v>
      </c>
      <c r="L4219" s="23">
        <f ca="1">NETWORKDAYS(LeaveTracker[[#This Row],[Start Date]],LeaveTracker[[#This Row],[End Date]],lstHolidays)</f>
        <v>3</v>
      </c>
      <c r="M4219" s="27"/>
    </row>
    <row r="4220" spans="1:13" ht="30" hidden="1" customHeight="1" x14ac:dyDescent="0.3">
      <c r="A4220" s="27">
        <f t="shared" si="41"/>
        <v>583</v>
      </c>
      <c r="B4220" s="31">
        <v>44989</v>
      </c>
      <c r="C4220" s="31">
        <v>44965</v>
      </c>
      <c r="D4220" s="19" t="s">
        <v>1101</v>
      </c>
      <c r="E4220" s="51" t="str">
        <f>IF(ISBLANK(LeaveTracker[[#This Row],[Employee Name]]),"-----",VLOOKUP(LeaveTracker[[#This Row],[Employee Name]],Employees[[Employee Name]:[Office]],7))</f>
        <v>ADMIN OFFICE</v>
      </c>
      <c r="F4220" s="51" t="str">
        <f>IF(ISBLANK(LeaveTracker[[#This Row],[Employee Name]]),"-----",VLOOKUP(LeaveTracker[[#This Row],[Employee Name]],Employees[[Employee Name]:[Office]],6))</f>
        <v>REGULAR</v>
      </c>
      <c r="G4220" s="24">
        <v>44967</v>
      </c>
      <c r="H4220" s="24">
        <v>44967</v>
      </c>
      <c r="I4220" s="57" t="s">
        <v>82</v>
      </c>
      <c r="K4220" s="51" t="str">
        <f ca="1">LeaveTracker[[#This Row],[Days]]&amp;" "&amp;LeaveTracker[[#This Row],[Type of Leave]]</f>
        <v>1 VL</v>
      </c>
      <c r="L4220" s="23">
        <f ca="1">NETWORKDAYS(LeaveTracker[[#This Row],[Start Date]],LeaveTracker[[#This Row],[End Date]],lstHolidays)</f>
        <v>1</v>
      </c>
      <c r="M4220" s="27"/>
    </row>
    <row r="4221" spans="1:13" ht="30" hidden="1" customHeight="1" x14ac:dyDescent="0.3">
      <c r="A4221" s="27">
        <f t="shared" si="41"/>
        <v>584</v>
      </c>
      <c r="B4221" s="31">
        <v>44989</v>
      </c>
      <c r="C4221" s="31">
        <v>44964</v>
      </c>
      <c r="D4221" s="19" t="s">
        <v>1288</v>
      </c>
      <c r="E4221" s="51" t="str">
        <f>IF(ISBLANK(LeaveTracker[[#This Row],[Employee Name]]),"-----",VLOOKUP(LeaveTracker[[#This Row],[Employee Name]],Employees[[Employee Name]:[Office]],7))</f>
        <v>MO</v>
      </c>
      <c r="F4221" s="51" t="str">
        <f>IF(ISBLANK(LeaveTracker[[#This Row],[Employee Name]]),"-----",VLOOKUP(LeaveTracker[[#This Row],[Employee Name]],Employees[[Employee Name]:[Office]],6))</f>
        <v>REGULAR</v>
      </c>
      <c r="G4221" s="24">
        <v>44963</v>
      </c>
      <c r="H4221" s="24">
        <v>44963</v>
      </c>
      <c r="I4221" s="57" t="s">
        <v>300</v>
      </c>
      <c r="J4221" s="43" t="s">
        <v>105</v>
      </c>
      <c r="K4221" s="51" t="str">
        <f ca="1">LeaveTracker[[#This Row],[Days]]&amp;" "&amp;LeaveTracker[[#This Row],[Type of Leave]]</f>
        <v>1 OTHER</v>
      </c>
      <c r="L4221" s="23">
        <f ca="1">NETWORKDAYS(LeaveTracker[[#This Row],[Start Date]],LeaveTracker[[#This Row],[End Date]],lstHolidays)</f>
        <v>1</v>
      </c>
      <c r="M4221" s="27"/>
    </row>
    <row r="4222" spans="1:13" ht="30" hidden="1" customHeight="1" x14ac:dyDescent="0.3">
      <c r="A4222" s="27">
        <f t="shared" si="41"/>
        <v>585</v>
      </c>
      <c r="B4222" s="31">
        <v>44989</v>
      </c>
      <c r="C4222" s="31">
        <v>44922</v>
      </c>
      <c r="D4222" s="19" t="s">
        <v>713</v>
      </c>
      <c r="E4222" s="51" t="str">
        <f>IF(ISBLANK(LeaveTracker[[#This Row],[Employee Name]]),"-----",VLOOKUP(LeaveTracker[[#This Row],[Employee Name]],Employees[[Employee Name]:[Office]],7))</f>
        <v>ONT</v>
      </c>
      <c r="F4222" s="51" t="str">
        <f>IF(ISBLANK(LeaveTracker[[#This Row],[Employee Name]]),"-----",VLOOKUP(LeaveTracker[[#This Row],[Employee Name]],Employees[[Employee Name]:[Office]],6))</f>
        <v>REGULAR</v>
      </c>
      <c r="G4222" s="24">
        <v>44907</v>
      </c>
      <c r="H4222" s="24">
        <v>44909</v>
      </c>
      <c r="I4222" s="57" t="s">
        <v>81</v>
      </c>
      <c r="K4222" s="51" t="str">
        <f ca="1">LeaveTracker[[#This Row],[Days]]&amp;" "&amp;LeaveTracker[[#This Row],[Type of Leave]]</f>
        <v>3 SL</v>
      </c>
      <c r="L4222" s="23">
        <f ca="1">NETWORKDAYS(LeaveTracker[[#This Row],[Start Date]],LeaveTracker[[#This Row],[End Date]],lstHolidays)</f>
        <v>3</v>
      </c>
      <c r="M4222" s="27"/>
    </row>
    <row r="4223" spans="1:13" ht="30" hidden="1" customHeight="1" x14ac:dyDescent="0.3">
      <c r="A4223" s="27">
        <f t="shared" si="41"/>
        <v>586</v>
      </c>
      <c r="B4223" s="31">
        <v>44989</v>
      </c>
      <c r="C4223" s="31">
        <v>44935</v>
      </c>
      <c r="D4223" s="19" t="s">
        <v>203</v>
      </c>
      <c r="E4223" s="51" t="str">
        <f>IF(ISBLANK(LeaveTracker[[#This Row],[Employee Name]]),"-----",VLOOKUP(LeaveTracker[[#This Row],[Employee Name]],Employees[[Employee Name]:[Office]],7))</f>
        <v>ONT</v>
      </c>
      <c r="F4223" s="51" t="str">
        <f>IF(ISBLANK(LeaveTracker[[#This Row],[Employee Name]]),"-----",VLOOKUP(LeaveTracker[[#This Row],[Employee Name]],Employees[[Employee Name]:[Office]],6))</f>
        <v>REGULAR</v>
      </c>
      <c r="G4223" s="24">
        <v>44921</v>
      </c>
      <c r="H4223" s="24">
        <v>44921</v>
      </c>
      <c r="I4223" s="57" t="s">
        <v>81</v>
      </c>
      <c r="K4223" s="51" t="str">
        <f ca="1">LeaveTracker[[#This Row],[Days]]&amp;" "&amp;LeaveTracker[[#This Row],[Type of Leave]]</f>
        <v>0 SL</v>
      </c>
      <c r="L4223" s="23">
        <f ca="1">NETWORKDAYS(LeaveTracker[[#This Row],[Start Date]],LeaveTracker[[#This Row],[End Date]],lstHolidays)</f>
        <v>0</v>
      </c>
      <c r="M4223" s="27"/>
    </row>
    <row r="4224" spans="1:13" ht="30" hidden="1" customHeight="1" x14ac:dyDescent="0.3">
      <c r="A4224" s="27">
        <v>586</v>
      </c>
      <c r="B4224" s="31">
        <v>44989</v>
      </c>
      <c r="C4224" s="31">
        <v>44935</v>
      </c>
      <c r="D4224" s="19" t="s">
        <v>203</v>
      </c>
      <c r="E4224" s="51" t="str">
        <f>IF(ISBLANK(LeaveTracker[[#This Row],[Employee Name]]),"-----",VLOOKUP(LeaveTracker[[#This Row],[Employee Name]],Employees[[Employee Name]:[Office]],7))</f>
        <v>ONT</v>
      </c>
      <c r="F4224" s="51" t="str">
        <f>IF(ISBLANK(LeaveTracker[[#This Row],[Employee Name]]),"-----",VLOOKUP(LeaveTracker[[#This Row],[Employee Name]],Employees[[Employee Name]:[Office]],6))</f>
        <v>REGULAR</v>
      </c>
      <c r="G4224" s="24">
        <v>44924</v>
      </c>
      <c r="H4224" s="24">
        <v>44924</v>
      </c>
      <c r="I4224" s="57" t="s">
        <v>81</v>
      </c>
      <c r="K4224" s="51" t="str">
        <f ca="1">LeaveTracker[[#This Row],[Days]]&amp;" "&amp;LeaveTracker[[#This Row],[Type of Leave]]</f>
        <v>1 SL</v>
      </c>
      <c r="L4224" s="23">
        <f ca="1">NETWORKDAYS(LeaveTracker[[#This Row],[Start Date]],LeaveTracker[[#This Row],[End Date]],lstHolidays)</f>
        <v>1</v>
      </c>
      <c r="M4224" s="27"/>
    </row>
    <row r="4225" spans="1:13" ht="30" hidden="1" customHeight="1" x14ac:dyDescent="0.3">
      <c r="A4225" s="27">
        <v>586</v>
      </c>
      <c r="B4225" s="31">
        <v>44989</v>
      </c>
      <c r="C4225" s="31">
        <v>44935</v>
      </c>
      <c r="D4225" s="19" t="s">
        <v>203</v>
      </c>
      <c r="E4225" s="51" t="str">
        <f>IF(ISBLANK(LeaveTracker[[#This Row],[Employee Name]]),"-----",VLOOKUP(LeaveTracker[[#This Row],[Employee Name]],Employees[[Employee Name]:[Office]],7))</f>
        <v>ONT</v>
      </c>
      <c r="F4225" s="51" t="str">
        <f>IF(ISBLANK(LeaveTracker[[#This Row],[Employee Name]]),"-----",VLOOKUP(LeaveTracker[[#This Row],[Employee Name]],Employees[[Employee Name]:[Office]],6))</f>
        <v>REGULAR</v>
      </c>
      <c r="G4225" s="24">
        <v>44926</v>
      </c>
      <c r="H4225" s="24">
        <v>44926</v>
      </c>
      <c r="I4225" s="57" t="s">
        <v>81</v>
      </c>
      <c r="K4225" s="51" t="str">
        <f ca="1">LeaveTracker[[#This Row],[Days]]&amp;" "&amp;LeaveTracker[[#This Row],[Type of Leave]]</f>
        <v>0 SL</v>
      </c>
      <c r="L4225" s="23">
        <f ca="1">NETWORKDAYS(LeaveTracker[[#This Row],[Start Date]],LeaveTracker[[#This Row],[End Date]],lstHolidays)</f>
        <v>0</v>
      </c>
      <c r="M4225" s="27"/>
    </row>
    <row r="4226" spans="1:13" ht="30" hidden="1" customHeight="1" x14ac:dyDescent="0.3">
      <c r="A4226" s="27">
        <f t="shared" si="41"/>
        <v>587</v>
      </c>
      <c r="B4226" s="31">
        <v>44989</v>
      </c>
      <c r="C4226" s="31">
        <v>44936</v>
      </c>
      <c r="D4226" s="19" t="s">
        <v>711</v>
      </c>
      <c r="E4226" s="51" t="str">
        <f>IF(ISBLANK(LeaveTracker[[#This Row],[Employee Name]]),"-----",VLOOKUP(LeaveTracker[[#This Row],[Employee Name]],Employees[[Employee Name]:[Office]],7))</f>
        <v>ONT</v>
      </c>
      <c r="F4226" s="51" t="str">
        <f>IF(ISBLANK(LeaveTracker[[#This Row],[Employee Name]]),"-----",VLOOKUP(LeaveTracker[[#This Row],[Employee Name]],Employees[[Employee Name]:[Office]],6))</f>
        <v>CASUAL</v>
      </c>
      <c r="G4226" s="24">
        <v>44958</v>
      </c>
      <c r="H4226" s="24">
        <v>44962</v>
      </c>
      <c r="I4226" s="57" t="s">
        <v>82</v>
      </c>
      <c r="K4226" s="51" t="str">
        <f ca="1">LeaveTracker[[#This Row],[Days]]&amp;" "&amp;LeaveTracker[[#This Row],[Type of Leave]]</f>
        <v>3 VL</v>
      </c>
      <c r="L4226" s="23">
        <f ca="1">NETWORKDAYS(LeaveTracker[[#This Row],[Start Date]],LeaveTracker[[#This Row],[End Date]],lstHolidays)</f>
        <v>3</v>
      </c>
      <c r="M4226" s="27"/>
    </row>
    <row r="4227" spans="1:13" ht="30" hidden="1" customHeight="1" x14ac:dyDescent="0.3">
      <c r="A4227" s="27">
        <f t="shared" si="41"/>
        <v>588</v>
      </c>
      <c r="B4227" s="31">
        <v>44989</v>
      </c>
      <c r="C4227" s="31">
        <v>44943</v>
      </c>
      <c r="D4227" s="19" t="s">
        <v>385</v>
      </c>
      <c r="E4227" s="51" t="str">
        <f>IF(ISBLANK(LeaveTracker[[#This Row],[Employee Name]]),"-----",VLOOKUP(LeaveTracker[[#This Row],[Employee Name]],Employees[[Employee Name]:[Office]],7))</f>
        <v>ONT</v>
      </c>
      <c r="F4227" s="51" t="str">
        <f>IF(ISBLANK(LeaveTracker[[#This Row],[Employee Name]]),"-----",VLOOKUP(LeaveTracker[[#This Row],[Employee Name]],Employees[[Employee Name]:[Office]],6))</f>
        <v>REGULAR</v>
      </c>
      <c r="G4227" s="24">
        <v>44951</v>
      </c>
      <c r="H4227" s="24">
        <v>44951</v>
      </c>
      <c r="I4227" s="57" t="s">
        <v>300</v>
      </c>
      <c r="J4227" s="43" t="s">
        <v>158</v>
      </c>
      <c r="K4227" s="51" t="str">
        <f ca="1">LeaveTracker[[#This Row],[Days]]&amp;" "&amp;LeaveTracker[[#This Row],[Type of Leave]]</f>
        <v>1 OTHER</v>
      </c>
      <c r="L4227" s="23">
        <f ca="1">NETWORKDAYS(LeaveTracker[[#This Row],[Start Date]],LeaveTracker[[#This Row],[End Date]],lstHolidays)</f>
        <v>1</v>
      </c>
      <c r="M4227" s="27"/>
    </row>
    <row r="4228" spans="1:13" ht="30" hidden="1" customHeight="1" x14ac:dyDescent="0.3">
      <c r="A4228" s="27">
        <f t="shared" si="41"/>
        <v>589</v>
      </c>
      <c r="B4228" s="31">
        <v>44989</v>
      </c>
      <c r="C4228" s="31">
        <v>44944</v>
      </c>
      <c r="D4228" s="19" t="s">
        <v>1048</v>
      </c>
      <c r="E4228" s="51" t="str">
        <f>IF(ISBLANK(LeaveTracker[[#This Row],[Employee Name]]),"-----",VLOOKUP(LeaveTracker[[#This Row],[Employee Name]],Employees[[Employee Name]:[Office]],7))</f>
        <v>ONT</v>
      </c>
      <c r="F4228" s="51" t="str">
        <f>IF(ISBLANK(LeaveTracker[[#This Row],[Employee Name]]),"-----",VLOOKUP(LeaveTracker[[#This Row],[Employee Name]],Employees[[Employee Name]:[Office]],6))</f>
        <v>REGULAR</v>
      </c>
      <c r="G4228" s="24">
        <v>44958</v>
      </c>
      <c r="H4228" s="24">
        <v>44960</v>
      </c>
      <c r="I4228" s="57" t="s">
        <v>82</v>
      </c>
      <c r="K4228" s="51" t="str">
        <f ca="1">LeaveTracker[[#This Row],[Days]]&amp;" "&amp;LeaveTracker[[#This Row],[Type of Leave]]</f>
        <v>3 VL</v>
      </c>
      <c r="L4228" s="23">
        <f ca="1">NETWORKDAYS(LeaveTracker[[#This Row],[Start Date]],LeaveTracker[[#This Row],[End Date]],lstHolidays)</f>
        <v>3</v>
      </c>
      <c r="M4228" s="27"/>
    </row>
    <row r="4229" spans="1:13" ht="30" hidden="1" customHeight="1" x14ac:dyDescent="0.3">
      <c r="A4229" s="27">
        <f t="shared" si="41"/>
        <v>590</v>
      </c>
      <c r="B4229" s="31">
        <v>44989</v>
      </c>
      <c r="C4229" s="31">
        <v>44943</v>
      </c>
      <c r="D4229" s="19" t="s">
        <v>385</v>
      </c>
      <c r="E4229" s="51" t="str">
        <f>IF(ISBLANK(LeaveTracker[[#This Row],[Employee Name]]),"-----",VLOOKUP(LeaveTracker[[#This Row],[Employee Name]],Employees[[Employee Name]:[Office]],7))</f>
        <v>ONT</v>
      </c>
      <c r="F4229" s="51" t="str">
        <f>IF(ISBLANK(LeaveTracker[[#This Row],[Employee Name]]),"-----",VLOOKUP(LeaveTracker[[#This Row],[Employee Name]],Employees[[Employee Name]:[Office]],6))</f>
        <v>REGULAR</v>
      </c>
      <c r="G4229" s="24">
        <v>44963</v>
      </c>
      <c r="H4229" s="24">
        <v>44963</v>
      </c>
      <c r="I4229" s="57" t="s">
        <v>82</v>
      </c>
      <c r="K4229" s="51" t="str">
        <f ca="1">LeaveTracker[[#This Row],[Days]]&amp;" "&amp;LeaveTracker[[#This Row],[Type of Leave]]</f>
        <v>1 VL</v>
      </c>
      <c r="L4229" s="23">
        <f ca="1">NETWORKDAYS(LeaveTracker[[#This Row],[Start Date]],LeaveTracker[[#This Row],[End Date]],lstHolidays)</f>
        <v>1</v>
      </c>
      <c r="M4229" s="27"/>
    </row>
    <row r="4230" spans="1:13" ht="30" hidden="1" customHeight="1" x14ac:dyDescent="0.3">
      <c r="A4230" s="27">
        <f t="shared" si="41"/>
        <v>591</v>
      </c>
      <c r="B4230" s="31">
        <v>44989</v>
      </c>
      <c r="C4230" s="31">
        <v>44949</v>
      </c>
      <c r="D4230" s="19" t="s">
        <v>776</v>
      </c>
      <c r="E4230" s="51" t="str">
        <f>IF(ISBLANK(LeaveTracker[[#This Row],[Employee Name]]),"-----",VLOOKUP(LeaveTracker[[#This Row],[Employee Name]],Employees[[Employee Name]:[Office]],7))</f>
        <v>ONT</v>
      </c>
      <c r="F4230" s="51" t="str">
        <f>IF(ISBLANK(LeaveTracker[[#This Row],[Employee Name]]),"-----",VLOOKUP(LeaveTracker[[#This Row],[Employee Name]],Employees[[Employee Name]:[Office]],6))</f>
        <v>REGULAR</v>
      </c>
      <c r="G4230" s="24">
        <v>44958</v>
      </c>
      <c r="H4230" s="24">
        <v>44961</v>
      </c>
      <c r="I4230" s="57" t="s">
        <v>82</v>
      </c>
      <c r="K4230" s="51" t="str">
        <f ca="1">LeaveTracker[[#This Row],[Days]]&amp;" "&amp;LeaveTracker[[#This Row],[Type of Leave]]</f>
        <v>3 VL</v>
      </c>
      <c r="L4230" s="23">
        <f ca="1">NETWORKDAYS(LeaveTracker[[#This Row],[Start Date]],LeaveTracker[[#This Row],[End Date]],lstHolidays)</f>
        <v>3</v>
      </c>
      <c r="M4230" s="27"/>
    </row>
    <row r="4231" spans="1:13" ht="30" customHeight="1" x14ac:dyDescent="0.3">
      <c r="A4231" s="27">
        <f t="shared" si="41"/>
        <v>592</v>
      </c>
      <c r="B4231" s="31">
        <v>44992</v>
      </c>
      <c r="C4231" s="31">
        <v>45250</v>
      </c>
      <c r="D4231" s="19" t="s">
        <v>2169</v>
      </c>
      <c r="E4231" s="51" t="str">
        <f>IF(ISBLANK(LeaveTracker[[#This Row],[Employee Name]]),"-----",VLOOKUP(LeaveTracker[[#This Row],[Employee Name]],Employees[[Employee Name]:[Office]],7))</f>
        <v>ONT</v>
      </c>
      <c r="F4231" s="51" t="str">
        <f>IF(ISBLANK(LeaveTracker[[#This Row],[Employee Name]]),"-----",VLOOKUP(LeaveTracker[[#This Row],[Employee Name]],Employees[[Employee Name]:[Office]],6))</f>
        <v>REGULAR</v>
      </c>
      <c r="G4231" s="24">
        <v>44943</v>
      </c>
      <c r="H4231" s="24">
        <v>44945</v>
      </c>
      <c r="I4231" s="57" t="s">
        <v>81</v>
      </c>
      <c r="K4231" s="51" t="str">
        <f ca="1">LeaveTracker[[#This Row],[Days]]&amp;" "&amp;LeaveTracker[[#This Row],[Type of Leave]]</f>
        <v>3 SL</v>
      </c>
      <c r="L4231" s="23">
        <f ca="1">NETWORKDAYS(LeaveTracker[[#This Row],[Start Date]],LeaveTracker[[#This Row],[End Date]],lstHolidays)</f>
        <v>3</v>
      </c>
      <c r="M4231" s="27"/>
    </row>
    <row r="4232" spans="1:13" ht="30" customHeight="1" x14ac:dyDescent="0.3">
      <c r="A4232" s="27">
        <f t="shared" si="41"/>
        <v>593</v>
      </c>
      <c r="B4232" s="31">
        <v>44992</v>
      </c>
      <c r="C4232" s="31">
        <v>44977</v>
      </c>
      <c r="D4232" s="19" t="s">
        <v>875</v>
      </c>
      <c r="E4232" s="51" t="str">
        <f>IF(ISBLANK(LeaveTracker[[#This Row],[Employee Name]]),"-----",VLOOKUP(LeaveTracker[[#This Row],[Employee Name]],Employees[[Employee Name]:[Office]],7))</f>
        <v>ACCOUNTING</v>
      </c>
      <c r="F4232" s="51" t="str">
        <f>IF(ISBLANK(LeaveTracker[[#This Row],[Employee Name]]),"-----",VLOOKUP(LeaveTracker[[#This Row],[Employee Name]],Employees[[Employee Name]:[Office]],6))</f>
        <v>REGULAR</v>
      </c>
      <c r="G4232" s="24">
        <v>44967</v>
      </c>
      <c r="H4232" s="24">
        <v>44967</v>
      </c>
      <c r="I4232" s="57" t="s">
        <v>300</v>
      </c>
      <c r="J4232" s="43" t="s">
        <v>105</v>
      </c>
      <c r="K4232" s="51" t="str">
        <f ca="1">LeaveTracker[[#This Row],[Days]]&amp;" "&amp;LeaveTracker[[#This Row],[Type of Leave]]</f>
        <v>1 OTHER</v>
      </c>
      <c r="L4232" s="23">
        <f ca="1">NETWORKDAYS(LeaveTracker[[#This Row],[Start Date]],LeaveTracker[[#This Row],[End Date]],lstHolidays)</f>
        <v>1</v>
      </c>
      <c r="M4232" s="27"/>
    </row>
    <row r="4233" spans="1:13" ht="30" customHeight="1" x14ac:dyDescent="0.3">
      <c r="A4233" s="27">
        <f t="shared" si="41"/>
        <v>594</v>
      </c>
      <c r="B4233" s="31">
        <v>44992</v>
      </c>
      <c r="C4233" s="31">
        <v>44978</v>
      </c>
      <c r="D4233" s="19" t="s">
        <v>867</v>
      </c>
      <c r="E4233" s="51" t="str">
        <f>IF(ISBLANK(LeaveTracker[[#This Row],[Employee Name]]),"-----",VLOOKUP(LeaveTracker[[#This Row],[Employee Name]],Employees[[Employee Name]:[Office]],7))</f>
        <v>ACCOUNTING</v>
      </c>
      <c r="F4233" s="51" t="str">
        <f>IF(ISBLANK(LeaveTracker[[#This Row],[Employee Name]]),"-----",VLOOKUP(LeaveTracker[[#This Row],[Employee Name]],Employees[[Employee Name]:[Office]],6))</f>
        <v>REGULAR</v>
      </c>
      <c r="G4233" s="24">
        <v>44977</v>
      </c>
      <c r="H4233" s="24">
        <v>44977</v>
      </c>
      <c r="I4233" s="57" t="s">
        <v>81</v>
      </c>
      <c r="K4233" s="51" t="str">
        <f ca="1">LeaveTracker[[#This Row],[Days]]&amp;" "&amp;LeaveTracker[[#This Row],[Type of Leave]]</f>
        <v>1 SL</v>
      </c>
      <c r="L4233" s="23">
        <f ca="1">NETWORKDAYS(LeaveTracker[[#This Row],[Start Date]],LeaveTracker[[#This Row],[End Date]],lstHolidays)</f>
        <v>1</v>
      </c>
      <c r="M4233" s="27"/>
    </row>
    <row r="4234" spans="1:13" ht="30" customHeight="1" x14ac:dyDescent="0.3">
      <c r="A4234" s="27">
        <f t="shared" si="41"/>
        <v>595</v>
      </c>
      <c r="B4234" s="31">
        <v>44992</v>
      </c>
      <c r="C4234" s="31">
        <v>44978</v>
      </c>
      <c r="D4234" s="19" t="s">
        <v>872</v>
      </c>
      <c r="E4234" s="51" t="str">
        <f>IF(ISBLANK(LeaveTracker[[#This Row],[Employee Name]]),"-----",VLOOKUP(LeaveTracker[[#This Row],[Employee Name]],Employees[[Employee Name]:[Office]],7))</f>
        <v>ACCOUNTING</v>
      </c>
      <c r="F4234" s="51" t="str">
        <f>IF(ISBLANK(LeaveTracker[[#This Row],[Employee Name]]),"-----",VLOOKUP(LeaveTracker[[#This Row],[Employee Name]],Employees[[Employee Name]:[Office]],6))</f>
        <v>REGULAR</v>
      </c>
      <c r="G4234" s="24">
        <v>44987</v>
      </c>
      <c r="H4234" s="24">
        <v>44988</v>
      </c>
      <c r="I4234" s="57" t="s">
        <v>82</v>
      </c>
      <c r="K4234" s="51" t="str">
        <f ca="1">LeaveTracker[[#This Row],[Days]]&amp;" "&amp;LeaveTracker[[#This Row],[Type of Leave]]</f>
        <v>2 VL</v>
      </c>
      <c r="L4234" s="23">
        <f ca="1">NETWORKDAYS(LeaveTracker[[#This Row],[Start Date]],LeaveTracker[[#This Row],[End Date]],lstHolidays)</f>
        <v>2</v>
      </c>
      <c r="M4234" s="27"/>
    </row>
    <row r="4235" spans="1:13" ht="30" customHeight="1" x14ac:dyDescent="0.3">
      <c r="A4235" s="27">
        <f t="shared" si="41"/>
        <v>596</v>
      </c>
      <c r="B4235" s="31">
        <v>44992</v>
      </c>
      <c r="C4235" s="31">
        <v>44984</v>
      </c>
      <c r="D4235" s="19" t="s">
        <v>872</v>
      </c>
      <c r="E4235" s="51" t="str">
        <f>IF(ISBLANK(LeaveTracker[[#This Row],[Employee Name]]),"-----",VLOOKUP(LeaveTracker[[#This Row],[Employee Name]],Employees[[Employee Name]:[Office]],7))</f>
        <v>ACCOUNTING</v>
      </c>
      <c r="F4235" s="51" t="str">
        <f>IF(ISBLANK(LeaveTracker[[#This Row],[Employee Name]]),"-----",VLOOKUP(LeaveTracker[[#This Row],[Employee Name]],Employees[[Employee Name]:[Office]],6))</f>
        <v>REGULAR</v>
      </c>
      <c r="G4235" s="24">
        <v>44980</v>
      </c>
      <c r="H4235" s="24">
        <v>44980</v>
      </c>
      <c r="I4235" s="57" t="s">
        <v>300</v>
      </c>
      <c r="J4235" s="43" t="s">
        <v>105</v>
      </c>
      <c r="K4235" s="51" t="str">
        <f ca="1">LeaveTracker[[#This Row],[Days]]&amp;" "&amp;LeaveTracker[[#This Row],[Type of Leave]]</f>
        <v>1 OTHER</v>
      </c>
      <c r="L4235" s="23">
        <f ca="1">NETWORKDAYS(LeaveTracker[[#This Row],[Start Date]],LeaveTracker[[#This Row],[End Date]],lstHolidays)</f>
        <v>1</v>
      </c>
      <c r="M4235" s="27"/>
    </row>
    <row r="4236" spans="1:13" ht="30" customHeight="1" x14ac:dyDescent="0.3">
      <c r="A4236" s="27">
        <f t="shared" si="41"/>
        <v>597</v>
      </c>
      <c r="B4236" s="31">
        <v>44992</v>
      </c>
      <c r="C4236" s="31">
        <v>44979</v>
      </c>
      <c r="D4236" s="19" t="s">
        <v>780</v>
      </c>
      <c r="E4236" s="51" t="str">
        <f>IF(ISBLANK(LeaveTracker[[#This Row],[Employee Name]]),"-----",VLOOKUP(LeaveTracker[[#This Row],[Employee Name]],Employees[[Employee Name]:[Office]],7))</f>
        <v>GSO</v>
      </c>
      <c r="F4236" s="51" t="str">
        <f>IF(ISBLANK(LeaveTracker[[#This Row],[Employee Name]]),"-----",VLOOKUP(LeaveTracker[[#This Row],[Employee Name]],Employees[[Employee Name]:[Office]],6))</f>
        <v>REGULAR</v>
      </c>
      <c r="G4236" s="24">
        <v>44978</v>
      </c>
      <c r="H4236" s="24">
        <v>44978</v>
      </c>
      <c r="I4236" s="57" t="s">
        <v>300</v>
      </c>
      <c r="J4236" s="43" t="s">
        <v>105</v>
      </c>
      <c r="K4236" s="51" t="str">
        <f ca="1">LeaveTracker[[#This Row],[Days]]&amp;" "&amp;LeaveTracker[[#This Row],[Type of Leave]]</f>
        <v>1 OTHER</v>
      </c>
      <c r="L4236" s="23">
        <f ca="1">NETWORKDAYS(LeaveTracker[[#This Row],[Start Date]],LeaveTracker[[#This Row],[End Date]],lstHolidays)</f>
        <v>1</v>
      </c>
      <c r="M4236" s="27"/>
    </row>
    <row r="4237" spans="1:13" ht="30" customHeight="1" x14ac:dyDescent="0.3">
      <c r="A4237" s="27">
        <f t="shared" si="41"/>
        <v>598</v>
      </c>
      <c r="B4237" s="31">
        <v>44992</v>
      </c>
      <c r="C4237" s="31">
        <v>44979</v>
      </c>
      <c r="D4237" s="19" t="s">
        <v>618</v>
      </c>
      <c r="E4237" s="51" t="str">
        <f>IF(ISBLANK(LeaveTracker[[#This Row],[Employee Name]]),"-----",VLOOKUP(LeaveTracker[[#This Row],[Employee Name]],Employees[[Employee Name]:[Office]],7))</f>
        <v>CBO</v>
      </c>
      <c r="F4237" s="51" t="str">
        <f>IF(ISBLANK(LeaveTracker[[#This Row],[Employee Name]]),"-----",VLOOKUP(LeaveTracker[[#This Row],[Employee Name]],Employees[[Employee Name]:[Office]],6))</f>
        <v>REGULAR</v>
      </c>
      <c r="G4237" s="24">
        <v>44977</v>
      </c>
      <c r="H4237" s="24">
        <v>44978</v>
      </c>
      <c r="I4237" s="57" t="s">
        <v>81</v>
      </c>
      <c r="K4237" s="51" t="str">
        <f ca="1">LeaveTracker[[#This Row],[Days]]&amp;" "&amp;LeaveTracker[[#This Row],[Type of Leave]]</f>
        <v>2 SL</v>
      </c>
      <c r="L4237" s="23">
        <f ca="1">NETWORKDAYS(LeaveTracker[[#This Row],[Start Date]],LeaveTracker[[#This Row],[End Date]],lstHolidays)</f>
        <v>2</v>
      </c>
      <c r="M4237" s="27"/>
    </row>
    <row r="4238" spans="1:13" ht="30" customHeight="1" x14ac:dyDescent="0.3">
      <c r="A4238" s="27">
        <f t="shared" si="41"/>
        <v>599</v>
      </c>
      <c r="B4238" s="31">
        <v>44992</v>
      </c>
      <c r="C4238" s="31">
        <v>44965</v>
      </c>
      <c r="D4238" s="19" t="s">
        <v>627</v>
      </c>
      <c r="E4238" s="51" t="str">
        <f>IF(ISBLANK(LeaveTracker[[#This Row],[Employee Name]]),"-----",VLOOKUP(LeaveTracker[[#This Row],[Employee Name]],Employees[[Employee Name]:[Office]],7))</f>
        <v>CTO</v>
      </c>
      <c r="F4238" s="51" t="str">
        <f>IF(ISBLANK(LeaveTracker[[#This Row],[Employee Name]]),"-----",VLOOKUP(LeaveTracker[[#This Row],[Employee Name]],Employees[[Employee Name]:[Office]],6))</f>
        <v>REGULAR</v>
      </c>
      <c r="G4238" s="24">
        <v>44974</v>
      </c>
      <c r="H4238" s="24">
        <v>44974</v>
      </c>
      <c r="I4238" s="57" t="s">
        <v>82</v>
      </c>
      <c r="K4238" s="51" t="str">
        <f ca="1">LeaveTracker[[#This Row],[Days]]&amp;" "&amp;LeaveTracker[[#This Row],[Type of Leave]]</f>
        <v>1 VL</v>
      </c>
      <c r="L4238" s="23">
        <f ca="1">NETWORKDAYS(LeaveTracker[[#This Row],[Start Date]],LeaveTracker[[#This Row],[End Date]],lstHolidays)</f>
        <v>1</v>
      </c>
      <c r="M4238" s="27"/>
    </row>
    <row r="4239" spans="1:13" ht="30" customHeight="1" x14ac:dyDescent="0.3">
      <c r="A4239" s="27">
        <f t="shared" si="41"/>
        <v>600</v>
      </c>
      <c r="B4239" s="31">
        <v>44992</v>
      </c>
      <c r="C4239" s="31">
        <v>44817</v>
      </c>
      <c r="D4239" s="19" t="s">
        <v>2173</v>
      </c>
      <c r="E4239" s="51" t="str">
        <f>IF(ISBLANK(LeaveTracker[[#This Row],[Employee Name]]),"-----",VLOOKUP(LeaveTracker[[#This Row],[Employee Name]],Employees[[Employee Name]:[Office]],7))</f>
        <v>ENGINEERING OFFICE</v>
      </c>
      <c r="F4239" s="51">
        <f>IF(ISBLANK(LeaveTracker[[#This Row],[Employee Name]]),"-----",VLOOKUP(LeaveTracker[[#This Row],[Employee Name]],Employees[[Employee Name]:[Office]],6))</f>
        <v>0</v>
      </c>
      <c r="G4239" s="24">
        <v>44823</v>
      </c>
      <c r="H4239" s="24">
        <v>44823</v>
      </c>
      <c r="I4239" s="57" t="s">
        <v>82</v>
      </c>
      <c r="K4239" s="51" t="str">
        <f ca="1">LeaveTracker[[#This Row],[Days]]&amp;" "&amp;LeaveTracker[[#This Row],[Type of Leave]]</f>
        <v>1 VL</v>
      </c>
      <c r="L4239" s="23">
        <f ca="1">NETWORKDAYS(LeaveTracker[[#This Row],[Start Date]],LeaveTracker[[#This Row],[End Date]],lstHolidays)</f>
        <v>1</v>
      </c>
      <c r="M4239" s="27"/>
    </row>
    <row r="4240" spans="1:13" ht="30" customHeight="1" x14ac:dyDescent="0.3">
      <c r="A4240" s="27">
        <f t="shared" si="41"/>
        <v>601</v>
      </c>
      <c r="B4240" s="31">
        <v>44992</v>
      </c>
      <c r="C4240" s="31">
        <v>44888</v>
      </c>
      <c r="D4240" s="19" t="s">
        <v>1226</v>
      </c>
      <c r="E4240" s="51" t="str">
        <f>IF(ISBLANK(LeaveTracker[[#This Row],[Employee Name]]),"-----",VLOOKUP(LeaveTracker[[#This Row],[Employee Name]],Employees[[Employee Name]:[Office]],7))</f>
        <v>DSWDO</v>
      </c>
      <c r="F4240" s="51" t="str">
        <f>IF(ISBLANK(LeaveTracker[[#This Row],[Employee Name]]),"-----",VLOOKUP(LeaveTracker[[#This Row],[Employee Name]],Employees[[Employee Name]:[Office]],6))</f>
        <v>REGULAR</v>
      </c>
      <c r="G4240" s="24">
        <v>44889</v>
      </c>
      <c r="H4240" s="24">
        <v>44889</v>
      </c>
      <c r="I4240" s="57" t="s">
        <v>300</v>
      </c>
      <c r="J4240" s="43" t="s">
        <v>105</v>
      </c>
      <c r="K4240" s="51" t="str">
        <f ca="1">LeaveTracker[[#This Row],[Days]]&amp;" "&amp;LeaveTracker[[#This Row],[Type of Leave]]</f>
        <v>1 OTHER</v>
      </c>
      <c r="L4240" s="23">
        <f ca="1">NETWORKDAYS(LeaveTracker[[#This Row],[Start Date]],LeaveTracker[[#This Row],[End Date]],lstHolidays)</f>
        <v>1</v>
      </c>
      <c r="M4240" s="27"/>
    </row>
    <row r="4241" spans="1:13" ht="30" customHeight="1" x14ac:dyDescent="0.3">
      <c r="A4241" s="27">
        <f t="shared" si="41"/>
        <v>602</v>
      </c>
      <c r="B4241" s="31">
        <v>44992</v>
      </c>
      <c r="C4241" s="31">
        <v>44980</v>
      </c>
      <c r="D4241" s="19" t="s">
        <v>691</v>
      </c>
      <c r="E4241" s="51" t="str">
        <f>IF(ISBLANK(LeaveTracker[[#This Row],[Employee Name]]),"-----",VLOOKUP(LeaveTracker[[#This Row],[Employee Name]],Employees[[Employee Name]:[Office]],7))</f>
        <v>CHO</v>
      </c>
      <c r="F4241" s="51" t="str">
        <f>IF(ISBLANK(LeaveTracker[[#This Row],[Employee Name]]),"-----",VLOOKUP(LeaveTracker[[#This Row],[Employee Name]],Employees[[Employee Name]:[Office]],6))</f>
        <v>REGULAR</v>
      </c>
      <c r="G4241" s="24">
        <v>44987</v>
      </c>
      <c r="H4241" s="24">
        <v>44988</v>
      </c>
      <c r="I4241" s="57" t="s">
        <v>300</v>
      </c>
      <c r="J4241" s="43" t="s">
        <v>105</v>
      </c>
      <c r="K4241" s="51" t="str">
        <f ca="1">LeaveTracker[[#This Row],[Days]]&amp;" "&amp;LeaveTracker[[#This Row],[Type of Leave]]</f>
        <v>2 OTHER</v>
      </c>
      <c r="L4241" s="23">
        <f ca="1">NETWORKDAYS(LeaveTracker[[#This Row],[Start Date]],LeaveTracker[[#This Row],[End Date]],lstHolidays)</f>
        <v>2</v>
      </c>
      <c r="M4241" s="27"/>
    </row>
    <row r="4242" spans="1:13" ht="30" customHeight="1" x14ac:dyDescent="0.3">
      <c r="A4242" s="27">
        <f t="shared" si="41"/>
        <v>603</v>
      </c>
      <c r="B4242" s="31">
        <v>44992</v>
      </c>
      <c r="C4242" s="31">
        <v>44979</v>
      </c>
      <c r="D4242" s="19" t="s">
        <v>830</v>
      </c>
      <c r="E4242" s="51" t="str">
        <f>IF(ISBLANK(LeaveTracker[[#This Row],[Employee Name]]),"-----",VLOOKUP(LeaveTracker[[#This Row],[Employee Name]],Employees[[Employee Name]:[Office]],7))</f>
        <v>CHO</v>
      </c>
      <c r="F4242" s="51" t="str">
        <f>IF(ISBLANK(LeaveTracker[[#This Row],[Employee Name]]),"-----",VLOOKUP(LeaveTracker[[#This Row],[Employee Name]],Employees[[Employee Name]:[Office]],6))</f>
        <v>REGULAR</v>
      </c>
      <c r="G4242" s="24">
        <v>44988</v>
      </c>
      <c r="H4242" s="24">
        <v>44995</v>
      </c>
      <c r="I4242" s="57" t="s">
        <v>82</v>
      </c>
      <c r="K4242" s="51" t="str">
        <f ca="1">LeaveTracker[[#This Row],[Days]]&amp;" "&amp;LeaveTracker[[#This Row],[Type of Leave]]</f>
        <v>6 VL</v>
      </c>
      <c r="L4242" s="23">
        <f ca="1">NETWORKDAYS(LeaveTracker[[#This Row],[Start Date]],LeaveTracker[[#This Row],[End Date]],lstHolidays)</f>
        <v>6</v>
      </c>
      <c r="M4242" s="27"/>
    </row>
    <row r="4243" spans="1:13" ht="30" customHeight="1" x14ac:dyDescent="0.3">
      <c r="A4243" s="27">
        <v>603</v>
      </c>
      <c r="B4243" s="31">
        <v>44992</v>
      </c>
      <c r="C4243" s="31">
        <v>44956</v>
      </c>
      <c r="D4243" s="19" t="s">
        <v>844</v>
      </c>
      <c r="E4243" s="51" t="str">
        <f>IF(ISBLANK(LeaveTracker[[#This Row],[Employee Name]]),"-----",VLOOKUP(LeaveTracker[[#This Row],[Employee Name]],Employees[[Employee Name]:[Office]],7))</f>
        <v>CTO</v>
      </c>
      <c r="F4243" s="51" t="str">
        <f>IF(ISBLANK(LeaveTracker[[#This Row],[Employee Name]]),"-----",VLOOKUP(LeaveTracker[[#This Row],[Employee Name]],Employees[[Employee Name]:[Office]],6))</f>
        <v>REGULAR</v>
      </c>
      <c r="G4243" s="24">
        <v>44952</v>
      </c>
      <c r="H4243" s="24">
        <v>44952</v>
      </c>
      <c r="I4243" s="57" t="s">
        <v>81</v>
      </c>
      <c r="K4243" s="51" t="str">
        <f ca="1">LeaveTracker[[#This Row],[Days]]&amp;" "&amp;LeaveTracker[[#This Row],[Type of Leave]]</f>
        <v>1 SL</v>
      </c>
      <c r="L4243" s="23">
        <f ca="1">NETWORKDAYS(LeaveTracker[[#This Row],[Start Date]],LeaveTracker[[#This Row],[End Date]],lstHolidays)</f>
        <v>1</v>
      </c>
      <c r="M4243" s="27"/>
    </row>
    <row r="4244" spans="1:13" ht="30" customHeight="1" x14ac:dyDescent="0.3">
      <c r="A4244" s="27">
        <f t="shared" si="41"/>
        <v>604</v>
      </c>
      <c r="B4244" s="31">
        <v>44992</v>
      </c>
      <c r="C4244" s="31">
        <v>44966</v>
      </c>
      <c r="D4244" s="19" t="s">
        <v>326</v>
      </c>
      <c r="E4244" s="51" t="str">
        <f>IF(ISBLANK(LeaveTracker[[#This Row],[Employee Name]]),"-----",VLOOKUP(LeaveTracker[[#This Row],[Employee Name]],Employees[[Employee Name]:[Office]],7))</f>
        <v>CEO</v>
      </c>
      <c r="F4244" s="51" t="str">
        <f>IF(ISBLANK(LeaveTracker[[#This Row],[Employee Name]]),"-----",VLOOKUP(LeaveTracker[[#This Row],[Employee Name]],Employees[[Employee Name]:[Office]],6))</f>
        <v>REGULAR</v>
      </c>
      <c r="G4244" s="24">
        <v>44965</v>
      </c>
      <c r="H4244" s="24">
        <v>44965</v>
      </c>
      <c r="I4244" s="57" t="s">
        <v>81</v>
      </c>
      <c r="K4244" s="51" t="str">
        <f ca="1">LeaveTracker[[#This Row],[Days]]&amp;" "&amp;LeaveTracker[[#This Row],[Type of Leave]]</f>
        <v>1 SL</v>
      </c>
      <c r="L4244" s="23">
        <f ca="1">NETWORKDAYS(LeaveTracker[[#This Row],[Start Date]],LeaveTracker[[#This Row],[End Date]],lstHolidays)</f>
        <v>1</v>
      </c>
      <c r="M4244" s="27"/>
    </row>
    <row r="4245" spans="1:13" ht="30" customHeight="1" x14ac:dyDescent="0.3">
      <c r="A4245" s="27">
        <f t="shared" si="41"/>
        <v>605</v>
      </c>
      <c r="B4245" s="31">
        <v>44992</v>
      </c>
      <c r="C4245" s="31">
        <v>44909</v>
      </c>
      <c r="D4245" s="19" t="s">
        <v>326</v>
      </c>
      <c r="E4245" s="51" t="str">
        <f>IF(ISBLANK(LeaveTracker[[#This Row],[Employee Name]]),"-----",VLOOKUP(LeaveTracker[[#This Row],[Employee Name]],Employees[[Employee Name]:[Office]],7))</f>
        <v>CEO</v>
      </c>
      <c r="F4245" s="51" t="str">
        <f>IF(ISBLANK(LeaveTracker[[#This Row],[Employee Name]]),"-----",VLOOKUP(LeaveTracker[[#This Row],[Employee Name]],Employees[[Employee Name]:[Office]],6))</f>
        <v>REGULAR</v>
      </c>
      <c r="G4245" s="24">
        <v>44908</v>
      </c>
      <c r="H4245" s="24">
        <v>44908</v>
      </c>
      <c r="I4245" s="57" t="s">
        <v>82</v>
      </c>
      <c r="K4245" s="51" t="str">
        <f ca="1">LeaveTracker[[#This Row],[Days]]&amp;" "&amp;LeaveTracker[[#This Row],[Type of Leave]]</f>
        <v>1 VL</v>
      </c>
      <c r="L4245" s="23">
        <f ca="1">NETWORKDAYS(LeaveTracker[[#This Row],[Start Date]],LeaveTracker[[#This Row],[End Date]],lstHolidays)</f>
        <v>1</v>
      </c>
      <c r="M4245" s="27"/>
    </row>
    <row r="4246" spans="1:13" ht="30" customHeight="1" x14ac:dyDescent="0.3">
      <c r="A4246" s="27">
        <f t="shared" si="41"/>
        <v>606</v>
      </c>
      <c r="B4246" s="31">
        <v>44992</v>
      </c>
      <c r="C4246" s="31">
        <v>44818</v>
      </c>
      <c r="D4246" s="19" t="s">
        <v>844</v>
      </c>
      <c r="E4246" s="51" t="str">
        <f>IF(ISBLANK(LeaveTracker[[#This Row],[Employee Name]]),"-----",VLOOKUP(LeaveTracker[[#This Row],[Employee Name]],Employees[[Employee Name]:[Office]],7))</f>
        <v>CTO</v>
      </c>
      <c r="F4246" s="51" t="str">
        <f>IF(ISBLANK(LeaveTracker[[#This Row],[Employee Name]]),"-----",VLOOKUP(LeaveTracker[[#This Row],[Employee Name]],Employees[[Employee Name]:[Office]],6))</f>
        <v>REGULAR</v>
      </c>
      <c r="G4246" s="24">
        <v>44826</v>
      </c>
      <c r="H4246" s="24">
        <v>44826</v>
      </c>
      <c r="I4246" s="57" t="s">
        <v>300</v>
      </c>
      <c r="J4246" s="43" t="s">
        <v>105</v>
      </c>
      <c r="K4246" s="51" t="str">
        <f ca="1">LeaveTracker[[#This Row],[Days]]&amp;" "&amp;LeaveTracker[[#This Row],[Type of Leave]]</f>
        <v>1 OTHER</v>
      </c>
      <c r="L4246" s="23">
        <f ca="1">NETWORKDAYS(LeaveTracker[[#This Row],[Start Date]],LeaveTracker[[#This Row],[End Date]],lstHolidays)</f>
        <v>1</v>
      </c>
      <c r="M4246" s="27"/>
    </row>
    <row r="4247" spans="1:13" ht="30" customHeight="1" x14ac:dyDescent="0.3">
      <c r="A4247" s="27">
        <f t="shared" si="41"/>
        <v>607</v>
      </c>
      <c r="B4247" s="31">
        <v>44992</v>
      </c>
      <c r="C4247" s="31">
        <v>44818</v>
      </c>
      <c r="D4247" s="19" t="s">
        <v>1006</v>
      </c>
      <c r="E4247" s="51" t="str">
        <f>IF(ISBLANK(LeaveTracker[[#This Row],[Employee Name]]),"-----",VLOOKUP(LeaveTracker[[#This Row],[Employee Name]],Employees[[Employee Name]:[Office]],7))</f>
        <v>CEO</v>
      </c>
      <c r="F4247" s="51" t="str">
        <f>IF(ISBLANK(LeaveTracker[[#This Row],[Employee Name]]),"-----",VLOOKUP(LeaveTracker[[#This Row],[Employee Name]],Employees[[Employee Name]:[Office]],6))</f>
        <v>REGULAR</v>
      </c>
      <c r="G4247" s="24">
        <v>44819</v>
      </c>
      <c r="H4247" s="24">
        <v>44819</v>
      </c>
      <c r="I4247" s="57" t="s">
        <v>300</v>
      </c>
      <c r="J4247" s="43" t="s">
        <v>105</v>
      </c>
      <c r="K4247" s="51" t="str">
        <f ca="1">LeaveTracker[[#This Row],[Days]]&amp;" "&amp;LeaveTracker[[#This Row],[Type of Leave]]</f>
        <v>1 OTHER</v>
      </c>
      <c r="L4247" s="23">
        <f ca="1">NETWORKDAYS(LeaveTracker[[#This Row],[Start Date]],LeaveTracker[[#This Row],[End Date]],lstHolidays)</f>
        <v>1</v>
      </c>
      <c r="M4247" s="27"/>
    </row>
    <row r="4248" spans="1:13" ht="30" customHeight="1" x14ac:dyDescent="0.3">
      <c r="A4248" s="27">
        <f t="shared" si="41"/>
        <v>608</v>
      </c>
      <c r="B4248" s="31">
        <v>44992</v>
      </c>
      <c r="C4248" s="31">
        <v>44887</v>
      </c>
      <c r="D4248" s="19" t="s">
        <v>1006</v>
      </c>
      <c r="E4248" s="51" t="str">
        <f>IF(ISBLANK(LeaveTracker[[#This Row],[Employee Name]]),"-----",VLOOKUP(LeaveTracker[[#This Row],[Employee Name]],Employees[[Employee Name]:[Office]],7))</f>
        <v>CEO</v>
      </c>
      <c r="F4248" s="51" t="str">
        <f>IF(ISBLANK(LeaveTracker[[#This Row],[Employee Name]]),"-----",VLOOKUP(LeaveTracker[[#This Row],[Employee Name]],Employees[[Employee Name]:[Office]],6))</f>
        <v>REGULAR</v>
      </c>
      <c r="G4248" s="24">
        <v>44890</v>
      </c>
      <c r="H4248" s="24">
        <v>44890</v>
      </c>
      <c r="I4248" s="57" t="s">
        <v>82</v>
      </c>
      <c r="K4248" s="51" t="str">
        <f ca="1">LeaveTracker[[#This Row],[Days]]&amp;" "&amp;LeaveTracker[[#This Row],[Type of Leave]]</f>
        <v>1 VL</v>
      </c>
      <c r="L4248" s="23">
        <f ca="1">NETWORKDAYS(LeaveTracker[[#This Row],[Start Date]],LeaveTracker[[#This Row],[End Date]],lstHolidays)</f>
        <v>1</v>
      </c>
      <c r="M4248" s="27"/>
    </row>
    <row r="4249" spans="1:13" ht="30" customHeight="1" x14ac:dyDescent="0.3">
      <c r="A4249" s="27">
        <f t="shared" ref="A4249:A4312" si="42">A4248+1</f>
        <v>609</v>
      </c>
      <c r="B4249" s="31">
        <v>44992</v>
      </c>
      <c r="C4249" s="31">
        <v>44824</v>
      </c>
      <c r="D4249" s="19" t="s">
        <v>1006</v>
      </c>
      <c r="E4249" s="51" t="str">
        <f>IF(ISBLANK(LeaveTracker[[#This Row],[Employee Name]]),"-----",VLOOKUP(LeaveTracker[[#This Row],[Employee Name]],Employees[[Employee Name]:[Office]],7))</f>
        <v>CEO</v>
      </c>
      <c r="F4249" s="51" t="str">
        <f>IF(ISBLANK(LeaveTracker[[#This Row],[Employee Name]]),"-----",VLOOKUP(LeaveTracker[[#This Row],[Employee Name]],Employees[[Employee Name]:[Office]],6))</f>
        <v>REGULAR</v>
      </c>
      <c r="G4249" s="24">
        <v>44819</v>
      </c>
      <c r="H4249" s="24">
        <v>44819</v>
      </c>
      <c r="I4249" s="57" t="s">
        <v>300</v>
      </c>
      <c r="J4249" s="43" t="s">
        <v>105</v>
      </c>
      <c r="K4249" s="51" t="str">
        <f ca="1">LeaveTracker[[#This Row],[Days]]&amp;" "&amp;LeaveTracker[[#This Row],[Type of Leave]]</f>
        <v>1 OTHER</v>
      </c>
      <c r="L4249" s="23">
        <f ca="1">NETWORKDAYS(LeaveTracker[[#This Row],[Start Date]],LeaveTracker[[#This Row],[End Date]],lstHolidays)</f>
        <v>1</v>
      </c>
      <c r="M4249" s="27"/>
    </row>
    <row r="4250" spans="1:13" ht="30" customHeight="1" x14ac:dyDescent="0.3">
      <c r="A4250" s="27">
        <f t="shared" si="42"/>
        <v>610</v>
      </c>
      <c r="B4250" s="31">
        <v>44992</v>
      </c>
      <c r="C4250" s="31">
        <v>44781</v>
      </c>
      <c r="D4250" s="19" t="s">
        <v>1316</v>
      </c>
      <c r="E4250" s="51" t="str">
        <f>IF(ISBLANK(LeaveTracker[[#This Row],[Employee Name]]),"-----",VLOOKUP(LeaveTracker[[#This Row],[Employee Name]],Employees[[Employee Name]:[Office]],7))</f>
        <v>CEO</v>
      </c>
      <c r="F4250" s="51" t="str">
        <f>IF(ISBLANK(LeaveTracker[[#This Row],[Employee Name]]),"-----",VLOOKUP(LeaveTracker[[#This Row],[Employee Name]],Employees[[Employee Name]:[Office]],6))</f>
        <v>REGULAR</v>
      </c>
      <c r="G4250" s="24">
        <v>44792</v>
      </c>
      <c r="H4250" s="24">
        <v>44792</v>
      </c>
      <c r="I4250" s="57" t="s">
        <v>82</v>
      </c>
      <c r="K4250" s="51" t="str">
        <f ca="1">LeaveTracker[[#This Row],[Days]]&amp;" "&amp;LeaveTracker[[#This Row],[Type of Leave]]</f>
        <v>1 VL</v>
      </c>
      <c r="L4250" s="23">
        <f ca="1">NETWORKDAYS(LeaveTracker[[#This Row],[Start Date]],LeaveTracker[[#This Row],[End Date]],lstHolidays)</f>
        <v>1</v>
      </c>
      <c r="M4250" s="27"/>
    </row>
    <row r="4251" spans="1:13" ht="30" customHeight="1" x14ac:dyDescent="0.3">
      <c r="A4251" s="27">
        <v>610</v>
      </c>
      <c r="B4251" s="31">
        <v>44992</v>
      </c>
      <c r="C4251" s="31">
        <v>44781</v>
      </c>
      <c r="D4251" s="19" t="s">
        <v>1316</v>
      </c>
      <c r="E4251" s="51" t="str">
        <f>IF(ISBLANK(LeaveTracker[[#This Row],[Employee Name]]),"-----",VLOOKUP(LeaveTracker[[#This Row],[Employee Name]],Employees[[Employee Name]:[Office]],7))</f>
        <v>CEO</v>
      </c>
      <c r="F4251" s="51" t="str">
        <f>IF(ISBLANK(LeaveTracker[[#This Row],[Employee Name]]),"-----",VLOOKUP(LeaveTracker[[#This Row],[Employee Name]],Employees[[Employee Name]:[Office]],6))</f>
        <v>REGULAR</v>
      </c>
      <c r="G4251" s="24">
        <v>44583</v>
      </c>
      <c r="H4251" s="24">
        <v>44583</v>
      </c>
      <c r="I4251" s="57" t="s">
        <v>82</v>
      </c>
      <c r="K4251" s="51" t="str">
        <f ca="1">LeaveTracker[[#This Row],[Days]]&amp;" "&amp;LeaveTracker[[#This Row],[Type of Leave]]</f>
        <v>0 VL</v>
      </c>
      <c r="L4251" s="23">
        <f ca="1">NETWORKDAYS(LeaveTracker[[#This Row],[Start Date]],LeaveTracker[[#This Row],[End Date]],lstHolidays)</f>
        <v>0</v>
      </c>
      <c r="M4251" s="27"/>
    </row>
    <row r="4252" spans="1:13" ht="30" customHeight="1" x14ac:dyDescent="0.3">
      <c r="A4252" s="27">
        <f t="shared" si="42"/>
        <v>611</v>
      </c>
      <c r="B4252" s="31">
        <v>44992</v>
      </c>
      <c r="C4252" s="31">
        <v>44896</v>
      </c>
      <c r="D4252" s="19" t="s">
        <v>1316</v>
      </c>
      <c r="E4252" s="51" t="str">
        <f>IF(ISBLANK(LeaveTracker[[#This Row],[Employee Name]]),"-----",VLOOKUP(LeaveTracker[[#This Row],[Employee Name]],Employees[[Employee Name]:[Office]],7))</f>
        <v>CEO</v>
      </c>
      <c r="F4252" s="51" t="str">
        <f>IF(ISBLANK(LeaveTracker[[#This Row],[Employee Name]]),"-----",VLOOKUP(LeaveTracker[[#This Row],[Employee Name]],Employees[[Employee Name]:[Office]],6))</f>
        <v>REGULAR</v>
      </c>
      <c r="G4252" s="24">
        <v>44904</v>
      </c>
      <c r="H4252" s="24">
        <v>44907</v>
      </c>
      <c r="I4252" s="57" t="s">
        <v>82</v>
      </c>
      <c r="K4252" s="51" t="str">
        <f ca="1">LeaveTracker[[#This Row],[Days]]&amp;" "&amp;LeaveTracker[[#This Row],[Type of Leave]]</f>
        <v>2 VL</v>
      </c>
      <c r="L4252" s="23">
        <f ca="1">NETWORKDAYS(LeaveTracker[[#This Row],[Start Date]],LeaveTracker[[#This Row],[End Date]],lstHolidays)</f>
        <v>2</v>
      </c>
      <c r="M4252" s="27"/>
    </row>
    <row r="4253" spans="1:13" ht="30" customHeight="1" x14ac:dyDescent="0.3">
      <c r="A4253" s="27">
        <f t="shared" si="42"/>
        <v>612</v>
      </c>
      <c r="B4253" s="31">
        <v>44992</v>
      </c>
      <c r="C4253" s="31">
        <v>44853</v>
      </c>
      <c r="D4253" s="19" t="s">
        <v>1226</v>
      </c>
      <c r="E4253" s="51" t="str">
        <f>IF(ISBLANK(LeaveTracker[[#This Row],[Employee Name]]),"-----",VLOOKUP(LeaveTracker[[#This Row],[Employee Name]],Employees[[Employee Name]:[Office]],7))</f>
        <v>DSWDO</v>
      </c>
      <c r="F4253" s="51" t="str">
        <f>IF(ISBLANK(LeaveTracker[[#This Row],[Employee Name]]),"-----",VLOOKUP(LeaveTracker[[#This Row],[Employee Name]],Employees[[Employee Name]:[Office]],6))</f>
        <v>REGULAR</v>
      </c>
      <c r="G4253" s="24">
        <v>44860</v>
      </c>
      <c r="H4253" s="24">
        <v>44860</v>
      </c>
      <c r="I4253" s="57" t="s">
        <v>300</v>
      </c>
      <c r="J4253" s="43" t="s">
        <v>105</v>
      </c>
      <c r="K4253" s="51" t="str">
        <f ca="1">LeaveTracker[[#This Row],[Days]]&amp;" "&amp;LeaveTracker[[#This Row],[Type of Leave]]</f>
        <v>1 OTHER</v>
      </c>
      <c r="L4253" s="23">
        <f ca="1">NETWORKDAYS(LeaveTracker[[#This Row],[Start Date]],LeaveTracker[[#This Row],[End Date]],lstHolidays)</f>
        <v>1</v>
      </c>
      <c r="M4253" s="27"/>
    </row>
    <row r="4254" spans="1:13" ht="30" customHeight="1" x14ac:dyDescent="0.3">
      <c r="A4254" s="27">
        <f t="shared" si="42"/>
        <v>613</v>
      </c>
      <c r="B4254" s="31">
        <v>44992</v>
      </c>
      <c r="D4254" s="19" t="s">
        <v>696</v>
      </c>
      <c r="E4254" s="51" t="str">
        <f>IF(ISBLANK(LeaveTracker[[#This Row],[Employee Name]]),"-----",VLOOKUP(LeaveTracker[[#This Row],[Employee Name]],Employees[[Employee Name]:[Office]],7))</f>
        <v>VMO</v>
      </c>
      <c r="F4254" s="51" t="str">
        <f>IF(ISBLANK(LeaveTracker[[#This Row],[Employee Name]]),"-----",VLOOKUP(LeaveTracker[[#This Row],[Employee Name]],Employees[[Employee Name]:[Office]],6))</f>
        <v>REGULAR</v>
      </c>
      <c r="G4254" s="24">
        <v>44872</v>
      </c>
      <c r="H4254" s="24">
        <v>44874</v>
      </c>
      <c r="I4254" s="57" t="s">
        <v>81</v>
      </c>
      <c r="K4254" s="51" t="str">
        <f ca="1">LeaveTracker[[#This Row],[Days]]&amp;" "&amp;LeaveTracker[[#This Row],[Type of Leave]]</f>
        <v>3 SL</v>
      </c>
      <c r="L4254" s="23">
        <f ca="1">NETWORKDAYS(LeaveTracker[[#This Row],[Start Date]],LeaveTracker[[#This Row],[End Date]],lstHolidays)</f>
        <v>3</v>
      </c>
      <c r="M4254" s="27"/>
    </row>
    <row r="4255" spans="1:13" ht="30" customHeight="1" x14ac:dyDescent="0.3">
      <c r="A4255" s="27">
        <f t="shared" si="42"/>
        <v>614</v>
      </c>
      <c r="B4255" s="31">
        <v>44992</v>
      </c>
      <c r="C4255" s="31">
        <v>44874</v>
      </c>
      <c r="D4255" s="19" t="s">
        <v>225</v>
      </c>
      <c r="E4255" s="19" t="s">
        <v>225</v>
      </c>
      <c r="F4255" s="19" t="s">
        <v>225</v>
      </c>
      <c r="G4255" s="24">
        <v>44890</v>
      </c>
      <c r="H4255" s="24">
        <v>44890</v>
      </c>
      <c r="I4255" s="57" t="s">
        <v>82</v>
      </c>
      <c r="K4255" s="51" t="str">
        <f ca="1">LeaveTracker[[#This Row],[Days]]&amp;" "&amp;LeaveTracker[[#This Row],[Type of Leave]]</f>
        <v>1 VL</v>
      </c>
      <c r="L4255" s="23">
        <f ca="1">NETWORKDAYS(LeaveTracker[[#This Row],[Start Date]],LeaveTracker[[#This Row],[End Date]],lstHolidays)</f>
        <v>1</v>
      </c>
      <c r="M4255" s="27"/>
    </row>
    <row r="4256" spans="1:13" ht="30" customHeight="1" x14ac:dyDescent="0.3">
      <c r="A4256" s="27">
        <v>614</v>
      </c>
      <c r="B4256" s="31">
        <v>44992</v>
      </c>
      <c r="C4256" s="31">
        <v>44874</v>
      </c>
      <c r="D4256" s="19" t="s">
        <v>225</v>
      </c>
      <c r="E4256" s="51" t="str">
        <f>IF(ISBLANK(LeaveTracker[[#This Row],[Employee Name]]),"-----",VLOOKUP(LeaveTracker[[#This Row],[Employee Name]],Employees[[Employee Name]:[Office]],7))</f>
        <v>CSWDO</v>
      </c>
      <c r="F4256" s="51" t="str">
        <f>IF(ISBLANK(LeaveTracker[[#This Row],[Employee Name]]),"-----",VLOOKUP(LeaveTracker[[#This Row],[Employee Name]],Employees[[Employee Name]:[Office]],6))</f>
        <v>REGULAR</v>
      </c>
      <c r="G4256" s="24">
        <v>44894</v>
      </c>
      <c r="H4256" s="24">
        <v>44894</v>
      </c>
      <c r="I4256" s="57" t="s">
        <v>82</v>
      </c>
      <c r="K4256" s="51" t="str">
        <f ca="1">LeaveTracker[[#This Row],[Days]]&amp;" "&amp;LeaveTracker[[#This Row],[Type of Leave]]</f>
        <v>1 VL</v>
      </c>
      <c r="L4256" s="23">
        <f ca="1">NETWORKDAYS(LeaveTracker[[#This Row],[Start Date]],LeaveTracker[[#This Row],[End Date]],lstHolidays)</f>
        <v>1</v>
      </c>
      <c r="M4256" s="27"/>
    </row>
    <row r="4257" spans="1:13" ht="30" customHeight="1" x14ac:dyDescent="0.3">
      <c r="A4257" s="27">
        <f t="shared" si="42"/>
        <v>615</v>
      </c>
      <c r="B4257" s="31">
        <v>44992</v>
      </c>
      <c r="C4257" s="31">
        <v>44816</v>
      </c>
      <c r="D4257" s="19" t="s">
        <v>225</v>
      </c>
      <c r="E4257" s="51" t="str">
        <f>IF(ISBLANK(LeaveTracker[[#This Row],[Employee Name]]),"-----",VLOOKUP(LeaveTracker[[#This Row],[Employee Name]],Employees[[Employee Name]:[Office]],7))</f>
        <v>CSWDO</v>
      </c>
      <c r="F4257" s="51" t="str">
        <f>IF(ISBLANK(LeaveTracker[[#This Row],[Employee Name]]),"-----",VLOOKUP(LeaveTracker[[#This Row],[Employee Name]],Employees[[Employee Name]:[Office]],6))</f>
        <v>REGULAR</v>
      </c>
      <c r="G4257" s="24">
        <v>44811</v>
      </c>
      <c r="H4257" s="24">
        <v>44813</v>
      </c>
      <c r="I4257" s="57" t="s">
        <v>81</v>
      </c>
      <c r="K4257" s="51" t="str">
        <f ca="1">LeaveTracker[[#This Row],[Days]]&amp;" "&amp;LeaveTracker[[#This Row],[Type of Leave]]</f>
        <v>3 SL</v>
      </c>
      <c r="L4257" s="23">
        <f ca="1">NETWORKDAYS(LeaveTracker[[#This Row],[Start Date]],LeaveTracker[[#This Row],[End Date]],lstHolidays)</f>
        <v>3</v>
      </c>
      <c r="M4257" s="27"/>
    </row>
    <row r="4258" spans="1:13" ht="30" customHeight="1" x14ac:dyDescent="0.3">
      <c r="A4258" s="27">
        <f t="shared" si="42"/>
        <v>616</v>
      </c>
      <c r="B4258" s="31">
        <v>44992</v>
      </c>
      <c r="C4258" s="31">
        <v>44810</v>
      </c>
      <c r="D4258" s="19" t="s">
        <v>225</v>
      </c>
      <c r="E4258" s="51" t="str">
        <f>IF(ISBLANK(LeaveTracker[[#This Row],[Employee Name]]),"-----",VLOOKUP(LeaveTracker[[#This Row],[Employee Name]],Employees[[Employee Name]:[Office]],7))</f>
        <v>CSWDO</v>
      </c>
      <c r="F4258" s="51" t="str">
        <f>IF(ISBLANK(LeaveTracker[[#This Row],[Employee Name]]),"-----",VLOOKUP(LeaveTracker[[#This Row],[Employee Name]],Employees[[Employee Name]:[Office]],6))</f>
        <v>REGULAR</v>
      </c>
      <c r="G4258" s="24">
        <v>44809</v>
      </c>
      <c r="H4258" s="24">
        <v>44809</v>
      </c>
      <c r="I4258" s="57" t="s">
        <v>81</v>
      </c>
      <c r="K4258" s="51" t="str">
        <f ca="1">LeaveTracker[[#This Row],[Days]]&amp;" "&amp;LeaveTracker[[#This Row],[Type of Leave]]</f>
        <v>1 SL</v>
      </c>
      <c r="L4258" s="23">
        <f ca="1">NETWORKDAYS(LeaveTracker[[#This Row],[Start Date]],LeaveTracker[[#This Row],[End Date]],lstHolidays)</f>
        <v>1</v>
      </c>
      <c r="M4258" s="27"/>
    </row>
    <row r="4259" spans="1:13" ht="30" customHeight="1" x14ac:dyDescent="0.3">
      <c r="A4259" s="27">
        <f t="shared" si="42"/>
        <v>617</v>
      </c>
      <c r="B4259" s="31">
        <v>44992</v>
      </c>
      <c r="C4259" s="31">
        <v>44803</v>
      </c>
      <c r="D4259" s="19" t="s">
        <v>225</v>
      </c>
      <c r="E4259" s="51" t="str">
        <f>IF(ISBLANK(LeaveTracker[[#This Row],[Employee Name]]),"-----",VLOOKUP(LeaveTracker[[#This Row],[Employee Name]],Employees[[Employee Name]:[Office]],7))</f>
        <v>CSWDO</v>
      </c>
      <c r="F4259" s="51" t="str">
        <f>IF(ISBLANK(LeaveTracker[[#This Row],[Employee Name]]),"-----",VLOOKUP(LeaveTracker[[#This Row],[Employee Name]],Employees[[Employee Name]:[Office]],6))</f>
        <v>REGULAR</v>
      </c>
      <c r="G4259" s="24">
        <v>44796</v>
      </c>
      <c r="H4259" s="24">
        <v>44796</v>
      </c>
      <c r="I4259" s="57" t="s">
        <v>81</v>
      </c>
      <c r="K4259" s="51" t="str">
        <f ca="1">LeaveTracker[[#This Row],[Days]]&amp;" "&amp;LeaveTracker[[#This Row],[Type of Leave]]</f>
        <v>1 SL</v>
      </c>
      <c r="L4259" s="23">
        <f ca="1">NETWORKDAYS(LeaveTracker[[#This Row],[Start Date]],LeaveTracker[[#This Row],[End Date]],lstHolidays)</f>
        <v>1</v>
      </c>
      <c r="M4259" s="27"/>
    </row>
    <row r="4260" spans="1:13" ht="30" customHeight="1" x14ac:dyDescent="0.3">
      <c r="A4260" s="27">
        <v>617</v>
      </c>
      <c r="B4260" s="31">
        <v>44992</v>
      </c>
      <c r="C4260" s="31">
        <v>44803</v>
      </c>
      <c r="D4260" s="19" t="s">
        <v>225</v>
      </c>
      <c r="E4260" s="51" t="str">
        <f>IF(ISBLANK(LeaveTracker[[#This Row],[Employee Name]]),"-----",VLOOKUP(LeaveTracker[[#This Row],[Employee Name]],Employees[[Employee Name]:[Office]],7))</f>
        <v>CSWDO</v>
      </c>
      <c r="F4260" s="51" t="str">
        <f>IF(ISBLANK(LeaveTracker[[#This Row],[Employee Name]]),"-----",VLOOKUP(LeaveTracker[[#This Row],[Employee Name]],Employees[[Employee Name]:[Office]],6))</f>
        <v>REGULAR</v>
      </c>
      <c r="G4260" s="24">
        <v>44798</v>
      </c>
      <c r="H4260" s="24">
        <v>44799</v>
      </c>
      <c r="I4260" s="57" t="s">
        <v>81</v>
      </c>
      <c r="K4260" s="51" t="str">
        <f ca="1">LeaveTracker[[#This Row],[Days]]&amp;" "&amp;LeaveTracker[[#This Row],[Type of Leave]]</f>
        <v>2 SL</v>
      </c>
      <c r="L4260" s="23">
        <f ca="1">NETWORKDAYS(LeaveTracker[[#This Row],[Start Date]],LeaveTracker[[#This Row],[End Date]],lstHolidays)</f>
        <v>2</v>
      </c>
      <c r="M4260" s="27"/>
    </row>
    <row r="4261" spans="1:13" ht="30" customHeight="1" x14ac:dyDescent="0.3">
      <c r="A4261" s="27">
        <f t="shared" si="42"/>
        <v>618</v>
      </c>
      <c r="B4261" s="31">
        <v>44992</v>
      </c>
      <c r="C4261" s="31">
        <v>44804</v>
      </c>
      <c r="D4261" s="19" t="s">
        <v>233</v>
      </c>
      <c r="E4261" s="51" t="str">
        <f>IF(ISBLANK(LeaveTracker[[#This Row],[Employee Name]]),"-----",VLOOKUP(LeaveTracker[[#This Row],[Employee Name]],Employees[[Employee Name]:[Office]],7))</f>
        <v>CSWDO</v>
      </c>
      <c r="F4261" s="51" t="str">
        <f>IF(ISBLANK(LeaveTracker[[#This Row],[Employee Name]]),"-----",VLOOKUP(LeaveTracker[[#This Row],[Employee Name]],Employees[[Employee Name]:[Office]],6))</f>
        <v>REGULAR</v>
      </c>
      <c r="G4261" s="24">
        <v>44803</v>
      </c>
      <c r="H4261" s="24">
        <v>44803</v>
      </c>
      <c r="I4261" s="57" t="s">
        <v>81</v>
      </c>
      <c r="K4261" s="51" t="str">
        <f ca="1">LeaveTracker[[#This Row],[Days]]&amp;" "&amp;LeaveTracker[[#This Row],[Type of Leave]]</f>
        <v>1 SL</v>
      </c>
      <c r="L4261" s="23">
        <f ca="1">NETWORKDAYS(LeaveTracker[[#This Row],[Start Date]],LeaveTracker[[#This Row],[End Date]],lstHolidays)</f>
        <v>1</v>
      </c>
      <c r="M4261" s="27"/>
    </row>
    <row r="4262" spans="1:13" ht="30" customHeight="1" x14ac:dyDescent="0.3">
      <c r="A4262" s="27">
        <f t="shared" si="42"/>
        <v>619</v>
      </c>
      <c r="B4262" s="31">
        <v>44992</v>
      </c>
      <c r="C4262" s="31">
        <v>44852</v>
      </c>
      <c r="D4262" s="19" t="s">
        <v>233</v>
      </c>
      <c r="E4262" s="51" t="str">
        <f>IF(ISBLANK(LeaveTracker[[#This Row],[Employee Name]]),"-----",VLOOKUP(LeaveTracker[[#This Row],[Employee Name]],Employees[[Employee Name]:[Office]],7))</f>
        <v>CSWDO</v>
      </c>
      <c r="F4262" s="51" t="str">
        <f>IF(ISBLANK(LeaveTracker[[#This Row],[Employee Name]]),"-----",VLOOKUP(LeaveTracker[[#This Row],[Employee Name]],Employees[[Employee Name]:[Office]],6))</f>
        <v>REGULAR</v>
      </c>
      <c r="G4262" s="24">
        <v>44851</v>
      </c>
      <c r="H4262" s="24">
        <v>44851</v>
      </c>
      <c r="I4262" s="57" t="s">
        <v>81</v>
      </c>
      <c r="K4262" s="51" t="str">
        <f ca="1">LeaveTracker[[#This Row],[Days]]&amp;" "&amp;LeaveTracker[[#This Row],[Type of Leave]]</f>
        <v>1 SL</v>
      </c>
      <c r="L4262" s="23">
        <f ca="1">NETWORKDAYS(LeaveTracker[[#This Row],[Start Date]],LeaveTracker[[#This Row],[End Date]],lstHolidays)</f>
        <v>1</v>
      </c>
      <c r="M4262" s="27"/>
    </row>
    <row r="4263" spans="1:13" ht="30" customHeight="1" x14ac:dyDescent="0.3">
      <c r="A4263" s="27">
        <f t="shared" si="42"/>
        <v>620</v>
      </c>
      <c r="B4263" s="31">
        <v>44992</v>
      </c>
      <c r="C4263" s="31">
        <v>44851</v>
      </c>
      <c r="D4263" s="19" t="s">
        <v>225</v>
      </c>
      <c r="E4263" s="51" t="str">
        <f>IF(ISBLANK(LeaveTracker[[#This Row],[Employee Name]]),"-----",VLOOKUP(LeaveTracker[[#This Row],[Employee Name]],Employees[[Employee Name]:[Office]],7))</f>
        <v>CSWDO</v>
      </c>
      <c r="F4263" s="51" t="str">
        <f>IF(ISBLANK(LeaveTracker[[#This Row],[Employee Name]]),"-----",VLOOKUP(LeaveTracker[[#This Row],[Employee Name]],Employees[[Employee Name]:[Office]],6))</f>
        <v>REGULAR</v>
      </c>
      <c r="G4263" s="24">
        <v>44848</v>
      </c>
      <c r="H4263" s="24">
        <v>44848</v>
      </c>
      <c r="I4263" s="57" t="s">
        <v>81</v>
      </c>
      <c r="K4263" s="51" t="str">
        <f ca="1">LeaveTracker[[#This Row],[Days]]&amp;" "&amp;LeaveTracker[[#This Row],[Type of Leave]]</f>
        <v>1 SL</v>
      </c>
      <c r="L4263" s="23">
        <f ca="1">NETWORKDAYS(LeaveTracker[[#This Row],[Start Date]],LeaveTracker[[#This Row],[End Date]],lstHolidays)</f>
        <v>1</v>
      </c>
      <c r="M4263" s="27"/>
    </row>
    <row r="4264" spans="1:13" ht="30" customHeight="1" x14ac:dyDescent="0.3">
      <c r="A4264" s="27">
        <f t="shared" si="42"/>
        <v>621</v>
      </c>
      <c r="B4264" s="31">
        <v>44992</v>
      </c>
      <c r="C4264" s="31">
        <v>44834</v>
      </c>
      <c r="D4264" s="19" t="s">
        <v>696</v>
      </c>
      <c r="E4264" s="51" t="str">
        <f>IF(ISBLANK(LeaveTracker[[#This Row],[Employee Name]]),"-----",VLOOKUP(LeaveTracker[[#This Row],[Employee Name]],Employees[[Employee Name]:[Office]],7))</f>
        <v>VMO</v>
      </c>
      <c r="F4264" s="51" t="str">
        <f>IF(ISBLANK(LeaveTracker[[#This Row],[Employee Name]]),"-----",VLOOKUP(LeaveTracker[[#This Row],[Employee Name]],Employees[[Employee Name]:[Office]],6))</f>
        <v>REGULAR</v>
      </c>
      <c r="G4264" s="24">
        <v>44820</v>
      </c>
      <c r="H4264" s="24">
        <v>44820</v>
      </c>
      <c r="I4264" s="57" t="s">
        <v>81</v>
      </c>
      <c r="K4264" s="51" t="str">
        <f ca="1">LeaveTracker[[#This Row],[Days]]&amp;" "&amp;LeaveTracker[[#This Row],[Type of Leave]]</f>
        <v>1 SL</v>
      </c>
      <c r="L4264" s="23">
        <f ca="1">NETWORKDAYS(LeaveTracker[[#This Row],[Start Date]],LeaveTracker[[#This Row],[End Date]],lstHolidays)</f>
        <v>1</v>
      </c>
      <c r="M4264" s="27"/>
    </row>
    <row r="4265" spans="1:13" ht="30" customHeight="1" x14ac:dyDescent="0.3">
      <c r="A4265" s="27">
        <f t="shared" si="42"/>
        <v>622</v>
      </c>
      <c r="B4265" s="31">
        <v>44992</v>
      </c>
      <c r="C4265" s="31">
        <v>44851</v>
      </c>
      <c r="D4265" s="19" t="s">
        <v>752</v>
      </c>
      <c r="E4265" s="51" t="str">
        <f>IF(ISBLANK(LeaveTracker[[#This Row],[Employee Name]]),"-----",VLOOKUP(LeaveTracker[[#This Row],[Employee Name]],Employees[[Employee Name]:[Office]],7))</f>
        <v>CSWDO</v>
      </c>
      <c r="F4265" s="51" t="str">
        <f>IF(ISBLANK(LeaveTracker[[#This Row],[Employee Name]]),"-----",VLOOKUP(LeaveTracker[[#This Row],[Employee Name]],Employees[[Employee Name]:[Office]],6))</f>
        <v>REGULAR</v>
      </c>
      <c r="G4265" s="24">
        <v>44847</v>
      </c>
      <c r="H4265" s="24">
        <v>44848</v>
      </c>
      <c r="I4265" s="57" t="s">
        <v>81</v>
      </c>
      <c r="K4265" s="51" t="str">
        <f ca="1">LeaveTracker[[#This Row],[Days]]&amp;" "&amp;LeaveTracker[[#This Row],[Type of Leave]]</f>
        <v>2 SL</v>
      </c>
      <c r="L4265" s="23">
        <f ca="1">NETWORKDAYS(LeaveTracker[[#This Row],[Start Date]],LeaveTracker[[#This Row],[End Date]],lstHolidays)</f>
        <v>2</v>
      </c>
      <c r="M4265" s="27"/>
    </row>
    <row r="4266" spans="1:13" ht="30" customHeight="1" x14ac:dyDescent="0.3">
      <c r="A4266" s="27">
        <f t="shared" si="42"/>
        <v>623</v>
      </c>
      <c r="B4266" s="31">
        <v>44992</v>
      </c>
      <c r="C4266" s="31">
        <v>44846</v>
      </c>
      <c r="D4266" s="19" t="s">
        <v>696</v>
      </c>
      <c r="E4266" s="51" t="str">
        <f>IF(ISBLANK(LeaveTracker[[#This Row],[Employee Name]]),"-----",VLOOKUP(LeaveTracker[[#This Row],[Employee Name]],Employees[[Employee Name]:[Office]],7))</f>
        <v>VMO</v>
      </c>
      <c r="F4266" s="51" t="str">
        <f>IF(ISBLANK(LeaveTracker[[#This Row],[Employee Name]]),"-----",VLOOKUP(LeaveTracker[[#This Row],[Employee Name]],Employees[[Employee Name]:[Office]],6))</f>
        <v>REGULAR</v>
      </c>
      <c r="G4266" s="24">
        <v>44837</v>
      </c>
      <c r="H4266" s="24">
        <v>44845</v>
      </c>
      <c r="I4266" s="57" t="s">
        <v>81</v>
      </c>
      <c r="K4266" s="51" t="str">
        <f ca="1">LeaveTracker[[#This Row],[Days]]&amp;" "&amp;LeaveTracker[[#This Row],[Type of Leave]]</f>
        <v>7 SL</v>
      </c>
      <c r="L4266" s="23">
        <f ca="1">NETWORKDAYS(LeaveTracker[[#This Row],[Start Date]],LeaveTracker[[#This Row],[End Date]],lstHolidays)</f>
        <v>7</v>
      </c>
      <c r="M4266" s="27"/>
    </row>
    <row r="4267" spans="1:13" ht="30" customHeight="1" x14ac:dyDescent="0.3">
      <c r="A4267" s="27">
        <f t="shared" si="42"/>
        <v>624</v>
      </c>
      <c r="B4267" s="31">
        <v>44992</v>
      </c>
      <c r="C4267" s="31">
        <v>44846</v>
      </c>
      <c r="D4267" s="19" t="s">
        <v>225</v>
      </c>
      <c r="E4267" s="51" t="str">
        <f>IF(ISBLANK(LeaveTracker[[#This Row],[Employee Name]]),"-----",VLOOKUP(LeaveTracker[[#This Row],[Employee Name]],Employees[[Employee Name]:[Office]],7))</f>
        <v>CSWDO</v>
      </c>
      <c r="F4267" s="51" t="str">
        <f>IF(ISBLANK(LeaveTracker[[#This Row],[Employee Name]]),"-----",VLOOKUP(LeaveTracker[[#This Row],[Employee Name]],Employees[[Employee Name]:[Office]],6))</f>
        <v>REGULAR</v>
      </c>
      <c r="G4267" s="24">
        <v>44847</v>
      </c>
      <c r="H4267" s="24">
        <v>44847</v>
      </c>
      <c r="I4267" s="57" t="s">
        <v>300</v>
      </c>
      <c r="J4267" s="43" t="s">
        <v>2174</v>
      </c>
      <c r="K4267" s="51" t="str">
        <f ca="1">LeaveTracker[[#This Row],[Days]]&amp;" "&amp;LeaveTracker[[#This Row],[Type of Leave]]</f>
        <v>1 OTHER</v>
      </c>
      <c r="L4267" s="23">
        <f ca="1">NETWORKDAYS(LeaveTracker[[#This Row],[Start Date]],LeaveTracker[[#This Row],[End Date]],lstHolidays)</f>
        <v>1</v>
      </c>
      <c r="M4267" s="27"/>
    </row>
    <row r="4268" spans="1:13" ht="30" customHeight="1" x14ac:dyDescent="0.3">
      <c r="A4268" s="27">
        <f t="shared" si="42"/>
        <v>625</v>
      </c>
      <c r="B4268" s="31">
        <v>44992</v>
      </c>
      <c r="C4268" s="31">
        <v>44837</v>
      </c>
      <c r="D4268" s="19" t="s">
        <v>210</v>
      </c>
      <c r="E4268" s="51" t="str">
        <f>IF(ISBLANK(LeaveTracker[[#This Row],[Employee Name]]),"-----",VLOOKUP(LeaveTracker[[#This Row],[Employee Name]],Employees[[Employee Name]:[Office]],7))</f>
        <v>PDAO</v>
      </c>
      <c r="F4268" s="51" t="str">
        <f>IF(ISBLANK(LeaveTracker[[#This Row],[Employee Name]]),"-----",VLOOKUP(LeaveTracker[[#This Row],[Employee Name]],Employees[[Employee Name]:[Office]],6))</f>
        <v>REGULAR</v>
      </c>
      <c r="G4268" s="24">
        <v>44832</v>
      </c>
      <c r="H4268" s="24">
        <v>44834</v>
      </c>
      <c r="I4268" s="57" t="s">
        <v>81</v>
      </c>
      <c r="K4268" s="51" t="str">
        <f ca="1">LeaveTracker[[#This Row],[Days]]&amp;" "&amp;LeaveTracker[[#This Row],[Type of Leave]]</f>
        <v>3 SL</v>
      </c>
      <c r="L4268" s="23">
        <f ca="1">NETWORKDAYS(LeaveTracker[[#This Row],[Start Date]],LeaveTracker[[#This Row],[End Date]],lstHolidays)</f>
        <v>3</v>
      </c>
      <c r="M4268" s="27"/>
    </row>
    <row r="4269" spans="1:13" ht="30" customHeight="1" x14ac:dyDescent="0.3">
      <c r="A4269" s="27">
        <f t="shared" si="42"/>
        <v>626</v>
      </c>
      <c r="B4269" s="31">
        <v>44992</v>
      </c>
      <c r="C4269" s="31">
        <v>44881</v>
      </c>
      <c r="D4269" s="19" t="s">
        <v>696</v>
      </c>
      <c r="E4269" s="51" t="str">
        <f>IF(ISBLANK(LeaveTracker[[#This Row],[Employee Name]]),"-----",VLOOKUP(LeaveTracker[[#This Row],[Employee Name]],Employees[[Employee Name]:[Office]],7))</f>
        <v>VMO</v>
      </c>
      <c r="F4269" s="51" t="str">
        <f>IF(ISBLANK(LeaveTracker[[#This Row],[Employee Name]]),"-----",VLOOKUP(LeaveTracker[[#This Row],[Employee Name]],Employees[[Employee Name]:[Office]],6))</f>
        <v>REGULAR</v>
      </c>
      <c r="G4269" s="24">
        <v>44918</v>
      </c>
      <c r="H4269" s="24">
        <v>44918</v>
      </c>
      <c r="I4269" s="57" t="s">
        <v>82</v>
      </c>
      <c r="K4269" s="51" t="str">
        <f ca="1">LeaveTracker[[#This Row],[Days]]&amp;" "&amp;LeaveTracker[[#This Row],[Type of Leave]]</f>
        <v>1 VL</v>
      </c>
      <c r="L4269" s="23">
        <f ca="1">NETWORKDAYS(LeaveTracker[[#This Row],[Start Date]],LeaveTracker[[#This Row],[End Date]],lstHolidays)</f>
        <v>1</v>
      </c>
      <c r="M4269" s="27"/>
    </row>
    <row r="4270" spans="1:13" ht="30" customHeight="1" x14ac:dyDescent="0.3">
      <c r="A4270" s="27">
        <v>626</v>
      </c>
      <c r="B4270" s="31">
        <v>44992</v>
      </c>
      <c r="C4270" s="31">
        <v>44881</v>
      </c>
      <c r="D4270" s="19" t="s">
        <v>696</v>
      </c>
      <c r="E4270" s="51" t="str">
        <f>IF(ISBLANK(LeaveTracker[[#This Row],[Employee Name]]),"-----",VLOOKUP(LeaveTracker[[#This Row],[Employee Name]],Employees[[Employee Name]:[Office]],7))</f>
        <v>VMO</v>
      </c>
      <c r="F4270" s="51" t="str">
        <f>IF(ISBLANK(LeaveTracker[[#This Row],[Employee Name]]),"-----",VLOOKUP(LeaveTracker[[#This Row],[Employee Name]],Employees[[Employee Name]:[Office]],6))</f>
        <v>REGULAR</v>
      </c>
      <c r="G4270" s="24">
        <v>44923</v>
      </c>
      <c r="H4270" s="24">
        <v>44924</v>
      </c>
      <c r="I4270" s="57" t="s">
        <v>82</v>
      </c>
      <c r="K4270" s="51" t="str">
        <f ca="1">LeaveTracker[[#This Row],[Days]]&amp;" "&amp;LeaveTracker[[#This Row],[Type of Leave]]</f>
        <v>2 VL</v>
      </c>
      <c r="L4270" s="23">
        <f ca="1">NETWORKDAYS(LeaveTracker[[#This Row],[Start Date]],LeaveTracker[[#This Row],[End Date]],lstHolidays)</f>
        <v>2</v>
      </c>
      <c r="M4270" s="27"/>
    </row>
    <row r="4271" spans="1:13" ht="30" customHeight="1" x14ac:dyDescent="0.3">
      <c r="A4271" s="27">
        <f t="shared" si="42"/>
        <v>627</v>
      </c>
      <c r="B4271" s="31">
        <v>44992</v>
      </c>
      <c r="C4271" s="31">
        <v>44851</v>
      </c>
      <c r="D4271" s="19" t="s">
        <v>752</v>
      </c>
      <c r="E4271" s="51" t="str">
        <f>IF(ISBLANK(LeaveTracker[[#This Row],[Employee Name]]),"-----",VLOOKUP(LeaveTracker[[#This Row],[Employee Name]],Employees[[Employee Name]:[Office]],7))</f>
        <v>CSWDO</v>
      </c>
      <c r="F4271" s="51" t="str">
        <f>IF(ISBLANK(LeaveTracker[[#This Row],[Employee Name]]),"-----",VLOOKUP(LeaveTracker[[#This Row],[Employee Name]],Employees[[Employee Name]:[Office]],6))</f>
        <v>REGULAR</v>
      </c>
      <c r="G4271" s="24">
        <v>44860</v>
      </c>
      <c r="H4271" s="24">
        <v>44860</v>
      </c>
      <c r="I4271" s="57" t="s">
        <v>300</v>
      </c>
      <c r="J4271" s="43" t="s">
        <v>158</v>
      </c>
      <c r="K4271" s="51" t="str">
        <f ca="1">LeaveTracker[[#This Row],[Days]]&amp;" "&amp;LeaveTracker[[#This Row],[Type of Leave]]</f>
        <v>1 OTHER</v>
      </c>
      <c r="L4271" s="23">
        <f ca="1">NETWORKDAYS(LeaveTracker[[#This Row],[Start Date]],LeaveTracker[[#This Row],[End Date]],lstHolidays)</f>
        <v>1</v>
      </c>
      <c r="M4271" s="27"/>
    </row>
    <row r="4272" spans="1:13" ht="30" customHeight="1" x14ac:dyDescent="0.3">
      <c r="A4272" s="27">
        <f t="shared" si="42"/>
        <v>628</v>
      </c>
      <c r="B4272" s="31">
        <v>44992</v>
      </c>
      <c r="C4272" s="31">
        <v>44904</v>
      </c>
      <c r="D4272" s="19" t="s">
        <v>696</v>
      </c>
      <c r="E4272" s="51" t="str">
        <f>IF(ISBLANK(LeaveTracker[[#This Row],[Employee Name]]),"-----",VLOOKUP(LeaveTracker[[#This Row],[Employee Name]],Employees[[Employee Name]:[Office]],7))</f>
        <v>VMO</v>
      </c>
      <c r="F4272" s="51" t="str">
        <f>IF(ISBLANK(LeaveTracker[[#This Row],[Employee Name]]),"-----",VLOOKUP(LeaveTracker[[#This Row],[Employee Name]],Employees[[Employee Name]:[Office]],6))</f>
        <v>REGULAR</v>
      </c>
      <c r="G4272" s="24">
        <v>44902</v>
      </c>
      <c r="H4272" s="24">
        <v>44902</v>
      </c>
      <c r="I4272" s="57" t="s">
        <v>81</v>
      </c>
      <c r="K4272" s="51" t="str">
        <f ca="1">LeaveTracker[[#This Row],[Days]]&amp;" "&amp;LeaveTracker[[#This Row],[Type of Leave]]</f>
        <v>1 SL</v>
      </c>
      <c r="L4272" s="23">
        <f ca="1">NETWORKDAYS(LeaveTracker[[#This Row],[Start Date]],LeaveTracker[[#This Row],[End Date]],lstHolidays)</f>
        <v>1</v>
      </c>
      <c r="M4272" s="27"/>
    </row>
    <row r="4273" spans="1:13" ht="30" customHeight="1" x14ac:dyDescent="0.3">
      <c r="A4273" s="27">
        <f t="shared" si="42"/>
        <v>629</v>
      </c>
      <c r="B4273" s="31">
        <v>44992</v>
      </c>
      <c r="C4273" s="31">
        <v>44859</v>
      </c>
      <c r="D4273" s="19" t="s">
        <v>752</v>
      </c>
      <c r="E4273" s="51" t="str">
        <f>IF(ISBLANK(LeaveTracker[[#This Row],[Employee Name]]),"-----",VLOOKUP(LeaveTracker[[#This Row],[Employee Name]],Employees[[Employee Name]:[Office]],7))</f>
        <v>CSWDO</v>
      </c>
      <c r="F4273" s="51" t="str">
        <f>IF(ISBLANK(LeaveTracker[[#This Row],[Employee Name]]),"-----",VLOOKUP(LeaveTracker[[#This Row],[Employee Name]],Employees[[Employee Name]:[Office]],6))</f>
        <v>REGULAR</v>
      </c>
      <c r="G4273" s="24">
        <v>44855</v>
      </c>
      <c r="H4273" s="24">
        <v>44855</v>
      </c>
      <c r="I4273" s="57" t="s">
        <v>81</v>
      </c>
      <c r="K4273" s="51" t="str">
        <f ca="1">LeaveTracker[[#This Row],[Days]]&amp;" "&amp;LeaveTracker[[#This Row],[Type of Leave]]</f>
        <v>1 SL</v>
      </c>
      <c r="L4273" s="23">
        <f ca="1">NETWORKDAYS(LeaveTracker[[#This Row],[Start Date]],LeaveTracker[[#This Row],[End Date]],lstHolidays)</f>
        <v>1</v>
      </c>
      <c r="M4273" s="27"/>
    </row>
    <row r="4274" spans="1:13" ht="30" customHeight="1" x14ac:dyDescent="0.3">
      <c r="A4274" s="27">
        <f t="shared" si="42"/>
        <v>630</v>
      </c>
      <c r="B4274" s="31">
        <v>44992</v>
      </c>
      <c r="C4274" s="31">
        <v>44896</v>
      </c>
      <c r="D4274" s="19" t="s">
        <v>225</v>
      </c>
      <c r="E4274" s="51" t="str">
        <f>IF(ISBLANK(LeaveTracker[[#This Row],[Employee Name]]),"-----",VLOOKUP(LeaveTracker[[#This Row],[Employee Name]],Employees[[Employee Name]:[Office]],7))</f>
        <v>CSWDO</v>
      </c>
      <c r="F4274" s="51" t="str">
        <f>IF(ISBLANK(LeaveTracker[[#This Row],[Employee Name]]),"-----",VLOOKUP(LeaveTracker[[#This Row],[Employee Name]],Employees[[Employee Name]:[Office]],6))</f>
        <v>REGULAR</v>
      </c>
      <c r="G4274" s="24">
        <v>44918</v>
      </c>
      <c r="H4274" s="24">
        <v>44918</v>
      </c>
      <c r="I4274" s="57" t="s">
        <v>82</v>
      </c>
      <c r="K4274" s="51" t="str">
        <f ca="1">LeaveTracker[[#This Row],[Days]]&amp;" "&amp;LeaveTracker[[#This Row],[Type of Leave]]</f>
        <v>1 VL</v>
      </c>
      <c r="L4274" s="23">
        <f ca="1">NETWORKDAYS(LeaveTracker[[#This Row],[Start Date]],LeaveTracker[[#This Row],[End Date]],lstHolidays)</f>
        <v>1</v>
      </c>
      <c r="M4274" s="27"/>
    </row>
    <row r="4275" spans="1:13" ht="30" customHeight="1" x14ac:dyDescent="0.3">
      <c r="A4275" s="27">
        <v>630</v>
      </c>
      <c r="B4275" s="31">
        <v>44992</v>
      </c>
      <c r="C4275" s="31">
        <v>44896</v>
      </c>
      <c r="D4275" s="19" t="s">
        <v>225</v>
      </c>
      <c r="E4275" s="51" t="str">
        <f>IF(ISBLANK(LeaveTracker[[#This Row],[Employee Name]]),"-----",VLOOKUP(LeaveTracker[[#This Row],[Employee Name]],Employees[[Employee Name]:[Office]],7))</f>
        <v>CSWDO</v>
      </c>
      <c r="F4275" s="51" t="str">
        <f>IF(ISBLANK(LeaveTracker[[#This Row],[Employee Name]]),"-----",VLOOKUP(LeaveTracker[[#This Row],[Employee Name]],Employees[[Employee Name]:[Office]],6))</f>
        <v>REGULAR</v>
      </c>
      <c r="G4275" s="24">
        <v>44924</v>
      </c>
      <c r="H4275" s="24">
        <v>44924</v>
      </c>
      <c r="I4275" s="57" t="s">
        <v>82</v>
      </c>
      <c r="K4275" s="51" t="str">
        <f ca="1">LeaveTracker[[#This Row],[Days]]&amp;" "&amp;LeaveTracker[[#This Row],[Type of Leave]]</f>
        <v>1 VL</v>
      </c>
      <c r="L4275" s="23">
        <f ca="1">NETWORKDAYS(LeaveTracker[[#This Row],[Start Date]],LeaveTracker[[#This Row],[End Date]],lstHolidays)</f>
        <v>1</v>
      </c>
      <c r="M4275" s="27"/>
    </row>
    <row r="4276" spans="1:13" ht="30" customHeight="1" x14ac:dyDescent="0.3">
      <c r="A4276" s="27">
        <f t="shared" si="42"/>
        <v>631</v>
      </c>
      <c r="B4276" s="31">
        <v>44992</v>
      </c>
      <c r="C4276" s="31">
        <v>44854</v>
      </c>
      <c r="D4276" s="19" t="s">
        <v>210</v>
      </c>
      <c r="E4276" s="51" t="str">
        <f>IF(ISBLANK(LeaveTracker[[#This Row],[Employee Name]]),"-----",VLOOKUP(LeaveTracker[[#This Row],[Employee Name]],Employees[[Employee Name]:[Office]],7))</f>
        <v>PDAO</v>
      </c>
      <c r="F4276" s="51" t="str">
        <f>IF(ISBLANK(LeaveTracker[[#This Row],[Employee Name]]),"-----",VLOOKUP(LeaveTracker[[#This Row],[Employee Name]],Employees[[Employee Name]:[Office]],6))</f>
        <v>REGULAR</v>
      </c>
      <c r="G4276" s="24">
        <v>44851</v>
      </c>
      <c r="H4276" s="24">
        <v>44851</v>
      </c>
      <c r="I4276" s="57" t="s">
        <v>81</v>
      </c>
      <c r="K4276" s="51" t="str">
        <f ca="1">LeaveTracker[[#This Row],[Days]]&amp;" "&amp;LeaveTracker[[#This Row],[Type of Leave]]</f>
        <v>1 SL</v>
      </c>
      <c r="L4276" s="23">
        <f ca="1">NETWORKDAYS(LeaveTracker[[#This Row],[Start Date]],LeaveTracker[[#This Row],[End Date]],lstHolidays)</f>
        <v>1</v>
      </c>
      <c r="M4276" s="27"/>
    </row>
    <row r="4277" spans="1:13" ht="30" customHeight="1" x14ac:dyDescent="0.3">
      <c r="A4277" s="27">
        <f t="shared" si="42"/>
        <v>632</v>
      </c>
      <c r="B4277" s="31">
        <v>44992</v>
      </c>
      <c r="C4277" s="31">
        <v>44811</v>
      </c>
      <c r="D4277" s="19" t="s">
        <v>210</v>
      </c>
      <c r="E4277" s="51" t="str">
        <f>IF(ISBLANK(LeaveTracker[[#This Row],[Employee Name]]),"-----",VLOOKUP(LeaveTracker[[#This Row],[Employee Name]],Employees[[Employee Name]:[Office]],7))</f>
        <v>PDAO</v>
      </c>
      <c r="F4277" s="51" t="str">
        <f>IF(ISBLANK(LeaveTracker[[#This Row],[Employee Name]]),"-----",VLOOKUP(LeaveTracker[[#This Row],[Employee Name]],Employees[[Employee Name]:[Office]],6))</f>
        <v>REGULAR</v>
      </c>
      <c r="G4277" s="24">
        <v>44810</v>
      </c>
      <c r="H4277" s="24">
        <v>44810</v>
      </c>
      <c r="I4277" s="57" t="s">
        <v>81</v>
      </c>
      <c r="K4277" s="51" t="str">
        <f ca="1">LeaveTracker[[#This Row],[Days]]&amp;" "&amp;LeaveTracker[[#This Row],[Type of Leave]]</f>
        <v>1 SL</v>
      </c>
      <c r="L4277" s="23">
        <f ca="1">NETWORKDAYS(LeaveTracker[[#This Row],[Start Date]],LeaveTracker[[#This Row],[End Date]],lstHolidays)</f>
        <v>1</v>
      </c>
      <c r="M4277" s="27"/>
    </row>
    <row r="4278" spans="1:13" ht="30" customHeight="1" x14ac:dyDescent="0.3">
      <c r="A4278" s="27">
        <f t="shared" si="42"/>
        <v>633</v>
      </c>
      <c r="B4278" s="31">
        <v>44992</v>
      </c>
      <c r="C4278" s="31">
        <v>44827</v>
      </c>
      <c r="D4278" s="19" t="s">
        <v>210</v>
      </c>
      <c r="E4278" s="51" t="str">
        <f>IF(ISBLANK(LeaveTracker[[#This Row],[Employee Name]]),"-----",VLOOKUP(LeaveTracker[[#This Row],[Employee Name]],Employees[[Employee Name]:[Office]],7))</f>
        <v>PDAO</v>
      </c>
      <c r="F4278" s="51" t="str">
        <f>IF(ISBLANK(LeaveTracker[[#This Row],[Employee Name]]),"-----",VLOOKUP(LeaveTracker[[#This Row],[Employee Name]],Employees[[Employee Name]:[Office]],6))</f>
        <v>REGULAR</v>
      </c>
      <c r="G4278" s="24">
        <v>45167</v>
      </c>
      <c r="H4278" s="24">
        <v>45167</v>
      </c>
      <c r="I4278" s="57" t="s">
        <v>82</v>
      </c>
      <c r="K4278" s="51" t="str">
        <f ca="1">LeaveTracker[[#This Row],[Days]]&amp;" "&amp;LeaveTracker[[#This Row],[Type of Leave]]</f>
        <v>1 VL</v>
      </c>
      <c r="L4278" s="23">
        <f ca="1">NETWORKDAYS(LeaveTracker[[#This Row],[Start Date]],LeaveTracker[[#This Row],[End Date]],lstHolidays)</f>
        <v>1</v>
      </c>
      <c r="M4278" s="27"/>
    </row>
    <row r="4279" spans="1:13" ht="30" customHeight="1" x14ac:dyDescent="0.3">
      <c r="A4279" s="27">
        <f t="shared" si="42"/>
        <v>634</v>
      </c>
      <c r="B4279" s="31">
        <v>44992</v>
      </c>
      <c r="C4279" s="31">
        <v>44907</v>
      </c>
      <c r="D4279" s="19" t="s">
        <v>752</v>
      </c>
      <c r="E4279" s="51" t="str">
        <f>IF(ISBLANK(LeaveTracker[[#This Row],[Employee Name]]),"-----",VLOOKUP(LeaveTracker[[#This Row],[Employee Name]],Employees[[Employee Name]:[Office]],7))</f>
        <v>CSWDO</v>
      </c>
      <c r="F4279" s="51" t="str">
        <f>IF(ISBLANK(LeaveTracker[[#This Row],[Employee Name]]),"-----",VLOOKUP(LeaveTracker[[#This Row],[Employee Name]],Employees[[Employee Name]:[Office]],6))</f>
        <v>REGULAR</v>
      </c>
      <c r="G4279" s="24">
        <v>44902</v>
      </c>
      <c r="H4279" s="24">
        <v>44902</v>
      </c>
      <c r="I4279" s="57" t="s">
        <v>81</v>
      </c>
      <c r="K4279" s="51" t="str">
        <f ca="1">LeaveTracker[[#This Row],[Days]]&amp;" "&amp;LeaveTracker[[#This Row],[Type of Leave]]</f>
        <v>1 SL</v>
      </c>
      <c r="L4279" s="23">
        <f ca="1">NETWORKDAYS(LeaveTracker[[#This Row],[Start Date]],LeaveTracker[[#This Row],[End Date]],lstHolidays)</f>
        <v>1</v>
      </c>
      <c r="M4279" s="27"/>
    </row>
    <row r="4280" spans="1:13" ht="30" customHeight="1" x14ac:dyDescent="0.3">
      <c r="A4280" s="27">
        <f t="shared" si="42"/>
        <v>635</v>
      </c>
      <c r="B4280" s="31">
        <v>44992</v>
      </c>
      <c r="D4280" s="19" t="s">
        <v>218</v>
      </c>
      <c r="E4280" s="51" t="str">
        <f>IF(ISBLANK(LeaveTracker[[#This Row],[Employee Name]]),"-----",VLOOKUP(LeaveTracker[[#This Row],[Employee Name]],Employees[[Employee Name]:[Office]],7))</f>
        <v>CSWDO</v>
      </c>
      <c r="F4280" s="51" t="str">
        <f>IF(ISBLANK(LeaveTracker[[#This Row],[Employee Name]]),"-----",VLOOKUP(LeaveTracker[[#This Row],[Employee Name]],Employees[[Employee Name]:[Office]],6))</f>
        <v>REGULAR</v>
      </c>
      <c r="G4280" s="24">
        <v>44910</v>
      </c>
      <c r="H4280" s="24">
        <v>44911</v>
      </c>
      <c r="I4280" s="57" t="s">
        <v>82</v>
      </c>
      <c r="K4280" s="51" t="str">
        <f ca="1">LeaveTracker[[#This Row],[Days]]&amp;" "&amp;LeaveTracker[[#This Row],[Type of Leave]]</f>
        <v>2 VL</v>
      </c>
      <c r="L4280" s="23">
        <f ca="1">NETWORKDAYS(LeaveTracker[[#This Row],[Start Date]],LeaveTracker[[#This Row],[End Date]],lstHolidays)</f>
        <v>2</v>
      </c>
      <c r="M4280" s="27"/>
    </row>
    <row r="4281" spans="1:13" ht="30" customHeight="1" x14ac:dyDescent="0.3">
      <c r="A4281" s="27">
        <f t="shared" si="42"/>
        <v>636</v>
      </c>
      <c r="B4281" s="31">
        <v>44992</v>
      </c>
      <c r="D4281" s="19" t="s">
        <v>218</v>
      </c>
      <c r="E4281" s="51" t="str">
        <f>IF(ISBLANK(LeaveTracker[[#This Row],[Employee Name]]),"-----",VLOOKUP(LeaveTracker[[#This Row],[Employee Name]],Employees[[Employee Name]:[Office]],7))</f>
        <v>CSWDO</v>
      </c>
      <c r="F4281" s="51" t="str">
        <f>IF(ISBLANK(LeaveTracker[[#This Row],[Employee Name]]),"-----",VLOOKUP(LeaveTracker[[#This Row],[Employee Name]],Employees[[Employee Name]:[Office]],6))</f>
        <v>REGULAR</v>
      </c>
      <c r="G4281" s="24">
        <v>44921</v>
      </c>
      <c r="H4281" s="24">
        <v>44921</v>
      </c>
      <c r="I4281" s="57" t="s">
        <v>82</v>
      </c>
      <c r="K4281" s="51" t="str">
        <f ca="1">LeaveTracker[[#This Row],[Days]]&amp;" "&amp;LeaveTracker[[#This Row],[Type of Leave]]</f>
        <v>0 VL</v>
      </c>
      <c r="L4281" s="23">
        <f ca="1">NETWORKDAYS(LeaveTracker[[#This Row],[Start Date]],LeaveTracker[[#This Row],[End Date]],lstHolidays)</f>
        <v>0</v>
      </c>
      <c r="M4281" s="27"/>
    </row>
    <row r="4282" spans="1:13" ht="30" customHeight="1" x14ac:dyDescent="0.3">
      <c r="A4282" s="27">
        <f t="shared" si="42"/>
        <v>637</v>
      </c>
      <c r="B4282" s="31">
        <v>44992</v>
      </c>
      <c r="C4282" s="31">
        <v>44902</v>
      </c>
      <c r="D4282" s="19" t="s">
        <v>233</v>
      </c>
      <c r="E4282" s="51" t="str">
        <f>IF(ISBLANK(LeaveTracker[[#This Row],[Employee Name]]),"-----",VLOOKUP(LeaveTracker[[#This Row],[Employee Name]],Employees[[Employee Name]:[Office]],7))</f>
        <v>CSWDO</v>
      </c>
      <c r="F4282" s="51" t="str">
        <f>IF(ISBLANK(LeaveTracker[[#This Row],[Employee Name]]),"-----",VLOOKUP(LeaveTracker[[#This Row],[Employee Name]],Employees[[Employee Name]:[Office]],6))</f>
        <v>REGULAR</v>
      </c>
      <c r="G4282" s="24">
        <v>44897</v>
      </c>
      <c r="H4282" s="24">
        <v>44897</v>
      </c>
      <c r="I4282" s="57"/>
      <c r="K4282" s="51" t="str">
        <f ca="1">LeaveTracker[[#This Row],[Days]]&amp;" "&amp;LeaveTracker[[#This Row],[Type of Leave]]</f>
        <v xml:space="preserve">1 </v>
      </c>
      <c r="L4282" s="23">
        <f ca="1">NETWORKDAYS(LeaveTracker[[#This Row],[Start Date]],LeaveTracker[[#This Row],[End Date]],lstHolidays)</f>
        <v>1</v>
      </c>
      <c r="M4282" s="27"/>
    </row>
    <row r="4283" spans="1:13" ht="30" customHeight="1" x14ac:dyDescent="0.3">
      <c r="A4283" s="27">
        <f t="shared" si="42"/>
        <v>638</v>
      </c>
      <c r="B4283" s="31">
        <v>44992</v>
      </c>
      <c r="C4283" s="31">
        <v>44950</v>
      </c>
      <c r="D4283" s="19" t="s">
        <v>1850</v>
      </c>
      <c r="E4283" s="51" t="str">
        <f>IF(ISBLANK(LeaveTracker[[#This Row],[Employee Name]]),"-----",VLOOKUP(LeaveTracker[[#This Row],[Employee Name]],Employees[[Employee Name]:[Office]],7))</f>
        <v>ONT</v>
      </c>
      <c r="F4283" s="51" t="str">
        <f>IF(ISBLANK(LeaveTracker[[#This Row],[Employee Name]]),"-----",VLOOKUP(LeaveTracker[[#This Row],[Employee Name]],Employees[[Employee Name]:[Office]],6))</f>
        <v>CASUAL</v>
      </c>
      <c r="G4283" s="24">
        <v>44943</v>
      </c>
      <c r="H4283" s="24">
        <v>44949</v>
      </c>
      <c r="I4283" s="57" t="s">
        <v>81</v>
      </c>
      <c r="K4283" s="51" t="str">
        <f>LeaveTracker[[#This Row],[Days]]&amp;" "&amp;LeaveTracker[[#This Row],[Type of Leave]]</f>
        <v>6 SL</v>
      </c>
      <c r="L4283" s="23">
        <v>6</v>
      </c>
      <c r="M4283" s="27"/>
    </row>
    <row r="4284" spans="1:13" ht="30" customHeight="1" x14ac:dyDescent="0.3">
      <c r="A4284" s="27">
        <f t="shared" si="42"/>
        <v>639</v>
      </c>
      <c r="B4284" s="31">
        <v>44992</v>
      </c>
      <c r="C4284" s="31">
        <v>44929</v>
      </c>
      <c r="D4284" s="19" t="s">
        <v>1855</v>
      </c>
      <c r="E4284" s="51" t="str">
        <f>IF(ISBLANK(LeaveTracker[[#This Row],[Employee Name]]),"-----",VLOOKUP(LeaveTracker[[#This Row],[Employee Name]],Employees[[Employee Name]:[Office]],7))</f>
        <v>ACCOUNTING</v>
      </c>
      <c r="F4284" s="51" t="str">
        <f>IF(ISBLANK(LeaveTracker[[#This Row],[Employee Name]]),"-----",VLOOKUP(LeaveTracker[[#This Row],[Employee Name]],Employees[[Employee Name]:[Office]],6))</f>
        <v>CASUAL</v>
      </c>
      <c r="G4284" s="24">
        <v>44918</v>
      </c>
      <c r="H4284" s="24">
        <v>44918</v>
      </c>
      <c r="I4284" s="57" t="s">
        <v>81</v>
      </c>
      <c r="K4284" s="51" t="str">
        <f ca="1">LeaveTracker[[#This Row],[Days]]&amp;" "&amp;LeaveTracker[[#This Row],[Type of Leave]]</f>
        <v>1 SL</v>
      </c>
      <c r="L4284" s="23">
        <f ca="1">NETWORKDAYS(LeaveTracker[[#This Row],[Start Date]],LeaveTracker[[#This Row],[End Date]],lstHolidays)</f>
        <v>1</v>
      </c>
      <c r="M4284" s="27"/>
    </row>
    <row r="4285" spans="1:13" ht="30" customHeight="1" x14ac:dyDescent="0.3">
      <c r="A4285" s="27">
        <f t="shared" si="42"/>
        <v>640</v>
      </c>
      <c r="B4285" s="31">
        <v>44992</v>
      </c>
      <c r="C4285" s="31">
        <v>44908</v>
      </c>
      <c r="D4285" s="19" t="s">
        <v>1950</v>
      </c>
      <c r="E4285" s="51" t="str">
        <f>IF(ISBLANK(LeaveTracker[[#This Row],[Employee Name]]),"-----",VLOOKUP(LeaveTracker[[#This Row],[Employee Name]],Employees[[Employee Name]:[Office]],7))</f>
        <v>TCIS</v>
      </c>
      <c r="F4285" s="51" t="str">
        <f>IF(ISBLANK(LeaveTracker[[#This Row],[Employee Name]]),"-----",VLOOKUP(LeaveTracker[[#This Row],[Employee Name]],Employees[[Employee Name]:[Office]],6))</f>
        <v>JOBCON</v>
      </c>
      <c r="G4285" s="24">
        <v>44921</v>
      </c>
      <c r="H4285" s="24">
        <v>44925</v>
      </c>
      <c r="I4285" s="57" t="s">
        <v>82</v>
      </c>
      <c r="K4285" s="51" t="str">
        <f ca="1">LeaveTracker[[#This Row],[Days]]&amp;" "&amp;LeaveTracker[[#This Row],[Type of Leave]]</f>
        <v>3 VL</v>
      </c>
      <c r="L4285" s="23">
        <f ca="1">NETWORKDAYS(LeaveTracker[[#This Row],[Start Date]],LeaveTracker[[#This Row],[End Date]],lstHolidays)</f>
        <v>3</v>
      </c>
      <c r="M4285" s="27"/>
    </row>
    <row r="4286" spans="1:13" ht="30" customHeight="1" x14ac:dyDescent="0.3">
      <c r="A4286" s="27">
        <f t="shared" si="42"/>
        <v>641</v>
      </c>
      <c r="B4286" s="31">
        <v>44992</v>
      </c>
      <c r="C4286" s="31">
        <v>44915</v>
      </c>
      <c r="D4286" s="19" t="s">
        <v>1950</v>
      </c>
      <c r="E4286" s="51" t="str">
        <f>IF(ISBLANK(LeaveTracker[[#This Row],[Employee Name]]),"-----",VLOOKUP(LeaveTracker[[#This Row],[Employee Name]],Employees[[Employee Name]:[Office]],7))</f>
        <v>TCIS</v>
      </c>
      <c r="F4286" s="51" t="str">
        <f>IF(ISBLANK(LeaveTracker[[#This Row],[Employee Name]]),"-----",VLOOKUP(LeaveTracker[[#This Row],[Employee Name]],Employees[[Employee Name]:[Office]],6))</f>
        <v>JOBCON</v>
      </c>
      <c r="G4286" s="24">
        <v>44916</v>
      </c>
      <c r="H4286" s="24">
        <v>44918</v>
      </c>
      <c r="I4286" s="57" t="s">
        <v>300</v>
      </c>
      <c r="J4286" s="43" t="s">
        <v>105</v>
      </c>
      <c r="K4286" s="51" t="str">
        <f ca="1">LeaveTracker[[#This Row],[Days]]&amp;" "&amp;LeaveTracker[[#This Row],[Type of Leave]]</f>
        <v>3 OTHER</v>
      </c>
      <c r="L4286" s="23">
        <f ca="1">NETWORKDAYS(LeaveTracker[[#This Row],[Start Date]],LeaveTracker[[#This Row],[End Date]],lstHolidays)</f>
        <v>3</v>
      </c>
      <c r="M4286" s="27"/>
    </row>
    <row r="4287" spans="1:13" ht="30" customHeight="1" x14ac:dyDescent="0.3">
      <c r="A4287" s="27">
        <f t="shared" si="42"/>
        <v>642</v>
      </c>
      <c r="B4287" s="31">
        <v>44992</v>
      </c>
      <c r="C4287" s="31">
        <v>44963</v>
      </c>
      <c r="D4287" s="19" t="s">
        <v>1854</v>
      </c>
      <c r="E4287" s="51" t="str">
        <f>IF(ISBLANK(LeaveTracker[[#This Row],[Employee Name]]),"-----",VLOOKUP(LeaveTracker[[#This Row],[Employee Name]],Employees[[Employee Name]:[Office]],7))</f>
        <v>EEO/CITY MARKET</v>
      </c>
      <c r="F4287" s="51" t="str">
        <f>IF(ISBLANK(LeaveTracker[[#This Row],[Employee Name]]),"-----",VLOOKUP(LeaveTracker[[#This Row],[Employee Name]],Employees[[Employee Name]:[Office]],6))</f>
        <v>CASUAL</v>
      </c>
      <c r="G4287" s="24">
        <v>44959</v>
      </c>
      <c r="H4287" s="24">
        <v>44959</v>
      </c>
      <c r="I4287" s="57" t="s">
        <v>81</v>
      </c>
      <c r="K4287" s="51" t="str">
        <f ca="1">LeaveTracker[[#This Row],[Days]]&amp;" "&amp;LeaveTracker[[#This Row],[Type of Leave]]</f>
        <v>1 SL</v>
      </c>
      <c r="L4287" s="23">
        <f ca="1">NETWORKDAYS(LeaveTracker[[#This Row],[Start Date]],LeaveTracker[[#This Row],[End Date]],lstHolidays)</f>
        <v>1</v>
      </c>
      <c r="M4287" s="27"/>
    </row>
    <row r="4288" spans="1:13" ht="30" customHeight="1" x14ac:dyDescent="0.3">
      <c r="A4288" s="27">
        <f t="shared" si="42"/>
        <v>643</v>
      </c>
      <c r="B4288" s="31">
        <v>44992</v>
      </c>
      <c r="C4288" s="31">
        <v>44981</v>
      </c>
      <c r="D4288" s="19" t="s">
        <v>1815</v>
      </c>
      <c r="E4288" s="51" t="str">
        <f>IF(ISBLANK(LeaveTracker[[#This Row],[Employee Name]]),"-----",VLOOKUP(LeaveTracker[[#This Row],[Employee Name]],Employees[[Employee Name]:[Office]],7))</f>
        <v>CENRO</v>
      </c>
      <c r="F4288" s="51" t="str">
        <f>IF(ISBLANK(LeaveTracker[[#This Row],[Employee Name]]),"-----",VLOOKUP(LeaveTracker[[#This Row],[Employee Name]],Employees[[Employee Name]:[Office]],6))</f>
        <v>CASUAL</v>
      </c>
      <c r="G4288" s="24">
        <v>44987</v>
      </c>
      <c r="H4288" s="24">
        <v>44988</v>
      </c>
      <c r="I4288" s="57" t="s">
        <v>82</v>
      </c>
      <c r="K4288" s="51" t="str">
        <f ca="1">LeaveTracker[[#This Row],[Days]]&amp;" "&amp;LeaveTracker[[#This Row],[Type of Leave]]</f>
        <v>2 VL</v>
      </c>
      <c r="L4288" s="23">
        <f ca="1">NETWORKDAYS(LeaveTracker[[#This Row],[Start Date]],LeaveTracker[[#This Row],[End Date]],lstHolidays)</f>
        <v>2</v>
      </c>
      <c r="M4288" s="27"/>
    </row>
    <row r="4289" spans="1:13" ht="30" customHeight="1" x14ac:dyDescent="0.3">
      <c r="A4289" s="27">
        <f t="shared" si="42"/>
        <v>644</v>
      </c>
      <c r="B4289" s="31">
        <v>44992</v>
      </c>
      <c r="C4289" s="31">
        <v>44953</v>
      </c>
      <c r="D4289" s="19" t="s">
        <v>1815</v>
      </c>
      <c r="E4289" s="51" t="str">
        <f>IF(ISBLANK(LeaveTracker[[#This Row],[Employee Name]]),"-----",VLOOKUP(LeaveTracker[[#This Row],[Employee Name]],Employees[[Employee Name]:[Office]],7))</f>
        <v>CENRO</v>
      </c>
      <c r="F4289" s="51" t="str">
        <f>IF(ISBLANK(LeaveTracker[[#This Row],[Employee Name]]),"-----",VLOOKUP(LeaveTracker[[#This Row],[Employee Name]],Employees[[Employee Name]:[Office]],6))</f>
        <v>CASUAL</v>
      </c>
      <c r="G4289" s="24">
        <v>44956</v>
      </c>
      <c r="H4289" s="24">
        <v>44956</v>
      </c>
      <c r="I4289" s="57" t="s">
        <v>300</v>
      </c>
      <c r="J4289" s="43" t="s">
        <v>105</v>
      </c>
      <c r="K4289" s="51" t="str">
        <f ca="1">LeaveTracker[[#This Row],[Days]]&amp;" "&amp;LeaveTracker[[#This Row],[Type of Leave]]</f>
        <v>1 OTHER</v>
      </c>
      <c r="L4289" s="23">
        <f ca="1">NETWORKDAYS(LeaveTracker[[#This Row],[Start Date]],LeaveTracker[[#This Row],[End Date]],lstHolidays)</f>
        <v>1</v>
      </c>
      <c r="M4289" s="27"/>
    </row>
    <row r="4290" spans="1:13" ht="30" customHeight="1" x14ac:dyDescent="0.3">
      <c r="A4290" s="27">
        <f t="shared" si="42"/>
        <v>645</v>
      </c>
      <c r="B4290" s="31">
        <v>44992</v>
      </c>
      <c r="C4290" s="31">
        <v>44952</v>
      </c>
      <c r="D4290" s="19" t="s">
        <v>1855</v>
      </c>
      <c r="E4290" s="51" t="str">
        <f>IF(ISBLANK(LeaveTracker[[#This Row],[Employee Name]]),"-----",VLOOKUP(LeaveTracker[[#This Row],[Employee Name]],Employees[[Employee Name]:[Office]],7))</f>
        <v>ACCOUNTING</v>
      </c>
      <c r="F4290" s="51" t="str">
        <f>IF(ISBLANK(LeaveTracker[[#This Row],[Employee Name]]),"-----",VLOOKUP(LeaveTracker[[#This Row],[Employee Name]],Employees[[Employee Name]:[Office]],6))</f>
        <v>CASUAL</v>
      </c>
      <c r="G4290" s="24">
        <v>44949</v>
      </c>
      <c r="H4290" s="24">
        <v>44949</v>
      </c>
      <c r="I4290" s="57" t="s">
        <v>81</v>
      </c>
      <c r="K4290" s="51" t="str">
        <f ca="1">LeaveTracker[[#This Row],[Days]]&amp;" "&amp;LeaveTracker[[#This Row],[Type of Leave]]</f>
        <v>1 SL</v>
      </c>
      <c r="L4290" s="23">
        <f ca="1">NETWORKDAYS(LeaveTracker[[#This Row],[Start Date]],LeaveTracker[[#This Row],[End Date]],lstHolidays)</f>
        <v>1</v>
      </c>
      <c r="M4290" s="27"/>
    </row>
    <row r="4291" spans="1:13" ht="30" customHeight="1" x14ac:dyDescent="0.3">
      <c r="A4291" s="27">
        <f t="shared" si="42"/>
        <v>646</v>
      </c>
      <c r="B4291" s="31">
        <v>44992</v>
      </c>
      <c r="C4291" s="31">
        <v>44951</v>
      </c>
      <c r="D4291" s="19" t="s">
        <v>1087</v>
      </c>
      <c r="E4291" s="51" t="str">
        <f>IF(ISBLANK(LeaveTracker[[#This Row],[Employee Name]]),"-----",VLOOKUP(LeaveTracker[[#This Row],[Employee Name]],Employees[[Employee Name]:[Office]],7))</f>
        <v>ACCOUNTING</v>
      </c>
      <c r="F4291" s="51" t="str">
        <f>IF(ISBLANK(LeaveTracker[[#This Row],[Employee Name]]),"-----",VLOOKUP(LeaveTracker[[#This Row],[Employee Name]],Employees[[Employee Name]:[Office]],6))</f>
        <v>REGULAR</v>
      </c>
      <c r="G4291" s="24">
        <v>44950</v>
      </c>
      <c r="H4291" s="24">
        <v>44950</v>
      </c>
      <c r="I4291" s="57" t="s">
        <v>81</v>
      </c>
      <c r="K4291" s="51" t="str">
        <f ca="1">LeaveTracker[[#This Row],[Days]]&amp;" "&amp;LeaveTracker[[#This Row],[Type of Leave]]</f>
        <v>1 SL</v>
      </c>
      <c r="L4291" s="23">
        <f ca="1">NETWORKDAYS(LeaveTracker[[#This Row],[Start Date]],LeaveTracker[[#This Row],[End Date]],lstHolidays)</f>
        <v>1</v>
      </c>
      <c r="M4291" s="27"/>
    </row>
    <row r="4292" spans="1:13" ht="30" customHeight="1" x14ac:dyDescent="0.3">
      <c r="A4292" s="27">
        <f t="shared" si="42"/>
        <v>647</v>
      </c>
      <c r="B4292" s="31">
        <v>44992</v>
      </c>
      <c r="C4292" s="31">
        <v>44965</v>
      </c>
      <c r="D4292" s="19" t="s">
        <v>425</v>
      </c>
      <c r="E4292" s="51" t="str">
        <f>IF(ISBLANK(LeaveTracker[[#This Row],[Employee Name]]),"-----",VLOOKUP(LeaveTracker[[#This Row],[Employee Name]],Employees[[Employee Name]:[Office]],7))</f>
        <v>CTO</v>
      </c>
      <c r="F4292" s="51" t="str">
        <f>IF(ISBLANK(LeaveTracker[[#This Row],[Employee Name]]),"-----",VLOOKUP(LeaveTracker[[#This Row],[Employee Name]],Employees[[Employee Name]:[Office]],6))</f>
        <v>REGULAR</v>
      </c>
      <c r="G4292" s="24">
        <v>44963</v>
      </c>
      <c r="H4292" s="24">
        <v>44964</v>
      </c>
      <c r="I4292" s="57" t="s">
        <v>300</v>
      </c>
      <c r="J4292" s="43" t="s">
        <v>105</v>
      </c>
      <c r="K4292" s="51" t="str">
        <f ca="1">LeaveTracker[[#This Row],[Days]]&amp;" "&amp;LeaveTracker[[#This Row],[Type of Leave]]</f>
        <v>2 OTHER</v>
      </c>
      <c r="L4292" s="23">
        <f ca="1">NETWORKDAYS(LeaveTracker[[#This Row],[Start Date]],LeaveTracker[[#This Row],[End Date]],lstHolidays)</f>
        <v>2</v>
      </c>
      <c r="M4292" s="27"/>
    </row>
    <row r="4293" spans="1:13" ht="30" customHeight="1" x14ac:dyDescent="0.3">
      <c r="A4293" s="27">
        <f t="shared" si="42"/>
        <v>648</v>
      </c>
      <c r="B4293" s="31">
        <v>44992</v>
      </c>
      <c r="C4293" s="31">
        <v>44965</v>
      </c>
      <c r="D4293" s="19" t="s">
        <v>1266</v>
      </c>
      <c r="E4293" s="51" t="str">
        <f>IF(ISBLANK(LeaveTracker[[#This Row],[Employee Name]]),"-----",VLOOKUP(LeaveTracker[[#This Row],[Employee Name]],Employees[[Employee Name]:[Office]],7))</f>
        <v>CHO</v>
      </c>
      <c r="F4293" s="51" t="str">
        <f>IF(ISBLANK(LeaveTracker[[#This Row],[Employee Name]]),"-----",VLOOKUP(LeaveTracker[[#This Row],[Employee Name]],Employees[[Employee Name]:[Office]],6))</f>
        <v>REGULAR</v>
      </c>
      <c r="G4293" s="24">
        <v>44977</v>
      </c>
      <c r="H4293" s="24">
        <v>44977</v>
      </c>
      <c r="I4293" s="57" t="s">
        <v>82</v>
      </c>
      <c r="K4293" s="51" t="str">
        <f ca="1">LeaveTracker[[#This Row],[Days]]&amp;" "&amp;LeaveTracker[[#This Row],[Type of Leave]]</f>
        <v>1 VL</v>
      </c>
      <c r="L4293" s="23">
        <f ca="1">NETWORKDAYS(LeaveTracker[[#This Row],[Start Date]],LeaveTracker[[#This Row],[End Date]],lstHolidays)</f>
        <v>1</v>
      </c>
      <c r="M4293" s="27"/>
    </row>
    <row r="4294" spans="1:13" ht="30" customHeight="1" x14ac:dyDescent="0.3">
      <c r="A4294" s="27">
        <f t="shared" si="42"/>
        <v>649</v>
      </c>
      <c r="B4294" s="31">
        <v>44992</v>
      </c>
      <c r="C4294" s="31">
        <v>44953</v>
      </c>
      <c r="D4294" s="19" t="s">
        <v>1056</v>
      </c>
      <c r="E4294" s="51" t="str">
        <f>IF(ISBLANK(LeaveTracker[[#This Row],[Employee Name]]),"-----",VLOOKUP(LeaveTracker[[#This Row],[Employee Name]],Employees[[Employee Name]:[Office]],7))</f>
        <v>CHO</v>
      </c>
      <c r="F4294" s="51" t="str">
        <f>IF(ISBLANK(LeaveTracker[[#This Row],[Employee Name]]),"-----",VLOOKUP(LeaveTracker[[#This Row],[Employee Name]],Employees[[Employee Name]:[Office]],6))</f>
        <v>REGULAR</v>
      </c>
      <c r="G4294" s="24">
        <v>44971</v>
      </c>
      <c r="H4294" s="24">
        <v>44972</v>
      </c>
      <c r="I4294" s="57" t="s">
        <v>82</v>
      </c>
      <c r="K4294" s="51" t="str">
        <f ca="1">LeaveTracker[[#This Row],[Days]]&amp;" "&amp;LeaveTracker[[#This Row],[Type of Leave]]</f>
        <v>2 VL</v>
      </c>
      <c r="L4294" s="23">
        <f ca="1">NETWORKDAYS(LeaveTracker[[#This Row],[Start Date]],LeaveTracker[[#This Row],[End Date]],lstHolidays)</f>
        <v>2</v>
      </c>
      <c r="M4294" s="27"/>
    </row>
    <row r="4295" spans="1:13" ht="30" customHeight="1" x14ac:dyDescent="0.3">
      <c r="A4295" s="27">
        <f t="shared" si="42"/>
        <v>650</v>
      </c>
      <c r="B4295" s="31">
        <v>44992</v>
      </c>
      <c r="C4295" s="31">
        <v>44942</v>
      </c>
      <c r="D4295" s="19" t="s">
        <v>1056</v>
      </c>
      <c r="E4295" s="51" t="str">
        <f>IF(ISBLANK(LeaveTracker[[#This Row],[Employee Name]]),"-----",VLOOKUP(LeaveTracker[[#This Row],[Employee Name]],Employees[[Employee Name]:[Office]],7))</f>
        <v>CHO</v>
      </c>
      <c r="F4295" s="51" t="str">
        <f>IF(ISBLANK(LeaveTracker[[#This Row],[Employee Name]]),"-----",VLOOKUP(LeaveTracker[[#This Row],[Employee Name]],Employees[[Employee Name]:[Office]],6))</f>
        <v>REGULAR</v>
      </c>
      <c r="G4295" s="24">
        <v>44939</v>
      </c>
      <c r="H4295" s="24">
        <v>44939</v>
      </c>
      <c r="I4295" s="57" t="s">
        <v>81</v>
      </c>
      <c r="K4295" s="51" t="str">
        <f ca="1">LeaveTracker[[#This Row],[Days]]&amp;" "&amp;LeaveTracker[[#This Row],[Type of Leave]]</f>
        <v>1 SL</v>
      </c>
      <c r="L4295" s="23">
        <f ca="1">NETWORKDAYS(LeaveTracker[[#This Row],[Start Date]],LeaveTracker[[#This Row],[End Date]],lstHolidays)</f>
        <v>1</v>
      </c>
      <c r="M4295" s="27"/>
    </row>
    <row r="4296" spans="1:13" ht="30" customHeight="1" x14ac:dyDescent="0.3">
      <c r="A4296" s="27">
        <f t="shared" si="42"/>
        <v>651</v>
      </c>
      <c r="B4296" s="31">
        <v>44992</v>
      </c>
      <c r="C4296" s="31">
        <v>44929</v>
      </c>
      <c r="D4296" s="19" t="s">
        <v>1087</v>
      </c>
      <c r="E4296" s="51" t="str">
        <f>IF(ISBLANK(LeaveTracker[[#This Row],[Employee Name]]),"-----",VLOOKUP(LeaveTracker[[#This Row],[Employee Name]],Employees[[Employee Name]:[Office]],7))</f>
        <v>ACCOUNTING</v>
      </c>
      <c r="F4296" s="51" t="str">
        <f>IF(ISBLANK(LeaveTracker[[#This Row],[Employee Name]]),"-----",VLOOKUP(LeaveTracker[[#This Row],[Employee Name]],Employees[[Employee Name]:[Office]],6))</f>
        <v>REGULAR</v>
      </c>
      <c r="G4296" s="24">
        <v>44935</v>
      </c>
      <c r="H4296" s="24">
        <v>44935</v>
      </c>
      <c r="I4296" s="57" t="s">
        <v>300</v>
      </c>
      <c r="J4296" s="43" t="s">
        <v>105</v>
      </c>
      <c r="K4296" s="51" t="str">
        <f ca="1">LeaveTracker[[#This Row],[Days]]&amp;" "&amp;LeaveTracker[[#This Row],[Type of Leave]]</f>
        <v>1 OTHER</v>
      </c>
      <c r="L4296" s="23">
        <f ca="1">NETWORKDAYS(LeaveTracker[[#This Row],[Start Date]],LeaveTracker[[#This Row],[End Date]],lstHolidays)</f>
        <v>1</v>
      </c>
      <c r="M4296" s="27"/>
    </row>
    <row r="4297" spans="1:13" ht="30" customHeight="1" x14ac:dyDescent="0.3">
      <c r="A4297" s="27">
        <f t="shared" si="42"/>
        <v>652</v>
      </c>
      <c r="B4297" s="31">
        <v>44992</v>
      </c>
      <c r="C4297" s="31">
        <v>44915</v>
      </c>
      <c r="D4297" s="19" t="s">
        <v>872</v>
      </c>
      <c r="E4297" s="51" t="str">
        <f>IF(ISBLANK(LeaveTracker[[#This Row],[Employee Name]]),"-----",VLOOKUP(LeaveTracker[[#This Row],[Employee Name]],Employees[[Employee Name]:[Office]],7))</f>
        <v>ACCOUNTING</v>
      </c>
      <c r="F4297" s="51" t="str">
        <f>IF(ISBLANK(LeaveTracker[[#This Row],[Employee Name]]),"-----",VLOOKUP(LeaveTracker[[#This Row],[Employee Name]],Employees[[Employee Name]:[Office]],6))</f>
        <v>REGULAR</v>
      </c>
      <c r="G4297" s="24">
        <v>44910</v>
      </c>
      <c r="H4297" s="24">
        <v>44910</v>
      </c>
      <c r="I4297" s="57" t="s">
        <v>81</v>
      </c>
      <c r="K4297" s="51" t="str">
        <f ca="1">LeaveTracker[[#This Row],[Days]]&amp;" "&amp;LeaveTracker[[#This Row],[Type of Leave]]</f>
        <v>1 SL</v>
      </c>
      <c r="L4297" s="23">
        <f ca="1">NETWORKDAYS(LeaveTracker[[#This Row],[Start Date]],LeaveTracker[[#This Row],[End Date]],lstHolidays)</f>
        <v>1</v>
      </c>
      <c r="M4297" s="27"/>
    </row>
    <row r="4298" spans="1:13" ht="30" customHeight="1" x14ac:dyDescent="0.3">
      <c r="A4298" s="27">
        <f t="shared" si="42"/>
        <v>653</v>
      </c>
      <c r="B4298" s="31">
        <v>44992</v>
      </c>
      <c r="C4298" s="31">
        <v>44960</v>
      </c>
      <c r="D4298" s="19" t="s">
        <v>586</v>
      </c>
      <c r="E4298" s="51" t="str">
        <f>IF(ISBLANK(LeaveTracker[[#This Row],[Employee Name]]),"-----",VLOOKUP(LeaveTracker[[#This Row],[Employee Name]],Employees[[Employee Name]:[Office]],7))</f>
        <v>CCT</v>
      </c>
      <c r="F4298" s="51" t="str">
        <f>IF(ISBLANK(LeaveTracker[[#This Row],[Employee Name]]),"-----",VLOOKUP(LeaveTracker[[#This Row],[Employee Name]],Employees[[Employee Name]:[Office]],6))</f>
        <v>REGULAR</v>
      </c>
      <c r="G4298" s="24">
        <v>44956</v>
      </c>
      <c r="H4298" s="24">
        <v>44956</v>
      </c>
      <c r="I4298" s="57" t="s">
        <v>81</v>
      </c>
      <c r="K4298" s="51" t="str">
        <f ca="1">LeaveTracker[[#This Row],[Days]]&amp;" "&amp;LeaveTracker[[#This Row],[Type of Leave]]</f>
        <v>1 SL</v>
      </c>
      <c r="L4298" s="23">
        <f ca="1">NETWORKDAYS(LeaveTracker[[#This Row],[Start Date]],LeaveTracker[[#This Row],[End Date]],lstHolidays)</f>
        <v>1</v>
      </c>
      <c r="M4298" s="27"/>
    </row>
    <row r="4299" spans="1:13" ht="30" customHeight="1" x14ac:dyDescent="0.3">
      <c r="A4299" s="27">
        <f t="shared" si="42"/>
        <v>654</v>
      </c>
      <c r="B4299" s="31">
        <v>44992</v>
      </c>
      <c r="C4299" s="31">
        <v>44956</v>
      </c>
      <c r="D4299" s="19" t="s">
        <v>469</v>
      </c>
      <c r="E4299" s="51" t="str">
        <f>IF(ISBLANK(LeaveTracker[[#This Row],[Employee Name]]),"-----",VLOOKUP(LeaveTracker[[#This Row],[Employee Name]],Employees[[Employee Name]:[Office]],7))</f>
        <v>ASSESSORS OFFICE</v>
      </c>
      <c r="F4299" s="51" t="str">
        <f>IF(ISBLANK(LeaveTracker[[#This Row],[Employee Name]]),"-----",VLOOKUP(LeaveTracker[[#This Row],[Employee Name]],Employees[[Employee Name]:[Office]],6))</f>
        <v>REGULAR</v>
      </c>
      <c r="G4299" s="24">
        <v>44957</v>
      </c>
      <c r="H4299" s="24">
        <v>44957</v>
      </c>
      <c r="I4299" s="57" t="s">
        <v>300</v>
      </c>
      <c r="J4299" s="43" t="s">
        <v>105</v>
      </c>
      <c r="K4299" s="51" t="str">
        <f ca="1">LeaveTracker[[#This Row],[Days]]&amp;" "&amp;LeaveTracker[[#This Row],[Type of Leave]]</f>
        <v>1 OTHER</v>
      </c>
      <c r="L4299" s="23">
        <f ca="1">NETWORKDAYS(LeaveTracker[[#This Row],[Start Date]],LeaveTracker[[#This Row],[End Date]],lstHolidays)</f>
        <v>1</v>
      </c>
      <c r="M4299" s="27"/>
    </row>
    <row r="4300" spans="1:13" ht="30" customHeight="1" x14ac:dyDescent="0.3">
      <c r="A4300" s="27">
        <f t="shared" si="42"/>
        <v>655</v>
      </c>
      <c r="B4300" s="31">
        <v>44992</v>
      </c>
      <c r="C4300" s="31">
        <v>44956</v>
      </c>
      <c r="D4300" s="19" t="s">
        <v>469</v>
      </c>
      <c r="E4300" s="51" t="str">
        <f>IF(ISBLANK(LeaveTracker[[#This Row],[Employee Name]]),"-----",VLOOKUP(LeaveTracker[[#This Row],[Employee Name]],Employees[[Employee Name]:[Office]],7))</f>
        <v>ASSESSORS OFFICE</v>
      </c>
      <c r="F4300" s="51" t="str">
        <f>IF(ISBLANK(LeaveTracker[[#This Row],[Employee Name]]),"-----",VLOOKUP(LeaveTracker[[#This Row],[Employee Name]],Employees[[Employee Name]:[Office]],6))</f>
        <v>REGULAR</v>
      </c>
      <c r="G4300" s="24">
        <v>44959</v>
      </c>
      <c r="H4300" s="24">
        <v>44959</v>
      </c>
      <c r="I4300" s="57" t="s">
        <v>300</v>
      </c>
      <c r="J4300" s="43" t="s">
        <v>105</v>
      </c>
      <c r="K4300" s="51" t="str">
        <f ca="1">LeaveTracker[[#This Row],[Days]]&amp;" "&amp;LeaveTracker[[#This Row],[Type of Leave]]</f>
        <v>1 OTHER</v>
      </c>
      <c r="L4300" s="23">
        <f ca="1">NETWORKDAYS(LeaveTracker[[#This Row],[Start Date]],LeaveTracker[[#This Row],[End Date]],lstHolidays)</f>
        <v>1</v>
      </c>
      <c r="M4300" s="27"/>
    </row>
    <row r="4301" spans="1:13" ht="30" customHeight="1" x14ac:dyDescent="0.3">
      <c r="A4301" s="27">
        <f t="shared" si="42"/>
        <v>656</v>
      </c>
      <c r="B4301" s="31">
        <v>44992</v>
      </c>
      <c r="C4301" s="31">
        <v>44960</v>
      </c>
      <c r="D4301" s="19" t="s">
        <v>602</v>
      </c>
      <c r="E4301" s="51" t="str">
        <f>IF(ISBLANK(LeaveTracker[[#This Row],[Employee Name]]),"-----",VLOOKUP(LeaveTracker[[#This Row],[Employee Name]],Employees[[Employee Name]:[Office]],7))</f>
        <v>EEO/ CITY MARKET</v>
      </c>
      <c r="F4301" s="51" t="str">
        <f>IF(ISBLANK(LeaveTracker[[#This Row],[Employee Name]]),"-----",VLOOKUP(LeaveTracker[[#This Row],[Employee Name]],Employees[[Employee Name]:[Office]],6))</f>
        <v>REGULAR</v>
      </c>
      <c r="G4301" s="24">
        <v>44967</v>
      </c>
      <c r="H4301" s="24">
        <v>44968</v>
      </c>
      <c r="I4301" s="57" t="s">
        <v>82</v>
      </c>
      <c r="K4301" s="51" t="str">
        <f>LeaveTracker[[#This Row],[Days]]&amp;" "&amp;LeaveTracker[[#This Row],[Type of Leave]]</f>
        <v>2 VL</v>
      </c>
      <c r="L4301" s="23">
        <v>2</v>
      </c>
      <c r="M4301" s="27"/>
    </row>
    <row r="4302" spans="1:13" ht="30" customHeight="1" x14ac:dyDescent="0.3">
      <c r="A4302" s="27">
        <f t="shared" si="42"/>
        <v>657</v>
      </c>
      <c r="B4302" s="31">
        <v>44992</v>
      </c>
      <c r="C4302" s="31">
        <v>44910</v>
      </c>
      <c r="D4302" s="19" t="s">
        <v>516</v>
      </c>
      <c r="E4302" s="51" t="str">
        <f>IF(ISBLANK(LeaveTracker[[#This Row],[Employee Name]]),"-----",VLOOKUP(LeaveTracker[[#This Row],[Employee Name]],Employees[[Employee Name]:[Office]],7))</f>
        <v>ACCOUNTING</v>
      </c>
      <c r="F4302" s="51" t="str">
        <f>IF(ISBLANK(LeaveTracker[[#This Row],[Employee Name]]),"-----",VLOOKUP(LeaveTracker[[#This Row],[Employee Name]],Employees[[Employee Name]:[Office]],6))</f>
        <v>REGULAR</v>
      </c>
      <c r="G4302" s="24">
        <v>44914</v>
      </c>
      <c r="H4302" s="24">
        <v>44914</v>
      </c>
      <c r="I4302" s="57" t="s">
        <v>300</v>
      </c>
      <c r="J4302" s="43" t="s">
        <v>105</v>
      </c>
      <c r="K4302" s="51" t="str">
        <f ca="1">LeaveTracker[[#This Row],[Days]]&amp;" "&amp;LeaveTracker[[#This Row],[Type of Leave]]</f>
        <v>1 OTHER</v>
      </c>
      <c r="L4302" s="23">
        <f ca="1">NETWORKDAYS(LeaveTracker[[#This Row],[Start Date]],LeaveTracker[[#This Row],[End Date]],lstHolidays)</f>
        <v>1</v>
      </c>
      <c r="M4302" s="27"/>
    </row>
    <row r="4303" spans="1:13" ht="30" customHeight="1" x14ac:dyDescent="0.3">
      <c r="A4303" s="27">
        <f t="shared" si="42"/>
        <v>658</v>
      </c>
      <c r="B4303" s="31">
        <v>44992</v>
      </c>
      <c r="C4303" s="31">
        <v>44910</v>
      </c>
      <c r="D4303" s="19" t="s">
        <v>516</v>
      </c>
      <c r="E4303" s="51" t="str">
        <f>IF(ISBLANK(LeaveTracker[[#This Row],[Employee Name]]),"-----",VLOOKUP(LeaveTracker[[#This Row],[Employee Name]],Employees[[Employee Name]:[Office]],7))</f>
        <v>ACCOUNTING</v>
      </c>
      <c r="F4303" s="51" t="str">
        <f>IF(ISBLANK(LeaveTracker[[#This Row],[Employee Name]]),"-----",VLOOKUP(LeaveTracker[[#This Row],[Employee Name]],Employees[[Employee Name]:[Office]],6))</f>
        <v>REGULAR</v>
      </c>
      <c r="G4303" s="24">
        <v>44918</v>
      </c>
      <c r="H4303" s="24">
        <v>44918</v>
      </c>
      <c r="I4303" s="57" t="s">
        <v>81</v>
      </c>
      <c r="K4303" s="51" t="str">
        <f ca="1">LeaveTracker[[#This Row],[Days]]&amp;" "&amp;LeaveTracker[[#This Row],[Type of Leave]]</f>
        <v>1 SL</v>
      </c>
      <c r="L4303" s="23">
        <f ca="1">NETWORKDAYS(LeaveTracker[[#This Row],[Start Date]],LeaveTracker[[#This Row],[End Date]],lstHolidays)</f>
        <v>1</v>
      </c>
      <c r="M4303" s="27"/>
    </row>
    <row r="4304" spans="1:13" ht="30" customHeight="1" x14ac:dyDescent="0.3">
      <c r="A4304" s="27">
        <f t="shared" si="42"/>
        <v>659</v>
      </c>
      <c r="B4304" s="31">
        <v>44992</v>
      </c>
      <c r="C4304" s="31">
        <v>44910</v>
      </c>
      <c r="D4304" s="19" t="s">
        <v>516</v>
      </c>
      <c r="E4304" s="51" t="str">
        <f>IF(ISBLANK(LeaveTracker[[#This Row],[Employee Name]]),"-----",VLOOKUP(LeaveTracker[[#This Row],[Employee Name]],Employees[[Employee Name]:[Office]],7))</f>
        <v>ACCOUNTING</v>
      </c>
      <c r="F4304" s="51" t="str">
        <f>IF(ISBLANK(LeaveTracker[[#This Row],[Employee Name]]),"-----",VLOOKUP(LeaveTracker[[#This Row],[Employee Name]],Employees[[Employee Name]:[Office]],6))</f>
        <v>REGULAR</v>
      </c>
      <c r="G4304" s="24">
        <v>44907</v>
      </c>
      <c r="H4304" s="24">
        <v>44907</v>
      </c>
      <c r="I4304" s="57" t="s">
        <v>81</v>
      </c>
      <c r="K4304" s="51" t="str">
        <f ca="1">LeaveTracker[[#This Row],[Days]]&amp;" "&amp;LeaveTracker[[#This Row],[Type of Leave]]</f>
        <v>1 SL</v>
      </c>
      <c r="L4304" s="23">
        <f ca="1">NETWORKDAYS(LeaveTracker[[#This Row],[Start Date]],LeaveTracker[[#This Row],[End Date]],lstHolidays)</f>
        <v>1</v>
      </c>
      <c r="M4304" s="27"/>
    </row>
    <row r="4305" spans="1:13" ht="30" customHeight="1" x14ac:dyDescent="0.3">
      <c r="A4305" s="27">
        <f t="shared" si="42"/>
        <v>660</v>
      </c>
      <c r="B4305" s="31">
        <v>44992</v>
      </c>
      <c r="C4305" s="31">
        <v>44847</v>
      </c>
      <c r="D4305" s="19" t="s">
        <v>522</v>
      </c>
      <c r="E4305" s="51" t="str">
        <f>IF(ISBLANK(LeaveTracker[[#This Row],[Employee Name]]),"-----",VLOOKUP(LeaveTracker[[#This Row],[Employee Name]],Employees[[Employee Name]:[Office]],7))</f>
        <v>ACCOUNTING</v>
      </c>
      <c r="F4305" s="51" t="str">
        <f>IF(ISBLANK(LeaveTracker[[#This Row],[Employee Name]]),"-----",VLOOKUP(LeaveTracker[[#This Row],[Employee Name]],Employees[[Employee Name]:[Office]],6))</f>
        <v>REGULAR</v>
      </c>
      <c r="G4305" s="24">
        <v>44922</v>
      </c>
      <c r="H4305" s="24">
        <v>44922</v>
      </c>
      <c r="I4305" s="57" t="s">
        <v>81</v>
      </c>
      <c r="K4305" s="51" t="str">
        <f ca="1">LeaveTracker[[#This Row],[Days]]&amp;" "&amp;LeaveTracker[[#This Row],[Type of Leave]]</f>
        <v>1 SL</v>
      </c>
      <c r="L4305" s="23">
        <f ca="1">NETWORKDAYS(LeaveTracker[[#This Row],[Start Date]],LeaveTracker[[#This Row],[End Date]],lstHolidays)</f>
        <v>1</v>
      </c>
      <c r="M4305" s="27"/>
    </row>
    <row r="4306" spans="1:13" ht="30" customHeight="1" x14ac:dyDescent="0.3">
      <c r="A4306" s="27">
        <f t="shared" si="42"/>
        <v>661</v>
      </c>
      <c r="B4306" s="31">
        <v>44992</v>
      </c>
      <c r="C4306" s="31">
        <v>44929</v>
      </c>
      <c r="D4306" s="19" t="s">
        <v>872</v>
      </c>
      <c r="E4306" s="51" t="str">
        <f>IF(ISBLANK(LeaveTracker[[#This Row],[Employee Name]]),"-----",VLOOKUP(LeaveTracker[[#This Row],[Employee Name]],Employees[[Employee Name]:[Office]],7))</f>
        <v>ACCOUNTING</v>
      </c>
      <c r="F4306" s="51" t="str">
        <f>IF(ISBLANK(LeaveTracker[[#This Row],[Employee Name]]),"-----",VLOOKUP(LeaveTracker[[#This Row],[Employee Name]],Employees[[Employee Name]:[Office]],6))</f>
        <v>REGULAR</v>
      </c>
      <c r="G4306" s="24">
        <v>44917</v>
      </c>
      <c r="H4306" s="24">
        <v>44917</v>
      </c>
      <c r="I4306" s="57" t="s">
        <v>81</v>
      </c>
      <c r="K4306" s="51" t="str">
        <f ca="1">LeaveTracker[[#This Row],[Days]]&amp;" "&amp;LeaveTracker[[#This Row],[Type of Leave]]</f>
        <v>1 SL</v>
      </c>
      <c r="L4306" s="23">
        <f ca="1">NETWORKDAYS(LeaveTracker[[#This Row],[Start Date]],LeaveTracker[[#This Row],[End Date]],lstHolidays)</f>
        <v>1</v>
      </c>
      <c r="M4306" s="27"/>
    </row>
    <row r="4307" spans="1:13" ht="30" customHeight="1" x14ac:dyDescent="0.3">
      <c r="A4307" s="27">
        <f t="shared" si="42"/>
        <v>662</v>
      </c>
      <c r="B4307" s="31">
        <v>44992</v>
      </c>
      <c r="C4307" s="31">
        <v>44942</v>
      </c>
      <c r="D4307" s="19" t="s">
        <v>1012</v>
      </c>
      <c r="E4307" s="51" t="str">
        <f>IF(ISBLANK(LeaveTracker[[#This Row],[Employee Name]]),"-----",VLOOKUP(LeaveTracker[[#This Row],[Employee Name]],Employees[[Employee Name]:[Office]],7))</f>
        <v>ACCOUNTING</v>
      </c>
      <c r="F4307" s="51" t="str">
        <f>IF(ISBLANK(LeaveTracker[[#This Row],[Employee Name]]),"-----",VLOOKUP(LeaveTracker[[#This Row],[Employee Name]],Employees[[Employee Name]:[Office]],6))</f>
        <v>REGULAR</v>
      </c>
      <c r="G4307" s="24">
        <v>44946</v>
      </c>
      <c r="H4307" s="24">
        <v>44946</v>
      </c>
      <c r="I4307" s="57" t="s">
        <v>82</v>
      </c>
      <c r="K4307" s="51" t="str">
        <f ca="1">LeaveTracker[[#This Row],[Days]]&amp;" "&amp;LeaveTracker[[#This Row],[Type of Leave]]</f>
        <v>1 VL</v>
      </c>
      <c r="L4307" s="23">
        <f ca="1">NETWORKDAYS(LeaveTracker[[#This Row],[Start Date]],LeaveTracker[[#This Row],[End Date]],lstHolidays)</f>
        <v>1</v>
      </c>
      <c r="M4307" s="27"/>
    </row>
    <row r="4308" spans="1:13" ht="30" customHeight="1" x14ac:dyDescent="0.3">
      <c r="A4308" s="27">
        <f t="shared" si="42"/>
        <v>663</v>
      </c>
      <c r="B4308" s="31">
        <v>44992</v>
      </c>
      <c r="C4308" s="31">
        <v>44945</v>
      </c>
      <c r="D4308" s="19" t="s">
        <v>875</v>
      </c>
      <c r="E4308" s="51" t="str">
        <f>IF(ISBLANK(LeaveTracker[[#This Row],[Employee Name]]),"-----",VLOOKUP(LeaveTracker[[#This Row],[Employee Name]],Employees[[Employee Name]:[Office]],7))</f>
        <v>ACCOUNTING</v>
      </c>
      <c r="F4308" s="51" t="str">
        <f>IF(ISBLANK(LeaveTracker[[#This Row],[Employee Name]]),"-----",VLOOKUP(LeaveTracker[[#This Row],[Employee Name]],Employees[[Employee Name]:[Office]],6))</f>
        <v>REGULAR</v>
      </c>
      <c r="G4308" s="24">
        <v>44939</v>
      </c>
      <c r="H4308" s="24">
        <v>44939</v>
      </c>
      <c r="I4308" s="57" t="s">
        <v>81</v>
      </c>
      <c r="K4308" s="51" t="str">
        <f ca="1">LeaveTracker[[#This Row],[Days]]&amp;" "&amp;LeaveTracker[[#This Row],[Type of Leave]]</f>
        <v>1 SL</v>
      </c>
      <c r="L4308" s="23">
        <f ca="1">NETWORKDAYS(LeaveTracker[[#This Row],[Start Date]],LeaveTracker[[#This Row],[End Date]],lstHolidays)</f>
        <v>1</v>
      </c>
      <c r="M4308" s="27"/>
    </row>
    <row r="4309" spans="1:13" ht="30" customHeight="1" x14ac:dyDescent="0.3">
      <c r="A4309" s="27">
        <v>663</v>
      </c>
      <c r="B4309" s="31">
        <v>44992</v>
      </c>
      <c r="C4309" s="31">
        <v>44945</v>
      </c>
      <c r="D4309" s="19" t="s">
        <v>875</v>
      </c>
      <c r="E4309" s="51" t="str">
        <f>IF(ISBLANK(LeaveTracker[[#This Row],[Employee Name]]),"-----",VLOOKUP(LeaveTracker[[#This Row],[Employee Name]],Employees[[Employee Name]:[Office]],7))</f>
        <v>ACCOUNTING</v>
      </c>
      <c r="F4309" s="51" t="str">
        <f>IF(ISBLANK(LeaveTracker[[#This Row],[Employee Name]]),"-----",VLOOKUP(LeaveTracker[[#This Row],[Employee Name]],Employees[[Employee Name]:[Office]],6))</f>
        <v>REGULAR</v>
      </c>
      <c r="G4309" s="24">
        <v>44942</v>
      </c>
      <c r="H4309" s="24">
        <v>44943</v>
      </c>
      <c r="I4309" s="57" t="s">
        <v>81</v>
      </c>
      <c r="K4309" s="51" t="str">
        <f ca="1">LeaveTracker[[#This Row],[Days]]&amp;" "&amp;LeaveTracker[[#This Row],[Type of Leave]]</f>
        <v>2 SL</v>
      </c>
      <c r="L4309" s="23">
        <f ca="1">NETWORKDAYS(LeaveTracker[[#This Row],[Start Date]],LeaveTracker[[#This Row],[End Date]],lstHolidays)</f>
        <v>2</v>
      </c>
      <c r="M4309" s="27"/>
    </row>
    <row r="4310" spans="1:13" ht="30" customHeight="1" x14ac:dyDescent="0.3">
      <c r="A4310" s="27">
        <f t="shared" si="42"/>
        <v>664</v>
      </c>
      <c r="B4310" s="31">
        <v>44992</v>
      </c>
      <c r="C4310" s="31">
        <v>44964</v>
      </c>
      <c r="D4310" s="19" t="s">
        <v>292</v>
      </c>
      <c r="E4310" s="51" t="str">
        <f>IF(ISBLANK(LeaveTracker[[#This Row],[Employee Name]]),"-----",VLOOKUP(LeaveTracker[[#This Row],[Employee Name]],Employees[[Employee Name]:[Office]],7))</f>
        <v>CENRO</v>
      </c>
      <c r="F4310" s="51" t="str">
        <f>IF(ISBLANK(LeaveTracker[[#This Row],[Employee Name]]),"-----",VLOOKUP(LeaveTracker[[#This Row],[Employee Name]],Employees[[Employee Name]:[Office]],6))</f>
        <v>REGULAR</v>
      </c>
      <c r="G4310" s="24">
        <v>44971</v>
      </c>
      <c r="H4310" s="24">
        <v>44974</v>
      </c>
      <c r="I4310" s="57" t="s">
        <v>82</v>
      </c>
      <c r="K4310" s="51" t="str">
        <f ca="1">LeaveTracker[[#This Row],[Days]]&amp;" "&amp;LeaveTracker[[#This Row],[Type of Leave]]</f>
        <v>4 VL</v>
      </c>
      <c r="L4310" s="23">
        <f ca="1">NETWORKDAYS(LeaveTracker[[#This Row],[Start Date]],LeaveTracker[[#This Row],[End Date]],lstHolidays)</f>
        <v>4</v>
      </c>
      <c r="M4310" s="27"/>
    </row>
    <row r="4311" spans="1:13" ht="30" customHeight="1" x14ac:dyDescent="0.3">
      <c r="A4311" s="27">
        <f t="shared" si="42"/>
        <v>665</v>
      </c>
      <c r="B4311" s="31">
        <v>44992</v>
      </c>
      <c r="C4311" s="31">
        <v>44935</v>
      </c>
      <c r="D4311" s="19" t="s">
        <v>544</v>
      </c>
      <c r="E4311" s="51" t="str">
        <f>IF(ISBLANK(LeaveTracker[[#This Row],[Employee Name]]),"-----",VLOOKUP(LeaveTracker[[#This Row],[Employee Name]],Employees[[Employee Name]:[Office]],7))</f>
        <v>LCR</v>
      </c>
      <c r="F4311" s="51" t="str">
        <f>IF(ISBLANK(LeaveTracker[[#This Row],[Employee Name]]),"-----",VLOOKUP(LeaveTracker[[#This Row],[Employee Name]],Employees[[Employee Name]:[Office]],6))</f>
        <v>REGULAR</v>
      </c>
      <c r="G4311" s="24">
        <v>44932</v>
      </c>
      <c r="H4311" s="24">
        <v>44935</v>
      </c>
      <c r="I4311" s="57" t="s">
        <v>81</v>
      </c>
      <c r="K4311" s="51" t="str">
        <f ca="1">LeaveTracker[[#This Row],[Days]]&amp;" "&amp;LeaveTracker[[#This Row],[Type of Leave]]</f>
        <v>2 SL</v>
      </c>
      <c r="L4311" s="23">
        <f ca="1">NETWORKDAYS(LeaveTracker[[#This Row],[Start Date]],LeaveTracker[[#This Row],[End Date]],lstHolidays)</f>
        <v>2</v>
      </c>
      <c r="M4311" s="27"/>
    </row>
    <row r="4312" spans="1:13" ht="30" customHeight="1" x14ac:dyDescent="0.3">
      <c r="A4312" s="27">
        <f t="shared" si="42"/>
        <v>666</v>
      </c>
      <c r="B4312" s="31">
        <v>44992</v>
      </c>
      <c r="D4312" s="19" t="s">
        <v>544</v>
      </c>
      <c r="E4312" s="51" t="str">
        <f>IF(ISBLANK(LeaveTracker[[#This Row],[Employee Name]]),"-----",VLOOKUP(LeaveTracker[[#This Row],[Employee Name]],Employees[[Employee Name]:[Office]],7))</f>
        <v>LCR</v>
      </c>
      <c r="F4312" s="51" t="str">
        <f>IF(ISBLANK(LeaveTracker[[#This Row],[Employee Name]]),"-----",VLOOKUP(LeaveTracker[[#This Row],[Employee Name]],Employees[[Employee Name]:[Office]],6))</f>
        <v>REGULAR</v>
      </c>
      <c r="G4312" s="24">
        <v>44943</v>
      </c>
      <c r="H4312" s="24">
        <v>44943</v>
      </c>
      <c r="I4312" s="57" t="s">
        <v>81</v>
      </c>
      <c r="K4312" s="51" t="str">
        <f ca="1">LeaveTracker[[#This Row],[Days]]&amp;" "&amp;LeaveTracker[[#This Row],[Type of Leave]]</f>
        <v>1 SL</v>
      </c>
      <c r="L4312" s="23">
        <f ca="1">NETWORKDAYS(LeaveTracker[[#This Row],[Start Date]],LeaveTracker[[#This Row],[End Date]],lstHolidays)</f>
        <v>1</v>
      </c>
      <c r="M4312" s="27"/>
    </row>
    <row r="4313" spans="1:13" ht="30" customHeight="1" x14ac:dyDescent="0.3">
      <c r="A4313" s="27">
        <f t="shared" ref="A4313:A4376" si="43">A4312+1</f>
        <v>667</v>
      </c>
      <c r="B4313" s="31">
        <v>44992</v>
      </c>
      <c r="C4313" s="31">
        <v>44965</v>
      </c>
      <c r="D4313" s="19" t="s">
        <v>347</v>
      </c>
      <c r="E4313" s="51" t="str">
        <f>IF(ISBLANK(LeaveTracker[[#This Row],[Employee Name]]),"-----",VLOOKUP(LeaveTracker[[#This Row],[Employee Name]],Employees[[Employee Name]:[Office]],7))</f>
        <v>ONT</v>
      </c>
      <c r="F4313" s="51" t="str">
        <f>IF(ISBLANK(LeaveTracker[[#This Row],[Employee Name]]),"-----",VLOOKUP(LeaveTracker[[#This Row],[Employee Name]],Employees[[Employee Name]:[Office]],6))</f>
        <v>REGULAR</v>
      </c>
      <c r="G4313" s="24">
        <v>44981</v>
      </c>
      <c r="H4313" s="24">
        <v>44985</v>
      </c>
      <c r="I4313" s="57" t="s">
        <v>82</v>
      </c>
      <c r="K4313" s="51" t="str">
        <f ca="1">LeaveTracker[[#This Row],[Days]]&amp;" "&amp;LeaveTracker[[#This Row],[Type of Leave]]</f>
        <v>3 VL</v>
      </c>
      <c r="L4313" s="23">
        <f ca="1">NETWORKDAYS(LeaveTracker[[#This Row],[Start Date]],LeaveTracker[[#This Row],[End Date]],lstHolidays)</f>
        <v>3</v>
      </c>
      <c r="M4313" s="27"/>
    </row>
    <row r="4314" spans="1:13" ht="30" customHeight="1" x14ac:dyDescent="0.3">
      <c r="A4314" s="27">
        <f t="shared" si="43"/>
        <v>668</v>
      </c>
      <c r="B4314" s="31">
        <v>44992</v>
      </c>
      <c r="C4314" s="31">
        <v>44964</v>
      </c>
      <c r="D4314" s="19" t="s">
        <v>723</v>
      </c>
      <c r="E4314" s="51" t="str">
        <f>IF(ISBLANK(LeaveTracker[[#This Row],[Employee Name]]),"-----",VLOOKUP(LeaveTracker[[#This Row],[Employee Name]],Employees[[Employee Name]:[Office]],7))</f>
        <v>LCR</v>
      </c>
      <c r="F4314" s="51" t="str">
        <f>IF(ISBLANK(LeaveTracker[[#This Row],[Employee Name]]),"-----",VLOOKUP(LeaveTracker[[#This Row],[Employee Name]],Employees[[Employee Name]:[Office]],6))</f>
        <v>REGULAR</v>
      </c>
      <c r="G4314" s="24">
        <v>44970</v>
      </c>
      <c r="H4314" s="24">
        <v>44971</v>
      </c>
      <c r="I4314" s="57" t="s">
        <v>82</v>
      </c>
      <c r="K4314" s="51" t="str">
        <f ca="1">LeaveTracker[[#This Row],[Days]]&amp;" "&amp;LeaveTracker[[#This Row],[Type of Leave]]</f>
        <v>2 VL</v>
      </c>
      <c r="L4314" s="23">
        <f ca="1">NETWORKDAYS(LeaveTracker[[#This Row],[Start Date]],LeaveTracker[[#This Row],[End Date]],lstHolidays)</f>
        <v>2</v>
      </c>
      <c r="M4314" s="27"/>
    </row>
    <row r="4315" spans="1:13" ht="30" customHeight="1" x14ac:dyDescent="0.3">
      <c r="A4315" s="27">
        <f t="shared" si="43"/>
        <v>669</v>
      </c>
      <c r="B4315" s="31">
        <v>44992</v>
      </c>
      <c r="C4315" s="31">
        <v>44963</v>
      </c>
      <c r="D4315" s="19" t="s">
        <v>350</v>
      </c>
      <c r="E4315" s="51" t="str">
        <f>IF(ISBLANK(LeaveTracker[[#This Row],[Employee Name]]),"-----",VLOOKUP(LeaveTracker[[#This Row],[Employee Name]],Employees[[Employee Name]:[Office]],7))</f>
        <v>PICNIC GROVE</v>
      </c>
      <c r="F4315" s="51" t="str">
        <f>IF(ISBLANK(LeaveTracker[[#This Row],[Employee Name]]),"-----",VLOOKUP(LeaveTracker[[#This Row],[Employee Name]],Employees[[Employee Name]:[Office]],6))</f>
        <v>REGULAR</v>
      </c>
      <c r="G4315" s="24">
        <v>44956</v>
      </c>
      <c r="H4315" s="24">
        <v>44957</v>
      </c>
      <c r="I4315" s="57" t="s">
        <v>81</v>
      </c>
      <c r="K4315" s="51" t="str">
        <f ca="1">LeaveTracker[[#This Row],[Days]]&amp;" "&amp;LeaveTracker[[#This Row],[Type of Leave]]</f>
        <v>2 SL</v>
      </c>
      <c r="L4315" s="23">
        <f ca="1">NETWORKDAYS(LeaveTracker[[#This Row],[Start Date]],LeaveTracker[[#This Row],[End Date]],lstHolidays)</f>
        <v>2</v>
      </c>
      <c r="M4315" s="27"/>
    </row>
    <row r="4316" spans="1:13" ht="30" customHeight="1" x14ac:dyDescent="0.3">
      <c r="A4316" s="27">
        <f t="shared" si="43"/>
        <v>670</v>
      </c>
      <c r="B4316" s="31">
        <v>44992</v>
      </c>
      <c r="C4316" s="31">
        <v>44966</v>
      </c>
      <c r="D4316" s="19" t="s">
        <v>615</v>
      </c>
      <c r="E4316" s="51" t="str">
        <f>IF(ISBLANK(LeaveTracker[[#This Row],[Employee Name]]),"-----",VLOOKUP(LeaveTracker[[#This Row],[Employee Name]],Employees[[Employee Name]:[Office]],7))</f>
        <v>CBO</v>
      </c>
      <c r="F4316" s="51" t="str">
        <f>IF(ISBLANK(LeaveTracker[[#This Row],[Employee Name]]),"-----",VLOOKUP(LeaveTracker[[#This Row],[Employee Name]],Employees[[Employee Name]:[Office]],6))</f>
        <v>REGULAR</v>
      </c>
      <c r="G4316" s="24">
        <v>44965</v>
      </c>
      <c r="H4316" s="24">
        <v>44965</v>
      </c>
      <c r="I4316" s="57" t="s">
        <v>81</v>
      </c>
      <c r="K4316" s="51" t="str">
        <f ca="1">LeaveTracker[[#This Row],[Days]]&amp;" "&amp;LeaveTracker[[#This Row],[Type of Leave]]</f>
        <v>1 SL</v>
      </c>
      <c r="L4316" s="23">
        <f ca="1">NETWORKDAYS(LeaveTracker[[#This Row],[Start Date]],LeaveTracker[[#This Row],[End Date]],lstHolidays)</f>
        <v>1</v>
      </c>
      <c r="M4316" s="27"/>
    </row>
    <row r="4317" spans="1:13" ht="30" customHeight="1" x14ac:dyDescent="0.3">
      <c r="A4317" s="27">
        <f t="shared" si="43"/>
        <v>671</v>
      </c>
      <c r="B4317" s="31">
        <v>44992</v>
      </c>
      <c r="C4317" s="31">
        <v>44913</v>
      </c>
      <c r="D4317" s="19" t="s">
        <v>1096</v>
      </c>
      <c r="E4317" s="51" t="str">
        <f>IF(ISBLANK(LeaveTracker[[#This Row],[Employee Name]]),"-----",VLOOKUP(LeaveTracker[[#This Row],[Employee Name]],Employees[[Employee Name]:[Office]],7))</f>
        <v>ACCOUNTING</v>
      </c>
      <c r="F4317" s="51" t="str">
        <f>IF(ISBLANK(LeaveTracker[[#This Row],[Employee Name]]),"-----",VLOOKUP(LeaveTracker[[#This Row],[Employee Name]],Employees[[Employee Name]:[Office]],6))</f>
        <v>REGULAR</v>
      </c>
      <c r="G4317" s="24">
        <v>44936</v>
      </c>
      <c r="H4317" s="24">
        <v>44936</v>
      </c>
      <c r="I4317" s="57" t="s">
        <v>81</v>
      </c>
      <c r="K4317" s="51" t="str">
        <f ca="1">LeaveTracker[[#This Row],[Days]]&amp;" "&amp;LeaveTracker[[#This Row],[Type of Leave]]</f>
        <v>1 SL</v>
      </c>
      <c r="L4317" s="23">
        <f ca="1">NETWORKDAYS(LeaveTracker[[#This Row],[Start Date]],LeaveTracker[[#This Row],[End Date]],lstHolidays)</f>
        <v>1</v>
      </c>
      <c r="M4317" s="27"/>
    </row>
    <row r="4318" spans="1:13" ht="30" customHeight="1" x14ac:dyDescent="0.3">
      <c r="A4318" s="27">
        <f t="shared" si="43"/>
        <v>672</v>
      </c>
      <c r="B4318" s="31">
        <v>44992</v>
      </c>
      <c r="C4318" s="31">
        <v>44914</v>
      </c>
      <c r="D4318" s="19" t="s">
        <v>225</v>
      </c>
      <c r="E4318" s="51" t="str">
        <f>IF(ISBLANK(LeaveTracker[[#This Row],[Employee Name]]),"-----",VLOOKUP(LeaveTracker[[#This Row],[Employee Name]],Employees[[Employee Name]:[Office]],7))</f>
        <v>CSWDO</v>
      </c>
      <c r="F4318" s="51" t="str">
        <f>IF(ISBLANK(LeaveTracker[[#This Row],[Employee Name]]),"-----",VLOOKUP(LeaveTracker[[#This Row],[Employee Name]],Employees[[Employee Name]:[Office]],6))</f>
        <v>REGULAR</v>
      </c>
      <c r="G4318" s="24">
        <v>44911</v>
      </c>
      <c r="H4318" s="24">
        <v>44911</v>
      </c>
      <c r="I4318" s="57" t="s">
        <v>300</v>
      </c>
      <c r="J4318" s="43" t="s">
        <v>105</v>
      </c>
      <c r="K4318" s="51" t="str">
        <f ca="1">LeaveTracker[[#This Row],[Days]]&amp;" "&amp;LeaveTracker[[#This Row],[Type of Leave]]</f>
        <v>1 OTHER</v>
      </c>
      <c r="L4318" s="23">
        <f ca="1">NETWORKDAYS(LeaveTracker[[#This Row],[Start Date]],LeaveTracker[[#This Row],[End Date]],lstHolidays)</f>
        <v>1</v>
      </c>
      <c r="M4318" s="27"/>
    </row>
    <row r="4319" spans="1:13" ht="30" customHeight="1" x14ac:dyDescent="0.3">
      <c r="A4319" s="27">
        <f t="shared" si="43"/>
        <v>673</v>
      </c>
      <c r="B4319" s="31">
        <v>44992</v>
      </c>
      <c r="C4319" s="31">
        <v>44930</v>
      </c>
      <c r="D4319" s="19" t="s">
        <v>752</v>
      </c>
      <c r="E4319" s="51" t="str">
        <f>IF(ISBLANK(LeaveTracker[[#This Row],[Employee Name]]),"-----",VLOOKUP(LeaveTracker[[#This Row],[Employee Name]],Employees[[Employee Name]:[Office]],7))</f>
        <v>CSWDO</v>
      </c>
      <c r="F4319" s="51" t="str">
        <f>IF(ISBLANK(LeaveTracker[[#This Row],[Employee Name]]),"-----",VLOOKUP(LeaveTracker[[#This Row],[Employee Name]],Employees[[Employee Name]:[Office]],6))</f>
        <v>REGULAR</v>
      </c>
      <c r="G4319" s="24">
        <v>44929</v>
      </c>
      <c r="H4319" s="24">
        <v>44929</v>
      </c>
      <c r="I4319" s="57" t="s">
        <v>81</v>
      </c>
      <c r="K4319" s="51" t="str">
        <f ca="1">LeaveTracker[[#This Row],[Days]]&amp;" "&amp;LeaveTracker[[#This Row],[Type of Leave]]</f>
        <v>1 SL</v>
      </c>
      <c r="L4319" s="23">
        <f ca="1">NETWORKDAYS(LeaveTracker[[#This Row],[Start Date]],LeaveTracker[[#This Row],[End Date]],lstHolidays)</f>
        <v>1</v>
      </c>
      <c r="M4319" s="27"/>
    </row>
    <row r="4320" spans="1:13" ht="30" customHeight="1" x14ac:dyDescent="0.3">
      <c r="A4320" s="27">
        <f t="shared" si="43"/>
        <v>674</v>
      </c>
      <c r="B4320" s="31">
        <v>44992</v>
      </c>
      <c r="C4320" s="31">
        <v>44923</v>
      </c>
      <c r="D4320" s="19" t="s">
        <v>358</v>
      </c>
      <c r="E4320" s="51" t="str">
        <f>IF(ISBLANK(LeaveTracker[[#This Row],[Employee Name]]),"-----",VLOOKUP(LeaveTracker[[#This Row],[Employee Name]],Employees[[Employee Name]:[Office]],7))</f>
        <v>LCR</v>
      </c>
      <c r="F4320" s="51" t="str">
        <f>IF(ISBLANK(LeaveTracker[[#This Row],[Employee Name]]),"-----",VLOOKUP(LeaveTracker[[#This Row],[Employee Name]],Employees[[Employee Name]:[Office]],6))</f>
        <v>REGULAR</v>
      </c>
      <c r="G4320" s="24">
        <v>44922</v>
      </c>
      <c r="H4320" s="24">
        <v>44922</v>
      </c>
      <c r="I4320" s="57" t="s">
        <v>81</v>
      </c>
      <c r="K4320" s="51" t="str">
        <f ca="1">LeaveTracker[[#This Row],[Days]]&amp;" "&amp;LeaveTracker[[#This Row],[Type of Leave]]</f>
        <v>1 SL</v>
      </c>
      <c r="L4320" s="23">
        <f ca="1">NETWORKDAYS(LeaveTracker[[#This Row],[Start Date]],LeaveTracker[[#This Row],[End Date]],lstHolidays)</f>
        <v>1</v>
      </c>
      <c r="M4320" s="27"/>
    </row>
    <row r="4321" spans="1:13" ht="30" customHeight="1" x14ac:dyDescent="0.3">
      <c r="A4321" s="27">
        <f t="shared" si="43"/>
        <v>675</v>
      </c>
      <c r="B4321" s="31">
        <v>44992</v>
      </c>
      <c r="C4321" s="31">
        <v>44935</v>
      </c>
      <c r="D4321" s="19" t="s">
        <v>867</v>
      </c>
      <c r="E4321" s="51" t="str">
        <f>IF(ISBLANK(LeaveTracker[[#This Row],[Employee Name]]),"-----",VLOOKUP(LeaveTracker[[#This Row],[Employee Name]],Employees[[Employee Name]:[Office]],7))</f>
        <v>ACCOUNTING</v>
      </c>
      <c r="F4321" s="51" t="str">
        <f>IF(ISBLANK(LeaveTracker[[#This Row],[Employee Name]]),"-----",VLOOKUP(LeaveTracker[[#This Row],[Employee Name]],Employees[[Employee Name]:[Office]],6))</f>
        <v>REGULAR</v>
      </c>
      <c r="G4321" s="24">
        <v>44935</v>
      </c>
      <c r="H4321" s="24">
        <v>44946</v>
      </c>
      <c r="I4321" s="57" t="s">
        <v>81</v>
      </c>
      <c r="K4321" s="51" t="str">
        <f ca="1">LeaveTracker[[#This Row],[Days]]&amp;" "&amp;LeaveTracker[[#This Row],[Type of Leave]]</f>
        <v>10 SL</v>
      </c>
      <c r="L4321" s="23">
        <f ca="1">NETWORKDAYS(LeaveTracker[[#This Row],[Start Date]],LeaveTracker[[#This Row],[End Date]],lstHolidays)</f>
        <v>10</v>
      </c>
      <c r="M4321" s="27"/>
    </row>
    <row r="4322" spans="1:13" ht="30" customHeight="1" x14ac:dyDescent="0.3">
      <c r="A4322" s="27">
        <f t="shared" si="43"/>
        <v>676</v>
      </c>
      <c r="B4322" s="31">
        <v>44992</v>
      </c>
      <c r="C4322" s="31">
        <v>44937</v>
      </c>
      <c r="D4322" s="19" t="s">
        <v>516</v>
      </c>
      <c r="E4322" s="51" t="str">
        <f>IF(ISBLANK(LeaveTracker[[#This Row],[Employee Name]]),"-----",VLOOKUP(LeaveTracker[[#This Row],[Employee Name]],Employees[[Employee Name]:[Office]],7))</f>
        <v>ACCOUNTING</v>
      </c>
      <c r="F4322" s="51" t="str">
        <f>IF(ISBLANK(LeaveTracker[[#This Row],[Employee Name]]),"-----",VLOOKUP(LeaveTracker[[#This Row],[Employee Name]],Employees[[Employee Name]:[Office]],6))</f>
        <v>REGULAR</v>
      </c>
      <c r="G4322" s="24">
        <v>44935</v>
      </c>
      <c r="H4322" s="24">
        <v>44935</v>
      </c>
      <c r="I4322" s="57" t="s">
        <v>81</v>
      </c>
      <c r="K4322" s="51" t="str">
        <f ca="1">LeaveTracker[[#This Row],[Days]]&amp;" "&amp;LeaveTracker[[#This Row],[Type of Leave]]</f>
        <v>1 SL</v>
      </c>
      <c r="L4322" s="23">
        <f ca="1">NETWORKDAYS(LeaveTracker[[#This Row],[Start Date]],LeaveTracker[[#This Row],[End Date]],lstHolidays)</f>
        <v>1</v>
      </c>
      <c r="M4322" s="27"/>
    </row>
    <row r="4323" spans="1:13" ht="30" customHeight="1" x14ac:dyDescent="0.3">
      <c r="A4323" s="27">
        <f t="shared" si="43"/>
        <v>677</v>
      </c>
      <c r="B4323" s="31">
        <v>44992</v>
      </c>
      <c r="C4323" s="31">
        <v>44937</v>
      </c>
      <c r="D4323" s="19" t="s">
        <v>516</v>
      </c>
      <c r="E4323" s="51" t="str">
        <f>IF(ISBLANK(LeaveTracker[[#This Row],[Employee Name]]),"-----",VLOOKUP(LeaveTracker[[#This Row],[Employee Name]],Employees[[Employee Name]:[Office]],7))</f>
        <v>ACCOUNTING</v>
      </c>
      <c r="F4323" s="51" t="str">
        <f>IF(ISBLANK(LeaveTracker[[#This Row],[Employee Name]]),"-----",VLOOKUP(LeaveTracker[[#This Row],[Employee Name]],Employees[[Employee Name]:[Office]],6))</f>
        <v>REGULAR</v>
      </c>
      <c r="G4323" s="24">
        <v>44907</v>
      </c>
      <c r="H4323" s="24">
        <v>44907</v>
      </c>
      <c r="I4323" s="57" t="s">
        <v>81</v>
      </c>
      <c r="K4323" s="51" t="str">
        <f ca="1">LeaveTracker[[#This Row],[Days]]&amp;" "&amp;LeaveTracker[[#This Row],[Type of Leave]]</f>
        <v>1 SL</v>
      </c>
      <c r="L4323" s="23">
        <f ca="1">NETWORKDAYS(LeaveTracker[[#This Row],[Start Date]],LeaveTracker[[#This Row],[End Date]],lstHolidays)</f>
        <v>1</v>
      </c>
      <c r="M4323" s="27"/>
    </row>
    <row r="4324" spans="1:13" ht="30" customHeight="1" x14ac:dyDescent="0.3">
      <c r="A4324" s="27">
        <v>677</v>
      </c>
      <c r="B4324" s="31">
        <v>44992</v>
      </c>
      <c r="C4324" s="31">
        <v>44937</v>
      </c>
      <c r="D4324" s="19" t="s">
        <v>516</v>
      </c>
      <c r="E4324" s="51" t="str">
        <f>IF(ISBLANK(LeaveTracker[[#This Row],[Employee Name]]),"-----",VLOOKUP(LeaveTracker[[#This Row],[Employee Name]],Employees[[Employee Name]:[Office]],7))</f>
        <v>ACCOUNTING</v>
      </c>
      <c r="F4324" s="51" t="str">
        <f>IF(ISBLANK(LeaveTracker[[#This Row],[Employee Name]]),"-----",VLOOKUP(LeaveTracker[[#This Row],[Employee Name]],Employees[[Employee Name]:[Office]],6))</f>
        <v>REGULAR</v>
      </c>
      <c r="G4324" s="24">
        <v>44918</v>
      </c>
      <c r="H4324" s="24">
        <v>44918</v>
      </c>
      <c r="I4324" s="57" t="s">
        <v>81</v>
      </c>
      <c r="K4324" s="51" t="str">
        <f ca="1">LeaveTracker[[#This Row],[Days]]&amp;" "&amp;LeaveTracker[[#This Row],[Type of Leave]]</f>
        <v>1 SL</v>
      </c>
      <c r="L4324" s="23">
        <f ca="1">NETWORKDAYS(LeaveTracker[[#This Row],[Start Date]],LeaveTracker[[#This Row],[End Date]],lstHolidays)</f>
        <v>1</v>
      </c>
      <c r="M4324" s="27"/>
    </row>
    <row r="4325" spans="1:13" ht="30" customHeight="1" x14ac:dyDescent="0.3">
      <c r="A4325" s="27">
        <f t="shared" si="43"/>
        <v>678</v>
      </c>
      <c r="B4325" s="31">
        <v>44992</v>
      </c>
      <c r="C4325" s="31">
        <v>44967</v>
      </c>
      <c r="D4325" s="19" t="s">
        <v>882</v>
      </c>
      <c r="E4325" s="51" t="str">
        <f>IF(ISBLANK(LeaveTracker[[#This Row],[Employee Name]]),"-----",VLOOKUP(LeaveTracker[[#This Row],[Employee Name]],Employees[[Employee Name]:[Office]],7))</f>
        <v>GSO</v>
      </c>
      <c r="F4325" s="51" t="str">
        <f>IF(ISBLANK(LeaveTracker[[#This Row],[Employee Name]]),"-----",VLOOKUP(LeaveTracker[[#This Row],[Employee Name]],Employees[[Employee Name]:[Office]],6))</f>
        <v>REGULAR</v>
      </c>
      <c r="G4325" s="24">
        <v>44966</v>
      </c>
      <c r="H4325" s="24">
        <v>44966</v>
      </c>
      <c r="I4325" s="57" t="s">
        <v>81</v>
      </c>
      <c r="K4325" s="51" t="str">
        <f ca="1">LeaveTracker[[#This Row],[Days]]&amp;" "&amp;LeaveTracker[[#This Row],[Type of Leave]]</f>
        <v>1 SL</v>
      </c>
      <c r="L4325" s="23">
        <f ca="1">NETWORKDAYS(LeaveTracker[[#This Row],[Start Date]],LeaveTracker[[#This Row],[End Date]],lstHolidays)</f>
        <v>1</v>
      </c>
      <c r="M4325" s="27"/>
    </row>
    <row r="4326" spans="1:13" ht="30" customHeight="1" x14ac:dyDescent="0.3">
      <c r="A4326" s="27">
        <f t="shared" si="43"/>
        <v>679</v>
      </c>
      <c r="B4326" s="31">
        <v>44992</v>
      </c>
      <c r="C4326" s="31">
        <v>44967</v>
      </c>
      <c r="D4326" s="19" t="s">
        <v>2175</v>
      </c>
      <c r="E4326" s="51" t="str">
        <f>IF(ISBLANK(LeaveTracker[[#This Row],[Employee Name]]),"-----",VLOOKUP(LeaveTracker[[#This Row],[Employee Name]],Employees[[Employee Name]:[Office]],7))</f>
        <v>GSO</v>
      </c>
      <c r="F4326" s="51" t="str">
        <f>IF(ISBLANK(LeaveTracker[[#This Row],[Employee Name]]),"-----",VLOOKUP(LeaveTracker[[#This Row],[Employee Name]],Employees[[Employee Name]:[Office]],6))</f>
        <v>REGULAR</v>
      </c>
      <c r="G4326" s="24">
        <v>44966</v>
      </c>
      <c r="H4326" s="24">
        <v>44966</v>
      </c>
      <c r="I4326" s="57" t="s">
        <v>300</v>
      </c>
      <c r="J4326" s="43" t="s">
        <v>105</v>
      </c>
      <c r="K4326" s="51" t="str">
        <f ca="1">LeaveTracker[[#This Row],[Days]]&amp;" "&amp;LeaveTracker[[#This Row],[Type of Leave]]</f>
        <v>1 OTHER</v>
      </c>
      <c r="L4326" s="23">
        <f ca="1">NETWORKDAYS(LeaveTracker[[#This Row],[Start Date]],LeaveTracker[[#This Row],[End Date]],lstHolidays)</f>
        <v>1</v>
      </c>
      <c r="M4326" s="27"/>
    </row>
    <row r="4327" spans="1:13" ht="30" customHeight="1" x14ac:dyDescent="0.3">
      <c r="A4327" s="27">
        <f t="shared" si="43"/>
        <v>680</v>
      </c>
      <c r="B4327" s="31">
        <v>44992</v>
      </c>
      <c r="C4327" s="31">
        <v>44958</v>
      </c>
      <c r="D4327" s="19" t="s">
        <v>1096</v>
      </c>
      <c r="E4327" s="51" t="str">
        <f>IF(ISBLANK(LeaveTracker[[#This Row],[Employee Name]]),"-----",VLOOKUP(LeaveTracker[[#This Row],[Employee Name]],Employees[[Employee Name]:[Office]],7))</f>
        <v>ACCOUNTING</v>
      </c>
      <c r="F4327" s="51" t="str">
        <f>IF(ISBLANK(LeaveTracker[[#This Row],[Employee Name]]),"-----",VLOOKUP(LeaveTracker[[#This Row],[Employee Name]],Employees[[Employee Name]:[Office]],6))</f>
        <v>REGULAR</v>
      </c>
      <c r="G4327" s="24">
        <v>44956</v>
      </c>
      <c r="H4327" s="24">
        <v>44957</v>
      </c>
      <c r="I4327" s="57" t="s">
        <v>81</v>
      </c>
      <c r="K4327" s="51" t="str">
        <f ca="1">LeaveTracker[[#This Row],[Days]]&amp;" "&amp;LeaveTracker[[#This Row],[Type of Leave]]</f>
        <v>2 SL</v>
      </c>
      <c r="L4327" s="23">
        <f ca="1">NETWORKDAYS(LeaveTracker[[#This Row],[Start Date]],LeaveTracker[[#This Row],[End Date]],lstHolidays)</f>
        <v>2</v>
      </c>
      <c r="M4327" s="27"/>
    </row>
    <row r="4328" spans="1:13" ht="30" customHeight="1" x14ac:dyDescent="0.3">
      <c r="A4328" s="27">
        <f t="shared" si="43"/>
        <v>681</v>
      </c>
      <c r="B4328" s="31">
        <v>44992</v>
      </c>
      <c r="C4328" s="31">
        <v>44957</v>
      </c>
      <c r="D4328" s="19" t="s">
        <v>2041</v>
      </c>
      <c r="E4328" s="51" t="str">
        <f>IF(ISBLANK(LeaveTracker[[#This Row],[Employee Name]]),"-----",VLOOKUP(LeaveTracker[[#This Row],[Employee Name]],Employees[[Employee Name]:[Office]],7))</f>
        <v>ACCOUNTING</v>
      </c>
      <c r="F4328" s="51" t="str">
        <f>IF(ISBLANK(LeaveTracker[[#This Row],[Employee Name]]),"-----",VLOOKUP(LeaveTracker[[#This Row],[Employee Name]],Employees[[Employee Name]:[Office]],6))</f>
        <v>REGULAR</v>
      </c>
      <c r="G4328" s="24">
        <v>44963</v>
      </c>
      <c r="H4328" s="24">
        <v>44963</v>
      </c>
      <c r="I4328" s="57" t="s">
        <v>82</v>
      </c>
      <c r="K4328" s="51" t="str">
        <f ca="1">LeaveTracker[[#This Row],[Days]]&amp;" "&amp;LeaveTracker[[#This Row],[Type of Leave]]</f>
        <v>1 VL</v>
      </c>
      <c r="L4328" s="23">
        <f ca="1">NETWORKDAYS(LeaveTracker[[#This Row],[Start Date]],LeaveTracker[[#This Row],[End Date]],lstHolidays)</f>
        <v>1</v>
      </c>
      <c r="M4328" s="27"/>
    </row>
    <row r="4329" spans="1:13" ht="30" customHeight="1" x14ac:dyDescent="0.3">
      <c r="A4329" s="27">
        <f t="shared" si="43"/>
        <v>682</v>
      </c>
      <c r="B4329" s="31">
        <v>44992</v>
      </c>
      <c r="C4329" s="31">
        <v>44959</v>
      </c>
      <c r="D4329" s="19" t="s">
        <v>1087</v>
      </c>
      <c r="E4329" s="51" t="str">
        <f>IF(ISBLANK(LeaveTracker[[#This Row],[Employee Name]]),"-----",VLOOKUP(LeaveTracker[[#This Row],[Employee Name]],Employees[[Employee Name]:[Office]],7))</f>
        <v>ACCOUNTING</v>
      </c>
      <c r="F4329" s="51" t="str">
        <f>IF(ISBLANK(LeaveTracker[[#This Row],[Employee Name]]),"-----",VLOOKUP(LeaveTracker[[#This Row],[Employee Name]],Employees[[Employee Name]:[Office]],6))</f>
        <v>REGULAR</v>
      </c>
      <c r="G4329" s="24">
        <v>44958</v>
      </c>
      <c r="H4329" s="24">
        <v>44958</v>
      </c>
      <c r="I4329" s="57" t="s">
        <v>81</v>
      </c>
      <c r="K4329" s="51" t="str">
        <f ca="1">LeaveTracker[[#This Row],[Days]]&amp;" "&amp;LeaveTracker[[#This Row],[Type of Leave]]</f>
        <v>1 SL</v>
      </c>
      <c r="L4329" s="23">
        <f ca="1">NETWORKDAYS(LeaveTracker[[#This Row],[Start Date]],LeaveTracker[[#This Row],[End Date]],lstHolidays)</f>
        <v>1</v>
      </c>
      <c r="M4329" s="27"/>
    </row>
    <row r="4330" spans="1:13" ht="30" customHeight="1" x14ac:dyDescent="0.3">
      <c r="A4330" s="27">
        <f t="shared" si="43"/>
        <v>683</v>
      </c>
      <c r="B4330" s="31">
        <v>44992</v>
      </c>
      <c r="C4330" s="31">
        <v>44930</v>
      </c>
      <c r="D4330" s="19" t="s">
        <v>864</v>
      </c>
      <c r="E4330" s="51" t="str">
        <f>IF(ISBLANK(LeaveTracker[[#This Row],[Employee Name]]),"-----",VLOOKUP(LeaveTracker[[#This Row],[Employee Name]],Employees[[Employee Name]:[Office]],7))</f>
        <v>ACCOUNTING</v>
      </c>
      <c r="F4330" s="51" t="str">
        <f>IF(ISBLANK(LeaveTracker[[#This Row],[Employee Name]]),"-----",VLOOKUP(LeaveTracker[[#This Row],[Employee Name]],Employees[[Employee Name]:[Office]],6))</f>
        <v>REGULAR</v>
      </c>
      <c r="G4330" s="24">
        <v>44917</v>
      </c>
      <c r="H4330" s="24">
        <v>44917</v>
      </c>
      <c r="I4330" s="57" t="s">
        <v>81</v>
      </c>
      <c r="K4330" s="51" t="str">
        <f ca="1">LeaveTracker[[#This Row],[Days]]&amp;" "&amp;LeaveTracker[[#This Row],[Type of Leave]]</f>
        <v>1 SL</v>
      </c>
      <c r="L4330" s="23">
        <f ca="1">NETWORKDAYS(LeaveTracker[[#This Row],[Start Date]],LeaveTracker[[#This Row],[End Date]],lstHolidays)</f>
        <v>1</v>
      </c>
      <c r="M4330" s="27"/>
    </row>
    <row r="4331" spans="1:13" ht="30" customHeight="1" x14ac:dyDescent="0.3">
      <c r="A4331" s="27">
        <f t="shared" si="43"/>
        <v>684</v>
      </c>
      <c r="B4331" s="31">
        <v>44992</v>
      </c>
      <c r="C4331" s="31">
        <v>44966</v>
      </c>
      <c r="D4331" s="19" t="s">
        <v>867</v>
      </c>
      <c r="E4331" s="51" t="str">
        <f>IF(ISBLANK(LeaveTracker[[#This Row],[Employee Name]]),"-----",VLOOKUP(LeaveTracker[[#This Row],[Employee Name]],Employees[[Employee Name]:[Office]],7))</f>
        <v>ACCOUNTING</v>
      </c>
      <c r="F4331" s="51" t="str">
        <f>IF(ISBLANK(LeaveTracker[[#This Row],[Employee Name]]),"-----",VLOOKUP(LeaveTracker[[#This Row],[Employee Name]],Employees[[Employee Name]:[Office]],6))</f>
        <v>REGULAR</v>
      </c>
      <c r="G4331" s="24">
        <v>44918</v>
      </c>
      <c r="H4331" s="24">
        <v>44918</v>
      </c>
      <c r="I4331" s="57" t="s">
        <v>81</v>
      </c>
      <c r="K4331" s="51" t="str">
        <f ca="1">LeaveTracker[[#This Row],[Days]]&amp;" "&amp;LeaveTracker[[#This Row],[Type of Leave]]</f>
        <v>1 SL</v>
      </c>
      <c r="L4331" s="23">
        <f ca="1">NETWORKDAYS(LeaveTracker[[#This Row],[Start Date]],LeaveTracker[[#This Row],[End Date]],lstHolidays)</f>
        <v>1</v>
      </c>
      <c r="M4331" s="27"/>
    </row>
    <row r="4332" spans="1:13" ht="30" customHeight="1" x14ac:dyDescent="0.3">
      <c r="A4332" s="27">
        <v>684</v>
      </c>
      <c r="B4332" s="31">
        <v>44992</v>
      </c>
      <c r="C4332" s="31">
        <v>44966</v>
      </c>
      <c r="D4332" s="19" t="s">
        <v>867</v>
      </c>
      <c r="E4332" s="51" t="str">
        <f>IF(ISBLANK(LeaveTracker[[#This Row],[Employee Name]]),"-----",VLOOKUP(LeaveTracker[[#This Row],[Employee Name]],Employees[[Employee Name]:[Office]],7))</f>
        <v>ACCOUNTING</v>
      </c>
      <c r="F4332" s="51" t="str">
        <f>IF(ISBLANK(LeaveTracker[[#This Row],[Employee Name]]),"-----",VLOOKUP(LeaveTracker[[#This Row],[Employee Name]],Employees[[Employee Name]:[Office]],6))</f>
        <v>REGULAR</v>
      </c>
      <c r="G4332" s="24">
        <v>44922</v>
      </c>
      <c r="H4332" s="24">
        <v>44922</v>
      </c>
      <c r="I4332" s="57" t="s">
        <v>81</v>
      </c>
      <c r="K4332" s="51" t="str">
        <f ca="1">LeaveTracker[[#This Row],[Days]]&amp;" "&amp;LeaveTracker[[#This Row],[Type of Leave]]</f>
        <v>1 SL</v>
      </c>
      <c r="L4332" s="23">
        <f ca="1">NETWORKDAYS(LeaveTracker[[#This Row],[Start Date]],LeaveTracker[[#This Row],[End Date]],lstHolidays)</f>
        <v>1</v>
      </c>
      <c r="M4332" s="27"/>
    </row>
    <row r="4333" spans="1:13" ht="30" customHeight="1" x14ac:dyDescent="0.3">
      <c r="A4333" s="27">
        <v>684</v>
      </c>
      <c r="B4333" s="31">
        <v>44992</v>
      </c>
      <c r="C4333" s="31">
        <v>44966</v>
      </c>
      <c r="D4333" s="19" t="s">
        <v>867</v>
      </c>
      <c r="E4333" s="51" t="str">
        <f>IF(ISBLANK(LeaveTracker[[#This Row],[Employee Name]]),"-----",VLOOKUP(LeaveTracker[[#This Row],[Employee Name]],Employees[[Employee Name]:[Office]],7))</f>
        <v>ACCOUNTING</v>
      </c>
      <c r="F4333" s="51" t="str">
        <f>IF(ISBLANK(LeaveTracker[[#This Row],[Employee Name]]),"-----",VLOOKUP(LeaveTracker[[#This Row],[Employee Name]],Employees[[Employee Name]:[Office]],6))</f>
        <v>REGULAR</v>
      </c>
      <c r="G4333" s="24">
        <v>44929</v>
      </c>
      <c r="H4333" s="24">
        <v>44932</v>
      </c>
      <c r="I4333" s="57" t="s">
        <v>81</v>
      </c>
      <c r="K4333" s="51" t="str">
        <f ca="1">LeaveTracker[[#This Row],[Days]]&amp;" "&amp;LeaveTracker[[#This Row],[Type of Leave]]</f>
        <v>4 SL</v>
      </c>
      <c r="L4333" s="23">
        <f ca="1">NETWORKDAYS(LeaveTracker[[#This Row],[Start Date]],LeaveTracker[[#This Row],[End Date]],lstHolidays)</f>
        <v>4</v>
      </c>
      <c r="M4333" s="27"/>
    </row>
    <row r="4334" spans="1:13" ht="30" customHeight="1" x14ac:dyDescent="0.3">
      <c r="A4334" s="27">
        <f t="shared" si="43"/>
        <v>685</v>
      </c>
      <c r="B4334" s="31">
        <v>44992</v>
      </c>
      <c r="C4334" s="31">
        <v>44950</v>
      </c>
      <c r="D4334" s="19" t="s">
        <v>1014</v>
      </c>
      <c r="E4334" s="51" t="str">
        <f>IF(ISBLANK(LeaveTracker[[#This Row],[Employee Name]]),"-----",VLOOKUP(LeaveTracker[[#This Row],[Employee Name]],Employees[[Employee Name]:[Office]],7))</f>
        <v>ACCOUNTING</v>
      </c>
      <c r="F4334" s="51" t="str">
        <f>IF(ISBLANK(LeaveTracker[[#This Row],[Employee Name]]),"-----",VLOOKUP(LeaveTracker[[#This Row],[Employee Name]],Employees[[Employee Name]:[Office]],6))</f>
        <v>REGULAR</v>
      </c>
      <c r="G4334" s="24">
        <v>44959</v>
      </c>
      <c r="H4334" s="24">
        <v>44959</v>
      </c>
      <c r="I4334" s="57" t="s">
        <v>82</v>
      </c>
      <c r="K4334" s="51" t="str">
        <f ca="1">LeaveTracker[[#This Row],[Days]]&amp;" "&amp;LeaveTracker[[#This Row],[Type of Leave]]</f>
        <v>1 VL</v>
      </c>
      <c r="L4334" s="23">
        <f ca="1">NETWORKDAYS(LeaveTracker[[#This Row],[Start Date]],LeaveTracker[[#This Row],[End Date]],lstHolidays)</f>
        <v>1</v>
      </c>
      <c r="M4334" s="27"/>
    </row>
    <row r="4335" spans="1:13" ht="30" customHeight="1" x14ac:dyDescent="0.3">
      <c r="A4335" s="27">
        <f t="shared" si="43"/>
        <v>686</v>
      </c>
      <c r="B4335" s="31">
        <v>44992</v>
      </c>
      <c r="C4335" s="31">
        <v>44958</v>
      </c>
      <c r="D4335" s="19" t="s">
        <v>516</v>
      </c>
      <c r="E4335" s="51" t="str">
        <f>IF(ISBLANK(LeaveTracker[[#This Row],[Employee Name]]),"-----",VLOOKUP(LeaveTracker[[#This Row],[Employee Name]],Employees[[Employee Name]:[Office]],7))</f>
        <v>ACCOUNTING</v>
      </c>
      <c r="F4335" s="51" t="str">
        <f>IF(ISBLANK(LeaveTracker[[#This Row],[Employee Name]]),"-----",VLOOKUP(LeaveTracker[[#This Row],[Employee Name]],Employees[[Employee Name]:[Office]],6))</f>
        <v>REGULAR</v>
      </c>
      <c r="G4335" s="24">
        <v>44939</v>
      </c>
      <c r="H4335" s="24">
        <v>44939</v>
      </c>
      <c r="I4335" s="57" t="s">
        <v>81</v>
      </c>
      <c r="K4335" s="51" t="str">
        <f ca="1">LeaveTracker[[#This Row],[Days]]&amp;" "&amp;LeaveTracker[[#This Row],[Type of Leave]]</f>
        <v>1 SL</v>
      </c>
      <c r="L4335" s="23">
        <f ca="1">NETWORKDAYS(LeaveTracker[[#This Row],[Start Date]],LeaveTracker[[#This Row],[End Date]],lstHolidays)</f>
        <v>1</v>
      </c>
      <c r="M4335" s="27"/>
    </row>
    <row r="4336" spans="1:13" ht="30" customHeight="1" x14ac:dyDescent="0.3">
      <c r="A4336" s="27">
        <v>686</v>
      </c>
      <c r="B4336" s="31">
        <v>44992</v>
      </c>
      <c r="C4336" s="31">
        <v>44958</v>
      </c>
      <c r="D4336" s="19" t="s">
        <v>516</v>
      </c>
      <c r="E4336" s="51" t="str">
        <f>IF(ISBLANK(LeaveTracker[[#This Row],[Employee Name]]),"-----",VLOOKUP(LeaveTracker[[#This Row],[Employee Name]],Employees[[Employee Name]:[Office]],7))</f>
        <v>ACCOUNTING</v>
      </c>
      <c r="F4336" s="51" t="str">
        <f>IF(ISBLANK(LeaveTracker[[#This Row],[Employee Name]]),"-----",VLOOKUP(LeaveTracker[[#This Row],[Employee Name]],Employees[[Employee Name]:[Office]],6))</f>
        <v>REGULAR</v>
      </c>
      <c r="G4336" s="24">
        <v>44951</v>
      </c>
      <c r="H4336" s="24">
        <v>44951</v>
      </c>
      <c r="I4336" s="57" t="s">
        <v>81</v>
      </c>
      <c r="K4336" s="51" t="str">
        <f ca="1">LeaveTracker[[#This Row],[Days]]&amp;" "&amp;LeaveTracker[[#This Row],[Type of Leave]]</f>
        <v>1 SL</v>
      </c>
      <c r="L4336" s="23">
        <f ca="1">NETWORKDAYS(LeaveTracker[[#This Row],[Start Date]],LeaveTracker[[#This Row],[End Date]],lstHolidays)</f>
        <v>1</v>
      </c>
      <c r="M4336" s="27"/>
    </row>
    <row r="4337" spans="1:13" ht="30" customHeight="1" x14ac:dyDescent="0.3">
      <c r="A4337" s="27">
        <v>686</v>
      </c>
      <c r="B4337" s="31">
        <v>44992</v>
      </c>
      <c r="C4337" s="31">
        <v>44958</v>
      </c>
      <c r="D4337" s="19" t="s">
        <v>516</v>
      </c>
      <c r="E4337" s="51" t="str">
        <f>IF(ISBLANK(LeaveTracker[[#This Row],[Employee Name]]),"-----",VLOOKUP(LeaveTracker[[#This Row],[Employee Name]],Employees[[Employee Name]:[Office]],7))</f>
        <v>ACCOUNTING</v>
      </c>
      <c r="F4337" s="51" t="str">
        <f>IF(ISBLANK(LeaveTracker[[#This Row],[Employee Name]]),"-----",VLOOKUP(LeaveTracker[[#This Row],[Employee Name]],Employees[[Employee Name]:[Office]],6))</f>
        <v>REGULAR</v>
      </c>
      <c r="G4337" s="24">
        <v>44956</v>
      </c>
      <c r="H4337" s="24">
        <v>44956</v>
      </c>
      <c r="I4337" s="57" t="s">
        <v>81</v>
      </c>
      <c r="K4337" s="51" t="str">
        <f ca="1">LeaveTracker[[#This Row],[Days]]&amp;" "&amp;LeaveTracker[[#This Row],[Type of Leave]]</f>
        <v>1 SL</v>
      </c>
      <c r="L4337" s="23">
        <f ca="1">NETWORKDAYS(LeaveTracker[[#This Row],[Start Date]],LeaveTracker[[#This Row],[End Date]],lstHolidays)</f>
        <v>1</v>
      </c>
      <c r="M4337" s="27"/>
    </row>
    <row r="4338" spans="1:13" ht="30" customHeight="1" x14ac:dyDescent="0.3">
      <c r="A4338" s="27">
        <f t="shared" si="43"/>
        <v>687</v>
      </c>
      <c r="B4338" s="31">
        <v>44992</v>
      </c>
      <c r="C4338" s="31">
        <v>44958</v>
      </c>
      <c r="D4338" s="19" t="s">
        <v>1096</v>
      </c>
      <c r="E4338" s="51" t="str">
        <f>IF(ISBLANK(LeaveTracker[[#This Row],[Employee Name]]),"-----",VLOOKUP(LeaveTracker[[#This Row],[Employee Name]],Employees[[Employee Name]:[Office]],7))</f>
        <v>ACCOUNTING</v>
      </c>
      <c r="F4338" s="51" t="str">
        <f>IF(ISBLANK(LeaveTracker[[#This Row],[Employee Name]]),"-----",VLOOKUP(LeaveTracker[[#This Row],[Employee Name]],Employees[[Employee Name]:[Office]],6))</f>
        <v>REGULAR</v>
      </c>
      <c r="G4338" s="24">
        <v>44949</v>
      </c>
      <c r="H4338" s="24">
        <v>44949</v>
      </c>
      <c r="I4338" s="57" t="s">
        <v>81</v>
      </c>
      <c r="K4338" s="51" t="str">
        <f ca="1">LeaveTracker[[#This Row],[Days]]&amp;" "&amp;LeaveTracker[[#This Row],[Type of Leave]]</f>
        <v>1 SL</v>
      </c>
      <c r="L4338" s="23">
        <f ca="1">NETWORKDAYS(LeaveTracker[[#This Row],[Start Date]],LeaveTracker[[#This Row],[End Date]],lstHolidays)</f>
        <v>1</v>
      </c>
      <c r="M4338" s="27"/>
    </row>
    <row r="4339" spans="1:13" ht="30" customHeight="1" x14ac:dyDescent="0.3">
      <c r="A4339" s="27">
        <f t="shared" si="43"/>
        <v>688</v>
      </c>
      <c r="B4339" s="31">
        <v>44992</v>
      </c>
      <c r="C4339" s="31">
        <v>44953</v>
      </c>
      <c r="D4339" s="19" t="s">
        <v>1860</v>
      </c>
      <c r="E4339" s="51" t="str">
        <f>IF(ISBLANK(LeaveTracker[[#This Row],[Employee Name]]),"-----",VLOOKUP(LeaveTracker[[#This Row],[Employee Name]],Employees[[Employee Name]:[Office]],7))</f>
        <v>BIR</v>
      </c>
      <c r="F4339" s="51" t="str">
        <f>IF(ISBLANK(LeaveTracker[[#This Row],[Employee Name]]),"-----",VLOOKUP(LeaveTracker[[#This Row],[Employee Name]],Employees[[Employee Name]:[Office]],6))</f>
        <v>CASUAL</v>
      </c>
      <c r="G4339" s="24">
        <v>44960</v>
      </c>
      <c r="H4339" s="24">
        <v>44960</v>
      </c>
      <c r="I4339" s="57" t="s">
        <v>300</v>
      </c>
      <c r="J4339" s="43" t="s">
        <v>105</v>
      </c>
      <c r="K4339" s="51" t="str">
        <f ca="1">LeaveTracker[[#This Row],[Days]]&amp;" "&amp;LeaveTracker[[#This Row],[Type of Leave]]</f>
        <v>1 OTHER</v>
      </c>
      <c r="L4339" s="23">
        <f ca="1">NETWORKDAYS(LeaveTracker[[#This Row],[Start Date]],LeaveTracker[[#This Row],[End Date]],lstHolidays)</f>
        <v>1</v>
      </c>
      <c r="M4339" s="27"/>
    </row>
    <row r="4340" spans="1:13" ht="30" customHeight="1" x14ac:dyDescent="0.3">
      <c r="A4340" s="27">
        <f t="shared" si="43"/>
        <v>689</v>
      </c>
      <c r="B4340" s="31">
        <v>44992</v>
      </c>
      <c r="C4340" s="31">
        <v>44950</v>
      </c>
      <c r="D4340" s="19" t="s">
        <v>522</v>
      </c>
      <c r="E4340" s="51" t="str">
        <f>IF(ISBLANK(LeaveTracker[[#This Row],[Employee Name]]),"-----",VLOOKUP(LeaveTracker[[#This Row],[Employee Name]],Employees[[Employee Name]:[Office]],7))</f>
        <v>ACCOUNTING</v>
      </c>
      <c r="F4340" s="51" t="str">
        <f>IF(ISBLANK(LeaveTracker[[#This Row],[Employee Name]]),"-----",VLOOKUP(LeaveTracker[[#This Row],[Employee Name]],Employees[[Employee Name]:[Office]],6))</f>
        <v>REGULAR</v>
      </c>
      <c r="G4340" s="24">
        <v>44945</v>
      </c>
      <c r="H4340" s="24">
        <v>44945</v>
      </c>
      <c r="I4340" s="57" t="s">
        <v>81</v>
      </c>
      <c r="K4340" s="51" t="str">
        <f ca="1">LeaveTracker[[#This Row],[Days]]&amp;" "&amp;LeaveTracker[[#This Row],[Type of Leave]]</f>
        <v>1 SL</v>
      </c>
      <c r="L4340" s="23">
        <f ca="1">NETWORKDAYS(LeaveTracker[[#This Row],[Start Date]],LeaveTracker[[#This Row],[End Date]],lstHolidays)</f>
        <v>1</v>
      </c>
      <c r="M4340" s="27"/>
    </row>
    <row r="4341" spans="1:13" ht="30" customHeight="1" x14ac:dyDescent="0.3">
      <c r="A4341" s="27">
        <f t="shared" si="43"/>
        <v>690</v>
      </c>
      <c r="B4341" s="31">
        <v>44992</v>
      </c>
      <c r="C4341" s="31">
        <v>44777</v>
      </c>
      <c r="D4341" s="19" t="s">
        <v>1848</v>
      </c>
      <c r="E4341" s="51" t="str">
        <f>IF(ISBLANK(LeaveTracker[[#This Row],[Employee Name]]),"-----",VLOOKUP(LeaveTracker[[#This Row],[Employee Name]],Employees[[Employee Name]:[Office]],7))</f>
        <v>TCIS</v>
      </c>
      <c r="F4341" s="51" t="str">
        <f>IF(ISBLANK(LeaveTracker[[#This Row],[Employee Name]]),"-----",VLOOKUP(LeaveTracker[[#This Row],[Employee Name]],Employees[[Employee Name]:[Office]],6))</f>
        <v>CASUAL</v>
      </c>
      <c r="G4341" s="24">
        <v>44918</v>
      </c>
      <c r="H4341" s="24">
        <v>44924</v>
      </c>
      <c r="I4341" s="57" t="s">
        <v>82</v>
      </c>
      <c r="K4341" s="51" t="str">
        <f ca="1">LeaveTracker[[#This Row],[Days]]&amp;" "&amp;LeaveTracker[[#This Row],[Type of Leave]]</f>
        <v>4 VL</v>
      </c>
      <c r="L4341" s="23">
        <f ca="1">NETWORKDAYS(LeaveTracker[[#This Row],[Start Date]],LeaveTracker[[#This Row],[End Date]],lstHolidays)</f>
        <v>4</v>
      </c>
      <c r="M4341" s="27"/>
    </row>
    <row r="4342" spans="1:13" ht="30" customHeight="1" x14ac:dyDescent="0.3">
      <c r="A4342" s="27">
        <f t="shared" si="43"/>
        <v>691</v>
      </c>
      <c r="B4342" s="31">
        <v>44992</v>
      </c>
      <c r="C4342" s="31">
        <v>44937</v>
      </c>
      <c r="D4342" s="19" t="s">
        <v>1168</v>
      </c>
      <c r="E4342" s="51" t="str">
        <f>IF(ISBLANK(LeaveTracker[[#This Row],[Employee Name]]),"-----",VLOOKUP(LeaveTracker[[#This Row],[Employee Name]],Employees[[Employee Name]:[Office]],7))</f>
        <v>CSWDO</v>
      </c>
      <c r="F4342" s="51" t="str">
        <f>IF(ISBLANK(LeaveTracker[[#This Row],[Employee Name]]),"-----",VLOOKUP(LeaveTracker[[#This Row],[Employee Name]],Employees[[Employee Name]:[Office]],6))</f>
        <v>REGULAR</v>
      </c>
      <c r="G4342" s="24">
        <v>44939</v>
      </c>
      <c r="H4342" s="24">
        <v>44939</v>
      </c>
      <c r="I4342" s="57" t="s">
        <v>300</v>
      </c>
      <c r="K4342" s="51" t="str">
        <f ca="1">LeaveTracker[[#This Row],[Days]]&amp;" "&amp;LeaveTracker[[#This Row],[Type of Leave]]</f>
        <v>1 OTHER</v>
      </c>
      <c r="L4342" s="23">
        <f ca="1">NETWORKDAYS(LeaveTracker[[#This Row],[Start Date]],LeaveTracker[[#This Row],[End Date]],lstHolidays)</f>
        <v>1</v>
      </c>
      <c r="M4342" s="27"/>
    </row>
    <row r="4343" spans="1:13" ht="30" customHeight="1" x14ac:dyDescent="0.3">
      <c r="A4343" s="27">
        <f t="shared" si="43"/>
        <v>692</v>
      </c>
      <c r="B4343" s="31">
        <v>44992</v>
      </c>
      <c r="C4343" s="31">
        <v>44914</v>
      </c>
      <c r="D4343" s="19" t="s">
        <v>1851</v>
      </c>
      <c r="E4343" s="51" t="str">
        <f>IF(ISBLANK(LeaveTracker[[#This Row],[Employee Name]]),"-----",VLOOKUP(LeaveTracker[[#This Row],[Employee Name]],Employees[[Employee Name]:[Office]],7))</f>
        <v>CPDO</v>
      </c>
      <c r="F4343" s="51" t="str">
        <f>IF(ISBLANK(LeaveTracker[[#This Row],[Employee Name]]),"-----",VLOOKUP(LeaveTracker[[#This Row],[Employee Name]],Employees[[Employee Name]:[Office]],6))</f>
        <v>CASUAL</v>
      </c>
      <c r="G4343" s="24">
        <v>44914</v>
      </c>
      <c r="H4343" s="24">
        <v>44932</v>
      </c>
      <c r="I4343" s="57" t="s">
        <v>81</v>
      </c>
      <c r="K4343" s="51" t="str">
        <f ca="1">LeaveTracker[[#This Row],[Days]]&amp;" "&amp;LeaveTracker[[#This Row],[Type of Leave]]</f>
        <v>12 SL</v>
      </c>
      <c r="L4343" s="23">
        <f ca="1">NETWORKDAYS(LeaveTracker[[#This Row],[Start Date]],LeaveTracker[[#This Row],[End Date]],lstHolidays)</f>
        <v>12</v>
      </c>
      <c r="M4343" s="27"/>
    </row>
    <row r="4344" spans="1:13" ht="30" customHeight="1" x14ac:dyDescent="0.3">
      <c r="A4344" s="27">
        <f t="shared" si="43"/>
        <v>693</v>
      </c>
      <c r="B4344" s="31">
        <v>44992</v>
      </c>
      <c r="C4344" s="31">
        <v>44917</v>
      </c>
      <c r="D4344" s="19" t="s">
        <v>1852</v>
      </c>
      <c r="E4344" s="51" t="str">
        <f>IF(ISBLANK(LeaveTracker[[#This Row],[Employee Name]]),"-----",VLOOKUP(LeaveTracker[[#This Row],[Employee Name]],Employees[[Employee Name]:[Office]],7))</f>
        <v>CSWDO</v>
      </c>
      <c r="F4344" s="51" t="str">
        <f>IF(ISBLANK(LeaveTracker[[#This Row],[Employee Name]]),"-----",VLOOKUP(LeaveTracker[[#This Row],[Employee Name]],Employees[[Employee Name]:[Office]],6))</f>
        <v>CASUAL</v>
      </c>
      <c r="G4344" s="24">
        <v>44916</v>
      </c>
      <c r="H4344" s="24">
        <v>44916</v>
      </c>
      <c r="I4344" s="57" t="s">
        <v>81</v>
      </c>
      <c r="K4344" s="51" t="str">
        <f ca="1">LeaveTracker[[#This Row],[Days]]&amp;" "&amp;LeaveTracker[[#This Row],[Type of Leave]]</f>
        <v>1 SL</v>
      </c>
      <c r="L4344" s="23">
        <f ca="1">NETWORKDAYS(LeaveTracker[[#This Row],[Start Date]],LeaveTracker[[#This Row],[End Date]],lstHolidays)</f>
        <v>1</v>
      </c>
      <c r="M4344" s="27"/>
    </row>
    <row r="4345" spans="1:13" ht="30" customHeight="1" x14ac:dyDescent="0.3">
      <c r="A4345" s="27">
        <f t="shared" si="43"/>
        <v>694</v>
      </c>
      <c r="B4345" s="31">
        <v>44992</v>
      </c>
      <c r="C4345" s="31">
        <v>44951</v>
      </c>
      <c r="D4345" s="19" t="s">
        <v>1974</v>
      </c>
      <c r="E4345" s="51" t="str">
        <f>IF(ISBLANK(LeaveTracker[[#This Row],[Employee Name]]),"-----",VLOOKUP(LeaveTracker[[#This Row],[Employee Name]],Employees[[Employee Name]:[Office]],7))</f>
        <v>ONT</v>
      </c>
      <c r="F4345" s="51" t="str">
        <f>IF(ISBLANK(LeaveTracker[[#This Row],[Employee Name]]),"-----",VLOOKUP(LeaveTracker[[#This Row],[Employee Name]],Employees[[Employee Name]:[Office]],6))</f>
        <v>REGULAR</v>
      </c>
      <c r="G4345" s="24">
        <v>44949</v>
      </c>
      <c r="H4345" s="24">
        <v>44949</v>
      </c>
      <c r="I4345" s="57" t="s">
        <v>81</v>
      </c>
      <c r="K4345" s="51" t="str">
        <f ca="1">LeaveTracker[[#This Row],[Days]]&amp;" "&amp;LeaveTracker[[#This Row],[Type of Leave]]</f>
        <v>1 SL</v>
      </c>
      <c r="L4345" s="23">
        <f ca="1">NETWORKDAYS(LeaveTracker[[#This Row],[Start Date]],LeaveTracker[[#This Row],[End Date]],lstHolidays)</f>
        <v>1</v>
      </c>
      <c r="M4345" s="27"/>
    </row>
    <row r="4346" spans="1:13" ht="30" customHeight="1" x14ac:dyDescent="0.3">
      <c r="A4346" s="27">
        <f t="shared" si="43"/>
        <v>695</v>
      </c>
      <c r="B4346" s="31">
        <v>44992</v>
      </c>
      <c r="C4346" s="31">
        <v>44928</v>
      </c>
      <c r="D4346" s="19" t="s">
        <v>1975</v>
      </c>
      <c r="E4346" s="51" t="str">
        <f>IF(ISBLANK(LeaveTracker[[#This Row],[Employee Name]]),"-----",VLOOKUP(LeaveTracker[[#This Row],[Employee Name]],Employees[[Employee Name]:[Office]],7))</f>
        <v>ONT</v>
      </c>
      <c r="F4346" s="51" t="str">
        <f>IF(ISBLANK(LeaveTracker[[#This Row],[Employee Name]]),"-----",VLOOKUP(LeaveTracker[[#This Row],[Employee Name]],Employees[[Employee Name]:[Office]],6))</f>
        <v>CASUAL</v>
      </c>
      <c r="G4346" s="24">
        <v>44957</v>
      </c>
      <c r="H4346" s="24">
        <v>44957</v>
      </c>
      <c r="I4346" s="57" t="s">
        <v>81</v>
      </c>
      <c r="K4346" s="51" t="str">
        <f ca="1">LeaveTracker[[#This Row],[Days]]&amp;" "&amp;LeaveTracker[[#This Row],[Type of Leave]]</f>
        <v>1 SL</v>
      </c>
      <c r="L4346" s="23">
        <f ca="1">NETWORKDAYS(LeaveTracker[[#This Row],[Start Date]],LeaveTracker[[#This Row],[End Date]],lstHolidays)</f>
        <v>1</v>
      </c>
      <c r="M4346" s="27"/>
    </row>
    <row r="4347" spans="1:13" ht="30" customHeight="1" x14ac:dyDescent="0.3">
      <c r="A4347" s="27">
        <f t="shared" si="43"/>
        <v>696</v>
      </c>
      <c r="B4347" s="31">
        <v>44992</v>
      </c>
      <c r="C4347" s="31">
        <v>44959</v>
      </c>
      <c r="D4347" s="19" t="s">
        <v>2176</v>
      </c>
      <c r="E4347" s="51" t="str">
        <f>IF(ISBLANK(LeaveTracker[[#This Row],[Employee Name]]),"-----",VLOOKUP(LeaveTracker[[#This Row],[Employee Name]],Employees[[Employee Name]:[Office]],7))</f>
        <v>CENRO</v>
      </c>
      <c r="F4347" s="51">
        <f>IF(ISBLANK(LeaveTracker[[#This Row],[Employee Name]]),"-----",VLOOKUP(LeaveTracker[[#This Row],[Employee Name]],Employees[[Employee Name]:[Office]],6))</f>
        <v>0</v>
      </c>
      <c r="G4347" s="24">
        <v>44957</v>
      </c>
      <c r="H4347" s="24">
        <v>44958</v>
      </c>
      <c r="I4347" s="57" t="s">
        <v>81</v>
      </c>
      <c r="K4347" s="51" t="str">
        <f ca="1">LeaveTracker[[#This Row],[Days]]&amp;" "&amp;LeaveTracker[[#This Row],[Type of Leave]]</f>
        <v>2 SL</v>
      </c>
      <c r="L4347" s="23">
        <f ca="1">NETWORKDAYS(LeaveTracker[[#This Row],[Start Date]],LeaveTracker[[#This Row],[End Date]],lstHolidays)</f>
        <v>2</v>
      </c>
      <c r="M4347" s="27"/>
    </row>
    <row r="4348" spans="1:13" ht="30" customHeight="1" x14ac:dyDescent="0.3">
      <c r="A4348" s="27">
        <f t="shared" si="43"/>
        <v>697</v>
      </c>
      <c r="B4348" s="31">
        <v>44992</v>
      </c>
      <c r="C4348" s="31">
        <v>44916</v>
      </c>
      <c r="D4348" s="19" t="s">
        <v>1911</v>
      </c>
      <c r="E4348" s="51" t="str">
        <f>IF(ISBLANK(LeaveTracker[[#This Row],[Employee Name]]),"-----",VLOOKUP(LeaveTracker[[#This Row],[Employee Name]],Employees[[Employee Name]:[Office]],7))</f>
        <v>ONT</v>
      </c>
      <c r="F4348" s="51" t="str">
        <f>IF(ISBLANK(LeaveTracker[[#This Row],[Employee Name]]),"-----",VLOOKUP(LeaveTracker[[#This Row],[Employee Name]],Employees[[Employee Name]:[Office]],6))</f>
        <v>REGULAR</v>
      </c>
      <c r="G4348" s="24">
        <v>44921</v>
      </c>
      <c r="H4348" s="24">
        <v>44924</v>
      </c>
      <c r="I4348" s="57" t="s">
        <v>82</v>
      </c>
      <c r="K4348" s="51" t="str">
        <f ca="1">LeaveTracker[[#This Row],[Days]]&amp;" "&amp;LeaveTracker[[#This Row],[Type of Leave]]</f>
        <v>3 VL</v>
      </c>
      <c r="L4348" s="23">
        <f ca="1">NETWORKDAYS(LeaveTracker[[#This Row],[Start Date]],LeaveTracker[[#This Row],[End Date]],lstHolidays)</f>
        <v>3</v>
      </c>
      <c r="M4348" s="27"/>
    </row>
    <row r="4349" spans="1:13" ht="30" customHeight="1" x14ac:dyDescent="0.3">
      <c r="A4349" s="27">
        <f t="shared" si="43"/>
        <v>698</v>
      </c>
      <c r="B4349" s="31">
        <v>44992</v>
      </c>
      <c r="C4349" s="31">
        <v>44958</v>
      </c>
      <c r="D4349" s="19" t="s">
        <v>1837</v>
      </c>
      <c r="E4349" s="51" t="str">
        <f>IF(ISBLANK(LeaveTracker[[#This Row],[Employee Name]]),"-----",VLOOKUP(LeaveTracker[[#This Row],[Employee Name]],Employees[[Employee Name]:[Office]],7))</f>
        <v>ONT</v>
      </c>
      <c r="F4349" s="51" t="str">
        <f>IF(ISBLANK(LeaveTracker[[#This Row],[Employee Name]]),"-----",VLOOKUP(LeaveTracker[[#This Row],[Employee Name]],Employees[[Employee Name]:[Office]],6))</f>
        <v>CASUAL</v>
      </c>
      <c r="G4349" s="24">
        <v>44947</v>
      </c>
      <c r="H4349" s="24">
        <v>44947</v>
      </c>
      <c r="I4349" s="57" t="s">
        <v>81</v>
      </c>
      <c r="K4349" s="51" t="str">
        <f>LeaveTracker[[#This Row],[Days]]&amp;" "&amp;LeaveTracker[[#This Row],[Type of Leave]]</f>
        <v>1 SL</v>
      </c>
      <c r="L4349" s="23">
        <v>1</v>
      </c>
      <c r="M4349" s="27"/>
    </row>
    <row r="4350" spans="1:13" ht="30" customHeight="1" x14ac:dyDescent="0.3">
      <c r="A4350" s="27">
        <v>698</v>
      </c>
      <c r="B4350" s="31">
        <v>44992</v>
      </c>
      <c r="C4350" s="31">
        <v>44958</v>
      </c>
      <c r="D4350" s="19" t="s">
        <v>1837</v>
      </c>
      <c r="E4350" s="51" t="str">
        <f>IF(ISBLANK(LeaveTracker[[#This Row],[Employee Name]]),"-----",VLOOKUP(LeaveTracker[[#This Row],[Employee Name]],Employees[[Employee Name]:[Office]],7))</f>
        <v>ONT</v>
      </c>
      <c r="F4350" s="51" t="str">
        <f>IF(ISBLANK(LeaveTracker[[#This Row],[Employee Name]]),"-----",VLOOKUP(LeaveTracker[[#This Row],[Employee Name]],Employees[[Employee Name]:[Office]],6))</f>
        <v>CASUAL</v>
      </c>
      <c r="G4350" s="24">
        <v>44954</v>
      </c>
      <c r="H4350" s="24">
        <v>44954</v>
      </c>
      <c r="I4350" s="57" t="s">
        <v>81</v>
      </c>
      <c r="K4350" s="51" t="str">
        <f>LeaveTracker[[#This Row],[Days]]&amp;" "&amp;LeaveTracker[[#This Row],[Type of Leave]]</f>
        <v>1 SL</v>
      </c>
      <c r="L4350" s="23">
        <v>1</v>
      </c>
      <c r="M4350" s="27"/>
    </row>
    <row r="4351" spans="1:13" ht="30" customHeight="1" x14ac:dyDescent="0.3">
      <c r="A4351" s="27">
        <f t="shared" si="43"/>
        <v>699</v>
      </c>
      <c r="B4351" s="31">
        <v>44992</v>
      </c>
      <c r="C4351" s="31">
        <v>44950</v>
      </c>
      <c r="D4351" s="19" t="s">
        <v>1836</v>
      </c>
      <c r="E4351" s="51" t="str">
        <f>IF(ISBLANK(LeaveTracker[[#This Row],[Employee Name]]),"-----",VLOOKUP(LeaveTracker[[#This Row],[Employee Name]],Employees[[Employee Name]:[Office]],7))</f>
        <v>ONT</v>
      </c>
      <c r="F4351" s="51" t="str">
        <f>IF(ISBLANK(LeaveTracker[[#This Row],[Employee Name]]),"-----",VLOOKUP(LeaveTracker[[#This Row],[Employee Name]],Employees[[Employee Name]:[Office]],6))</f>
        <v>CASUAL</v>
      </c>
      <c r="G4351" s="24">
        <v>44973</v>
      </c>
      <c r="H4351" s="24">
        <v>44985</v>
      </c>
      <c r="I4351" s="57" t="s">
        <v>82</v>
      </c>
      <c r="K4351" s="51" t="str">
        <f ca="1">LeaveTracker[[#This Row],[Days]]&amp;" "&amp;LeaveTracker[[#This Row],[Type of Leave]]</f>
        <v>9 VL</v>
      </c>
      <c r="L4351" s="23">
        <f ca="1">NETWORKDAYS(LeaveTracker[[#This Row],[Start Date]],LeaveTracker[[#This Row],[End Date]],lstHolidays)</f>
        <v>9</v>
      </c>
      <c r="M4351" s="27"/>
    </row>
    <row r="4352" spans="1:13" ht="30" customHeight="1" x14ac:dyDescent="0.3">
      <c r="A4352" s="27">
        <f t="shared" si="43"/>
        <v>700</v>
      </c>
      <c r="B4352" s="31">
        <v>44992</v>
      </c>
      <c r="C4352" s="31">
        <v>44932</v>
      </c>
      <c r="D4352" s="19" t="s">
        <v>1895</v>
      </c>
      <c r="E4352" s="51" t="str">
        <f>IF(ISBLANK(LeaveTracker[[#This Row],[Employee Name]]),"-----",VLOOKUP(LeaveTracker[[#This Row],[Employee Name]],Employees[[Employee Name]:[Office]],7))</f>
        <v>CEO</v>
      </c>
      <c r="F4352" s="51" t="str">
        <f>IF(ISBLANK(LeaveTracker[[#This Row],[Employee Name]]),"-----",VLOOKUP(LeaveTracker[[#This Row],[Employee Name]],Employees[[Employee Name]:[Office]],6))</f>
        <v>CASUAL</v>
      </c>
      <c r="G4352" s="24">
        <v>44930</v>
      </c>
      <c r="H4352" s="24">
        <v>44931</v>
      </c>
      <c r="I4352" s="57" t="s">
        <v>81</v>
      </c>
      <c r="K4352" s="51" t="str">
        <f ca="1">LeaveTracker[[#This Row],[Days]]&amp;" "&amp;LeaveTracker[[#This Row],[Type of Leave]]</f>
        <v>2 SL</v>
      </c>
      <c r="L4352" s="23">
        <f ca="1">NETWORKDAYS(LeaveTracker[[#This Row],[Start Date]],LeaveTracker[[#This Row],[End Date]],lstHolidays)</f>
        <v>2</v>
      </c>
      <c r="M4352" s="27"/>
    </row>
    <row r="4353" spans="1:13" ht="30" customHeight="1" x14ac:dyDescent="0.3">
      <c r="A4353" s="27">
        <f t="shared" si="43"/>
        <v>701</v>
      </c>
      <c r="B4353" s="31">
        <v>44992</v>
      </c>
      <c r="C4353" s="31">
        <v>44946</v>
      </c>
      <c r="D4353" s="19" t="s">
        <v>1895</v>
      </c>
      <c r="E4353" s="51" t="str">
        <f>IF(ISBLANK(LeaveTracker[[#This Row],[Employee Name]]),"-----",VLOOKUP(LeaveTracker[[#This Row],[Employee Name]],Employees[[Employee Name]:[Office]],7))</f>
        <v>CEO</v>
      </c>
      <c r="F4353" s="51" t="str">
        <f>IF(ISBLANK(LeaveTracker[[#This Row],[Employee Name]]),"-----",VLOOKUP(LeaveTracker[[#This Row],[Employee Name]],Employees[[Employee Name]:[Office]],6))</f>
        <v>CASUAL</v>
      </c>
      <c r="G4353" s="24">
        <v>44953</v>
      </c>
      <c r="H4353" s="24">
        <v>44953</v>
      </c>
      <c r="I4353" s="57" t="s">
        <v>300</v>
      </c>
      <c r="J4353" s="43" t="s">
        <v>105</v>
      </c>
      <c r="K4353" s="51" t="str">
        <f ca="1">LeaveTracker[[#This Row],[Days]]&amp;" "&amp;LeaveTracker[[#This Row],[Type of Leave]]</f>
        <v>1 OTHER</v>
      </c>
      <c r="L4353" s="23">
        <f ca="1">NETWORKDAYS(LeaveTracker[[#This Row],[Start Date]],LeaveTracker[[#This Row],[End Date]],lstHolidays)</f>
        <v>1</v>
      </c>
      <c r="M4353" s="27"/>
    </row>
    <row r="4354" spans="1:13" ht="30" customHeight="1" x14ac:dyDescent="0.3">
      <c r="A4354" s="27">
        <f t="shared" si="43"/>
        <v>702</v>
      </c>
      <c r="B4354" s="31">
        <v>44992</v>
      </c>
      <c r="C4354" s="31">
        <v>44932</v>
      </c>
      <c r="D4354" s="19" t="s">
        <v>2178</v>
      </c>
      <c r="E4354" s="51" t="str">
        <f>IF(ISBLANK(LeaveTracker[[#This Row],[Employee Name]]),"-----",VLOOKUP(LeaveTracker[[#This Row],[Employee Name]],Employees[[Employee Name]:[Office]],7))</f>
        <v>CSWDO</v>
      </c>
      <c r="F4354" s="51" t="str">
        <f>IF(ISBLANK(LeaveTracker[[#This Row],[Employee Name]]),"-----",VLOOKUP(LeaveTracker[[#This Row],[Employee Name]],Employees[[Employee Name]:[Office]],6))</f>
        <v>REGULAR</v>
      </c>
      <c r="G4354" s="24">
        <v>44922</v>
      </c>
      <c r="H4354" s="24">
        <v>44925</v>
      </c>
      <c r="I4354" s="57" t="s">
        <v>81</v>
      </c>
      <c r="K4354" s="51" t="str">
        <f ca="1">LeaveTracker[[#This Row],[Days]]&amp;" "&amp;LeaveTracker[[#This Row],[Type of Leave]]</f>
        <v>3 SL</v>
      </c>
      <c r="L4354" s="23">
        <f ca="1">NETWORKDAYS(LeaveTracker[[#This Row],[Start Date]],LeaveTracker[[#This Row],[End Date]],lstHolidays)</f>
        <v>3</v>
      </c>
      <c r="M4354" s="27"/>
    </row>
    <row r="4355" spans="1:13" ht="30" customHeight="1" x14ac:dyDescent="0.3">
      <c r="A4355" s="27">
        <f t="shared" si="43"/>
        <v>703</v>
      </c>
      <c r="B4355" s="31">
        <v>44992</v>
      </c>
      <c r="C4355" s="31">
        <v>44971</v>
      </c>
      <c r="D4355" s="19" t="s">
        <v>2097</v>
      </c>
      <c r="E4355" s="51" t="str">
        <f>IF(ISBLANK(LeaveTracker[[#This Row],[Employee Name]]),"-----",VLOOKUP(LeaveTracker[[#This Row],[Employee Name]],Employees[[Employee Name]:[Office]],7))</f>
        <v>EEO</v>
      </c>
      <c r="F4355" s="51">
        <f>IF(ISBLANK(LeaveTracker[[#This Row],[Employee Name]]),"-----",VLOOKUP(LeaveTracker[[#This Row],[Employee Name]],Employees[[Employee Name]:[Office]],6))</f>
        <v>0</v>
      </c>
      <c r="G4355" s="24">
        <v>44956</v>
      </c>
      <c r="H4355" s="24">
        <v>44958</v>
      </c>
      <c r="I4355" s="57" t="s">
        <v>81</v>
      </c>
      <c r="K4355" s="51" t="str">
        <f ca="1">LeaveTracker[[#This Row],[Days]]&amp;" "&amp;LeaveTracker[[#This Row],[Type of Leave]]</f>
        <v>3 SL</v>
      </c>
      <c r="L4355" s="23">
        <f ca="1">NETWORKDAYS(LeaveTracker[[#This Row],[Start Date]],LeaveTracker[[#This Row],[End Date]],lstHolidays)</f>
        <v>3</v>
      </c>
      <c r="M4355" s="27"/>
    </row>
    <row r="4356" spans="1:13" ht="30" customHeight="1" x14ac:dyDescent="0.3">
      <c r="A4356" s="27">
        <f t="shared" si="43"/>
        <v>704</v>
      </c>
      <c r="B4356" s="31">
        <v>44992</v>
      </c>
      <c r="C4356" s="31">
        <v>44951</v>
      </c>
      <c r="D4356" s="19" t="s">
        <v>1897</v>
      </c>
      <c r="E4356" s="51" t="str">
        <f>IF(ISBLANK(LeaveTracker[[#This Row],[Employee Name]]),"-----",VLOOKUP(LeaveTracker[[#This Row],[Employee Name]],Employees[[Employee Name]:[Office]],7))</f>
        <v>CHO</v>
      </c>
      <c r="F4356" s="51" t="str">
        <f>IF(ISBLANK(LeaveTracker[[#This Row],[Employee Name]]),"-----",VLOOKUP(LeaveTracker[[#This Row],[Employee Name]],Employees[[Employee Name]:[Office]],6))</f>
        <v>CASUAL</v>
      </c>
      <c r="G4356" s="24">
        <v>44949</v>
      </c>
      <c r="H4356" s="24">
        <v>44949</v>
      </c>
      <c r="I4356" s="57" t="s">
        <v>81</v>
      </c>
      <c r="K4356" s="51" t="str">
        <f ca="1">LeaveTracker[[#This Row],[Days]]&amp;" "&amp;LeaveTracker[[#This Row],[Type of Leave]]</f>
        <v>1 SL</v>
      </c>
      <c r="L4356" s="23">
        <f ca="1">NETWORKDAYS(LeaveTracker[[#This Row],[Start Date]],LeaveTracker[[#This Row],[End Date]],lstHolidays)</f>
        <v>1</v>
      </c>
      <c r="M4356" s="27"/>
    </row>
    <row r="4357" spans="1:13" ht="30" customHeight="1" x14ac:dyDescent="0.3">
      <c r="A4357" s="27">
        <f t="shared" si="43"/>
        <v>705</v>
      </c>
      <c r="B4357" s="31">
        <v>44992</v>
      </c>
      <c r="C4357" s="31">
        <v>44959</v>
      </c>
      <c r="D4357" s="19" t="s">
        <v>1785</v>
      </c>
      <c r="E4357" s="51" t="str">
        <f>IF(ISBLANK(LeaveTracker[[#This Row],[Employee Name]]),"-----",VLOOKUP(LeaveTracker[[#This Row],[Employee Name]],Employees[[Employee Name]:[Office]],7))</f>
        <v>CENRO</v>
      </c>
      <c r="F4357" s="51" t="str">
        <f>IF(ISBLANK(LeaveTracker[[#This Row],[Employee Name]]),"-----",VLOOKUP(LeaveTracker[[#This Row],[Employee Name]],Employees[[Employee Name]:[Office]],6))</f>
        <v>CASUAL</v>
      </c>
      <c r="G4357" s="24">
        <v>44975</v>
      </c>
      <c r="H4357" s="24">
        <v>44977</v>
      </c>
      <c r="I4357" s="57" t="s">
        <v>81</v>
      </c>
      <c r="K4357" s="51" t="str">
        <f>LeaveTracker[[#This Row],[Days]]&amp;" "&amp;LeaveTracker[[#This Row],[Type of Leave]]</f>
        <v>2 SL</v>
      </c>
      <c r="L4357" s="23">
        <v>2</v>
      </c>
      <c r="M4357" s="27"/>
    </row>
    <row r="4358" spans="1:13" ht="30" customHeight="1" x14ac:dyDescent="0.3">
      <c r="A4358" s="27">
        <f t="shared" si="43"/>
        <v>706</v>
      </c>
      <c r="B4358" s="31">
        <v>44992</v>
      </c>
      <c r="C4358" s="31">
        <v>44979</v>
      </c>
      <c r="D4358" s="19" t="s">
        <v>1902</v>
      </c>
      <c r="E4358" s="51" t="str">
        <f>IF(ISBLANK(LeaveTracker[[#This Row],[Employee Name]]),"-----",VLOOKUP(LeaveTracker[[#This Row],[Employee Name]],Employees[[Employee Name]:[Office]],7))</f>
        <v>CHO</v>
      </c>
      <c r="F4358" s="51" t="str">
        <f>IF(ISBLANK(LeaveTracker[[#This Row],[Employee Name]]),"-----",VLOOKUP(LeaveTracker[[#This Row],[Employee Name]],Employees[[Employee Name]:[Office]],6))</f>
        <v>CASUAL</v>
      </c>
      <c r="G4358" s="24">
        <v>44991</v>
      </c>
      <c r="H4358" s="24">
        <v>44992</v>
      </c>
      <c r="I4358" s="57" t="s">
        <v>82</v>
      </c>
      <c r="K4358" s="51" t="str">
        <f ca="1">LeaveTracker[[#This Row],[Days]]&amp;" "&amp;LeaveTracker[[#This Row],[Type of Leave]]</f>
        <v>2 VL</v>
      </c>
      <c r="L4358" s="23">
        <f ca="1">NETWORKDAYS(LeaveTracker[[#This Row],[Start Date]],LeaveTracker[[#This Row],[End Date]],lstHolidays)</f>
        <v>2</v>
      </c>
      <c r="M4358" s="27"/>
    </row>
    <row r="4359" spans="1:13" ht="30" customHeight="1" x14ac:dyDescent="0.3">
      <c r="A4359" s="27">
        <f t="shared" si="43"/>
        <v>707</v>
      </c>
      <c r="B4359" s="31">
        <v>44992</v>
      </c>
      <c r="C4359" s="31">
        <v>44970</v>
      </c>
      <c r="D4359" s="19" t="s">
        <v>1902</v>
      </c>
      <c r="E4359" s="51" t="str">
        <f>IF(ISBLANK(LeaveTracker[[#This Row],[Employee Name]]),"-----",VLOOKUP(LeaveTracker[[#This Row],[Employee Name]],Employees[[Employee Name]:[Office]],7))</f>
        <v>CHO</v>
      </c>
      <c r="F4359" s="51" t="str">
        <f>IF(ISBLANK(LeaveTracker[[#This Row],[Employee Name]]),"-----",VLOOKUP(LeaveTracker[[#This Row],[Employee Name]],Employees[[Employee Name]:[Office]],6))</f>
        <v>CASUAL</v>
      </c>
      <c r="G4359" s="24">
        <v>44963</v>
      </c>
      <c r="H4359" s="24">
        <v>44963</v>
      </c>
      <c r="I4359" s="57" t="s">
        <v>81</v>
      </c>
      <c r="K4359" s="51" t="str">
        <f ca="1">LeaveTracker[[#This Row],[Days]]&amp;" "&amp;LeaveTracker[[#This Row],[Type of Leave]]</f>
        <v>1 SL</v>
      </c>
      <c r="L4359" s="23">
        <f ca="1">NETWORKDAYS(LeaveTracker[[#This Row],[Start Date]],LeaveTracker[[#This Row],[End Date]],lstHolidays)</f>
        <v>1</v>
      </c>
      <c r="M4359" s="27"/>
    </row>
    <row r="4360" spans="1:13" ht="30" customHeight="1" x14ac:dyDescent="0.3">
      <c r="A4360" s="27">
        <f t="shared" si="43"/>
        <v>708</v>
      </c>
      <c r="B4360" s="31">
        <v>44992</v>
      </c>
      <c r="C4360" s="31">
        <v>44970</v>
      </c>
      <c r="D4360" s="19" t="s">
        <v>1816</v>
      </c>
      <c r="E4360" s="51" t="str">
        <f>IF(ISBLANK(LeaveTracker[[#This Row],[Employee Name]]),"-----",VLOOKUP(LeaveTracker[[#This Row],[Employee Name]],Employees[[Employee Name]:[Office]],7))</f>
        <v>CENRO</v>
      </c>
      <c r="F4360" s="51" t="str">
        <f>IF(ISBLANK(LeaveTracker[[#This Row],[Employee Name]]),"-----",VLOOKUP(LeaveTracker[[#This Row],[Employee Name]],Employees[[Employee Name]:[Office]],6))</f>
        <v>CASUAL</v>
      </c>
      <c r="G4360" s="24">
        <v>44984</v>
      </c>
      <c r="H4360" s="24">
        <v>44984</v>
      </c>
      <c r="I4360" s="57" t="s">
        <v>300</v>
      </c>
      <c r="J4360" s="43" t="s">
        <v>105</v>
      </c>
      <c r="K4360" s="51" t="str">
        <f ca="1">LeaveTracker[[#This Row],[Days]]&amp;" "&amp;LeaveTracker[[#This Row],[Type of Leave]]</f>
        <v>1 OTHER</v>
      </c>
      <c r="L4360" s="23">
        <f ca="1">NETWORKDAYS(LeaveTracker[[#This Row],[Start Date]],LeaveTracker[[#This Row],[End Date]],lstHolidays)</f>
        <v>1</v>
      </c>
      <c r="M4360" s="27"/>
    </row>
    <row r="4361" spans="1:13" ht="30" customHeight="1" x14ac:dyDescent="0.3">
      <c r="A4361" s="27">
        <f t="shared" si="43"/>
        <v>709</v>
      </c>
      <c r="B4361" s="31">
        <v>44992</v>
      </c>
      <c r="C4361" s="31">
        <v>44967</v>
      </c>
      <c r="D4361" s="19" t="s">
        <v>1859</v>
      </c>
      <c r="E4361" s="51" t="str">
        <f>IF(ISBLANK(LeaveTracker[[#This Row],[Employee Name]]),"-----",VLOOKUP(LeaveTracker[[#This Row],[Employee Name]],Employees[[Employee Name]:[Office]],7))</f>
        <v>CENRO</v>
      </c>
      <c r="F4361" s="51" t="str">
        <f>IF(ISBLANK(LeaveTracker[[#This Row],[Employee Name]]),"-----",VLOOKUP(LeaveTracker[[#This Row],[Employee Name]],Employees[[Employee Name]:[Office]],6))</f>
        <v>CASUAL</v>
      </c>
      <c r="G4361" s="24">
        <v>44966</v>
      </c>
      <c r="H4361" s="24">
        <v>44966</v>
      </c>
      <c r="I4361" s="57" t="s">
        <v>81</v>
      </c>
      <c r="K4361" s="51" t="str">
        <f ca="1">LeaveTracker[[#This Row],[Days]]&amp;" "&amp;LeaveTracker[[#This Row],[Type of Leave]]</f>
        <v>1 SL</v>
      </c>
      <c r="L4361" s="23">
        <f ca="1">NETWORKDAYS(LeaveTracker[[#This Row],[Start Date]],LeaveTracker[[#This Row],[End Date]],lstHolidays)</f>
        <v>1</v>
      </c>
      <c r="M4361" s="27"/>
    </row>
    <row r="4362" spans="1:13" ht="30" customHeight="1" x14ac:dyDescent="0.3">
      <c r="A4362" s="27">
        <f t="shared" si="43"/>
        <v>710</v>
      </c>
      <c r="B4362" s="31">
        <v>44992</v>
      </c>
      <c r="C4362" s="31">
        <v>44967</v>
      </c>
      <c r="D4362" s="19" t="s">
        <v>1859</v>
      </c>
      <c r="E4362" s="51" t="str">
        <f>IF(ISBLANK(LeaveTracker[[#This Row],[Employee Name]]),"-----",VLOOKUP(LeaveTracker[[#This Row],[Employee Name]],Employees[[Employee Name]:[Office]],7))</f>
        <v>CENRO</v>
      </c>
      <c r="F4362" s="51" t="str">
        <f>IF(ISBLANK(LeaveTracker[[#This Row],[Employee Name]]),"-----",VLOOKUP(LeaveTracker[[#This Row],[Employee Name]],Employees[[Employee Name]:[Office]],6))</f>
        <v>CASUAL</v>
      </c>
      <c r="G4362" s="24">
        <v>44968</v>
      </c>
      <c r="H4362" s="24">
        <v>44968</v>
      </c>
      <c r="I4362" s="57" t="s">
        <v>81</v>
      </c>
      <c r="K4362" s="51" t="str">
        <f>LeaveTracker[[#This Row],[Days]]&amp;" "&amp;LeaveTracker[[#This Row],[Type of Leave]]</f>
        <v>1 SL</v>
      </c>
      <c r="L4362" s="23">
        <v>1</v>
      </c>
      <c r="M4362" s="27"/>
    </row>
    <row r="4363" spans="1:13" ht="30" customHeight="1" x14ac:dyDescent="0.3">
      <c r="A4363" s="27">
        <f t="shared" si="43"/>
        <v>711</v>
      </c>
      <c r="B4363" s="31">
        <v>44992</v>
      </c>
      <c r="C4363" s="31">
        <v>44971</v>
      </c>
      <c r="D4363" s="19" t="s">
        <v>2181</v>
      </c>
      <c r="E4363" s="51" t="str">
        <f>IF(ISBLANK(LeaveTracker[[#This Row],[Employee Name]]),"-----",VLOOKUP(LeaveTracker[[#This Row],[Employee Name]],Employees[[Employee Name]:[Office]],7))</f>
        <v>TOPS- CSU</v>
      </c>
      <c r="F4363" s="51">
        <f>IF(ISBLANK(LeaveTracker[[#This Row],[Employee Name]]),"-----",VLOOKUP(LeaveTracker[[#This Row],[Employee Name]],Employees[[Employee Name]:[Office]],6))</f>
        <v>0</v>
      </c>
      <c r="G4363" s="24">
        <v>44970</v>
      </c>
      <c r="H4363" s="24">
        <v>44974</v>
      </c>
      <c r="I4363" s="57" t="s">
        <v>81</v>
      </c>
      <c r="K4363" s="51" t="str">
        <f ca="1">LeaveTracker[[#This Row],[Days]]&amp;" "&amp;LeaveTracker[[#This Row],[Type of Leave]]</f>
        <v>5 SL</v>
      </c>
      <c r="L4363" s="23">
        <f ca="1">NETWORKDAYS(LeaveTracker[[#This Row],[Start Date]],LeaveTracker[[#This Row],[End Date]],lstHolidays)</f>
        <v>5</v>
      </c>
      <c r="M4363" s="27"/>
    </row>
    <row r="4364" spans="1:13" ht="30" customHeight="1" x14ac:dyDescent="0.3">
      <c r="A4364" s="27">
        <f t="shared" si="43"/>
        <v>712</v>
      </c>
      <c r="B4364" s="31">
        <v>44992</v>
      </c>
      <c r="C4364" s="31">
        <v>44967</v>
      </c>
      <c r="D4364" s="19" t="s">
        <v>1946</v>
      </c>
      <c r="E4364" s="51" t="str">
        <f>IF(ISBLANK(LeaveTracker[[#This Row],[Employee Name]]),"-----",VLOOKUP(LeaveTracker[[#This Row],[Employee Name]],Employees[[Employee Name]:[Office]],7))</f>
        <v>ONT</v>
      </c>
      <c r="F4364" s="51" t="str">
        <f>IF(ISBLANK(LeaveTracker[[#This Row],[Employee Name]]),"-----",VLOOKUP(LeaveTracker[[#This Row],[Employee Name]],Employees[[Employee Name]:[Office]],6))</f>
        <v>CASUAL</v>
      </c>
      <c r="G4364" s="24">
        <v>44970</v>
      </c>
      <c r="H4364" s="24">
        <v>44970</v>
      </c>
      <c r="I4364" s="57" t="s">
        <v>300</v>
      </c>
      <c r="J4364" s="43" t="s">
        <v>158</v>
      </c>
      <c r="K4364" s="51" t="str">
        <f ca="1">LeaveTracker[[#This Row],[Days]]&amp;" "&amp;LeaveTracker[[#This Row],[Type of Leave]]</f>
        <v>1 OTHER</v>
      </c>
      <c r="L4364" s="23">
        <f ca="1">NETWORKDAYS(LeaveTracker[[#This Row],[Start Date]],LeaveTracker[[#This Row],[End Date]],lstHolidays)</f>
        <v>1</v>
      </c>
      <c r="M4364" s="27"/>
    </row>
    <row r="4365" spans="1:13" ht="30" customHeight="1" x14ac:dyDescent="0.3">
      <c r="A4365" s="27">
        <f t="shared" si="43"/>
        <v>713</v>
      </c>
      <c r="B4365" s="31">
        <v>44992</v>
      </c>
      <c r="C4365" s="31">
        <v>44959</v>
      </c>
      <c r="D4365" s="19" t="s">
        <v>1827</v>
      </c>
      <c r="E4365" s="51" t="str">
        <f>IF(ISBLANK(LeaveTracker[[#This Row],[Employee Name]]),"-----",VLOOKUP(LeaveTracker[[#This Row],[Employee Name]],Employees[[Employee Name]:[Office]],7))</f>
        <v>ONT</v>
      </c>
      <c r="F4365" s="51" t="str">
        <f>IF(ISBLANK(LeaveTracker[[#This Row],[Employee Name]]),"-----",VLOOKUP(LeaveTracker[[#This Row],[Employee Name]],Employees[[Employee Name]:[Office]],6))</f>
        <v>CASUAL</v>
      </c>
      <c r="G4365" s="24">
        <v>44958</v>
      </c>
      <c r="H4365" s="24">
        <v>44966</v>
      </c>
      <c r="I4365" s="57" t="s">
        <v>81</v>
      </c>
      <c r="K4365" s="51" t="str">
        <f ca="1">LeaveTracker[[#This Row],[Days]]&amp;" "&amp;LeaveTracker[[#This Row],[Type of Leave]]</f>
        <v>7 SL</v>
      </c>
      <c r="L4365" s="23">
        <f ca="1">NETWORKDAYS(LeaveTracker[[#This Row],[Start Date]],LeaveTracker[[#This Row],[End Date]],lstHolidays)</f>
        <v>7</v>
      </c>
      <c r="M4365" s="27"/>
    </row>
    <row r="4366" spans="1:13" ht="30" customHeight="1" x14ac:dyDescent="0.3">
      <c r="A4366" s="27">
        <f t="shared" si="43"/>
        <v>714</v>
      </c>
      <c r="B4366" s="31">
        <v>44992</v>
      </c>
      <c r="C4366" s="31">
        <v>44971</v>
      </c>
      <c r="D4366" s="19" t="s">
        <v>1863</v>
      </c>
      <c r="E4366" s="51" t="str">
        <f>IF(ISBLANK(LeaveTracker[[#This Row],[Employee Name]]),"-----",VLOOKUP(LeaveTracker[[#This Row],[Employee Name]],Employees[[Employee Name]:[Office]],7))</f>
        <v>EEO/CITY MARKET</v>
      </c>
      <c r="F4366" s="51" t="str">
        <f>IF(ISBLANK(LeaveTracker[[#This Row],[Employee Name]]),"-----",VLOOKUP(LeaveTracker[[#This Row],[Employee Name]],Employees[[Employee Name]:[Office]],6))</f>
        <v>CASUAL</v>
      </c>
      <c r="G4366" s="24">
        <v>44968</v>
      </c>
      <c r="H4366" s="24">
        <v>44970</v>
      </c>
      <c r="I4366" s="57" t="s">
        <v>81</v>
      </c>
      <c r="K4366" s="51" t="str">
        <f>LeaveTracker[[#This Row],[Days]]&amp;" "&amp;LeaveTracker[[#This Row],[Type of Leave]]</f>
        <v>2 SL</v>
      </c>
      <c r="L4366" s="23">
        <v>2</v>
      </c>
      <c r="M4366" s="27"/>
    </row>
    <row r="4367" spans="1:13" ht="30" customHeight="1" x14ac:dyDescent="0.3">
      <c r="A4367" s="27">
        <f t="shared" si="43"/>
        <v>715</v>
      </c>
      <c r="B4367" s="31">
        <v>44992</v>
      </c>
      <c r="C4367" s="31">
        <v>44973</v>
      </c>
      <c r="D4367" s="19" t="s">
        <v>1780</v>
      </c>
      <c r="E4367" s="51" t="str">
        <f>IF(ISBLANK(LeaveTracker[[#This Row],[Employee Name]]),"-----",VLOOKUP(LeaveTracker[[#This Row],[Employee Name]],Employees[[Employee Name]:[Office]],7))</f>
        <v>LIBRARY</v>
      </c>
      <c r="F4367" s="51" t="str">
        <f>IF(ISBLANK(LeaveTracker[[#This Row],[Employee Name]]),"-----",VLOOKUP(LeaveTracker[[#This Row],[Employee Name]],Employees[[Employee Name]:[Office]],6))</f>
        <v>CASUAL</v>
      </c>
      <c r="G4367" s="24">
        <v>44973</v>
      </c>
      <c r="H4367" s="24">
        <v>44973</v>
      </c>
      <c r="I4367" s="57" t="s">
        <v>300</v>
      </c>
      <c r="J4367" s="43" t="s">
        <v>767</v>
      </c>
      <c r="K4367" s="51" t="str">
        <f ca="1">LeaveTracker[[#This Row],[Days]]&amp;" "&amp;LeaveTracker[[#This Row],[Type of Leave]]</f>
        <v>1 OTHER</v>
      </c>
      <c r="L4367" s="23">
        <f ca="1">NETWORKDAYS(LeaveTracker[[#This Row],[Start Date]],LeaveTracker[[#This Row],[End Date]],lstHolidays)</f>
        <v>1</v>
      </c>
      <c r="M4367" s="27"/>
    </row>
    <row r="4368" spans="1:13" ht="30" customHeight="1" x14ac:dyDescent="0.3">
      <c r="A4368" s="27">
        <f t="shared" si="43"/>
        <v>716</v>
      </c>
      <c r="B4368" s="31">
        <v>44992</v>
      </c>
      <c r="C4368" s="31">
        <v>44970</v>
      </c>
      <c r="D4368" s="19" t="s">
        <v>1931</v>
      </c>
      <c r="E4368" s="51" t="str">
        <f>IF(ISBLANK(LeaveTracker[[#This Row],[Employee Name]]),"-----",VLOOKUP(LeaveTracker[[#This Row],[Employee Name]],Employees[[Employee Name]:[Office]],7))</f>
        <v>CENRO</v>
      </c>
      <c r="F4368" s="51" t="str">
        <f>IF(ISBLANK(LeaveTracker[[#This Row],[Employee Name]]),"-----",VLOOKUP(LeaveTracker[[#This Row],[Employee Name]],Employees[[Employee Name]:[Office]],6))</f>
        <v>CASUAL</v>
      </c>
      <c r="G4368" s="24">
        <v>44967</v>
      </c>
      <c r="H4368" s="24">
        <v>44969</v>
      </c>
      <c r="I4368" s="57" t="s">
        <v>81</v>
      </c>
      <c r="K4368" s="51" t="str">
        <f>LeaveTracker[[#This Row],[Days]]&amp;" "&amp;LeaveTracker[[#This Row],[Type of Leave]]</f>
        <v>3 SL</v>
      </c>
      <c r="L4368" s="23">
        <v>3</v>
      </c>
      <c r="M4368" s="27"/>
    </row>
    <row r="4369" spans="1:13" ht="30" hidden="1" customHeight="1" x14ac:dyDescent="0.3">
      <c r="A4369" s="27">
        <f t="shared" si="43"/>
        <v>717</v>
      </c>
      <c r="B4369" s="31">
        <v>44993</v>
      </c>
      <c r="D4369" s="19"/>
      <c r="E4369" s="51" t="str">
        <f>IF(ISBLANK(LeaveTracker[[#This Row],[Employee Name]]),"-----",VLOOKUP(LeaveTracker[[#This Row],[Employee Name]],Employees[[Employee Name]:[Office]],7))</f>
        <v>-----</v>
      </c>
      <c r="F4369" s="51" t="str">
        <f>IF(ISBLANK(LeaveTracker[[#This Row],[Employee Name]]),"-----",VLOOKUP(LeaveTracker[[#This Row],[Employee Name]],Employees[[Employee Name]:[Office]],6))</f>
        <v>-----</v>
      </c>
      <c r="G4369" s="24"/>
      <c r="H4369" s="24"/>
      <c r="I4369" s="57"/>
      <c r="K4369" s="51" t="str">
        <f ca="1">LeaveTracker[[#This Row],[Days]]&amp;" "&amp;LeaveTracker[[#This Row],[Type of Leave]]</f>
        <v xml:space="preserve">0 </v>
      </c>
      <c r="L4369" s="23">
        <f ca="1">NETWORKDAYS(LeaveTracker[[#This Row],[Start Date]],LeaveTracker[[#This Row],[End Date]],lstHolidays)</f>
        <v>0</v>
      </c>
      <c r="M4369" s="27"/>
    </row>
    <row r="4370" spans="1:13" ht="30" hidden="1" customHeight="1" x14ac:dyDescent="0.3">
      <c r="A4370" s="27">
        <f t="shared" si="43"/>
        <v>718</v>
      </c>
      <c r="B4370" s="31">
        <v>44993</v>
      </c>
      <c r="D4370" s="19"/>
      <c r="E4370" s="51" t="str">
        <f>IF(ISBLANK(LeaveTracker[[#This Row],[Employee Name]]),"-----",VLOOKUP(LeaveTracker[[#This Row],[Employee Name]],Employees[[Employee Name]:[Office]],7))</f>
        <v>-----</v>
      </c>
      <c r="F4370" s="51" t="str">
        <f>IF(ISBLANK(LeaveTracker[[#This Row],[Employee Name]]),"-----",VLOOKUP(LeaveTracker[[#This Row],[Employee Name]],Employees[[Employee Name]:[Office]],6))</f>
        <v>-----</v>
      </c>
      <c r="G4370" s="24"/>
      <c r="H4370" s="24"/>
      <c r="I4370" s="57"/>
      <c r="K4370" s="51" t="str">
        <f ca="1">LeaveTracker[[#This Row],[Days]]&amp;" "&amp;LeaveTracker[[#This Row],[Type of Leave]]</f>
        <v xml:space="preserve">0 </v>
      </c>
      <c r="L4370" s="23">
        <f ca="1">NETWORKDAYS(LeaveTracker[[#This Row],[Start Date]],LeaveTracker[[#This Row],[End Date]],lstHolidays)</f>
        <v>0</v>
      </c>
      <c r="M4370" s="27"/>
    </row>
    <row r="4371" spans="1:13" ht="30" hidden="1" customHeight="1" x14ac:dyDescent="0.3">
      <c r="A4371" s="27">
        <f t="shared" si="43"/>
        <v>719</v>
      </c>
      <c r="B4371" s="31">
        <v>44993</v>
      </c>
      <c r="D4371" s="19"/>
      <c r="E4371" s="51" t="str">
        <f>IF(ISBLANK(LeaveTracker[[#This Row],[Employee Name]]),"-----",VLOOKUP(LeaveTracker[[#This Row],[Employee Name]],Employees[[Employee Name]:[Office]],7))</f>
        <v>-----</v>
      </c>
      <c r="F4371" s="51" t="str">
        <f>IF(ISBLANK(LeaveTracker[[#This Row],[Employee Name]]),"-----",VLOOKUP(LeaveTracker[[#This Row],[Employee Name]],Employees[[Employee Name]:[Office]],6))</f>
        <v>-----</v>
      </c>
      <c r="G4371" s="24"/>
      <c r="H4371" s="24"/>
      <c r="I4371" s="57"/>
      <c r="K4371" s="51" t="str">
        <f ca="1">LeaveTracker[[#This Row],[Days]]&amp;" "&amp;LeaveTracker[[#This Row],[Type of Leave]]</f>
        <v xml:space="preserve">0 </v>
      </c>
      <c r="L4371" s="23">
        <f ca="1">NETWORKDAYS(LeaveTracker[[#This Row],[Start Date]],LeaveTracker[[#This Row],[End Date]],lstHolidays)</f>
        <v>0</v>
      </c>
      <c r="M4371" s="27"/>
    </row>
    <row r="4372" spans="1:13" ht="30" hidden="1" customHeight="1" x14ac:dyDescent="0.3">
      <c r="A4372" s="27">
        <f t="shared" si="43"/>
        <v>720</v>
      </c>
      <c r="B4372" s="31">
        <v>44993</v>
      </c>
      <c r="D4372" s="19"/>
      <c r="E4372" s="51" t="str">
        <f>IF(ISBLANK(LeaveTracker[[#This Row],[Employee Name]]),"-----",VLOOKUP(LeaveTracker[[#This Row],[Employee Name]],Employees[[Employee Name]:[Office]],7))</f>
        <v>-----</v>
      </c>
      <c r="F4372" s="51" t="str">
        <f>IF(ISBLANK(LeaveTracker[[#This Row],[Employee Name]]),"-----",VLOOKUP(LeaveTracker[[#This Row],[Employee Name]],Employees[[Employee Name]:[Office]],6))</f>
        <v>-----</v>
      </c>
      <c r="G4372" s="24"/>
      <c r="H4372" s="24"/>
      <c r="I4372" s="57"/>
      <c r="K4372" s="51" t="str">
        <f ca="1">LeaveTracker[[#This Row],[Days]]&amp;" "&amp;LeaveTracker[[#This Row],[Type of Leave]]</f>
        <v xml:space="preserve">0 </v>
      </c>
      <c r="L4372" s="23">
        <f ca="1">NETWORKDAYS(LeaveTracker[[#This Row],[Start Date]],LeaveTracker[[#This Row],[End Date]],lstHolidays)</f>
        <v>0</v>
      </c>
      <c r="M4372" s="27"/>
    </row>
    <row r="4373" spans="1:13" ht="30" hidden="1" customHeight="1" x14ac:dyDescent="0.3">
      <c r="A4373" s="27">
        <f t="shared" si="43"/>
        <v>721</v>
      </c>
      <c r="B4373" s="31">
        <v>44993</v>
      </c>
      <c r="D4373" s="19"/>
      <c r="E4373" s="51" t="str">
        <f>IF(ISBLANK(LeaveTracker[[#This Row],[Employee Name]]),"-----",VLOOKUP(LeaveTracker[[#This Row],[Employee Name]],Employees[[Employee Name]:[Office]],7))</f>
        <v>-----</v>
      </c>
      <c r="F4373" s="51" t="str">
        <f>IF(ISBLANK(LeaveTracker[[#This Row],[Employee Name]]),"-----",VLOOKUP(LeaveTracker[[#This Row],[Employee Name]],Employees[[Employee Name]:[Office]],6))</f>
        <v>-----</v>
      </c>
      <c r="G4373" s="24"/>
      <c r="H4373" s="24"/>
      <c r="I4373" s="57"/>
      <c r="K4373" s="51" t="str">
        <f ca="1">LeaveTracker[[#This Row],[Days]]&amp;" "&amp;LeaveTracker[[#This Row],[Type of Leave]]</f>
        <v xml:space="preserve">0 </v>
      </c>
      <c r="L4373" s="23">
        <f ca="1">NETWORKDAYS(LeaveTracker[[#This Row],[Start Date]],LeaveTracker[[#This Row],[End Date]],lstHolidays)</f>
        <v>0</v>
      </c>
      <c r="M4373" s="27"/>
    </row>
    <row r="4374" spans="1:13" ht="30" hidden="1" customHeight="1" x14ac:dyDescent="0.3">
      <c r="A4374" s="27">
        <f t="shared" si="43"/>
        <v>722</v>
      </c>
      <c r="B4374" s="31">
        <v>44993</v>
      </c>
      <c r="D4374" s="19"/>
      <c r="E4374" s="51" t="str">
        <f>IF(ISBLANK(LeaveTracker[[#This Row],[Employee Name]]),"-----",VLOOKUP(LeaveTracker[[#This Row],[Employee Name]],Employees[[Employee Name]:[Office]],7))</f>
        <v>-----</v>
      </c>
      <c r="F4374" s="51" t="str">
        <f>IF(ISBLANK(LeaveTracker[[#This Row],[Employee Name]]),"-----",VLOOKUP(LeaveTracker[[#This Row],[Employee Name]],Employees[[Employee Name]:[Office]],6))</f>
        <v>-----</v>
      </c>
      <c r="G4374" s="24"/>
      <c r="H4374" s="24"/>
      <c r="I4374" s="57"/>
      <c r="K4374" s="51" t="str">
        <f ca="1">LeaveTracker[[#This Row],[Days]]&amp;" "&amp;LeaveTracker[[#This Row],[Type of Leave]]</f>
        <v xml:space="preserve">0 </v>
      </c>
      <c r="L4374" s="23">
        <f ca="1">NETWORKDAYS(LeaveTracker[[#This Row],[Start Date]],LeaveTracker[[#This Row],[End Date]],lstHolidays)</f>
        <v>0</v>
      </c>
      <c r="M4374" s="27"/>
    </row>
    <row r="4375" spans="1:13" ht="30" hidden="1" customHeight="1" x14ac:dyDescent="0.3">
      <c r="A4375" s="27">
        <f t="shared" si="43"/>
        <v>723</v>
      </c>
      <c r="B4375" s="31">
        <v>44993</v>
      </c>
      <c r="D4375" s="19"/>
      <c r="E4375" s="51" t="str">
        <f>IF(ISBLANK(LeaveTracker[[#This Row],[Employee Name]]),"-----",VLOOKUP(LeaveTracker[[#This Row],[Employee Name]],Employees[[Employee Name]:[Office]],7))</f>
        <v>-----</v>
      </c>
      <c r="F4375" s="51" t="str">
        <f>IF(ISBLANK(LeaveTracker[[#This Row],[Employee Name]]),"-----",VLOOKUP(LeaveTracker[[#This Row],[Employee Name]],Employees[[Employee Name]:[Office]],6))</f>
        <v>-----</v>
      </c>
      <c r="G4375" s="24"/>
      <c r="H4375" s="24"/>
      <c r="I4375" s="57"/>
      <c r="K4375" s="51" t="str">
        <f ca="1">LeaveTracker[[#This Row],[Days]]&amp;" "&amp;LeaveTracker[[#This Row],[Type of Leave]]</f>
        <v xml:space="preserve">0 </v>
      </c>
      <c r="L4375" s="23">
        <f ca="1">NETWORKDAYS(LeaveTracker[[#This Row],[Start Date]],LeaveTracker[[#This Row],[End Date]],lstHolidays)</f>
        <v>0</v>
      </c>
      <c r="M4375" s="27"/>
    </row>
    <row r="4376" spans="1:13" ht="30" hidden="1" customHeight="1" x14ac:dyDescent="0.3">
      <c r="A4376" s="27">
        <f t="shared" si="43"/>
        <v>724</v>
      </c>
      <c r="B4376" s="31">
        <v>44993</v>
      </c>
      <c r="D4376" s="19"/>
      <c r="E4376" s="51" t="str">
        <f>IF(ISBLANK(LeaveTracker[[#This Row],[Employee Name]]),"-----",VLOOKUP(LeaveTracker[[#This Row],[Employee Name]],Employees[[Employee Name]:[Office]],7))</f>
        <v>-----</v>
      </c>
      <c r="F4376" s="51" t="str">
        <f>IF(ISBLANK(LeaveTracker[[#This Row],[Employee Name]]),"-----",VLOOKUP(LeaveTracker[[#This Row],[Employee Name]],Employees[[Employee Name]:[Office]],6))</f>
        <v>-----</v>
      </c>
      <c r="G4376" s="24"/>
      <c r="H4376" s="24"/>
      <c r="I4376" s="57"/>
      <c r="K4376" s="51" t="str">
        <f ca="1">LeaveTracker[[#This Row],[Days]]&amp;" "&amp;LeaveTracker[[#This Row],[Type of Leave]]</f>
        <v xml:space="preserve">0 </v>
      </c>
      <c r="L4376" s="23">
        <f ca="1">NETWORKDAYS(LeaveTracker[[#This Row],[Start Date]],LeaveTracker[[#This Row],[End Date]],lstHolidays)</f>
        <v>0</v>
      </c>
      <c r="M4376" s="27"/>
    </row>
    <row r="4377" spans="1:13" ht="30" hidden="1" customHeight="1" x14ac:dyDescent="0.3">
      <c r="A4377" s="27">
        <f t="shared" ref="A4377:A4434" si="44">A4376+1</f>
        <v>725</v>
      </c>
      <c r="B4377" s="31">
        <v>44993</v>
      </c>
      <c r="D4377" s="19"/>
      <c r="E4377" s="51" t="str">
        <f>IF(ISBLANK(LeaveTracker[[#This Row],[Employee Name]]),"-----",VLOOKUP(LeaveTracker[[#This Row],[Employee Name]],Employees[[Employee Name]:[Office]],7))</f>
        <v>-----</v>
      </c>
      <c r="F4377" s="51" t="str">
        <f>IF(ISBLANK(LeaveTracker[[#This Row],[Employee Name]]),"-----",VLOOKUP(LeaveTracker[[#This Row],[Employee Name]],Employees[[Employee Name]:[Office]],6))</f>
        <v>-----</v>
      </c>
      <c r="G4377" s="24"/>
      <c r="H4377" s="24"/>
      <c r="I4377" s="57"/>
      <c r="K4377" s="51" t="str">
        <f ca="1">LeaveTracker[[#This Row],[Days]]&amp;" "&amp;LeaveTracker[[#This Row],[Type of Leave]]</f>
        <v xml:space="preserve">0 </v>
      </c>
      <c r="L4377" s="23">
        <f ca="1">NETWORKDAYS(LeaveTracker[[#This Row],[Start Date]],LeaveTracker[[#This Row],[End Date]],lstHolidays)</f>
        <v>0</v>
      </c>
      <c r="M4377" s="27"/>
    </row>
    <row r="4378" spans="1:13" ht="30" hidden="1" customHeight="1" x14ac:dyDescent="0.3">
      <c r="A4378" s="27">
        <f t="shared" si="44"/>
        <v>726</v>
      </c>
      <c r="B4378" s="31">
        <v>44993</v>
      </c>
      <c r="D4378" s="19"/>
      <c r="E4378" s="51" t="str">
        <f>IF(ISBLANK(LeaveTracker[[#This Row],[Employee Name]]),"-----",VLOOKUP(LeaveTracker[[#This Row],[Employee Name]],Employees[[Employee Name]:[Office]],7))</f>
        <v>-----</v>
      </c>
      <c r="F4378" s="51" t="str">
        <f>IF(ISBLANK(LeaveTracker[[#This Row],[Employee Name]]),"-----",VLOOKUP(LeaveTracker[[#This Row],[Employee Name]],Employees[[Employee Name]:[Office]],6))</f>
        <v>-----</v>
      </c>
      <c r="G4378" s="24"/>
      <c r="H4378" s="24"/>
      <c r="I4378" s="57"/>
      <c r="K4378" s="51" t="str">
        <f ca="1">LeaveTracker[[#This Row],[Days]]&amp;" "&amp;LeaveTracker[[#This Row],[Type of Leave]]</f>
        <v xml:space="preserve">0 </v>
      </c>
      <c r="L4378" s="23">
        <f ca="1">NETWORKDAYS(LeaveTracker[[#This Row],[Start Date]],LeaveTracker[[#This Row],[End Date]],lstHolidays)</f>
        <v>0</v>
      </c>
      <c r="M4378" s="27"/>
    </row>
    <row r="4379" spans="1:13" ht="30" hidden="1" customHeight="1" x14ac:dyDescent="0.3">
      <c r="A4379" s="27">
        <f t="shared" si="44"/>
        <v>727</v>
      </c>
      <c r="B4379" s="31">
        <v>44993</v>
      </c>
      <c r="D4379" s="19"/>
      <c r="E4379" s="51" t="str">
        <f>IF(ISBLANK(LeaveTracker[[#This Row],[Employee Name]]),"-----",VLOOKUP(LeaveTracker[[#This Row],[Employee Name]],Employees[[Employee Name]:[Office]],7))</f>
        <v>-----</v>
      </c>
      <c r="F4379" s="51" t="str">
        <f>IF(ISBLANK(LeaveTracker[[#This Row],[Employee Name]]),"-----",VLOOKUP(LeaveTracker[[#This Row],[Employee Name]],Employees[[Employee Name]:[Office]],6))</f>
        <v>-----</v>
      </c>
      <c r="G4379" s="24"/>
      <c r="H4379" s="24"/>
      <c r="I4379" s="57"/>
      <c r="K4379" s="51" t="str">
        <f ca="1">LeaveTracker[[#This Row],[Days]]&amp;" "&amp;LeaveTracker[[#This Row],[Type of Leave]]</f>
        <v xml:space="preserve">0 </v>
      </c>
      <c r="L4379" s="23">
        <f ca="1">NETWORKDAYS(LeaveTracker[[#This Row],[Start Date]],LeaveTracker[[#This Row],[End Date]],lstHolidays)</f>
        <v>0</v>
      </c>
      <c r="M4379" s="27"/>
    </row>
    <row r="4380" spans="1:13" ht="30" hidden="1" customHeight="1" x14ac:dyDescent="0.3">
      <c r="A4380" s="27">
        <f t="shared" si="44"/>
        <v>728</v>
      </c>
      <c r="B4380" s="31">
        <v>44993</v>
      </c>
      <c r="D4380" s="19"/>
      <c r="E4380" s="51" t="str">
        <f>IF(ISBLANK(LeaveTracker[[#This Row],[Employee Name]]),"-----",VLOOKUP(LeaveTracker[[#This Row],[Employee Name]],Employees[[Employee Name]:[Office]],7))</f>
        <v>-----</v>
      </c>
      <c r="F4380" s="51" t="str">
        <f>IF(ISBLANK(LeaveTracker[[#This Row],[Employee Name]]),"-----",VLOOKUP(LeaveTracker[[#This Row],[Employee Name]],Employees[[Employee Name]:[Office]],6))</f>
        <v>-----</v>
      </c>
      <c r="G4380" s="24"/>
      <c r="H4380" s="24"/>
      <c r="I4380" s="57"/>
      <c r="K4380" s="51" t="str">
        <f ca="1">LeaveTracker[[#This Row],[Days]]&amp;" "&amp;LeaveTracker[[#This Row],[Type of Leave]]</f>
        <v xml:space="preserve">0 </v>
      </c>
      <c r="L4380" s="23">
        <f ca="1">NETWORKDAYS(LeaveTracker[[#This Row],[Start Date]],LeaveTracker[[#This Row],[End Date]],lstHolidays)</f>
        <v>0</v>
      </c>
      <c r="M4380" s="27"/>
    </row>
    <row r="4381" spans="1:13" ht="30" hidden="1" customHeight="1" x14ac:dyDescent="0.3">
      <c r="A4381" s="27">
        <f t="shared" si="44"/>
        <v>729</v>
      </c>
      <c r="B4381" s="31">
        <v>44993</v>
      </c>
      <c r="D4381" s="19"/>
      <c r="E4381" s="51" t="str">
        <f>IF(ISBLANK(LeaveTracker[[#This Row],[Employee Name]]),"-----",VLOOKUP(LeaveTracker[[#This Row],[Employee Name]],Employees[[Employee Name]:[Office]],7))</f>
        <v>-----</v>
      </c>
      <c r="F4381" s="51" t="str">
        <f>IF(ISBLANK(LeaveTracker[[#This Row],[Employee Name]]),"-----",VLOOKUP(LeaveTracker[[#This Row],[Employee Name]],Employees[[Employee Name]:[Office]],6))</f>
        <v>-----</v>
      </c>
      <c r="G4381" s="24"/>
      <c r="H4381" s="24"/>
      <c r="I4381" s="57"/>
      <c r="K4381" s="51" t="str">
        <f ca="1">LeaveTracker[[#This Row],[Days]]&amp;" "&amp;LeaveTracker[[#This Row],[Type of Leave]]</f>
        <v xml:space="preserve">0 </v>
      </c>
      <c r="L4381" s="23">
        <f ca="1">NETWORKDAYS(LeaveTracker[[#This Row],[Start Date]],LeaveTracker[[#This Row],[End Date]],lstHolidays)</f>
        <v>0</v>
      </c>
      <c r="M4381" s="27"/>
    </row>
    <row r="4382" spans="1:13" ht="30" hidden="1" customHeight="1" x14ac:dyDescent="0.3">
      <c r="A4382" s="27">
        <f t="shared" si="44"/>
        <v>730</v>
      </c>
      <c r="B4382" s="31">
        <v>44993</v>
      </c>
      <c r="D4382" s="19"/>
      <c r="E4382" s="51" t="str">
        <f>IF(ISBLANK(LeaveTracker[[#This Row],[Employee Name]]),"-----",VLOOKUP(LeaveTracker[[#This Row],[Employee Name]],Employees[[Employee Name]:[Office]],7))</f>
        <v>-----</v>
      </c>
      <c r="F4382" s="51" t="str">
        <f>IF(ISBLANK(LeaveTracker[[#This Row],[Employee Name]]),"-----",VLOOKUP(LeaveTracker[[#This Row],[Employee Name]],Employees[[Employee Name]:[Office]],6))</f>
        <v>-----</v>
      </c>
      <c r="G4382" s="24"/>
      <c r="H4382" s="24"/>
      <c r="I4382" s="57"/>
      <c r="K4382" s="51" t="str">
        <f ca="1">LeaveTracker[[#This Row],[Days]]&amp;" "&amp;LeaveTracker[[#This Row],[Type of Leave]]</f>
        <v xml:space="preserve">0 </v>
      </c>
      <c r="L4382" s="23">
        <f ca="1">NETWORKDAYS(LeaveTracker[[#This Row],[Start Date]],LeaveTracker[[#This Row],[End Date]],lstHolidays)</f>
        <v>0</v>
      </c>
      <c r="M4382" s="27"/>
    </row>
    <row r="4383" spans="1:13" ht="30" hidden="1" customHeight="1" x14ac:dyDescent="0.3">
      <c r="A4383" s="27">
        <f t="shared" si="44"/>
        <v>731</v>
      </c>
      <c r="B4383" s="31">
        <v>44993</v>
      </c>
      <c r="D4383" s="19"/>
      <c r="E4383" s="51" t="str">
        <f>IF(ISBLANK(LeaveTracker[[#This Row],[Employee Name]]),"-----",VLOOKUP(LeaveTracker[[#This Row],[Employee Name]],Employees[[Employee Name]:[Office]],7))</f>
        <v>-----</v>
      </c>
      <c r="F4383" s="51" t="str">
        <f>IF(ISBLANK(LeaveTracker[[#This Row],[Employee Name]]),"-----",VLOOKUP(LeaveTracker[[#This Row],[Employee Name]],Employees[[Employee Name]:[Office]],6))</f>
        <v>-----</v>
      </c>
      <c r="G4383" s="24"/>
      <c r="H4383" s="24"/>
      <c r="I4383" s="57"/>
      <c r="K4383" s="51" t="str">
        <f ca="1">LeaveTracker[[#This Row],[Days]]&amp;" "&amp;LeaveTracker[[#This Row],[Type of Leave]]</f>
        <v xml:space="preserve">0 </v>
      </c>
      <c r="L4383" s="23">
        <f ca="1">NETWORKDAYS(LeaveTracker[[#This Row],[Start Date]],LeaveTracker[[#This Row],[End Date]],lstHolidays)</f>
        <v>0</v>
      </c>
      <c r="M4383" s="27"/>
    </row>
    <row r="4384" spans="1:13" ht="30" hidden="1" customHeight="1" x14ac:dyDescent="0.3">
      <c r="A4384" s="27">
        <f t="shared" si="44"/>
        <v>732</v>
      </c>
      <c r="B4384" s="31">
        <v>44993</v>
      </c>
      <c r="D4384" s="19"/>
      <c r="E4384" s="51" t="str">
        <f>IF(ISBLANK(LeaveTracker[[#This Row],[Employee Name]]),"-----",VLOOKUP(LeaveTracker[[#This Row],[Employee Name]],Employees[[Employee Name]:[Office]],7))</f>
        <v>-----</v>
      </c>
      <c r="F4384" s="51" t="str">
        <f>IF(ISBLANK(LeaveTracker[[#This Row],[Employee Name]]),"-----",VLOOKUP(LeaveTracker[[#This Row],[Employee Name]],Employees[[Employee Name]:[Office]],6))</f>
        <v>-----</v>
      </c>
      <c r="G4384" s="24"/>
      <c r="H4384" s="24"/>
      <c r="I4384" s="57"/>
      <c r="K4384" s="51" t="str">
        <f ca="1">LeaveTracker[[#This Row],[Days]]&amp;" "&amp;LeaveTracker[[#This Row],[Type of Leave]]</f>
        <v xml:space="preserve">0 </v>
      </c>
      <c r="L4384" s="23">
        <f ca="1">NETWORKDAYS(LeaveTracker[[#This Row],[Start Date]],LeaveTracker[[#This Row],[End Date]],lstHolidays)</f>
        <v>0</v>
      </c>
      <c r="M4384" s="27"/>
    </row>
    <row r="4385" spans="1:13" ht="30" hidden="1" customHeight="1" x14ac:dyDescent="0.3">
      <c r="A4385" s="27">
        <f t="shared" si="44"/>
        <v>733</v>
      </c>
      <c r="B4385" s="31">
        <v>44993</v>
      </c>
      <c r="D4385" s="19"/>
      <c r="E4385" s="51" t="str">
        <f>IF(ISBLANK(LeaveTracker[[#This Row],[Employee Name]]),"-----",VLOOKUP(LeaveTracker[[#This Row],[Employee Name]],Employees[[Employee Name]:[Office]],7))</f>
        <v>-----</v>
      </c>
      <c r="F4385" s="51" t="str">
        <f>IF(ISBLANK(LeaveTracker[[#This Row],[Employee Name]]),"-----",VLOOKUP(LeaveTracker[[#This Row],[Employee Name]],Employees[[Employee Name]:[Office]],6))</f>
        <v>-----</v>
      </c>
      <c r="G4385" s="24"/>
      <c r="H4385" s="24"/>
      <c r="I4385" s="57"/>
      <c r="K4385" s="51" t="str">
        <f ca="1">LeaveTracker[[#This Row],[Days]]&amp;" "&amp;LeaveTracker[[#This Row],[Type of Leave]]</f>
        <v xml:space="preserve">0 </v>
      </c>
      <c r="L4385" s="23">
        <f ca="1">NETWORKDAYS(LeaveTracker[[#This Row],[Start Date]],LeaveTracker[[#This Row],[End Date]],lstHolidays)</f>
        <v>0</v>
      </c>
      <c r="M4385" s="27"/>
    </row>
    <row r="4386" spans="1:13" ht="30" hidden="1" customHeight="1" x14ac:dyDescent="0.3">
      <c r="A4386" s="27">
        <f t="shared" si="44"/>
        <v>734</v>
      </c>
      <c r="B4386" s="31">
        <v>44993</v>
      </c>
      <c r="D4386" s="19"/>
      <c r="E4386" s="51" t="str">
        <f>IF(ISBLANK(LeaveTracker[[#This Row],[Employee Name]]),"-----",VLOOKUP(LeaveTracker[[#This Row],[Employee Name]],Employees[[Employee Name]:[Office]],7))</f>
        <v>-----</v>
      </c>
      <c r="F4386" s="51" t="str">
        <f>IF(ISBLANK(LeaveTracker[[#This Row],[Employee Name]]),"-----",VLOOKUP(LeaveTracker[[#This Row],[Employee Name]],Employees[[Employee Name]:[Office]],6))</f>
        <v>-----</v>
      </c>
      <c r="G4386" s="24"/>
      <c r="H4386" s="24"/>
      <c r="I4386" s="57"/>
      <c r="K4386" s="51" t="str">
        <f ca="1">LeaveTracker[[#This Row],[Days]]&amp;" "&amp;LeaveTracker[[#This Row],[Type of Leave]]</f>
        <v xml:space="preserve">0 </v>
      </c>
      <c r="L4386" s="23">
        <f ca="1">NETWORKDAYS(LeaveTracker[[#This Row],[Start Date]],LeaveTracker[[#This Row],[End Date]],lstHolidays)</f>
        <v>0</v>
      </c>
      <c r="M4386" s="27"/>
    </row>
    <row r="4387" spans="1:13" ht="30" hidden="1" customHeight="1" x14ac:dyDescent="0.3">
      <c r="A4387" s="27">
        <f t="shared" si="44"/>
        <v>735</v>
      </c>
      <c r="B4387" s="31">
        <v>44993</v>
      </c>
      <c r="D4387" s="19"/>
      <c r="E4387" s="51" t="str">
        <f>IF(ISBLANK(LeaveTracker[[#This Row],[Employee Name]]),"-----",VLOOKUP(LeaveTracker[[#This Row],[Employee Name]],Employees[[Employee Name]:[Office]],7))</f>
        <v>-----</v>
      </c>
      <c r="F4387" s="51" t="str">
        <f>IF(ISBLANK(LeaveTracker[[#This Row],[Employee Name]]),"-----",VLOOKUP(LeaveTracker[[#This Row],[Employee Name]],Employees[[Employee Name]:[Office]],6))</f>
        <v>-----</v>
      </c>
      <c r="G4387" s="24"/>
      <c r="H4387" s="24"/>
      <c r="I4387" s="57"/>
      <c r="K4387" s="51" t="str">
        <f ca="1">LeaveTracker[[#This Row],[Days]]&amp;" "&amp;LeaveTracker[[#This Row],[Type of Leave]]</f>
        <v xml:space="preserve">0 </v>
      </c>
      <c r="L4387" s="23">
        <f ca="1">NETWORKDAYS(LeaveTracker[[#This Row],[Start Date]],LeaveTracker[[#This Row],[End Date]],lstHolidays)</f>
        <v>0</v>
      </c>
      <c r="M4387" s="27"/>
    </row>
    <row r="4388" spans="1:13" ht="30" hidden="1" customHeight="1" x14ac:dyDescent="0.3">
      <c r="A4388" s="27">
        <f t="shared" si="44"/>
        <v>736</v>
      </c>
      <c r="B4388" s="31">
        <v>44993</v>
      </c>
      <c r="D4388" s="19"/>
      <c r="E4388" s="51" t="str">
        <f>IF(ISBLANK(LeaveTracker[[#This Row],[Employee Name]]),"-----",VLOOKUP(LeaveTracker[[#This Row],[Employee Name]],Employees[[Employee Name]:[Office]],7))</f>
        <v>-----</v>
      </c>
      <c r="F4388" s="51" t="str">
        <f>IF(ISBLANK(LeaveTracker[[#This Row],[Employee Name]]),"-----",VLOOKUP(LeaveTracker[[#This Row],[Employee Name]],Employees[[Employee Name]:[Office]],6))</f>
        <v>-----</v>
      </c>
      <c r="G4388" s="24"/>
      <c r="H4388" s="24"/>
      <c r="I4388" s="57"/>
      <c r="K4388" s="51" t="str">
        <f ca="1">LeaveTracker[[#This Row],[Days]]&amp;" "&amp;LeaveTracker[[#This Row],[Type of Leave]]</f>
        <v xml:space="preserve">0 </v>
      </c>
      <c r="L4388" s="23">
        <f ca="1">NETWORKDAYS(LeaveTracker[[#This Row],[Start Date]],LeaveTracker[[#This Row],[End Date]],lstHolidays)</f>
        <v>0</v>
      </c>
      <c r="M4388" s="27"/>
    </row>
    <row r="4389" spans="1:13" ht="30" hidden="1" customHeight="1" x14ac:dyDescent="0.3">
      <c r="A4389" s="27">
        <f t="shared" si="44"/>
        <v>737</v>
      </c>
      <c r="B4389" s="31">
        <v>44993</v>
      </c>
      <c r="D4389" s="19"/>
      <c r="E4389" s="51" t="str">
        <f>IF(ISBLANK(LeaveTracker[[#This Row],[Employee Name]]),"-----",VLOOKUP(LeaveTracker[[#This Row],[Employee Name]],Employees[[Employee Name]:[Office]],7))</f>
        <v>-----</v>
      </c>
      <c r="F4389" s="51" t="str">
        <f>IF(ISBLANK(LeaveTracker[[#This Row],[Employee Name]]),"-----",VLOOKUP(LeaveTracker[[#This Row],[Employee Name]],Employees[[Employee Name]:[Office]],6))</f>
        <v>-----</v>
      </c>
      <c r="G4389" s="24"/>
      <c r="H4389" s="24"/>
      <c r="I4389" s="57"/>
      <c r="K4389" s="51" t="str">
        <f ca="1">LeaveTracker[[#This Row],[Days]]&amp;" "&amp;LeaveTracker[[#This Row],[Type of Leave]]</f>
        <v xml:space="preserve">0 </v>
      </c>
      <c r="L4389" s="23">
        <f ca="1">NETWORKDAYS(LeaveTracker[[#This Row],[Start Date]],LeaveTracker[[#This Row],[End Date]],lstHolidays)</f>
        <v>0</v>
      </c>
      <c r="M4389" s="27"/>
    </row>
    <row r="4390" spans="1:13" ht="30" hidden="1" customHeight="1" x14ac:dyDescent="0.3">
      <c r="A4390" s="27">
        <f t="shared" si="44"/>
        <v>738</v>
      </c>
      <c r="B4390" s="31">
        <v>44993</v>
      </c>
      <c r="D4390" s="19"/>
      <c r="E4390" s="51" t="str">
        <f>IF(ISBLANK(LeaveTracker[[#This Row],[Employee Name]]),"-----",VLOOKUP(LeaveTracker[[#This Row],[Employee Name]],Employees[[Employee Name]:[Office]],7))</f>
        <v>-----</v>
      </c>
      <c r="F4390" s="51" t="str">
        <f>IF(ISBLANK(LeaveTracker[[#This Row],[Employee Name]]),"-----",VLOOKUP(LeaveTracker[[#This Row],[Employee Name]],Employees[[Employee Name]:[Office]],6))</f>
        <v>-----</v>
      </c>
      <c r="G4390" s="24"/>
      <c r="H4390" s="24"/>
      <c r="I4390" s="57"/>
      <c r="K4390" s="51" t="str">
        <f ca="1">LeaveTracker[[#This Row],[Days]]&amp;" "&amp;LeaveTracker[[#This Row],[Type of Leave]]</f>
        <v xml:space="preserve">0 </v>
      </c>
      <c r="L4390" s="23">
        <f ca="1">NETWORKDAYS(LeaveTracker[[#This Row],[Start Date]],LeaveTracker[[#This Row],[End Date]],lstHolidays)</f>
        <v>0</v>
      </c>
      <c r="M4390" s="27"/>
    </row>
    <row r="4391" spans="1:13" ht="30" hidden="1" customHeight="1" x14ac:dyDescent="0.3">
      <c r="A4391" s="27">
        <f t="shared" si="44"/>
        <v>739</v>
      </c>
      <c r="B4391" s="31">
        <v>44993</v>
      </c>
      <c r="D4391" s="19"/>
      <c r="E4391" s="51" t="str">
        <f>IF(ISBLANK(LeaveTracker[[#This Row],[Employee Name]]),"-----",VLOOKUP(LeaveTracker[[#This Row],[Employee Name]],Employees[[Employee Name]:[Office]],7))</f>
        <v>-----</v>
      </c>
      <c r="F4391" s="51" t="str">
        <f>IF(ISBLANK(LeaveTracker[[#This Row],[Employee Name]]),"-----",VLOOKUP(LeaveTracker[[#This Row],[Employee Name]],Employees[[Employee Name]:[Office]],6))</f>
        <v>-----</v>
      </c>
      <c r="G4391" s="24"/>
      <c r="H4391" s="24"/>
      <c r="I4391" s="57"/>
      <c r="K4391" s="51" t="str">
        <f ca="1">LeaveTracker[[#This Row],[Days]]&amp;" "&amp;LeaveTracker[[#This Row],[Type of Leave]]</f>
        <v xml:space="preserve">0 </v>
      </c>
      <c r="L4391" s="23">
        <f ca="1">NETWORKDAYS(LeaveTracker[[#This Row],[Start Date]],LeaveTracker[[#This Row],[End Date]],lstHolidays)</f>
        <v>0</v>
      </c>
      <c r="M4391" s="27"/>
    </row>
    <row r="4392" spans="1:13" ht="30" hidden="1" customHeight="1" x14ac:dyDescent="0.3">
      <c r="A4392" s="27">
        <f t="shared" si="44"/>
        <v>740</v>
      </c>
      <c r="B4392" s="31">
        <v>44993</v>
      </c>
      <c r="D4392" s="19"/>
      <c r="E4392" s="51" t="str">
        <f>IF(ISBLANK(LeaveTracker[[#This Row],[Employee Name]]),"-----",VLOOKUP(LeaveTracker[[#This Row],[Employee Name]],Employees[[Employee Name]:[Office]],7))</f>
        <v>-----</v>
      </c>
      <c r="F4392" s="51" t="str">
        <f>IF(ISBLANK(LeaveTracker[[#This Row],[Employee Name]]),"-----",VLOOKUP(LeaveTracker[[#This Row],[Employee Name]],Employees[[Employee Name]:[Office]],6))</f>
        <v>-----</v>
      </c>
      <c r="G4392" s="24"/>
      <c r="H4392" s="24"/>
      <c r="I4392" s="57"/>
      <c r="K4392" s="51" t="str">
        <f ca="1">LeaveTracker[[#This Row],[Days]]&amp;" "&amp;LeaveTracker[[#This Row],[Type of Leave]]</f>
        <v xml:space="preserve">0 </v>
      </c>
      <c r="L4392" s="23">
        <f ca="1">NETWORKDAYS(LeaveTracker[[#This Row],[Start Date]],LeaveTracker[[#This Row],[End Date]],lstHolidays)</f>
        <v>0</v>
      </c>
      <c r="M4392" s="27"/>
    </row>
    <row r="4393" spans="1:13" ht="30" hidden="1" customHeight="1" x14ac:dyDescent="0.3">
      <c r="A4393" s="27">
        <f t="shared" si="44"/>
        <v>741</v>
      </c>
      <c r="B4393" s="31">
        <v>44993</v>
      </c>
      <c r="D4393" s="19"/>
      <c r="E4393" s="51" t="str">
        <f>IF(ISBLANK(LeaveTracker[[#This Row],[Employee Name]]),"-----",VLOOKUP(LeaveTracker[[#This Row],[Employee Name]],Employees[[Employee Name]:[Office]],7))</f>
        <v>-----</v>
      </c>
      <c r="F4393" s="51" t="str">
        <f>IF(ISBLANK(LeaveTracker[[#This Row],[Employee Name]]),"-----",VLOOKUP(LeaveTracker[[#This Row],[Employee Name]],Employees[[Employee Name]:[Office]],6))</f>
        <v>-----</v>
      </c>
      <c r="G4393" s="24"/>
      <c r="H4393" s="24"/>
      <c r="I4393" s="57"/>
      <c r="K4393" s="51" t="str">
        <f ca="1">LeaveTracker[[#This Row],[Days]]&amp;" "&amp;LeaveTracker[[#This Row],[Type of Leave]]</f>
        <v xml:space="preserve">0 </v>
      </c>
      <c r="L4393" s="23">
        <f ca="1">NETWORKDAYS(LeaveTracker[[#This Row],[Start Date]],LeaveTracker[[#This Row],[End Date]],lstHolidays)</f>
        <v>0</v>
      </c>
      <c r="M4393" s="27"/>
    </row>
    <row r="4394" spans="1:13" ht="30" hidden="1" customHeight="1" x14ac:dyDescent="0.3">
      <c r="A4394" s="27">
        <f t="shared" si="44"/>
        <v>742</v>
      </c>
      <c r="B4394" s="31">
        <v>44993</v>
      </c>
      <c r="D4394" s="19"/>
      <c r="E4394" s="51" t="str">
        <f>IF(ISBLANK(LeaveTracker[[#This Row],[Employee Name]]),"-----",VLOOKUP(LeaveTracker[[#This Row],[Employee Name]],Employees[[Employee Name]:[Office]],7))</f>
        <v>-----</v>
      </c>
      <c r="F4394" s="51" t="str">
        <f>IF(ISBLANK(LeaveTracker[[#This Row],[Employee Name]]),"-----",VLOOKUP(LeaveTracker[[#This Row],[Employee Name]],Employees[[Employee Name]:[Office]],6))</f>
        <v>-----</v>
      </c>
      <c r="G4394" s="24"/>
      <c r="H4394" s="24"/>
      <c r="I4394" s="57"/>
      <c r="K4394" s="51" t="str">
        <f ca="1">LeaveTracker[[#This Row],[Days]]&amp;" "&amp;LeaveTracker[[#This Row],[Type of Leave]]</f>
        <v xml:space="preserve">0 </v>
      </c>
      <c r="L4394" s="23">
        <f ca="1">NETWORKDAYS(LeaveTracker[[#This Row],[Start Date]],LeaveTracker[[#This Row],[End Date]],lstHolidays)</f>
        <v>0</v>
      </c>
      <c r="M4394" s="27"/>
    </row>
    <row r="4395" spans="1:13" ht="30" hidden="1" customHeight="1" x14ac:dyDescent="0.3">
      <c r="A4395" s="27">
        <f t="shared" si="44"/>
        <v>743</v>
      </c>
      <c r="B4395" s="31">
        <v>44993</v>
      </c>
      <c r="D4395" s="19"/>
      <c r="E4395" s="51" t="str">
        <f>IF(ISBLANK(LeaveTracker[[#This Row],[Employee Name]]),"-----",VLOOKUP(LeaveTracker[[#This Row],[Employee Name]],Employees[[Employee Name]:[Office]],7))</f>
        <v>-----</v>
      </c>
      <c r="F4395" s="51" t="str">
        <f>IF(ISBLANK(LeaveTracker[[#This Row],[Employee Name]]),"-----",VLOOKUP(LeaveTracker[[#This Row],[Employee Name]],Employees[[Employee Name]:[Office]],6))</f>
        <v>-----</v>
      </c>
      <c r="G4395" s="24"/>
      <c r="H4395" s="24"/>
      <c r="I4395" s="57"/>
      <c r="K4395" s="51" t="str">
        <f ca="1">LeaveTracker[[#This Row],[Days]]&amp;" "&amp;LeaveTracker[[#This Row],[Type of Leave]]</f>
        <v xml:space="preserve">0 </v>
      </c>
      <c r="L4395" s="23">
        <f ca="1">NETWORKDAYS(LeaveTracker[[#This Row],[Start Date]],LeaveTracker[[#This Row],[End Date]],lstHolidays)</f>
        <v>0</v>
      </c>
      <c r="M4395" s="27"/>
    </row>
    <row r="4396" spans="1:13" ht="30" hidden="1" customHeight="1" x14ac:dyDescent="0.3">
      <c r="A4396" s="27">
        <f t="shared" si="44"/>
        <v>744</v>
      </c>
      <c r="B4396" s="31">
        <v>44993</v>
      </c>
      <c r="D4396" s="19"/>
      <c r="E4396" s="51" t="str">
        <f>IF(ISBLANK(LeaveTracker[[#This Row],[Employee Name]]),"-----",VLOOKUP(LeaveTracker[[#This Row],[Employee Name]],Employees[[Employee Name]:[Office]],7))</f>
        <v>-----</v>
      </c>
      <c r="F4396" s="51" t="str">
        <f>IF(ISBLANK(LeaveTracker[[#This Row],[Employee Name]]),"-----",VLOOKUP(LeaveTracker[[#This Row],[Employee Name]],Employees[[Employee Name]:[Office]],6))</f>
        <v>-----</v>
      </c>
      <c r="G4396" s="24"/>
      <c r="H4396" s="24"/>
      <c r="I4396" s="57"/>
      <c r="K4396" s="51" t="str">
        <f ca="1">LeaveTracker[[#This Row],[Days]]&amp;" "&amp;LeaveTracker[[#This Row],[Type of Leave]]</f>
        <v xml:space="preserve">0 </v>
      </c>
      <c r="L4396" s="23">
        <f ca="1">NETWORKDAYS(LeaveTracker[[#This Row],[Start Date]],LeaveTracker[[#This Row],[End Date]],lstHolidays)</f>
        <v>0</v>
      </c>
      <c r="M4396" s="27"/>
    </row>
    <row r="4397" spans="1:13" ht="30" hidden="1" customHeight="1" x14ac:dyDescent="0.3">
      <c r="A4397" s="27">
        <f t="shared" si="44"/>
        <v>745</v>
      </c>
      <c r="B4397" s="31">
        <v>44993</v>
      </c>
      <c r="D4397" s="19"/>
      <c r="E4397" s="51" t="str">
        <f>IF(ISBLANK(LeaveTracker[[#This Row],[Employee Name]]),"-----",VLOOKUP(LeaveTracker[[#This Row],[Employee Name]],Employees[[Employee Name]:[Office]],7))</f>
        <v>-----</v>
      </c>
      <c r="F4397" s="51" t="str">
        <f>IF(ISBLANK(LeaveTracker[[#This Row],[Employee Name]]),"-----",VLOOKUP(LeaveTracker[[#This Row],[Employee Name]],Employees[[Employee Name]:[Office]],6))</f>
        <v>-----</v>
      </c>
      <c r="G4397" s="24"/>
      <c r="H4397" s="24"/>
      <c r="I4397" s="57"/>
      <c r="K4397" s="51" t="str">
        <f ca="1">LeaveTracker[[#This Row],[Days]]&amp;" "&amp;LeaveTracker[[#This Row],[Type of Leave]]</f>
        <v xml:space="preserve">0 </v>
      </c>
      <c r="L4397" s="23">
        <f ca="1">NETWORKDAYS(LeaveTracker[[#This Row],[Start Date]],LeaveTracker[[#This Row],[End Date]],lstHolidays)</f>
        <v>0</v>
      </c>
      <c r="M4397" s="27"/>
    </row>
    <row r="4398" spans="1:13" ht="30" hidden="1" customHeight="1" x14ac:dyDescent="0.3">
      <c r="A4398" s="27">
        <f t="shared" si="44"/>
        <v>746</v>
      </c>
      <c r="B4398" s="31">
        <v>44993</v>
      </c>
      <c r="D4398" s="19"/>
      <c r="E4398" s="51" t="str">
        <f>IF(ISBLANK(LeaveTracker[[#This Row],[Employee Name]]),"-----",VLOOKUP(LeaveTracker[[#This Row],[Employee Name]],Employees[[Employee Name]:[Office]],7))</f>
        <v>-----</v>
      </c>
      <c r="F4398" s="51" t="str">
        <f>IF(ISBLANK(LeaveTracker[[#This Row],[Employee Name]]),"-----",VLOOKUP(LeaveTracker[[#This Row],[Employee Name]],Employees[[Employee Name]:[Office]],6))</f>
        <v>-----</v>
      </c>
      <c r="G4398" s="24"/>
      <c r="H4398" s="24"/>
      <c r="I4398" s="57"/>
      <c r="K4398" s="51" t="str">
        <f ca="1">LeaveTracker[[#This Row],[Days]]&amp;" "&amp;LeaveTracker[[#This Row],[Type of Leave]]</f>
        <v xml:space="preserve">0 </v>
      </c>
      <c r="L4398" s="23">
        <f ca="1">NETWORKDAYS(LeaveTracker[[#This Row],[Start Date]],LeaveTracker[[#This Row],[End Date]],lstHolidays)</f>
        <v>0</v>
      </c>
      <c r="M4398" s="27"/>
    </row>
    <row r="4399" spans="1:13" ht="30" hidden="1" customHeight="1" x14ac:dyDescent="0.3">
      <c r="A4399" s="27">
        <f t="shared" si="44"/>
        <v>747</v>
      </c>
      <c r="B4399" s="31">
        <v>44993</v>
      </c>
      <c r="D4399" s="19"/>
      <c r="E4399" s="51" t="str">
        <f>IF(ISBLANK(LeaveTracker[[#This Row],[Employee Name]]),"-----",VLOOKUP(LeaveTracker[[#This Row],[Employee Name]],Employees[[Employee Name]:[Office]],7))</f>
        <v>-----</v>
      </c>
      <c r="F4399" s="51" t="str">
        <f>IF(ISBLANK(LeaveTracker[[#This Row],[Employee Name]]),"-----",VLOOKUP(LeaveTracker[[#This Row],[Employee Name]],Employees[[Employee Name]:[Office]],6))</f>
        <v>-----</v>
      </c>
      <c r="G4399" s="24"/>
      <c r="H4399" s="24"/>
      <c r="I4399" s="57"/>
      <c r="K4399" s="51" t="str">
        <f ca="1">LeaveTracker[[#This Row],[Days]]&amp;" "&amp;LeaveTracker[[#This Row],[Type of Leave]]</f>
        <v xml:space="preserve">0 </v>
      </c>
      <c r="L4399" s="23">
        <f ca="1">NETWORKDAYS(LeaveTracker[[#This Row],[Start Date]],LeaveTracker[[#This Row],[End Date]],lstHolidays)</f>
        <v>0</v>
      </c>
      <c r="M4399" s="27"/>
    </row>
    <row r="4400" spans="1:13" ht="30" hidden="1" customHeight="1" x14ac:dyDescent="0.3">
      <c r="A4400" s="27">
        <f t="shared" si="44"/>
        <v>748</v>
      </c>
      <c r="B4400" s="31">
        <v>44993</v>
      </c>
      <c r="D4400" s="19"/>
      <c r="E4400" s="51" t="str">
        <f>IF(ISBLANK(LeaveTracker[[#This Row],[Employee Name]]),"-----",VLOOKUP(LeaveTracker[[#This Row],[Employee Name]],Employees[[Employee Name]:[Office]],7))</f>
        <v>-----</v>
      </c>
      <c r="F4400" s="51" t="str">
        <f>IF(ISBLANK(LeaveTracker[[#This Row],[Employee Name]]),"-----",VLOOKUP(LeaveTracker[[#This Row],[Employee Name]],Employees[[Employee Name]:[Office]],6))</f>
        <v>-----</v>
      </c>
      <c r="G4400" s="24"/>
      <c r="H4400" s="24"/>
      <c r="I4400" s="57"/>
      <c r="K4400" s="51" t="str">
        <f ca="1">LeaveTracker[[#This Row],[Days]]&amp;" "&amp;LeaveTracker[[#This Row],[Type of Leave]]</f>
        <v xml:space="preserve">0 </v>
      </c>
      <c r="L4400" s="23">
        <f ca="1">NETWORKDAYS(LeaveTracker[[#This Row],[Start Date]],LeaveTracker[[#This Row],[End Date]],lstHolidays)</f>
        <v>0</v>
      </c>
      <c r="M4400" s="27"/>
    </row>
    <row r="4401" spans="1:13" ht="30" hidden="1" customHeight="1" x14ac:dyDescent="0.3">
      <c r="A4401" s="27">
        <f t="shared" si="44"/>
        <v>749</v>
      </c>
      <c r="B4401" s="31">
        <v>44993</v>
      </c>
      <c r="D4401" s="19"/>
      <c r="E4401" s="51" t="str">
        <f>IF(ISBLANK(LeaveTracker[[#This Row],[Employee Name]]),"-----",VLOOKUP(LeaveTracker[[#This Row],[Employee Name]],Employees[[Employee Name]:[Office]],7))</f>
        <v>-----</v>
      </c>
      <c r="F4401" s="51" t="str">
        <f>IF(ISBLANK(LeaveTracker[[#This Row],[Employee Name]]),"-----",VLOOKUP(LeaveTracker[[#This Row],[Employee Name]],Employees[[Employee Name]:[Office]],6))</f>
        <v>-----</v>
      </c>
      <c r="G4401" s="24"/>
      <c r="H4401" s="24"/>
      <c r="I4401" s="57"/>
      <c r="K4401" s="51" t="str">
        <f ca="1">LeaveTracker[[#This Row],[Days]]&amp;" "&amp;LeaveTracker[[#This Row],[Type of Leave]]</f>
        <v xml:space="preserve">0 </v>
      </c>
      <c r="L4401" s="23">
        <f ca="1">NETWORKDAYS(LeaveTracker[[#This Row],[Start Date]],LeaveTracker[[#This Row],[End Date]],lstHolidays)</f>
        <v>0</v>
      </c>
      <c r="M4401" s="27"/>
    </row>
    <row r="4402" spans="1:13" ht="30" hidden="1" customHeight="1" x14ac:dyDescent="0.3">
      <c r="A4402" s="27">
        <f t="shared" si="44"/>
        <v>750</v>
      </c>
      <c r="B4402" s="31">
        <v>44993</v>
      </c>
      <c r="D4402" s="19"/>
      <c r="E4402" s="51" t="str">
        <f>IF(ISBLANK(LeaveTracker[[#This Row],[Employee Name]]),"-----",VLOOKUP(LeaveTracker[[#This Row],[Employee Name]],Employees[[Employee Name]:[Office]],7))</f>
        <v>-----</v>
      </c>
      <c r="F4402" s="51" t="str">
        <f>IF(ISBLANK(LeaveTracker[[#This Row],[Employee Name]]),"-----",VLOOKUP(LeaveTracker[[#This Row],[Employee Name]],Employees[[Employee Name]:[Office]],6))</f>
        <v>-----</v>
      </c>
      <c r="G4402" s="24"/>
      <c r="H4402" s="24"/>
      <c r="I4402" s="57"/>
      <c r="K4402" s="51" t="str">
        <f ca="1">LeaveTracker[[#This Row],[Days]]&amp;" "&amp;LeaveTracker[[#This Row],[Type of Leave]]</f>
        <v xml:space="preserve">0 </v>
      </c>
      <c r="L4402" s="23">
        <f ca="1">NETWORKDAYS(LeaveTracker[[#This Row],[Start Date]],LeaveTracker[[#This Row],[End Date]],lstHolidays)</f>
        <v>0</v>
      </c>
      <c r="M4402" s="27"/>
    </row>
    <row r="4403" spans="1:13" ht="30" hidden="1" customHeight="1" x14ac:dyDescent="0.3">
      <c r="A4403" s="27">
        <f t="shared" si="44"/>
        <v>751</v>
      </c>
      <c r="B4403" s="31">
        <v>44993</v>
      </c>
      <c r="D4403" s="19"/>
      <c r="E4403" s="51" t="str">
        <f>IF(ISBLANK(LeaveTracker[[#This Row],[Employee Name]]),"-----",VLOOKUP(LeaveTracker[[#This Row],[Employee Name]],Employees[[Employee Name]:[Office]],7))</f>
        <v>-----</v>
      </c>
      <c r="F4403" s="51" t="str">
        <f>IF(ISBLANK(LeaveTracker[[#This Row],[Employee Name]]),"-----",VLOOKUP(LeaveTracker[[#This Row],[Employee Name]],Employees[[Employee Name]:[Office]],6))</f>
        <v>-----</v>
      </c>
      <c r="G4403" s="24"/>
      <c r="H4403" s="24"/>
      <c r="I4403" s="57"/>
      <c r="K4403" s="51" t="str">
        <f ca="1">LeaveTracker[[#This Row],[Days]]&amp;" "&amp;LeaveTracker[[#This Row],[Type of Leave]]</f>
        <v xml:space="preserve">0 </v>
      </c>
      <c r="L4403" s="23">
        <f ca="1">NETWORKDAYS(LeaveTracker[[#This Row],[Start Date]],LeaveTracker[[#This Row],[End Date]],lstHolidays)</f>
        <v>0</v>
      </c>
      <c r="M4403" s="27"/>
    </row>
    <row r="4404" spans="1:13" ht="30" hidden="1" customHeight="1" x14ac:dyDescent="0.3">
      <c r="A4404" s="27">
        <f t="shared" si="44"/>
        <v>752</v>
      </c>
      <c r="B4404" s="31">
        <v>44993</v>
      </c>
      <c r="D4404" s="19"/>
      <c r="E4404" s="51" t="str">
        <f>IF(ISBLANK(LeaveTracker[[#This Row],[Employee Name]]),"-----",VLOOKUP(LeaveTracker[[#This Row],[Employee Name]],Employees[[Employee Name]:[Office]],7))</f>
        <v>-----</v>
      </c>
      <c r="F4404" s="51" t="str">
        <f>IF(ISBLANK(LeaveTracker[[#This Row],[Employee Name]]),"-----",VLOOKUP(LeaveTracker[[#This Row],[Employee Name]],Employees[[Employee Name]:[Office]],6))</f>
        <v>-----</v>
      </c>
      <c r="G4404" s="24"/>
      <c r="H4404" s="24"/>
      <c r="I4404" s="57"/>
      <c r="K4404" s="51" t="str">
        <f ca="1">LeaveTracker[[#This Row],[Days]]&amp;" "&amp;LeaveTracker[[#This Row],[Type of Leave]]</f>
        <v xml:space="preserve">0 </v>
      </c>
      <c r="L4404" s="23">
        <f ca="1">NETWORKDAYS(LeaveTracker[[#This Row],[Start Date]],LeaveTracker[[#This Row],[End Date]],lstHolidays)</f>
        <v>0</v>
      </c>
      <c r="M4404" s="27"/>
    </row>
    <row r="4405" spans="1:13" ht="30" hidden="1" customHeight="1" x14ac:dyDescent="0.3">
      <c r="A4405" s="27">
        <f t="shared" si="44"/>
        <v>753</v>
      </c>
      <c r="B4405" s="31">
        <v>44993</v>
      </c>
      <c r="D4405" s="19"/>
      <c r="E4405" s="51" t="str">
        <f>IF(ISBLANK(LeaveTracker[[#This Row],[Employee Name]]),"-----",VLOOKUP(LeaveTracker[[#This Row],[Employee Name]],Employees[[Employee Name]:[Office]],7))</f>
        <v>-----</v>
      </c>
      <c r="F4405" s="51" t="str">
        <f>IF(ISBLANK(LeaveTracker[[#This Row],[Employee Name]]),"-----",VLOOKUP(LeaveTracker[[#This Row],[Employee Name]],Employees[[Employee Name]:[Office]],6))</f>
        <v>-----</v>
      </c>
      <c r="G4405" s="24"/>
      <c r="H4405" s="24"/>
      <c r="I4405" s="57"/>
      <c r="K4405" s="51" t="str">
        <f ca="1">LeaveTracker[[#This Row],[Days]]&amp;" "&amp;LeaveTracker[[#This Row],[Type of Leave]]</f>
        <v xml:space="preserve">0 </v>
      </c>
      <c r="L4405" s="23">
        <f ca="1">NETWORKDAYS(LeaveTracker[[#This Row],[Start Date]],LeaveTracker[[#This Row],[End Date]],lstHolidays)</f>
        <v>0</v>
      </c>
      <c r="M4405" s="27"/>
    </row>
    <row r="4406" spans="1:13" ht="30" hidden="1" customHeight="1" x14ac:dyDescent="0.3">
      <c r="A4406" s="27">
        <f t="shared" si="44"/>
        <v>754</v>
      </c>
      <c r="B4406" s="31">
        <v>44993</v>
      </c>
      <c r="D4406" s="19"/>
      <c r="E4406" s="51" t="str">
        <f>IF(ISBLANK(LeaveTracker[[#This Row],[Employee Name]]),"-----",VLOOKUP(LeaveTracker[[#This Row],[Employee Name]],Employees[[Employee Name]:[Office]],7))</f>
        <v>-----</v>
      </c>
      <c r="F4406" s="51" t="str">
        <f>IF(ISBLANK(LeaveTracker[[#This Row],[Employee Name]]),"-----",VLOOKUP(LeaveTracker[[#This Row],[Employee Name]],Employees[[Employee Name]:[Office]],6))</f>
        <v>-----</v>
      </c>
      <c r="G4406" s="24"/>
      <c r="H4406" s="24"/>
      <c r="I4406" s="57"/>
      <c r="K4406" s="51" t="str">
        <f ca="1">LeaveTracker[[#This Row],[Days]]&amp;" "&amp;LeaveTracker[[#This Row],[Type of Leave]]</f>
        <v xml:space="preserve">0 </v>
      </c>
      <c r="L4406" s="23">
        <f ca="1">NETWORKDAYS(LeaveTracker[[#This Row],[Start Date]],LeaveTracker[[#This Row],[End Date]],lstHolidays)</f>
        <v>0</v>
      </c>
      <c r="M4406" s="27"/>
    </row>
    <row r="4407" spans="1:13" ht="30" hidden="1" customHeight="1" x14ac:dyDescent="0.3">
      <c r="A4407" s="27">
        <f t="shared" si="44"/>
        <v>755</v>
      </c>
      <c r="B4407" s="31">
        <v>44993</v>
      </c>
      <c r="D4407" s="19"/>
      <c r="E4407" s="51" t="str">
        <f>IF(ISBLANK(LeaveTracker[[#This Row],[Employee Name]]),"-----",VLOOKUP(LeaveTracker[[#This Row],[Employee Name]],Employees[[Employee Name]:[Office]],7))</f>
        <v>-----</v>
      </c>
      <c r="F4407" s="51" t="str">
        <f>IF(ISBLANK(LeaveTracker[[#This Row],[Employee Name]]),"-----",VLOOKUP(LeaveTracker[[#This Row],[Employee Name]],Employees[[Employee Name]:[Office]],6))</f>
        <v>-----</v>
      </c>
      <c r="G4407" s="24"/>
      <c r="H4407" s="24"/>
      <c r="I4407" s="57"/>
      <c r="K4407" s="51" t="str">
        <f ca="1">LeaveTracker[[#This Row],[Days]]&amp;" "&amp;LeaveTracker[[#This Row],[Type of Leave]]</f>
        <v xml:space="preserve">0 </v>
      </c>
      <c r="L4407" s="23">
        <f ca="1">NETWORKDAYS(LeaveTracker[[#This Row],[Start Date]],LeaveTracker[[#This Row],[End Date]],lstHolidays)</f>
        <v>0</v>
      </c>
      <c r="M4407" s="27"/>
    </row>
    <row r="4408" spans="1:13" ht="30" hidden="1" customHeight="1" x14ac:dyDescent="0.3">
      <c r="A4408" s="27">
        <f t="shared" si="44"/>
        <v>756</v>
      </c>
      <c r="B4408" s="31">
        <v>44993</v>
      </c>
      <c r="D4408" s="19"/>
      <c r="E4408" s="51" t="str">
        <f>IF(ISBLANK(LeaveTracker[[#This Row],[Employee Name]]),"-----",VLOOKUP(LeaveTracker[[#This Row],[Employee Name]],Employees[[Employee Name]:[Office]],7))</f>
        <v>-----</v>
      </c>
      <c r="F4408" s="51" t="str">
        <f>IF(ISBLANK(LeaveTracker[[#This Row],[Employee Name]]),"-----",VLOOKUP(LeaveTracker[[#This Row],[Employee Name]],Employees[[Employee Name]:[Office]],6))</f>
        <v>-----</v>
      </c>
      <c r="G4408" s="24"/>
      <c r="H4408" s="24"/>
      <c r="I4408" s="57"/>
      <c r="K4408" s="51" t="str">
        <f ca="1">LeaveTracker[[#This Row],[Days]]&amp;" "&amp;LeaveTracker[[#This Row],[Type of Leave]]</f>
        <v xml:space="preserve">0 </v>
      </c>
      <c r="L4408" s="23">
        <f ca="1">NETWORKDAYS(LeaveTracker[[#This Row],[Start Date]],LeaveTracker[[#This Row],[End Date]],lstHolidays)</f>
        <v>0</v>
      </c>
      <c r="M4408" s="27"/>
    </row>
    <row r="4409" spans="1:13" ht="30" hidden="1" customHeight="1" x14ac:dyDescent="0.3">
      <c r="A4409" s="27">
        <f t="shared" si="44"/>
        <v>757</v>
      </c>
      <c r="B4409" s="31">
        <v>44993</v>
      </c>
      <c r="D4409" s="19"/>
      <c r="E4409" s="51" t="str">
        <f>IF(ISBLANK(LeaveTracker[[#This Row],[Employee Name]]),"-----",VLOOKUP(LeaveTracker[[#This Row],[Employee Name]],Employees[[Employee Name]:[Office]],7))</f>
        <v>-----</v>
      </c>
      <c r="F4409" s="51" t="str">
        <f>IF(ISBLANK(LeaveTracker[[#This Row],[Employee Name]]),"-----",VLOOKUP(LeaveTracker[[#This Row],[Employee Name]],Employees[[Employee Name]:[Office]],6))</f>
        <v>-----</v>
      </c>
      <c r="G4409" s="24"/>
      <c r="H4409" s="24"/>
      <c r="I4409" s="57"/>
      <c r="K4409" s="51" t="str">
        <f ca="1">LeaveTracker[[#This Row],[Days]]&amp;" "&amp;LeaveTracker[[#This Row],[Type of Leave]]</f>
        <v xml:space="preserve">0 </v>
      </c>
      <c r="L4409" s="23">
        <f ca="1">NETWORKDAYS(LeaveTracker[[#This Row],[Start Date]],LeaveTracker[[#This Row],[End Date]],lstHolidays)</f>
        <v>0</v>
      </c>
      <c r="M4409" s="27"/>
    </row>
    <row r="4410" spans="1:13" ht="30" hidden="1" customHeight="1" x14ac:dyDescent="0.3">
      <c r="A4410" s="27">
        <f t="shared" si="44"/>
        <v>758</v>
      </c>
      <c r="B4410" s="31">
        <v>44993</v>
      </c>
      <c r="D4410" s="19"/>
      <c r="E4410" s="51" t="str">
        <f>IF(ISBLANK(LeaveTracker[[#This Row],[Employee Name]]),"-----",VLOOKUP(LeaveTracker[[#This Row],[Employee Name]],Employees[[Employee Name]:[Office]],7))</f>
        <v>-----</v>
      </c>
      <c r="F4410" s="51" t="str">
        <f>IF(ISBLANK(LeaveTracker[[#This Row],[Employee Name]]),"-----",VLOOKUP(LeaveTracker[[#This Row],[Employee Name]],Employees[[Employee Name]:[Office]],6))</f>
        <v>-----</v>
      </c>
      <c r="G4410" s="24"/>
      <c r="H4410" s="24"/>
      <c r="I4410" s="57"/>
      <c r="K4410" s="51" t="str">
        <f ca="1">LeaveTracker[[#This Row],[Days]]&amp;" "&amp;LeaveTracker[[#This Row],[Type of Leave]]</f>
        <v xml:space="preserve">0 </v>
      </c>
      <c r="L4410" s="23">
        <f ca="1">NETWORKDAYS(LeaveTracker[[#This Row],[Start Date]],LeaveTracker[[#This Row],[End Date]],lstHolidays)</f>
        <v>0</v>
      </c>
      <c r="M4410" s="27"/>
    </row>
    <row r="4411" spans="1:13" ht="30" hidden="1" customHeight="1" x14ac:dyDescent="0.3">
      <c r="A4411" s="27">
        <f t="shared" si="44"/>
        <v>759</v>
      </c>
      <c r="B4411" s="31">
        <v>44993</v>
      </c>
      <c r="D4411" s="19"/>
      <c r="E4411" s="51" t="str">
        <f>IF(ISBLANK(LeaveTracker[[#This Row],[Employee Name]]),"-----",VLOOKUP(LeaveTracker[[#This Row],[Employee Name]],Employees[[Employee Name]:[Office]],7))</f>
        <v>-----</v>
      </c>
      <c r="F4411" s="51" t="str">
        <f>IF(ISBLANK(LeaveTracker[[#This Row],[Employee Name]]),"-----",VLOOKUP(LeaveTracker[[#This Row],[Employee Name]],Employees[[Employee Name]:[Office]],6))</f>
        <v>-----</v>
      </c>
      <c r="G4411" s="24"/>
      <c r="H4411" s="24"/>
      <c r="I4411" s="57"/>
      <c r="K4411" s="51" t="str">
        <f ca="1">LeaveTracker[[#This Row],[Days]]&amp;" "&amp;LeaveTracker[[#This Row],[Type of Leave]]</f>
        <v xml:space="preserve">0 </v>
      </c>
      <c r="L4411" s="23">
        <f ca="1">NETWORKDAYS(LeaveTracker[[#This Row],[Start Date]],LeaveTracker[[#This Row],[End Date]],lstHolidays)</f>
        <v>0</v>
      </c>
      <c r="M4411" s="27"/>
    </row>
    <row r="4412" spans="1:13" ht="30" hidden="1" customHeight="1" x14ac:dyDescent="0.3">
      <c r="A4412" s="27">
        <f t="shared" si="44"/>
        <v>760</v>
      </c>
      <c r="B4412" s="31">
        <v>44993</v>
      </c>
      <c r="D4412" s="19"/>
      <c r="E4412" s="51" t="str">
        <f>IF(ISBLANK(LeaveTracker[[#This Row],[Employee Name]]),"-----",VLOOKUP(LeaveTracker[[#This Row],[Employee Name]],Employees[[Employee Name]:[Office]],7))</f>
        <v>-----</v>
      </c>
      <c r="F4412" s="51" t="str">
        <f>IF(ISBLANK(LeaveTracker[[#This Row],[Employee Name]]),"-----",VLOOKUP(LeaveTracker[[#This Row],[Employee Name]],Employees[[Employee Name]:[Office]],6))</f>
        <v>-----</v>
      </c>
      <c r="G4412" s="24"/>
      <c r="H4412" s="24"/>
      <c r="I4412" s="57"/>
      <c r="K4412" s="51" t="str">
        <f ca="1">LeaveTracker[[#This Row],[Days]]&amp;" "&amp;LeaveTracker[[#This Row],[Type of Leave]]</f>
        <v xml:space="preserve">0 </v>
      </c>
      <c r="L4412" s="23">
        <f ca="1">NETWORKDAYS(LeaveTracker[[#This Row],[Start Date]],LeaveTracker[[#This Row],[End Date]],lstHolidays)</f>
        <v>0</v>
      </c>
      <c r="M4412" s="27"/>
    </row>
    <row r="4413" spans="1:13" ht="30" hidden="1" customHeight="1" x14ac:dyDescent="0.3">
      <c r="A4413" s="27">
        <f t="shared" si="44"/>
        <v>761</v>
      </c>
      <c r="B4413" s="31">
        <v>44993</v>
      </c>
      <c r="D4413" s="19"/>
      <c r="E4413" s="51" t="str">
        <f>IF(ISBLANK(LeaveTracker[[#This Row],[Employee Name]]),"-----",VLOOKUP(LeaveTracker[[#This Row],[Employee Name]],Employees[[Employee Name]:[Office]],7))</f>
        <v>-----</v>
      </c>
      <c r="F4413" s="51" t="str">
        <f>IF(ISBLANK(LeaveTracker[[#This Row],[Employee Name]]),"-----",VLOOKUP(LeaveTracker[[#This Row],[Employee Name]],Employees[[Employee Name]:[Office]],6))</f>
        <v>-----</v>
      </c>
      <c r="G4413" s="24"/>
      <c r="H4413" s="24"/>
      <c r="I4413" s="57"/>
      <c r="K4413" s="51" t="str">
        <f ca="1">LeaveTracker[[#This Row],[Days]]&amp;" "&amp;LeaveTracker[[#This Row],[Type of Leave]]</f>
        <v xml:space="preserve">0 </v>
      </c>
      <c r="L4413" s="23">
        <f ca="1">NETWORKDAYS(LeaveTracker[[#This Row],[Start Date]],LeaveTracker[[#This Row],[End Date]],lstHolidays)</f>
        <v>0</v>
      </c>
      <c r="M4413" s="27"/>
    </row>
    <row r="4414" spans="1:13" ht="30" hidden="1" customHeight="1" x14ac:dyDescent="0.3">
      <c r="A4414" s="27">
        <f t="shared" si="44"/>
        <v>762</v>
      </c>
      <c r="B4414" s="31">
        <v>44993</v>
      </c>
      <c r="D4414" s="19"/>
      <c r="E4414" s="51" t="str">
        <f>IF(ISBLANK(LeaveTracker[[#This Row],[Employee Name]]),"-----",VLOOKUP(LeaveTracker[[#This Row],[Employee Name]],Employees[[Employee Name]:[Office]],7))</f>
        <v>-----</v>
      </c>
      <c r="F4414" s="51" t="str">
        <f>IF(ISBLANK(LeaveTracker[[#This Row],[Employee Name]]),"-----",VLOOKUP(LeaveTracker[[#This Row],[Employee Name]],Employees[[Employee Name]:[Office]],6))</f>
        <v>-----</v>
      </c>
      <c r="G4414" s="24"/>
      <c r="H4414" s="24"/>
      <c r="I4414" s="57"/>
      <c r="K4414" s="51" t="str">
        <f ca="1">LeaveTracker[[#This Row],[Days]]&amp;" "&amp;LeaveTracker[[#This Row],[Type of Leave]]</f>
        <v xml:space="preserve">0 </v>
      </c>
      <c r="L4414" s="23">
        <f ca="1">NETWORKDAYS(LeaveTracker[[#This Row],[Start Date]],LeaveTracker[[#This Row],[End Date]],lstHolidays)</f>
        <v>0</v>
      </c>
      <c r="M4414" s="27"/>
    </row>
    <row r="4415" spans="1:13" ht="30" hidden="1" customHeight="1" x14ac:dyDescent="0.3">
      <c r="A4415" s="27">
        <f t="shared" si="44"/>
        <v>763</v>
      </c>
      <c r="B4415" s="31">
        <v>44993</v>
      </c>
      <c r="D4415" s="19"/>
      <c r="E4415" s="51" t="str">
        <f>IF(ISBLANK(LeaveTracker[[#This Row],[Employee Name]]),"-----",VLOOKUP(LeaveTracker[[#This Row],[Employee Name]],Employees[[Employee Name]:[Office]],7))</f>
        <v>-----</v>
      </c>
      <c r="F4415" s="51" t="str">
        <f>IF(ISBLANK(LeaveTracker[[#This Row],[Employee Name]]),"-----",VLOOKUP(LeaveTracker[[#This Row],[Employee Name]],Employees[[Employee Name]:[Office]],6))</f>
        <v>-----</v>
      </c>
      <c r="G4415" s="24"/>
      <c r="H4415" s="24"/>
      <c r="I4415" s="57"/>
      <c r="K4415" s="51" t="str">
        <f ca="1">LeaveTracker[[#This Row],[Days]]&amp;" "&amp;LeaveTracker[[#This Row],[Type of Leave]]</f>
        <v xml:space="preserve">0 </v>
      </c>
      <c r="L4415" s="23">
        <f ca="1">NETWORKDAYS(LeaveTracker[[#This Row],[Start Date]],LeaveTracker[[#This Row],[End Date]],lstHolidays)</f>
        <v>0</v>
      </c>
      <c r="M4415" s="27"/>
    </row>
    <row r="4416" spans="1:13" ht="30" hidden="1" customHeight="1" x14ac:dyDescent="0.3">
      <c r="A4416" s="27">
        <f t="shared" si="44"/>
        <v>764</v>
      </c>
      <c r="B4416" s="31">
        <v>44993</v>
      </c>
      <c r="D4416" s="19"/>
      <c r="E4416" s="51" t="str">
        <f>IF(ISBLANK(LeaveTracker[[#This Row],[Employee Name]]),"-----",VLOOKUP(LeaveTracker[[#This Row],[Employee Name]],Employees[[Employee Name]:[Office]],7))</f>
        <v>-----</v>
      </c>
      <c r="F4416" s="51" t="str">
        <f>IF(ISBLANK(LeaveTracker[[#This Row],[Employee Name]]),"-----",VLOOKUP(LeaveTracker[[#This Row],[Employee Name]],Employees[[Employee Name]:[Office]],6))</f>
        <v>-----</v>
      </c>
      <c r="G4416" s="24"/>
      <c r="H4416" s="24"/>
      <c r="I4416" s="57"/>
      <c r="K4416" s="51" t="str">
        <f ca="1">LeaveTracker[[#This Row],[Days]]&amp;" "&amp;LeaveTracker[[#This Row],[Type of Leave]]</f>
        <v xml:space="preserve">0 </v>
      </c>
      <c r="L4416" s="23">
        <f ca="1">NETWORKDAYS(LeaveTracker[[#This Row],[Start Date]],LeaveTracker[[#This Row],[End Date]],lstHolidays)</f>
        <v>0</v>
      </c>
      <c r="M4416" s="27"/>
    </row>
    <row r="4417" spans="1:13" ht="30" hidden="1" customHeight="1" x14ac:dyDescent="0.3">
      <c r="A4417" s="27">
        <f t="shared" si="44"/>
        <v>765</v>
      </c>
      <c r="B4417" s="31">
        <v>44993</v>
      </c>
      <c r="D4417" s="19"/>
      <c r="E4417" s="51" t="str">
        <f>IF(ISBLANK(LeaveTracker[[#This Row],[Employee Name]]),"-----",VLOOKUP(LeaveTracker[[#This Row],[Employee Name]],Employees[[Employee Name]:[Office]],7))</f>
        <v>-----</v>
      </c>
      <c r="F4417" s="51" t="str">
        <f>IF(ISBLANK(LeaveTracker[[#This Row],[Employee Name]]),"-----",VLOOKUP(LeaveTracker[[#This Row],[Employee Name]],Employees[[Employee Name]:[Office]],6))</f>
        <v>-----</v>
      </c>
      <c r="G4417" s="24"/>
      <c r="H4417" s="24"/>
      <c r="I4417" s="57"/>
      <c r="K4417" s="51" t="str">
        <f ca="1">LeaveTracker[[#This Row],[Days]]&amp;" "&amp;LeaveTracker[[#This Row],[Type of Leave]]</f>
        <v xml:space="preserve">0 </v>
      </c>
      <c r="L4417" s="23">
        <f ca="1">NETWORKDAYS(LeaveTracker[[#This Row],[Start Date]],LeaveTracker[[#This Row],[End Date]],lstHolidays)</f>
        <v>0</v>
      </c>
      <c r="M4417" s="27"/>
    </row>
    <row r="4418" spans="1:13" ht="30" hidden="1" customHeight="1" x14ac:dyDescent="0.3">
      <c r="A4418" s="27">
        <f t="shared" si="44"/>
        <v>766</v>
      </c>
      <c r="B4418" s="31">
        <v>44993</v>
      </c>
      <c r="D4418" s="19"/>
      <c r="E4418" s="51" t="str">
        <f>IF(ISBLANK(LeaveTracker[[#This Row],[Employee Name]]),"-----",VLOOKUP(LeaveTracker[[#This Row],[Employee Name]],Employees[[Employee Name]:[Office]],7))</f>
        <v>-----</v>
      </c>
      <c r="F4418" s="51" t="str">
        <f>IF(ISBLANK(LeaveTracker[[#This Row],[Employee Name]]),"-----",VLOOKUP(LeaveTracker[[#This Row],[Employee Name]],Employees[[Employee Name]:[Office]],6))</f>
        <v>-----</v>
      </c>
      <c r="G4418" s="24"/>
      <c r="H4418" s="24"/>
      <c r="I4418" s="57"/>
      <c r="K4418" s="51" t="str">
        <f ca="1">LeaveTracker[[#This Row],[Days]]&amp;" "&amp;LeaveTracker[[#This Row],[Type of Leave]]</f>
        <v xml:space="preserve">0 </v>
      </c>
      <c r="L4418" s="23">
        <f ca="1">NETWORKDAYS(LeaveTracker[[#This Row],[Start Date]],LeaveTracker[[#This Row],[End Date]],lstHolidays)</f>
        <v>0</v>
      </c>
      <c r="M4418" s="27"/>
    </row>
    <row r="4419" spans="1:13" ht="30" hidden="1" customHeight="1" x14ac:dyDescent="0.3">
      <c r="A4419" s="27">
        <f t="shared" si="44"/>
        <v>767</v>
      </c>
      <c r="B4419" s="31">
        <v>44993</v>
      </c>
      <c r="D4419" s="19"/>
      <c r="E4419" s="51" t="str">
        <f>IF(ISBLANK(LeaveTracker[[#This Row],[Employee Name]]),"-----",VLOOKUP(LeaveTracker[[#This Row],[Employee Name]],Employees[[Employee Name]:[Office]],7))</f>
        <v>-----</v>
      </c>
      <c r="F4419" s="51" t="str">
        <f>IF(ISBLANK(LeaveTracker[[#This Row],[Employee Name]]),"-----",VLOOKUP(LeaveTracker[[#This Row],[Employee Name]],Employees[[Employee Name]:[Office]],6))</f>
        <v>-----</v>
      </c>
      <c r="G4419" s="24"/>
      <c r="H4419" s="24"/>
      <c r="I4419" s="57"/>
      <c r="K4419" s="51" t="str">
        <f ca="1">LeaveTracker[[#This Row],[Days]]&amp;" "&amp;LeaveTracker[[#This Row],[Type of Leave]]</f>
        <v xml:space="preserve">0 </v>
      </c>
      <c r="L4419" s="23">
        <f ca="1">NETWORKDAYS(LeaveTracker[[#This Row],[Start Date]],LeaveTracker[[#This Row],[End Date]],lstHolidays)</f>
        <v>0</v>
      </c>
      <c r="M4419" s="27"/>
    </row>
    <row r="4420" spans="1:13" ht="30" hidden="1" customHeight="1" x14ac:dyDescent="0.3">
      <c r="A4420" s="27">
        <f t="shared" si="44"/>
        <v>768</v>
      </c>
      <c r="B4420" s="31">
        <v>44993</v>
      </c>
      <c r="D4420" s="19"/>
      <c r="E4420" s="51" t="str">
        <f>IF(ISBLANK(LeaveTracker[[#This Row],[Employee Name]]),"-----",VLOOKUP(LeaveTracker[[#This Row],[Employee Name]],Employees[[Employee Name]:[Office]],7))</f>
        <v>-----</v>
      </c>
      <c r="F4420" s="51" t="str">
        <f>IF(ISBLANK(LeaveTracker[[#This Row],[Employee Name]]),"-----",VLOOKUP(LeaveTracker[[#This Row],[Employee Name]],Employees[[Employee Name]:[Office]],6))</f>
        <v>-----</v>
      </c>
      <c r="G4420" s="24"/>
      <c r="H4420" s="24"/>
      <c r="I4420" s="57"/>
      <c r="K4420" s="51" t="str">
        <f ca="1">LeaveTracker[[#This Row],[Days]]&amp;" "&amp;LeaveTracker[[#This Row],[Type of Leave]]</f>
        <v xml:space="preserve">0 </v>
      </c>
      <c r="L4420" s="23">
        <f ca="1">NETWORKDAYS(LeaveTracker[[#This Row],[Start Date]],LeaveTracker[[#This Row],[End Date]],lstHolidays)</f>
        <v>0</v>
      </c>
      <c r="M4420" s="27"/>
    </row>
    <row r="4421" spans="1:13" ht="30" hidden="1" customHeight="1" x14ac:dyDescent="0.3">
      <c r="A4421" s="27">
        <f t="shared" si="44"/>
        <v>769</v>
      </c>
      <c r="B4421" s="31">
        <v>44993</v>
      </c>
      <c r="D4421" s="19"/>
      <c r="E4421" s="51" t="str">
        <f>IF(ISBLANK(LeaveTracker[[#This Row],[Employee Name]]),"-----",VLOOKUP(LeaveTracker[[#This Row],[Employee Name]],Employees[[Employee Name]:[Office]],7))</f>
        <v>-----</v>
      </c>
      <c r="F4421" s="51" t="str">
        <f>IF(ISBLANK(LeaveTracker[[#This Row],[Employee Name]]),"-----",VLOOKUP(LeaveTracker[[#This Row],[Employee Name]],Employees[[Employee Name]:[Office]],6))</f>
        <v>-----</v>
      </c>
      <c r="G4421" s="24"/>
      <c r="H4421" s="24"/>
      <c r="I4421" s="57"/>
      <c r="K4421" s="51" t="str">
        <f ca="1">LeaveTracker[[#This Row],[Days]]&amp;" "&amp;LeaveTracker[[#This Row],[Type of Leave]]</f>
        <v xml:space="preserve">0 </v>
      </c>
      <c r="L4421" s="23">
        <f ca="1">NETWORKDAYS(LeaveTracker[[#This Row],[Start Date]],LeaveTracker[[#This Row],[End Date]],lstHolidays)</f>
        <v>0</v>
      </c>
      <c r="M4421" s="27"/>
    </row>
    <row r="4422" spans="1:13" ht="30" hidden="1" customHeight="1" x14ac:dyDescent="0.3">
      <c r="A4422" s="27">
        <f t="shared" si="44"/>
        <v>770</v>
      </c>
      <c r="B4422" s="31">
        <v>44993</v>
      </c>
      <c r="D4422" s="19"/>
      <c r="E4422" s="51" t="str">
        <f>IF(ISBLANK(LeaveTracker[[#This Row],[Employee Name]]),"-----",VLOOKUP(LeaveTracker[[#This Row],[Employee Name]],Employees[[Employee Name]:[Office]],7))</f>
        <v>-----</v>
      </c>
      <c r="F4422" s="51" t="str">
        <f>IF(ISBLANK(LeaveTracker[[#This Row],[Employee Name]]),"-----",VLOOKUP(LeaveTracker[[#This Row],[Employee Name]],Employees[[Employee Name]:[Office]],6))</f>
        <v>-----</v>
      </c>
      <c r="G4422" s="24"/>
      <c r="H4422" s="24"/>
      <c r="I4422" s="57"/>
      <c r="K4422" s="51" t="str">
        <f ca="1">LeaveTracker[[#This Row],[Days]]&amp;" "&amp;LeaveTracker[[#This Row],[Type of Leave]]</f>
        <v xml:space="preserve">0 </v>
      </c>
      <c r="L4422" s="23">
        <f ca="1">NETWORKDAYS(LeaveTracker[[#This Row],[Start Date]],LeaveTracker[[#This Row],[End Date]],lstHolidays)</f>
        <v>0</v>
      </c>
      <c r="M4422" s="27"/>
    </row>
    <row r="4423" spans="1:13" ht="30" hidden="1" customHeight="1" x14ac:dyDescent="0.3">
      <c r="A4423" s="27">
        <f t="shared" si="44"/>
        <v>771</v>
      </c>
      <c r="B4423" s="31">
        <v>44993</v>
      </c>
      <c r="D4423" s="19"/>
      <c r="E4423" s="51" t="str">
        <f>IF(ISBLANK(LeaveTracker[[#This Row],[Employee Name]]),"-----",VLOOKUP(LeaveTracker[[#This Row],[Employee Name]],Employees[[Employee Name]:[Office]],7))</f>
        <v>-----</v>
      </c>
      <c r="F4423" s="51" t="str">
        <f>IF(ISBLANK(LeaveTracker[[#This Row],[Employee Name]]),"-----",VLOOKUP(LeaveTracker[[#This Row],[Employee Name]],Employees[[Employee Name]:[Office]],6))</f>
        <v>-----</v>
      </c>
      <c r="G4423" s="24"/>
      <c r="H4423" s="24"/>
      <c r="I4423" s="57"/>
      <c r="K4423" s="51" t="str">
        <f ca="1">LeaveTracker[[#This Row],[Days]]&amp;" "&amp;LeaveTracker[[#This Row],[Type of Leave]]</f>
        <v xml:space="preserve">0 </v>
      </c>
      <c r="L4423" s="23">
        <f ca="1">NETWORKDAYS(LeaveTracker[[#This Row],[Start Date]],LeaveTracker[[#This Row],[End Date]],lstHolidays)</f>
        <v>0</v>
      </c>
      <c r="M4423" s="27"/>
    </row>
    <row r="4424" spans="1:13" ht="30" hidden="1" customHeight="1" x14ac:dyDescent="0.3">
      <c r="A4424" s="27">
        <f t="shared" si="44"/>
        <v>772</v>
      </c>
      <c r="B4424" s="31">
        <v>44993</v>
      </c>
      <c r="D4424" s="19"/>
      <c r="E4424" s="51" t="str">
        <f>IF(ISBLANK(LeaveTracker[[#This Row],[Employee Name]]),"-----",VLOOKUP(LeaveTracker[[#This Row],[Employee Name]],Employees[[Employee Name]:[Office]],7))</f>
        <v>-----</v>
      </c>
      <c r="F4424" s="51" t="str">
        <f>IF(ISBLANK(LeaveTracker[[#This Row],[Employee Name]]),"-----",VLOOKUP(LeaveTracker[[#This Row],[Employee Name]],Employees[[Employee Name]:[Office]],6))</f>
        <v>-----</v>
      </c>
      <c r="G4424" s="24"/>
      <c r="H4424" s="24"/>
      <c r="I4424" s="57"/>
      <c r="K4424" s="51" t="str">
        <f ca="1">LeaveTracker[[#This Row],[Days]]&amp;" "&amp;LeaveTracker[[#This Row],[Type of Leave]]</f>
        <v xml:space="preserve">0 </v>
      </c>
      <c r="L4424" s="23">
        <f ca="1">NETWORKDAYS(LeaveTracker[[#This Row],[Start Date]],LeaveTracker[[#This Row],[End Date]],lstHolidays)</f>
        <v>0</v>
      </c>
      <c r="M4424" s="27"/>
    </row>
    <row r="4425" spans="1:13" ht="30" hidden="1" customHeight="1" x14ac:dyDescent="0.3">
      <c r="A4425" s="27">
        <f t="shared" si="44"/>
        <v>773</v>
      </c>
      <c r="B4425" s="31">
        <v>44993</v>
      </c>
      <c r="D4425" s="19"/>
      <c r="E4425" s="51" t="str">
        <f>IF(ISBLANK(LeaveTracker[[#This Row],[Employee Name]]),"-----",VLOOKUP(LeaveTracker[[#This Row],[Employee Name]],Employees[[Employee Name]:[Office]],7))</f>
        <v>-----</v>
      </c>
      <c r="F4425" s="51" t="str">
        <f>IF(ISBLANK(LeaveTracker[[#This Row],[Employee Name]]),"-----",VLOOKUP(LeaveTracker[[#This Row],[Employee Name]],Employees[[Employee Name]:[Office]],6))</f>
        <v>-----</v>
      </c>
      <c r="G4425" s="24"/>
      <c r="H4425" s="24"/>
      <c r="I4425" s="57"/>
      <c r="K4425" s="51" t="str">
        <f ca="1">LeaveTracker[[#This Row],[Days]]&amp;" "&amp;LeaveTracker[[#This Row],[Type of Leave]]</f>
        <v xml:space="preserve">0 </v>
      </c>
      <c r="L4425" s="23">
        <f ca="1">NETWORKDAYS(LeaveTracker[[#This Row],[Start Date]],LeaveTracker[[#This Row],[End Date]],lstHolidays)</f>
        <v>0</v>
      </c>
      <c r="M4425" s="27"/>
    </row>
    <row r="4426" spans="1:13" ht="30" hidden="1" customHeight="1" x14ac:dyDescent="0.3">
      <c r="A4426" s="27">
        <f t="shared" si="44"/>
        <v>774</v>
      </c>
      <c r="B4426" s="31">
        <v>44993</v>
      </c>
      <c r="D4426" s="19"/>
      <c r="E4426" s="51" t="str">
        <f>IF(ISBLANK(LeaveTracker[[#This Row],[Employee Name]]),"-----",VLOOKUP(LeaveTracker[[#This Row],[Employee Name]],Employees[[Employee Name]:[Office]],7))</f>
        <v>-----</v>
      </c>
      <c r="F4426" s="51" t="str">
        <f>IF(ISBLANK(LeaveTracker[[#This Row],[Employee Name]]),"-----",VLOOKUP(LeaveTracker[[#This Row],[Employee Name]],Employees[[Employee Name]:[Office]],6))</f>
        <v>-----</v>
      </c>
      <c r="G4426" s="24"/>
      <c r="H4426" s="24"/>
      <c r="I4426" s="57"/>
      <c r="K4426" s="51" t="str">
        <f ca="1">LeaveTracker[[#This Row],[Days]]&amp;" "&amp;LeaveTracker[[#This Row],[Type of Leave]]</f>
        <v xml:space="preserve">0 </v>
      </c>
      <c r="L4426" s="23">
        <f ca="1">NETWORKDAYS(LeaveTracker[[#This Row],[Start Date]],LeaveTracker[[#This Row],[End Date]],lstHolidays)</f>
        <v>0</v>
      </c>
      <c r="M4426" s="27"/>
    </row>
    <row r="4427" spans="1:13" ht="30" hidden="1" customHeight="1" x14ac:dyDescent="0.3">
      <c r="A4427" s="27">
        <f t="shared" si="44"/>
        <v>775</v>
      </c>
      <c r="B4427" s="31">
        <v>44993</v>
      </c>
      <c r="D4427" s="19"/>
      <c r="E4427" s="51" t="str">
        <f>IF(ISBLANK(LeaveTracker[[#This Row],[Employee Name]]),"-----",VLOOKUP(LeaveTracker[[#This Row],[Employee Name]],Employees[[Employee Name]:[Office]],7))</f>
        <v>-----</v>
      </c>
      <c r="F4427" s="51" t="str">
        <f>IF(ISBLANK(LeaveTracker[[#This Row],[Employee Name]]),"-----",VLOOKUP(LeaveTracker[[#This Row],[Employee Name]],Employees[[Employee Name]:[Office]],6))</f>
        <v>-----</v>
      </c>
      <c r="G4427" s="24"/>
      <c r="H4427" s="24"/>
      <c r="I4427" s="57"/>
      <c r="K4427" s="51" t="str">
        <f ca="1">LeaveTracker[[#This Row],[Days]]&amp;" "&amp;LeaveTracker[[#This Row],[Type of Leave]]</f>
        <v xml:space="preserve">0 </v>
      </c>
      <c r="L4427" s="23">
        <f ca="1">NETWORKDAYS(LeaveTracker[[#This Row],[Start Date]],LeaveTracker[[#This Row],[End Date]],lstHolidays)</f>
        <v>0</v>
      </c>
      <c r="M4427" s="27"/>
    </row>
    <row r="4428" spans="1:13" ht="30" hidden="1" customHeight="1" x14ac:dyDescent="0.3">
      <c r="A4428" s="27">
        <f t="shared" si="44"/>
        <v>776</v>
      </c>
      <c r="B4428" s="31">
        <v>44993</v>
      </c>
      <c r="D4428" s="19"/>
      <c r="E4428" s="51" t="str">
        <f>IF(ISBLANK(LeaveTracker[[#This Row],[Employee Name]]),"-----",VLOOKUP(LeaveTracker[[#This Row],[Employee Name]],Employees[[Employee Name]:[Office]],7))</f>
        <v>-----</v>
      </c>
      <c r="F4428" s="51" t="str">
        <f>IF(ISBLANK(LeaveTracker[[#This Row],[Employee Name]]),"-----",VLOOKUP(LeaveTracker[[#This Row],[Employee Name]],Employees[[Employee Name]:[Office]],6))</f>
        <v>-----</v>
      </c>
      <c r="G4428" s="24"/>
      <c r="H4428" s="24"/>
      <c r="I4428" s="57"/>
      <c r="K4428" s="51" t="str">
        <f ca="1">LeaveTracker[[#This Row],[Days]]&amp;" "&amp;LeaveTracker[[#This Row],[Type of Leave]]</f>
        <v xml:space="preserve">0 </v>
      </c>
      <c r="L4428" s="23">
        <f ca="1">NETWORKDAYS(LeaveTracker[[#This Row],[Start Date]],LeaveTracker[[#This Row],[End Date]],lstHolidays)</f>
        <v>0</v>
      </c>
      <c r="M4428" s="27"/>
    </row>
    <row r="4429" spans="1:13" ht="30" hidden="1" customHeight="1" x14ac:dyDescent="0.3">
      <c r="A4429" s="27">
        <f t="shared" si="44"/>
        <v>777</v>
      </c>
      <c r="B4429" s="31">
        <v>44993</v>
      </c>
      <c r="D4429" s="19"/>
      <c r="E4429" s="51" t="str">
        <f>IF(ISBLANK(LeaveTracker[[#This Row],[Employee Name]]),"-----",VLOOKUP(LeaveTracker[[#This Row],[Employee Name]],Employees[[Employee Name]:[Office]],7))</f>
        <v>-----</v>
      </c>
      <c r="F4429" s="51" t="str">
        <f>IF(ISBLANK(LeaveTracker[[#This Row],[Employee Name]]),"-----",VLOOKUP(LeaveTracker[[#This Row],[Employee Name]],Employees[[Employee Name]:[Office]],6))</f>
        <v>-----</v>
      </c>
      <c r="G4429" s="24"/>
      <c r="H4429" s="24"/>
      <c r="I4429" s="57"/>
      <c r="K4429" s="51" t="str">
        <f ca="1">LeaveTracker[[#This Row],[Days]]&amp;" "&amp;LeaveTracker[[#This Row],[Type of Leave]]</f>
        <v xml:space="preserve">0 </v>
      </c>
      <c r="L4429" s="23">
        <f ca="1">NETWORKDAYS(LeaveTracker[[#This Row],[Start Date]],LeaveTracker[[#This Row],[End Date]],lstHolidays)</f>
        <v>0</v>
      </c>
      <c r="M4429" s="27"/>
    </row>
    <row r="4430" spans="1:13" ht="30" hidden="1" customHeight="1" x14ac:dyDescent="0.3">
      <c r="A4430" s="27">
        <f t="shared" si="44"/>
        <v>778</v>
      </c>
      <c r="B4430" s="31">
        <v>44993</v>
      </c>
      <c r="D4430" s="19"/>
      <c r="E4430" s="51" t="str">
        <f>IF(ISBLANK(LeaveTracker[[#This Row],[Employee Name]]),"-----",VLOOKUP(LeaveTracker[[#This Row],[Employee Name]],Employees[[Employee Name]:[Office]],7))</f>
        <v>-----</v>
      </c>
      <c r="F4430" s="51" t="str">
        <f>IF(ISBLANK(LeaveTracker[[#This Row],[Employee Name]]),"-----",VLOOKUP(LeaveTracker[[#This Row],[Employee Name]],Employees[[Employee Name]:[Office]],6))</f>
        <v>-----</v>
      </c>
      <c r="G4430" s="24"/>
      <c r="H4430" s="24"/>
      <c r="I4430" s="57"/>
      <c r="K4430" s="51" t="str">
        <f ca="1">LeaveTracker[[#This Row],[Days]]&amp;" "&amp;LeaveTracker[[#This Row],[Type of Leave]]</f>
        <v xml:space="preserve">0 </v>
      </c>
      <c r="L4430" s="23">
        <f ca="1">NETWORKDAYS(LeaveTracker[[#This Row],[Start Date]],LeaveTracker[[#This Row],[End Date]],lstHolidays)</f>
        <v>0</v>
      </c>
      <c r="M4430" s="27"/>
    </row>
    <row r="4431" spans="1:13" ht="30" hidden="1" customHeight="1" x14ac:dyDescent="0.3">
      <c r="A4431" s="27">
        <f t="shared" si="44"/>
        <v>779</v>
      </c>
      <c r="B4431" s="31">
        <v>44993</v>
      </c>
      <c r="D4431" s="19"/>
      <c r="E4431" s="51" t="str">
        <f>IF(ISBLANK(LeaveTracker[[#This Row],[Employee Name]]),"-----",VLOOKUP(LeaveTracker[[#This Row],[Employee Name]],Employees[[Employee Name]:[Office]],7))</f>
        <v>-----</v>
      </c>
      <c r="F4431" s="51" t="str">
        <f>IF(ISBLANK(LeaveTracker[[#This Row],[Employee Name]]),"-----",VLOOKUP(LeaveTracker[[#This Row],[Employee Name]],Employees[[Employee Name]:[Office]],6))</f>
        <v>-----</v>
      </c>
      <c r="G4431" s="24"/>
      <c r="H4431" s="24"/>
      <c r="I4431" s="57"/>
      <c r="K4431" s="51" t="str">
        <f ca="1">LeaveTracker[[#This Row],[Days]]&amp;" "&amp;LeaveTracker[[#This Row],[Type of Leave]]</f>
        <v xml:space="preserve">0 </v>
      </c>
      <c r="L4431" s="23">
        <f ca="1">NETWORKDAYS(LeaveTracker[[#This Row],[Start Date]],LeaveTracker[[#This Row],[End Date]],lstHolidays)</f>
        <v>0</v>
      </c>
      <c r="M4431" s="27"/>
    </row>
    <row r="4432" spans="1:13" ht="30" hidden="1" customHeight="1" x14ac:dyDescent="0.3">
      <c r="A4432" s="27">
        <f t="shared" si="44"/>
        <v>780</v>
      </c>
      <c r="B4432" s="31">
        <v>44993</v>
      </c>
      <c r="D4432" s="19"/>
      <c r="E4432" s="51" t="str">
        <f>IF(ISBLANK(LeaveTracker[[#This Row],[Employee Name]]),"-----",VLOOKUP(LeaveTracker[[#This Row],[Employee Name]],Employees[[Employee Name]:[Office]],7))</f>
        <v>-----</v>
      </c>
      <c r="F4432" s="51" t="str">
        <f>IF(ISBLANK(LeaveTracker[[#This Row],[Employee Name]]),"-----",VLOOKUP(LeaveTracker[[#This Row],[Employee Name]],Employees[[Employee Name]:[Office]],6))</f>
        <v>-----</v>
      </c>
      <c r="G4432" s="24"/>
      <c r="H4432" s="24"/>
      <c r="I4432" s="57"/>
      <c r="K4432" s="51" t="str">
        <f ca="1">LeaveTracker[[#This Row],[Days]]&amp;" "&amp;LeaveTracker[[#This Row],[Type of Leave]]</f>
        <v xml:space="preserve">0 </v>
      </c>
      <c r="L4432" s="23">
        <f ca="1">NETWORKDAYS(LeaveTracker[[#This Row],[Start Date]],LeaveTracker[[#This Row],[End Date]],lstHolidays)</f>
        <v>0</v>
      </c>
      <c r="M4432" s="27"/>
    </row>
    <row r="4433" spans="1:13" ht="30" hidden="1" customHeight="1" x14ac:dyDescent="0.3">
      <c r="A4433" s="27">
        <f t="shared" si="44"/>
        <v>781</v>
      </c>
      <c r="B4433" s="31">
        <v>44993</v>
      </c>
      <c r="D4433" s="19"/>
      <c r="E4433" s="51" t="str">
        <f>IF(ISBLANK(LeaveTracker[[#This Row],[Employee Name]]),"-----",VLOOKUP(LeaveTracker[[#This Row],[Employee Name]],Employees[[Employee Name]:[Office]],7))</f>
        <v>-----</v>
      </c>
      <c r="F4433" s="51" t="str">
        <f>IF(ISBLANK(LeaveTracker[[#This Row],[Employee Name]]),"-----",VLOOKUP(LeaveTracker[[#This Row],[Employee Name]],Employees[[Employee Name]:[Office]],6))</f>
        <v>-----</v>
      </c>
      <c r="G4433" s="24"/>
      <c r="H4433" s="24"/>
      <c r="I4433" s="57"/>
      <c r="K4433" s="51" t="str">
        <f ca="1">LeaveTracker[[#This Row],[Days]]&amp;" "&amp;LeaveTracker[[#This Row],[Type of Leave]]</f>
        <v xml:space="preserve">0 </v>
      </c>
      <c r="L4433" s="23">
        <f ca="1">NETWORKDAYS(LeaveTracker[[#This Row],[Start Date]],LeaveTracker[[#This Row],[End Date]],lstHolidays)</f>
        <v>0</v>
      </c>
      <c r="M4433" s="27"/>
    </row>
    <row r="4434" spans="1:13" ht="30" hidden="1" customHeight="1" x14ac:dyDescent="0.3">
      <c r="A4434" s="27">
        <f t="shared" si="44"/>
        <v>782</v>
      </c>
      <c r="B4434" s="31">
        <v>44993</v>
      </c>
      <c r="D4434" s="19"/>
      <c r="E4434" s="51" t="str">
        <f>IF(ISBLANK(LeaveTracker[[#This Row],[Employee Name]]),"-----",VLOOKUP(LeaveTracker[[#This Row],[Employee Name]],Employees[[Employee Name]:[Office]],7))</f>
        <v>-----</v>
      </c>
      <c r="F4434" s="51" t="str">
        <f>IF(ISBLANK(LeaveTracker[[#This Row],[Employee Name]]),"-----",VLOOKUP(LeaveTracker[[#This Row],[Employee Name]],Employees[[Employee Name]:[Office]],6))</f>
        <v>-----</v>
      </c>
      <c r="G4434" s="24"/>
      <c r="H4434" s="24"/>
      <c r="I4434" s="57"/>
      <c r="K4434" s="51" t="str">
        <f ca="1">LeaveTracker[[#This Row],[Days]]&amp;" "&amp;LeaveTracker[[#This Row],[Type of Leave]]</f>
        <v xml:space="preserve">0 </v>
      </c>
      <c r="L4434" s="23">
        <f ca="1">NETWORKDAYS(LeaveTracker[[#This Row],[Start Date]],LeaveTracker[[#This Row],[End Date]],lstHolidays)</f>
        <v>0</v>
      </c>
      <c r="M4434" s="27"/>
    </row>
    <row r="4435" spans="1:13" ht="30" hidden="1" customHeight="1" x14ac:dyDescent="0.3">
      <c r="D4435" s="19"/>
      <c r="E4435" s="51" t="str">
        <f>IF(ISBLANK(LeaveTracker[[#This Row],[Employee Name]]),"-----",VLOOKUP(LeaveTracker[[#This Row],[Employee Name]],Employees[[Employee Name]:[Office]],7))</f>
        <v>-----</v>
      </c>
      <c r="F4435" s="51" t="str">
        <f>IF(ISBLANK(LeaveTracker[[#This Row],[Employee Name]]),"-----",VLOOKUP(LeaveTracker[[#This Row],[Employee Name]],Employees[[Employee Name]:[Office]],6))</f>
        <v>-----</v>
      </c>
      <c r="G4435" s="24"/>
      <c r="H4435" s="24"/>
      <c r="I4435" s="57"/>
      <c r="K4435" s="51" t="str">
        <f ca="1">LeaveTracker[[#This Row],[Days]]&amp;" "&amp;LeaveTracker[[#This Row],[Type of Leave]]</f>
        <v xml:space="preserve">0 </v>
      </c>
      <c r="L4435" s="23">
        <f ca="1">NETWORKDAYS(LeaveTracker[[#This Row],[Start Date]],LeaveTracker[[#This Row],[End Date]],lstHolidays)</f>
        <v>0</v>
      </c>
      <c r="M4435" s="27"/>
    </row>
    <row r="4436" spans="1:13" ht="30" hidden="1" customHeight="1" x14ac:dyDescent="0.3">
      <c r="D4436" s="19"/>
      <c r="E4436" s="51" t="str">
        <f>IF(ISBLANK(LeaveTracker[[#This Row],[Employee Name]]),"-----",VLOOKUP(LeaveTracker[[#This Row],[Employee Name]],Employees[[Employee Name]:[Office]],7))</f>
        <v>-----</v>
      </c>
      <c r="F4436" s="51" t="str">
        <f>IF(ISBLANK(LeaveTracker[[#This Row],[Employee Name]]),"-----",VLOOKUP(LeaveTracker[[#This Row],[Employee Name]],Employees[[Employee Name]:[Office]],6))</f>
        <v>-----</v>
      </c>
      <c r="G4436" s="24"/>
      <c r="H4436" s="24"/>
      <c r="I4436" s="57"/>
      <c r="K4436" s="51" t="str">
        <f ca="1">LeaveTracker[[#This Row],[Days]]&amp;" "&amp;LeaveTracker[[#This Row],[Type of Leave]]</f>
        <v xml:space="preserve">0 </v>
      </c>
      <c r="L4436" s="23">
        <f ca="1">NETWORKDAYS(LeaveTracker[[#This Row],[Start Date]],LeaveTracker[[#This Row],[End Date]],lstHolidays)</f>
        <v>0</v>
      </c>
      <c r="M4436" s="27"/>
    </row>
    <row r="4437" spans="1:13" ht="30" hidden="1" customHeight="1" x14ac:dyDescent="0.3">
      <c r="D4437" s="19"/>
      <c r="E4437" s="51" t="str">
        <f>IF(ISBLANK(LeaveTracker[[#This Row],[Employee Name]]),"-----",VLOOKUP(LeaveTracker[[#This Row],[Employee Name]],Employees[[Employee Name]:[Office]],7))</f>
        <v>-----</v>
      </c>
      <c r="F4437" s="51" t="str">
        <f>IF(ISBLANK(LeaveTracker[[#This Row],[Employee Name]]),"-----",VLOOKUP(LeaveTracker[[#This Row],[Employee Name]],Employees[[Employee Name]:[Office]],6))</f>
        <v>-----</v>
      </c>
      <c r="G4437" s="24"/>
      <c r="H4437" s="24"/>
      <c r="I4437" s="57"/>
      <c r="K4437" s="51" t="str">
        <f ca="1">LeaveTracker[[#This Row],[Days]]&amp;" "&amp;LeaveTracker[[#This Row],[Type of Leave]]</f>
        <v xml:space="preserve">0 </v>
      </c>
      <c r="L4437" s="23">
        <f ca="1">NETWORKDAYS(LeaveTracker[[#This Row],[Start Date]],LeaveTracker[[#This Row],[End Date]],lstHolidays)</f>
        <v>0</v>
      </c>
      <c r="M4437" s="27"/>
    </row>
    <row r="4438" spans="1:13" ht="30" hidden="1" customHeight="1" x14ac:dyDescent="0.3">
      <c r="D4438" s="19"/>
      <c r="E4438" s="51" t="str">
        <f>IF(ISBLANK(LeaveTracker[[#This Row],[Employee Name]]),"-----",VLOOKUP(LeaveTracker[[#This Row],[Employee Name]],Employees[[Employee Name]:[Office]],7))</f>
        <v>-----</v>
      </c>
      <c r="F4438" s="51" t="str">
        <f>IF(ISBLANK(LeaveTracker[[#This Row],[Employee Name]]),"-----",VLOOKUP(LeaveTracker[[#This Row],[Employee Name]],Employees[[Employee Name]:[Office]],6))</f>
        <v>-----</v>
      </c>
      <c r="G4438" s="24"/>
      <c r="H4438" s="24"/>
      <c r="I4438" s="57"/>
      <c r="K4438" s="51" t="str">
        <f ca="1">LeaveTracker[[#This Row],[Days]]&amp;" "&amp;LeaveTracker[[#This Row],[Type of Leave]]</f>
        <v xml:space="preserve">0 </v>
      </c>
      <c r="L4438" s="23">
        <f ca="1">NETWORKDAYS(LeaveTracker[[#This Row],[Start Date]],LeaveTracker[[#This Row],[End Date]],lstHolidays)</f>
        <v>0</v>
      </c>
      <c r="M4438" s="27"/>
    </row>
    <row r="4439" spans="1:13" ht="30" hidden="1" customHeight="1" x14ac:dyDescent="0.3">
      <c r="D4439" s="19"/>
      <c r="E4439" s="51" t="str">
        <f>IF(ISBLANK(LeaveTracker[[#This Row],[Employee Name]]),"-----",VLOOKUP(LeaveTracker[[#This Row],[Employee Name]],Employees[[Employee Name]:[Office]],7))</f>
        <v>-----</v>
      </c>
      <c r="F4439" s="51" t="str">
        <f>IF(ISBLANK(LeaveTracker[[#This Row],[Employee Name]]),"-----",VLOOKUP(LeaveTracker[[#This Row],[Employee Name]],Employees[[Employee Name]:[Office]],6))</f>
        <v>-----</v>
      </c>
      <c r="G4439" s="24"/>
      <c r="H4439" s="24"/>
      <c r="I4439" s="57"/>
      <c r="K4439" s="51" t="str">
        <f ca="1">LeaveTracker[[#This Row],[Days]]&amp;" "&amp;LeaveTracker[[#This Row],[Type of Leave]]</f>
        <v xml:space="preserve">0 </v>
      </c>
      <c r="L4439" s="23">
        <f ca="1">NETWORKDAYS(LeaveTracker[[#This Row],[Start Date]],LeaveTracker[[#This Row],[End Date]],lstHolidays)</f>
        <v>0</v>
      </c>
      <c r="M4439" s="27"/>
    </row>
    <row r="4440" spans="1:13" ht="30" hidden="1" customHeight="1" x14ac:dyDescent="0.3">
      <c r="D4440" s="19"/>
      <c r="E4440" s="51" t="str">
        <f>IF(ISBLANK(LeaveTracker[[#This Row],[Employee Name]]),"-----",VLOOKUP(LeaveTracker[[#This Row],[Employee Name]],Employees[[Employee Name]:[Office]],7))</f>
        <v>-----</v>
      </c>
      <c r="F4440" s="51" t="str">
        <f>IF(ISBLANK(LeaveTracker[[#This Row],[Employee Name]]),"-----",VLOOKUP(LeaveTracker[[#This Row],[Employee Name]],Employees[[Employee Name]:[Office]],6))</f>
        <v>-----</v>
      </c>
      <c r="G4440" s="24"/>
      <c r="H4440" s="24"/>
      <c r="I4440" s="57"/>
      <c r="K4440" s="51" t="str">
        <f ca="1">LeaveTracker[[#This Row],[Days]]&amp;" "&amp;LeaveTracker[[#This Row],[Type of Leave]]</f>
        <v xml:space="preserve">0 </v>
      </c>
      <c r="L4440" s="23">
        <f ca="1">NETWORKDAYS(LeaveTracker[[#This Row],[Start Date]],LeaveTracker[[#This Row],[End Date]],lstHolidays)</f>
        <v>0</v>
      </c>
      <c r="M4440" s="27"/>
    </row>
    <row r="4441" spans="1:13" ht="30" hidden="1" customHeight="1" x14ac:dyDescent="0.3">
      <c r="D4441" s="19"/>
      <c r="E4441" s="51" t="str">
        <f>IF(ISBLANK(LeaveTracker[[#This Row],[Employee Name]]),"-----",VLOOKUP(LeaveTracker[[#This Row],[Employee Name]],Employees[[Employee Name]:[Office]],7))</f>
        <v>-----</v>
      </c>
      <c r="F4441" s="51" t="str">
        <f>IF(ISBLANK(LeaveTracker[[#This Row],[Employee Name]]),"-----",VLOOKUP(LeaveTracker[[#This Row],[Employee Name]],Employees[[Employee Name]:[Office]],6))</f>
        <v>-----</v>
      </c>
      <c r="G4441" s="24"/>
      <c r="H4441" s="24"/>
      <c r="I4441" s="57"/>
      <c r="K4441" s="51" t="str">
        <f ca="1">LeaveTracker[[#This Row],[Days]]&amp;" "&amp;LeaveTracker[[#This Row],[Type of Leave]]</f>
        <v xml:space="preserve">0 </v>
      </c>
      <c r="L4441" s="23">
        <f ca="1">NETWORKDAYS(LeaveTracker[[#This Row],[Start Date]],LeaveTracker[[#This Row],[End Date]],lstHolidays)</f>
        <v>0</v>
      </c>
      <c r="M4441" s="27"/>
    </row>
    <row r="4442" spans="1:13" ht="30" hidden="1" customHeight="1" x14ac:dyDescent="0.3">
      <c r="D4442" s="19"/>
      <c r="E4442" s="51" t="str">
        <f>IF(ISBLANK(LeaveTracker[[#This Row],[Employee Name]]),"-----",VLOOKUP(LeaveTracker[[#This Row],[Employee Name]],Employees[[Employee Name]:[Office]],7))</f>
        <v>-----</v>
      </c>
      <c r="F4442" s="51" t="str">
        <f>IF(ISBLANK(LeaveTracker[[#This Row],[Employee Name]]),"-----",VLOOKUP(LeaveTracker[[#This Row],[Employee Name]],Employees[[Employee Name]:[Office]],6))</f>
        <v>-----</v>
      </c>
      <c r="G4442" s="24"/>
      <c r="H4442" s="24"/>
      <c r="I4442" s="57"/>
      <c r="K4442" s="51" t="str">
        <f ca="1">LeaveTracker[[#This Row],[Days]]&amp;" "&amp;LeaveTracker[[#This Row],[Type of Leave]]</f>
        <v xml:space="preserve">0 </v>
      </c>
      <c r="L4442" s="23">
        <f ca="1">NETWORKDAYS(LeaveTracker[[#This Row],[Start Date]],LeaveTracker[[#This Row],[End Date]],lstHolidays)</f>
        <v>0</v>
      </c>
      <c r="M4442" s="27"/>
    </row>
    <row r="4443" spans="1:13" ht="30" hidden="1" customHeight="1" x14ac:dyDescent="0.3">
      <c r="D4443" s="19"/>
      <c r="E4443" s="51" t="str">
        <f>IF(ISBLANK(LeaveTracker[[#This Row],[Employee Name]]),"-----",VLOOKUP(LeaveTracker[[#This Row],[Employee Name]],Employees[[Employee Name]:[Office]],7))</f>
        <v>-----</v>
      </c>
      <c r="F4443" s="51" t="str">
        <f>IF(ISBLANK(LeaveTracker[[#This Row],[Employee Name]]),"-----",VLOOKUP(LeaveTracker[[#This Row],[Employee Name]],Employees[[Employee Name]:[Office]],6))</f>
        <v>-----</v>
      </c>
      <c r="G4443" s="24"/>
      <c r="H4443" s="24"/>
      <c r="I4443" s="57"/>
      <c r="K4443" s="51" t="str">
        <f ca="1">LeaveTracker[[#This Row],[Days]]&amp;" "&amp;LeaveTracker[[#This Row],[Type of Leave]]</f>
        <v xml:space="preserve">0 </v>
      </c>
      <c r="L4443" s="23">
        <f ca="1">NETWORKDAYS(LeaveTracker[[#This Row],[Start Date]],LeaveTracker[[#This Row],[End Date]],lstHolidays)</f>
        <v>0</v>
      </c>
      <c r="M4443" s="27"/>
    </row>
    <row r="4444" spans="1:13" ht="30" hidden="1" customHeight="1" x14ac:dyDescent="0.3">
      <c r="D4444" s="19"/>
      <c r="E4444" s="51" t="str">
        <f>IF(ISBLANK(LeaveTracker[[#This Row],[Employee Name]]),"-----",VLOOKUP(LeaveTracker[[#This Row],[Employee Name]],Employees[[Employee Name]:[Office]],7))</f>
        <v>-----</v>
      </c>
      <c r="F4444" s="51" t="str">
        <f>IF(ISBLANK(LeaveTracker[[#This Row],[Employee Name]]),"-----",VLOOKUP(LeaveTracker[[#This Row],[Employee Name]],Employees[[Employee Name]:[Office]],6))</f>
        <v>-----</v>
      </c>
      <c r="G4444" s="24"/>
      <c r="H4444" s="24"/>
      <c r="I4444" s="57"/>
      <c r="K4444" s="51" t="str">
        <f ca="1">LeaveTracker[[#This Row],[Days]]&amp;" "&amp;LeaveTracker[[#This Row],[Type of Leave]]</f>
        <v xml:space="preserve">0 </v>
      </c>
      <c r="L4444" s="23">
        <f ca="1">NETWORKDAYS(LeaveTracker[[#This Row],[Start Date]],LeaveTracker[[#This Row],[End Date]],lstHolidays)</f>
        <v>0</v>
      </c>
      <c r="M4444" s="27"/>
    </row>
    <row r="4445" spans="1:13" ht="30" hidden="1" customHeight="1" x14ac:dyDescent="0.3">
      <c r="D4445" s="19"/>
      <c r="E4445" s="51" t="str">
        <f>IF(ISBLANK(LeaveTracker[[#This Row],[Employee Name]]),"-----",VLOOKUP(LeaveTracker[[#This Row],[Employee Name]],Employees[[Employee Name]:[Office]],7))</f>
        <v>-----</v>
      </c>
      <c r="F4445" s="51" t="str">
        <f>IF(ISBLANK(LeaveTracker[[#This Row],[Employee Name]]),"-----",VLOOKUP(LeaveTracker[[#This Row],[Employee Name]],Employees[[Employee Name]:[Office]],6))</f>
        <v>-----</v>
      </c>
      <c r="G4445" s="24"/>
      <c r="H4445" s="24"/>
      <c r="I4445" s="57"/>
      <c r="K4445" s="51" t="str">
        <f ca="1">LeaveTracker[[#This Row],[Days]]&amp;" "&amp;LeaveTracker[[#This Row],[Type of Leave]]</f>
        <v xml:space="preserve">0 </v>
      </c>
      <c r="L4445" s="23">
        <f ca="1">NETWORKDAYS(LeaveTracker[[#This Row],[Start Date]],LeaveTracker[[#This Row],[End Date]],lstHolidays)</f>
        <v>0</v>
      </c>
      <c r="M4445" s="27"/>
    </row>
    <row r="4446" spans="1:13" ht="30" hidden="1" customHeight="1" x14ac:dyDescent="0.3">
      <c r="D4446" s="19"/>
      <c r="E4446" s="51" t="str">
        <f>IF(ISBLANK(LeaveTracker[[#This Row],[Employee Name]]),"-----",VLOOKUP(LeaveTracker[[#This Row],[Employee Name]],Employees[[Employee Name]:[Office]],7))</f>
        <v>-----</v>
      </c>
      <c r="F4446" s="51" t="str">
        <f>IF(ISBLANK(LeaveTracker[[#This Row],[Employee Name]]),"-----",VLOOKUP(LeaveTracker[[#This Row],[Employee Name]],Employees[[Employee Name]:[Office]],6))</f>
        <v>-----</v>
      </c>
      <c r="G4446" s="24"/>
      <c r="H4446" s="24"/>
      <c r="I4446" s="57"/>
      <c r="K4446" s="51" t="str">
        <f ca="1">LeaveTracker[[#This Row],[Days]]&amp;" "&amp;LeaveTracker[[#This Row],[Type of Leave]]</f>
        <v xml:space="preserve">0 </v>
      </c>
      <c r="L4446" s="23">
        <f ca="1">NETWORKDAYS(LeaveTracker[[#This Row],[Start Date]],LeaveTracker[[#This Row],[End Date]],lstHolidays)</f>
        <v>0</v>
      </c>
      <c r="M4446" s="27"/>
    </row>
    <row r="4447" spans="1:13" ht="30" hidden="1" customHeight="1" x14ac:dyDescent="0.3">
      <c r="D4447" s="19"/>
      <c r="E4447" s="51" t="str">
        <f>IF(ISBLANK(LeaveTracker[[#This Row],[Employee Name]]),"-----",VLOOKUP(LeaveTracker[[#This Row],[Employee Name]],Employees[[Employee Name]:[Office]],7))</f>
        <v>-----</v>
      </c>
      <c r="F4447" s="51" t="str">
        <f>IF(ISBLANK(LeaveTracker[[#This Row],[Employee Name]]),"-----",VLOOKUP(LeaveTracker[[#This Row],[Employee Name]],Employees[[Employee Name]:[Office]],6))</f>
        <v>-----</v>
      </c>
      <c r="G4447" s="24"/>
      <c r="H4447" s="24"/>
      <c r="I4447" s="57"/>
      <c r="K4447" s="51" t="str">
        <f ca="1">LeaveTracker[[#This Row],[Days]]&amp;" "&amp;LeaveTracker[[#This Row],[Type of Leave]]</f>
        <v xml:space="preserve">0 </v>
      </c>
      <c r="L4447" s="23">
        <f ca="1">NETWORKDAYS(LeaveTracker[[#This Row],[Start Date]],LeaveTracker[[#This Row],[End Date]],lstHolidays)</f>
        <v>0</v>
      </c>
      <c r="M4447" s="27"/>
    </row>
    <row r="4448" spans="1:13" ht="30" hidden="1" customHeight="1" x14ac:dyDescent="0.3">
      <c r="D4448" s="19"/>
      <c r="E4448" s="51" t="str">
        <f>IF(ISBLANK(LeaveTracker[[#This Row],[Employee Name]]),"-----",VLOOKUP(LeaveTracker[[#This Row],[Employee Name]],Employees[[Employee Name]:[Office]],7))</f>
        <v>-----</v>
      </c>
      <c r="F4448" s="51" t="str">
        <f>IF(ISBLANK(LeaveTracker[[#This Row],[Employee Name]]),"-----",VLOOKUP(LeaveTracker[[#This Row],[Employee Name]],Employees[[Employee Name]:[Office]],6))</f>
        <v>-----</v>
      </c>
      <c r="G4448" s="24"/>
      <c r="H4448" s="24"/>
      <c r="I4448" s="57"/>
      <c r="K4448" s="51" t="str">
        <f ca="1">LeaveTracker[[#This Row],[Days]]&amp;" "&amp;LeaveTracker[[#This Row],[Type of Leave]]</f>
        <v xml:space="preserve">0 </v>
      </c>
      <c r="L4448" s="23">
        <f ca="1">NETWORKDAYS(LeaveTracker[[#This Row],[Start Date]],LeaveTracker[[#This Row],[End Date]],lstHolidays)</f>
        <v>0</v>
      </c>
      <c r="M4448" s="27"/>
    </row>
    <row r="4449" spans="4:13" ht="30" hidden="1" customHeight="1" x14ac:dyDescent="0.3">
      <c r="D4449" s="19"/>
      <c r="E4449" s="51" t="str">
        <f>IF(ISBLANK(LeaveTracker[[#This Row],[Employee Name]]),"-----",VLOOKUP(LeaveTracker[[#This Row],[Employee Name]],Employees[[Employee Name]:[Office]],7))</f>
        <v>-----</v>
      </c>
      <c r="F4449" s="51" t="str">
        <f>IF(ISBLANK(LeaveTracker[[#This Row],[Employee Name]]),"-----",VLOOKUP(LeaveTracker[[#This Row],[Employee Name]],Employees[[Employee Name]:[Office]],6))</f>
        <v>-----</v>
      </c>
      <c r="G4449" s="24"/>
      <c r="H4449" s="24"/>
      <c r="I4449" s="57"/>
      <c r="K4449" s="51" t="str">
        <f ca="1">LeaveTracker[[#This Row],[Days]]&amp;" "&amp;LeaveTracker[[#This Row],[Type of Leave]]</f>
        <v xml:space="preserve">0 </v>
      </c>
      <c r="L4449" s="23">
        <f ca="1">NETWORKDAYS(LeaveTracker[[#This Row],[Start Date]],LeaveTracker[[#This Row],[End Date]],lstHolidays)</f>
        <v>0</v>
      </c>
      <c r="M4449" s="27"/>
    </row>
    <row r="4450" spans="4:13" ht="30" hidden="1" customHeight="1" x14ac:dyDescent="0.3">
      <c r="D4450" s="19"/>
      <c r="E4450" s="51" t="str">
        <f>IF(ISBLANK(LeaveTracker[[#This Row],[Employee Name]]),"-----",VLOOKUP(LeaveTracker[[#This Row],[Employee Name]],Employees[[Employee Name]:[Office]],7))</f>
        <v>-----</v>
      </c>
      <c r="F4450" s="51" t="str">
        <f>IF(ISBLANK(LeaveTracker[[#This Row],[Employee Name]]),"-----",VLOOKUP(LeaveTracker[[#This Row],[Employee Name]],Employees[[Employee Name]:[Office]],6))</f>
        <v>-----</v>
      </c>
      <c r="G4450" s="24"/>
      <c r="H4450" s="24"/>
      <c r="I4450" s="57"/>
      <c r="K4450" s="51" t="str">
        <f ca="1">LeaveTracker[[#This Row],[Days]]&amp;" "&amp;LeaveTracker[[#This Row],[Type of Leave]]</f>
        <v xml:space="preserve">0 </v>
      </c>
      <c r="L4450" s="23">
        <f ca="1">NETWORKDAYS(LeaveTracker[[#This Row],[Start Date]],LeaveTracker[[#This Row],[End Date]],lstHolidays)</f>
        <v>0</v>
      </c>
      <c r="M4450" s="27"/>
    </row>
    <row r="4451" spans="4:13" ht="30" hidden="1" customHeight="1" x14ac:dyDescent="0.3">
      <c r="D4451" s="19"/>
      <c r="E4451" s="51" t="str">
        <f>IF(ISBLANK(LeaveTracker[[#This Row],[Employee Name]]),"-----",VLOOKUP(LeaveTracker[[#This Row],[Employee Name]],Employees[[Employee Name]:[Office]],7))</f>
        <v>-----</v>
      </c>
      <c r="F4451" s="51" t="str">
        <f>IF(ISBLANK(LeaveTracker[[#This Row],[Employee Name]]),"-----",VLOOKUP(LeaveTracker[[#This Row],[Employee Name]],Employees[[Employee Name]:[Office]],6))</f>
        <v>-----</v>
      </c>
      <c r="G4451" s="24"/>
      <c r="H4451" s="24"/>
      <c r="I4451" s="57"/>
      <c r="K4451" s="51" t="str">
        <f ca="1">LeaveTracker[[#This Row],[Days]]&amp;" "&amp;LeaveTracker[[#This Row],[Type of Leave]]</f>
        <v xml:space="preserve">0 </v>
      </c>
      <c r="L4451" s="23">
        <f ca="1">NETWORKDAYS(LeaveTracker[[#This Row],[Start Date]],LeaveTracker[[#This Row],[End Date]],lstHolidays)</f>
        <v>0</v>
      </c>
      <c r="M4451" s="27"/>
    </row>
    <row r="4452" spans="4:13" ht="30" hidden="1" customHeight="1" x14ac:dyDescent="0.3">
      <c r="D4452" s="19"/>
      <c r="E4452" s="51" t="str">
        <f>IF(ISBLANK(LeaveTracker[[#This Row],[Employee Name]]),"-----",VLOOKUP(LeaveTracker[[#This Row],[Employee Name]],Employees[[Employee Name]:[Office]],7))</f>
        <v>-----</v>
      </c>
      <c r="F4452" s="51" t="str">
        <f>IF(ISBLANK(LeaveTracker[[#This Row],[Employee Name]]),"-----",VLOOKUP(LeaveTracker[[#This Row],[Employee Name]],Employees[[Employee Name]:[Office]],6))</f>
        <v>-----</v>
      </c>
      <c r="G4452" s="24"/>
      <c r="H4452" s="24"/>
      <c r="I4452" s="57"/>
      <c r="K4452" s="51" t="str">
        <f ca="1">LeaveTracker[[#This Row],[Days]]&amp;" "&amp;LeaveTracker[[#This Row],[Type of Leave]]</f>
        <v xml:space="preserve">0 </v>
      </c>
      <c r="L4452" s="23">
        <f ca="1">NETWORKDAYS(LeaveTracker[[#This Row],[Start Date]],LeaveTracker[[#This Row],[End Date]],lstHolidays)</f>
        <v>0</v>
      </c>
      <c r="M4452" s="27"/>
    </row>
    <row r="4453" spans="4:13" ht="30" hidden="1" customHeight="1" x14ac:dyDescent="0.3">
      <c r="D4453" s="19"/>
      <c r="E4453" s="51" t="str">
        <f>IF(ISBLANK(LeaveTracker[[#This Row],[Employee Name]]),"-----",VLOOKUP(LeaveTracker[[#This Row],[Employee Name]],Employees[[Employee Name]:[Office]],7))</f>
        <v>-----</v>
      </c>
      <c r="F4453" s="51" t="str">
        <f>IF(ISBLANK(LeaveTracker[[#This Row],[Employee Name]]),"-----",VLOOKUP(LeaveTracker[[#This Row],[Employee Name]],Employees[[Employee Name]:[Office]],6))</f>
        <v>-----</v>
      </c>
      <c r="G4453" s="24"/>
      <c r="H4453" s="24"/>
      <c r="I4453" s="57"/>
      <c r="K4453" s="51" t="str">
        <f ca="1">LeaveTracker[[#This Row],[Days]]&amp;" "&amp;LeaveTracker[[#This Row],[Type of Leave]]</f>
        <v xml:space="preserve">0 </v>
      </c>
      <c r="L4453" s="23">
        <f ca="1">NETWORKDAYS(LeaveTracker[[#This Row],[Start Date]],LeaveTracker[[#This Row],[End Date]],lstHolidays)</f>
        <v>0</v>
      </c>
      <c r="M4453" s="27"/>
    </row>
    <row r="4454" spans="4:13" ht="30" hidden="1" customHeight="1" x14ac:dyDescent="0.3">
      <c r="D4454" s="19"/>
      <c r="E4454" s="51" t="str">
        <f>IF(ISBLANK(LeaveTracker[[#This Row],[Employee Name]]),"-----",VLOOKUP(LeaveTracker[[#This Row],[Employee Name]],Employees[[Employee Name]:[Office]],7))</f>
        <v>-----</v>
      </c>
      <c r="F4454" s="51" t="str">
        <f>IF(ISBLANK(LeaveTracker[[#This Row],[Employee Name]]),"-----",VLOOKUP(LeaveTracker[[#This Row],[Employee Name]],Employees[[Employee Name]:[Office]],6))</f>
        <v>-----</v>
      </c>
      <c r="G4454" s="24"/>
      <c r="H4454" s="24"/>
      <c r="I4454" s="57"/>
      <c r="K4454" s="51" t="str">
        <f ca="1">LeaveTracker[[#This Row],[Days]]&amp;" "&amp;LeaveTracker[[#This Row],[Type of Leave]]</f>
        <v xml:space="preserve">0 </v>
      </c>
      <c r="L4454" s="23">
        <f ca="1">NETWORKDAYS(LeaveTracker[[#This Row],[Start Date]],LeaveTracker[[#This Row],[End Date]],lstHolidays)</f>
        <v>0</v>
      </c>
      <c r="M4454" s="27"/>
    </row>
    <row r="4455" spans="4:13" ht="30" hidden="1" customHeight="1" x14ac:dyDescent="0.3">
      <c r="D4455" s="19"/>
      <c r="E4455" s="51" t="str">
        <f>IF(ISBLANK(LeaveTracker[[#This Row],[Employee Name]]),"-----",VLOOKUP(LeaveTracker[[#This Row],[Employee Name]],Employees[[Employee Name]:[Office]],7))</f>
        <v>-----</v>
      </c>
      <c r="F4455" s="51" t="str">
        <f>IF(ISBLANK(LeaveTracker[[#This Row],[Employee Name]]),"-----",VLOOKUP(LeaveTracker[[#This Row],[Employee Name]],Employees[[Employee Name]:[Office]],6))</f>
        <v>-----</v>
      </c>
      <c r="G4455" s="24"/>
      <c r="H4455" s="24"/>
      <c r="I4455" s="57"/>
      <c r="K4455" s="51" t="str">
        <f ca="1">LeaveTracker[[#This Row],[Days]]&amp;" "&amp;LeaveTracker[[#This Row],[Type of Leave]]</f>
        <v xml:space="preserve">0 </v>
      </c>
      <c r="L4455" s="23">
        <f ca="1">NETWORKDAYS(LeaveTracker[[#This Row],[Start Date]],LeaveTracker[[#This Row],[End Date]],lstHolidays)</f>
        <v>0</v>
      </c>
      <c r="M4455" s="27"/>
    </row>
    <row r="4456" spans="4:13" ht="30" hidden="1" customHeight="1" x14ac:dyDescent="0.3">
      <c r="D4456" s="19"/>
      <c r="E4456" s="51" t="str">
        <f>IF(ISBLANK(LeaveTracker[[#This Row],[Employee Name]]),"-----",VLOOKUP(LeaveTracker[[#This Row],[Employee Name]],Employees[[Employee Name]:[Office]],7))</f>
        <v>-----</v>
      </c>
      <c r="F4456" s="51" t="str">
        <f>IF(ISBLANK(LeaveTracker[[#This Row],[Employee Name]]),"-----",VLOOKUP(LeaveTracker[[#This Row],[Employee Name]],Employees[[Employee Name]:[Office]],6))</f>
        <v>-----</v>
      </c>
      <c r="G4456" s="24"/>
      <c r="H4456" s="24"/>
      <c r="I4456" s="57"/>
      <c r="K4456" s="51" t="str">
        <f ca="1">LeaveTracker[[#This Row],[Days]]&amp;" "&amp;LeaveTracker[[#This Row],[Type of Leave]]</f>
        <v xml:space="preserve">0 </v>
      </c>
      <c r="L4456" s="23">
        <f ca="1">NETWORKDAYS(LeaveTracker[[#This Row],[Start Date]],LeaveTracker[[#This Row],[End Date]],lstHolidays)</f>
        <v>0</v>
      </c>
      <c r="M4456" s="27"/>
    </row>
    <row r="4457" spans="4:13" ht="30" hidden="1" customHeight="1" x14ac:dyDescent="0.3">
      <c r="D4457" s="19"/>
      <c r="E4457" s="51" t="str">
        <f>IF(ISBLANK(LeaveTracker[[#This Row],[Employee Name]]),"-----",VLOOKUP(LeaveTracker[[#This Row],[Employee Name]],Employees[[Employee Name]:[Office]],7))</f>
        <v>-----</v>
      </c>
      <c r="F4457" s="51" t="str">
        <f>IF(ISBLANK(LeaveTracker[[#This Row],[Employee Name]]),"-----",VLOOKUP(LeaveTracker[[#This Row],[Employee Name]],Employees[[Employee Name]:[Office]],6))</f>
        <v>-----</v>
      </c>
      <c r="G4457" s="24"/>
      <c r="H4457" s="24"/>
      <c r="I4457" s="57"/>
      <c r="K4457" s="51" t="str">
        <f ca="1">LeaveTracker[[#This Row],[Days]]&amp;" "&amp;LeaveTracker[[#This Row],[Type of Leave]]</f>
        <v xml:space="preserve">0 </v>
      </c>
      <c r="L4457" s="23">
        <f ca="1">NETWORKDAYS(LeaveTracker[[#This Row],[Start Date]],LeaveTracker[[#This Row],[End Date]],lstHolidays)</f>
        <v>0</v>
      </c>
      <c r="M4457" s="27"/>
    </row>
    <row r="4458" spans="4:13" ht="30" hidden="1" customHeight="1" x14ac:dyDescent="0.3">
      <c r="D4458" s="19"/>
      <c r="E4458" s="51" t="str">
        <f>IF(ISBLANK(LeaveTracker[[#This Row],[Employee Name]]),"-----",VLOOKUP(LeaveTracker[[#This Row],[Employee Name]],Employees[[Employee Name]:[Office]],7))</f>
        <v>-----</v>
      </c>
      <c r="F4458" s="51" t="str">
        <f>IF(ISBLANK(LeaveTracker[[#This Row],[Employee Name]]),"-----",VLOOKUP(LeaveTracker[[#This Row],[Employee Name]],Employees[[Employee Name]:[Office]],6))</f>
        <v>-----</v>
      </c>
      <c r="G4458" s="24"/>
      <c r="H4458" s="24"/>
      <c r="I4458" s="57"/>
      <c r="K4458" s="51" t="str">
        <f ca="1">LeaveTracker[[#This Row],[Days]]&amp;" "&amp;LeaveTracker[[#This Row],[Type of Leave]]</f>
        <v xml:space="preserve">0 </v>
      </c>
      <c r="L4458" s="23">
        <f ca="1">NETWORKDAYS(LeaveTracker[[#This Row],[Start Date]],LeaveTracker[[#This Row],[End Date]],lstHolidays)</f>
        <v>0</v>
      </c>
      <c r="M4458" s="27"/>
    </row>
    <row r="4459" spans="4:13" ht="30" hidden="1" customHeight="1" x14ac:dyDescent="0.3">
      <c r="D4459" s="19"/>
      <c r="E4459" s="51" t="str">
        <f>IF(ISBLANK(LeaveTracker[[#This Row],[Employee Name]]),"-----",VLOOKUP(LeaveTracker[[#This Row],[Employee Name]],Employees[[Employee Name]:[Office]],7))</f>
        <v>-----</v>
      </c>
      <c r="F4459" s="51" t="str">
        <f>IF(ISBLANK(LeaveTracker[[#This Row],[Employee Name]]),"-----",VLOOKUP(LeaveTracker[[#This Row],[Employee Name]],Employees[[Employee Name]:[Office]],6))</f>
        <v>-----</v>
      </c>
      <c r="G4459" s="24"/>
      <c r="H4459" s="24"/>
      <c r="I4459" s="57"/>
      <c r="K4459" s="51" t="str">
        <f ca="1">LeaveTracker[[#This Row],[Days]]&amp;" "&amp;LeaveTracker[[#This Row],[Type of Leave]]</f>
        <v xml:space="preserve">0 </v>
      </c>
      <c r="L4459" s="23">
        <f ca="1">NETWORKDAYS(LeaveTracker[[#This Row],[Start Date]],LeaveTracker[[#This Row],[End Date]],lstHolidays)</f>
        <v>0</v>
      </c>
      <c r="M4459" s="27"/>
    </row>
    <row r="4460" spans="4:13" ht="30" hidden="1" customHeight="1" x14ac:dyDescent="0.3">
      <c r="D4460" s="19"/>
      <c r="E4460" s="51" t="str">
        <f>IF(ISBLANK(LeaveTracker[[#This Row],[Employee Name]]),"-----",VLOOKUP(LeaveTracker[[#This Row],[Employee Name]],Employees[[Employee Name]:[Office]],7))</f>
        <v>-----</v>
      </c>
      <c r="F4460" s="51" t="str">
        <f>IF(ISBLANK(LeaveTracker[[#This Row],[Employee Name]]),"-----",VLOOKUP(LeaveTracker[[#This Row],[Employee Name]],Employees[[Employee Name]:[Office]],6))</f>
        <v>-----</v>
      </c>
      <c r="G4460" s="24"/>
      <c r="H4460" s="24"/>
      <c r="I4460" s="57"/>
      <c r="K4460" s="51" t="str">
        <f ca="1">LeaveTracker[[#This Row],[Days]]&amp;" "&amp;LeaveTracker[[#This Row],[Type of Leave]]</f>
        <v xml:space="preserve">0 </v>
      </c>
      <c r="L4460" s="23">
        <f ca="1">NETWORKDAYS(LeaveTracker[[#This Row],[Start Date]],LeaveTracker[[#This Row],[End Date]],lstHolidays)</f>
        <v>0</v>
      </c>
      <c r="M4460" s="27"/>
    </row>
    <row r="4461" spans="4:13" ht="30" hidden="1" customHeight="1" x14ac:dyDescent="0.3">
      <c r="D4461" s="19"/>
      <c r="E4461" s="51" t="str">
        <f>IF(ISBLANK(LeaveTracker[[#This Row],[Employee Name]]),"-----",VLOOKUP(LeaveTracker[[#This Row],[Employee Name]],Employees[[Employee Name]:[Office]],7))</f>
        <v>-----</v>
      </c>
      <c r="F4461" s="51" t="str">
        <f>IF(ISBLANK(LeaveTracker[[#This Row],[Employee Name]]),"-----",VLOOKUP(LeaveTracker[[#This Row],[Employee Name]],Employees[[Employee Name]:[Office]],6))</f>
        <v>-----</v>
      </c>
      <c r="G4461" s="24"/>
      <c r="H4461" s="24"/>
      <c r="I4461" s="57"/>
      <c r="K4461" s="51" t="str">
        <f ca="1">LeaveTracker[[#This Row],[Days]]&amp;" "&amp;LeaveTracker[[#This Row],[Type of Leave]]</f>
        <v xml:space="preserve">0 </v>
      </c>
      <c r="L4461" s="23">
        <f ca="1">NETWORKDAYS(LeaveTracker[[#This Row],[Start Date]],LeaveTracker[[#This Row],[End Date]],lstHolidays)</f>
        <v>0</v>
      </c>
      <c r="M4461" s="27"/>
    </row>
    <row r="4462" spans="4:13" ht="30" hidden="1" customHeight="1" x14ac:dyDescent="0.3">
      <c r="D4462" s="19"/>
      <c r="E4462" s="51" t="str">
        <f>IF(ISBLANK(LeaveTracker[[#This Row],[Employee Name]]),"-----",VLOOKUP(LeaveTracker[[#This Row],[Employee Name]],Employees[[Employee Name]:[Office]],7))</f>
        <v>-----</v>
      </c>
      <c r="F4462" s="51" t="str">
        <f>IF(ISBLANK(LeaveTracker[[#This Row],[Employee Name]]),"-----",VLOOKUP(LeaveTracker[[#This Row],[Employee Name]],Employees[[Employee Name]:[Office]],6))</f>
        <v>-----</v>
      </c>
      <c r="G4462" s="24"/>
      <c r="H4462" s="24"/>
      <c r="I4462" s="57"/>
      <c r="K4462" s="51" t="str">
        <f ca="1">LeaveTracker[[#This Row],[Days]]&amp;" "&amp;LeaveTracker[[#This Row],[Type of Leave]]</f>
        <v xml:space="preserve">0 </v>
      </c>
      <c r="L4462" s="23">
        <f ca="1">NETWORKDAYS(LeaveTracker[[#This Row],[Start Date]],LeaveTracker[[#This Row],[End Date]],lstHolidays)</f>
        <v>0</v>
      </c>
      <c r="M4462" s="27"/>
    </row>
    <row r="4463" spans="4:13" ht="30" hidden="1" customHeight="1" x14ac:dyDescent="0.3">
      <c r="D4463" s="19"/>
      <c r="E4463" s="51" t="str">
        <f>IF(ISBLANK(LeaveTracker[[#This Row],[Employee Name]]),"-----",VLOOKUP(LeaveTracker[[#This Row],[Employee Name]],Employees[[Employee Name]:[Office]],7))</f>
        <v>-----</v>
      </c>
      <c r="F4463" s="51" t="str">
        <f>IF(ISBLANK(LeaveTracker[[#This Row],[Employee Name]]),"-----",VLOOKUP(LeaveTracker[[#This Row],[Employee Name]],Employees[[Employee Name]:[Office]],6))</f>
        <v>-----</v>
      </c>
      <c r="G4463" s="24"/>
      <c r="H4463" s="24"/>
      <c r="I4463" s="57"/>
      <c r="K4463" s="51" t="str">
        <f ca="1">LeaveTracker[[#This Row],[Days]]&amp;" "&amp;LeaveTracker[[#This Row],[Type of Leave]]</f>
        <v xml:space="preserve">0 </v>
      </c>
      <c r="L4463" s="23">
        <f ca="1">NETWORKDAYS(LeaveTracker[[#This Row],[Start Date]],LeaveTracker[[#This Row],[End Date]],lstHolidays)</f>
        <v>0</v>
      </c>
      <c r="M4463" s="27"/>
    </row>
    <row r="4464" spans="4:13" ht="30" hidden="1" customHeight="1" x14ac:dyDescent="0.3">
      <c r="D4464" s="19"/>
      <c r="E4464" s="51" t="str">
        <f>IF(ISBLANK(LeaveTracker[[#This Row],[Employee Name]]),"-----",VLOOKUP(LeaveTracker[[#This Row],[Employee Name]],Employees[[Employee Name]:[Office]],7))</f>
        <v>-----</v>
      </c>
      <c r="F4464" s="51" t="str">
        <f>IF(ISBLANK(LeaveTracker[[#This Row],[Employee Name]]),"-----",VLOOKUP(LeaveTracker[[#This Row],[Employee Name]],Employees[[Employee Name]:[Office]],6))</f>
        <v>-----</v>
      </c>
      <c r="G4464" s="24"/>
      <c r="H4464" s="24"/>
      <c r="I4464" s="57"/>
      <c r="K4464" s="51" t="str">
        <f ca="1">LeaveTracker[[#This Row],[Days]]&amp;" "&amp;LeaveTracker[[#This Row],[Type of Leave]]</f>
        <v xml:space="preserve">0 </v>
      </c>
      <c r="L4464" s="23">
        <f ca="1">NETWORKDAYS(LeaveTracker[[#This Row],[Start Date]],LeaveTracker[[#This Row],[End Date]],lstHolidays)</f>
        <v>0</v>
      </c>
      <c r="M4464" s="27"/>
    </row>
    <row r="4465" spans="4:13" ht="30" hidden="1" customHeight="1" x14ac:dyDescent="0.3">
      <c r="D4465" s="19"/>
      <c r="E4465" s="51" t="str">
        <f>IF(ISBLANK(LeaveTracker[[#This Row],[Employee Name]]),"-----",VLOOKUP(LeaveTracker[[#This Row],[Employee Name]],Employees[[Employee Name]:[Office]],7))</f>
        <v>-----</v>
      </c>
      <c r="F4465" s="51" t="str">
        <f>IF(ISBLANK(LeaveTracker[[#This Row],[Employee Name]]),"-----",VLOOKUP(LeaveTracker[[#This Row],[Employee Name]],Employees[[Employee Name]:[Office]],6))</f>
        <v>-----</v>
      </c>
      <c r="G4465" s="24"/>
      <c r="H4465" s="24"/>
      <c r="I4465" s="57"/>
      <c r="K4465" s="51" t="str">
        <f ca="1">LeaveTracker[[#This Row],[Days]]&amp;" "&amp;LeaveTracker[[#This Row],[Type of Leave]]</f>
        <v xml:space="preserve">0 </v>
      </c>
      <c r="L4465" s="23">
        <f ca="1">NETWORKDAYS(LeaveTracker[[#This Row],[Start Date]],LeaveTracker[[#This Row],[End Date]],lstHolidays)</f>
        <v>0</v>
      </c>
      <c r="M4465" s="27"/>
    </row>
    <row r="4466" spans="4:13" ht="30" hidden="1" customHeight="1" x14ac:dyDescent="0.3">
      <c r="D4466" s="19"/>
      <c r="E4466" s="51" t="str">
        <f>IF(ISBLANK(LeaveTracker[[#This Row],[Employee Name]]),"-----",VLOOKUP(LeaveTracker[[#This Row],[Employee Name]],Employees[[Employee Name]:[Office]],7))</f>
        <v>-----</v>
      </c>
      <c r="F4466" s="51" t="str">
        <f>IF(ISBLANK(LeaveTracker[[#This Row],[Employee Name]]),"-----",VLOOKUP(LeaveTracker[[#This Row],[Employee Name]],Employees[[Employee Name]:[Office]],6))</f>
        <v>-----</v>
      </c>
      <c r="G4466" s="24"/>
      <c r="H4466" s="24"/>
      <c r="I4466" s="57"/>
      <c r="K4466" s="51" t="str">
        <f ca="1">LeaveTracker[[#This Row],[Days]]&amp;" "&amp;LeaveTracker[[#This Row],[Type of Leave]]</f>
        <v xml:space="preserve">0 </v>
      </c>
      <c r="L4466" s="23">
        <f ca="1">NETWORKDAYS(LeaveTracker[[#This Row],[Start Date]],LeaveTracker[[#This Row],[End Date]],lstHolidays)</f>
        <v>0</v>
      </c>
      <c r="M4466" s="27"/>
    </row>
    <row r="4467" spans="4:13" ht="30" hidden="1" customHeight="1" x14ac:dyDescent="0.3">
      <c r="D4467" s="19"/>
      <c r="E4467" s="51" t="str">
        <f>IF(ISBLANK(LeaveTracker[[#This Row],[Employee Name]]),"-----",VLOOKUP(LeaveTracker[[#This Row],[Employee Name]],Employees[[Employee Name]:[Office]],7))</f>
        <v>-----</v>
      </c>
      <c r="F4467" s="51" t="str">
        <f>IF(ISBLANK(LeaveTracker[[#This Row],[Employee Name]]),"-----",VLOOKUP(LeaveTracker[[#This Row],[Employee Name]],Employees[[Employee Name]:[Office]],6))</f>
        <v>-----</v>
      </c>
      <c r="G4467" s="24"/>
      <c r="H4467" s="24"/>
      <c r="I4467" s="57"/>
      <c r="K4467" s="51" t="str">
        <f ca="1">LeaveTracker[[#This Row],[Days]]&amp;" "&amp;LeaveTracker[[#This Row],[Type of Leave]]</f>
        <v xml:space="preserve">0 </v>
      </c>
      <c r="L4467" s="23">
        <f ca="1">NETWORKDAYS(LeaveTracker[[#This Row],[Start Date]],LeaveTracker[[#This Row],[End Date]],lstHolidays)</f>
        <v>0</v>
      </c>
      <c r="M4467" s="27"/>
    </row>
    <row r="4468" spans="4:13" ht="30" hidden="1" customHeight="1" x14ac:dyDescent="0.3">
      <c r="D4468" s="19"/>
      <c r="E4468" s="51" t="str">
        <f>IF(ISBLANK(LeaveTracker[[#This Row],[Employee Name]]),"-----",VLOOKUP(LeaveTracker[[#This Row],[Employee Name]],Employees[[Employee Name]:[Office]],7))</f>
        <v>-----</v>
      </c>
      <c r="F4468" s="51" t="str">
        <f>IF(ISBLANK(LeaveTracker[[#This Row],[Employee Name]]),"-----",VLOOKUP(LeaveTracker[[#This Row],[Employee Name]],Employees[[Employee Name]:[Office]],6))</f>
        <v>-----</v>
      </c>
      <c r="G4468" s="24"/>
      <c r="H4468" s="24"/>
      <c r="I4468" s="57"/>
      <c r="K4468" s="51" t="str">
        <f ca="1">LeaveTracker[[#This Row],[Days]]&amp;" "&amp;LeaveTracker[[#This Row],[Type of Leave]]</f>
        <v xml:space="preserve">0 </v>
      </c>
      <c r="L4468" s="23">
        <f ca="1">NETWORKDAYS(LeaveTracker[[#This Row],[Start Date]],LeaveTracker[[#This Row],[End Date]],lstHolidays)</f>
        <v>0</v>
      </c>
      <c r="M4468" s="27"/>
    </row>
    <row r="4469" spans="4:13" ht="30" hidden="1" customHeight="1" x14ac:dyDescent="0.3">
      <c r="D4469" s="19"/>
      <c r="E4469" s="51" t="str">
        <f>IF(ISBLANK(LeaveTracker[[#This Row],[Employee Name]]),"-----",VLOOKUP(LeaveTracker[[#This Row],[Employee Name]],Employees[[Employee Name]:[Office]],7))</f>
        <v>-----</v>
      </c>
      <c r="F4469" s="51" t="str">
        <f>IF(ISBLANK(LeaveTracker[[#This Row],[Employee Name]]),"-----",VLOOKUP(LeaveTracker[[#This Row],[Employee Name]],Employees[[Employee Name]:[Office]],6))</f>
        <v>-----</v>
      </c>
      <c r="G4469" s="24"/>
      <c r="H4469" s="24"/>
      <c r="I4469" s="57"/>
      <c r="K4469" s="51" t="str">
        <f ca="1">LeaveTracker[[#This Row],[Days]]&amp;" "&amp;LeaveTracker[[#This Row],[Type of Leave]]</f>
        <v xml:space="preserve">0 </v>
      </c>
      <c r="L4469" s="23">
        <f ca="1">NETWORKDAYS(LeaveTracker[[#This Row],[Start Date]],LeaveTracker[[#This Row],[End Date]],lstHolidays)</f>
        <v>0</v>
      </c>
      <c r="M4469" s="27"/>
    </row>
    <row r="4470" spans="4:13" ht="30" hidden="1" customHeight="1" x14ac:dyDescent="0.3">
      <c r="D4470" s="19"/>
      <c r="E4470" s="51" t="str">
        <f>IF(ISBLANK(LeaveTracker[[#This Row],[Employee Name]]),"-----",VLOOKUP(LeaveTracker[[#This Row],[Employee Name]],Employees[[Employee Name]:[Office]],7))</f>
        <v>-----</v>
      </c>
      <c r="F4470" s="51" t="str">
        <f>IF(ISBLANK(LeaveTracker[[#This Row],[Employee Name]]),"-----",VLOOKUP(LeaveTracker[[#This Row],[Employee Name]],Employees[[Employee Name]:[Office]],6))</f>
        <v>-----</v>
      </c>
      <c r="G4470" s="24"/>
      <c r="H4470" s="24"/>
      <c r="I4470" s="57"/>
      <c r="K4470" s="51" t="str">
        <f ca="1">LeaveTracker[[#This Row],[Days]]&amp;" "&amp;LeaveTracker[[#This Row],[Type of Leave]]</f>
        <v xml:space="preserve">0 </v>
      </c>
      <c r="L4470" s="23">
        <f ca="1">NETWORKDAYS(LeaveTracker[[#This Row],[Start Date]],LeaveTracker[[#This Row],[End Date]],lstHolidays)</f>
        <v>0</v>
      </c>
      <c r="M4470" s="27"/>
    </row>
    <row r="4471" spans="4:13" ht="30" hidden="1" customHeight="1" x14ac:dyDescent="0.3">
      <c r="D4471" s="19"/>
      <c r="E4471" s="51" t="str">
        <f>IF(ISBLANK(LeaveTracker[[#This Row],[Employee Name]]),"-----",VLOOKUP(LeaveTracker[[#This Row],[Employee Name]],Employees[[Employee Name]:[Office]],7))</f>
        <v>-----</v>
      </c>
      <c r="F4471" s="51" t="str">
        <f>IF(ISBLANK(LeaveTracker[[#This Row],[Employee Name]]),"-----",VLOOKUP(LeaveTracker[[#This Row],[Employee Name]],Employees[[Employee Name]:[Office]],6))</f>
        <v>-----</v>
      </c>
      <c r="G4471" s="24"/>
      <c r="H4471" s="24"/>
      <c r="I4471" s="57"/>
      <c r="K4471" s="51" t="str">
        <f ca="1">LeaveTracker[[#This Row],[Days]]&amp;" "&amp;LeaveTracker[[#This Row],[Type of Leave]]</f>
        <v xml:space="preserve">0 </v>
      </c>
      <c r="L4471" s="23">
        <f ca="1">NETWORKDAYS(LeaveTracker[[#This Row],[Start Date]],LeaveTracker[[#This Row],[End Date]],lstHolidays)</f>
        <v>0</v>
      </c>
      <c r="M4471" s="27"/>
    </row>
    <row r="4472" spans="4:13" ht="30" hidden="1" customHeight="1" x14ac:dyDescent="0.3">
      <c r="D4472" s="19"/>
      <c r="E4472" s="51" t="str">
        <f>IF(ISBLANK(LeaveTracker[[#This Row],[Employee Name]]),"-----",VLOOKUP(LeaveTracker[[#This Row],[Employee Name]],Employees[[Employee Name]:[Office]],7))</f>
        <v>-----</v>
      </c>
      <c r="F4472" s="51" t="str">
        <f>IF(ISBLANK(LeaveTracker[[#This Row],[Employee Name]]),"-----",VLOOKUP(LeaveTracker[[#This Row],[Employee Name]],Employees[[Employee Name]:[Office]],6))</f>
        <v>-----</v>
      </c>
      <c r="G4472" s="24"/>
      <c r="H4472" s="24"/>
      <c r="I4472" s="57"/>
      <c r="K4472" s="51" t="str">
        <f ca="1">LeaveTracker[[#This Row],[Days]]&amp;" "&amp;LeaveTracker[[#This Row],[Type of Leave]]</f>
        <v xml:space="preserve">0 </v>
      </c>
      <c r="L4472" s="23">
        <f ca="1">NETWORKDAYS(LeaveTracker[[#This Row],[Start Date]],LeaveTracker[[#This Row],[End Date]],lstHolidays)</f>
        <v>0</v>
      </c>
      <c r="M4472" s="27"/>
    </row>
    <row r="4473" spans="4:13" ht="30" hidden="1" customHeight="1" x14ac:dyDescent="0.3">
      <c r="D4473" s="19"/>
      <c r="E4473" s="51" t="str">
        <f>IF(ISBLANK(LeaveTracker[[#This Row],[Employee Name]]),"-----",VLOOKUP(LeaveTracker[[#This Row],[Employee Name]],Employees[[Employee Name]:[Office]],7))</f>
        <v>-----</v>
      </c>
      <c r="F4473" s="51" t="str">
        <f>IF(ISBLANK(LeaveTracker[[#This Row],[Employee Name]]),"-----",VLOOKUP(LeaveTracker[[#This Row],[Employee Name]],Employees[[Employee Name]:[Office]],6))</f>
        <v>-----</v>
      </c>
      <c r="G4473" s="24"/>
      <c r="H4473" s="24"/>
      <c r="I4473" s="57"/>
      <c r="K4473" s="51" t="str">
        <f ca="1">LeaveTracker[[#This Row],[Days]]&amp;" "&amp;LeaveTracker[[#This Row],[Type of Leave]]</f>
        <v xml:space="preserve">0 </v>
      </c>
      <c r="L4473" s="23">
        <f ca="1">NETWORKDAYS(LeaveTracker[[#This Row],[Start Date]],LeaveTracker[[#This Row],[End Date]],lstHolidays)</f>
        <v>0</v>
      </c>
      <c r="M4473" s="27"/>
    </row>
    <row r="4474" spans="4:13" ht="30" hidden="1" customHeight="1" x14ac:dyDescent="0.3">
      <c r="D4474" s="19"/>
      <c r="E4474" s="51" t="str">
        <f>IF(ISBLANK(LeaveTracker[[#This Row],[Employee Name]]),"-----",VLOOKUP(LeaveTracker[[#This Row],[Employee Name]],Employees[[Employee Name]:[Office]],7))</f>
        <v>-----</v>
      </c>
      <c r="F4474" s="51" t="str">
        <f>IF(ISBLANK(LeaveTracker[[#This Row],[Employee Name]]),"-----",VLOOKUP(LeaveTracker[[#This Row],[Employee Name]],Employees[[Employee Name]:[Office]],6))</f>
        <v>-----</v>
      </c>
      <c r="G4474" s="24"/>
      <c r="H4474" s="24"/>
      <c r="I4474" s="57"/>
      <c r="K4474" s="51" t="str">
        <f ca="1">LeaveTracker[[#This Row],[Days]]&amp;" "&amp;LeaveTracker[[#This Row],[Type of Leave]]</f>
        <v xml:space="preserve">0 </v>
      </c>
      <c r="L4474" s="23">
        <f ca="1">NETWORKDAYS(LeaveTracker[[#This Row],[Start Date]],LeaveTracker[[#This Row],[End Date]],lstHolidays)</f>
        <v>0</v>
      </c>
      <c r="M4474" s="27"/>
    </row>
    <row r="4475" spans="4:13" ht="30" hidden="1" customHeight="1" x14ac:dyDescent="0.3">
      <c r="D4475" s="19"/>
      <c r="E4475" s="51" t="str">
        <f>IF(ISBLANK(LeaveTracker[[#This Row],[Employee Name]]),"-----",VLOOKUP(LeaveTracker[[#This Row],[Employee Name]],Employees[[Employee Name]:[Office]],7))</f>
        <v>-----</v>
      </c>
      <c r="F4475" s="51" t="str">
        <f>IF(ISBLANK(LeaveTracker[[#This Row],[Employee Name]]),"-----",VLOOKUP(LeaveTracker[[#This Row],[Employee Name]],Employees[[Employee Name]:[Office]],6))</f>
        <v>-----</v>
      </c>
      <c r="G4475" s="24"/>
      <c r="H4475" s="24"/>
      <c r="I4475" s="57"/>
      <c r="K4475" s="51" t="str">
        <f ca="1">LeaveTracker[[#This Row],[Days]]&amp;" "&amp;LeaveTracker[[#This Row],[Type of Leave]]</f>
        <v xml:space="preserve">0 </v>
      </c>
      <c r="L4475" s="23">
        <f ca="1">NETWORKDAYS(LeaveTracker[[#This Row],[Start Date]],LeaveTracker[[#This Row],[End Date]],lstHolidays)</f>
        <v>0</v>
      </c>
      <c r="M4475" s="27"/>
    </row>
    <row r="4476" spans="4:13" ht="30" hidden="1" customHeight="1" x14ac:dyDescent="0.3">
      <c r="D4476" s="19"/>
      <c r="E4476" s="51" t="str">
        <f>IF(ISBLANK(LeaveTracker[[#This Row],[Employee Name]]),"-----",VLOOKUP(LeaveTracker[[#This Row],[Employee Name]],Employees[[Employee Name]:[Office]],7))</f>
        <v>-----</v>
      </c>
      <c r="F4476" s="51" t="str">
        <f>IF(ISBLANK(LeaveTracker[[#This Row],[Employee Name]]),"-----",VLOOKUP(LeaveTracker[[#This Row],[Employee Name]],Employees[[Employee Name]:[Office]],6))</f>
        <v>-----</v>
      </c>
      <c r="G4476" s="24"/>
      <c r="H4476" s="24"/>
      <c r="I4476" s="57"/>
      <c r="K4476" s="51" t="str">
        <f ca="1">LeaveTracker[[#This Row],[Days]]&amp;" "&amp;LeaveTracker[[#This Row],[Type of Leave]]</f>
        <v xml:space="preserve">0 </v>
      </c>
      <c r="L4476" s="23">
        <f ca="1">NETWORKDAYS(LeaveTracker[[#This Row],[Start Date]],LeaveTracker[[#This Row],[End Date]],lstHolidays)</f>
        <v>0</v>
      </c>
      <c r="M4476" s="27"/>
    </row>
    <row r="4477" spans="4:13" ht="30" hidden="1" customHeight="1" x14ac:dyDescent="0.3">
      <c r="D4477" s="19"/>
      <c r="E4477" s="51" t="str">
        <f>IF(ISBLANK(LeaveTracker[[#This Row],[Employee Name]]),"-----",VLOOKUP(LeaveTracker[[#This Row],[Employee Name]],Employees[[Employee Name]:[Office]],7))</f>
        <v>-----</v>
      </c>
      <c r="F4477" s="51" t="str">
        <f>IF(ISBLANK(LeaveTracker[[#This Row],[Employee Name]]),"-----",VLOOKUP(LeaveTracker[[#This Row],[Employee Name]],Employees[[Employee Name]:[Office]],6))</f>
        <v>-----</v>
      </c>
      <c r="G4477" s="24"/>
      <c r="H4477" s="24"/>
      <c r="I4477" s="57"/>
      <c r="K4477" s="51" t="str">
        <f ca="1">LeaveTracker[[#This Row],[Days]]&amp;" "&amp;LeaveTracker[[#This Row],[Type of Leave]]</f>
        <v xml:space="preserve">0 </v>
      </c>
      <c r="L4477" s="23">
        <f ca="1">NETWORKDAYS(LeaveTracker[[#This Row],[Start Date]],LeaveTracker[[#This Row],[End Date]],lstHolidays)</f>
        <v>0</v>
      </c>
      <c r="M4477" s="27"/>
    </row>
    <row r="4478" spans="4:13" ht="30" hidden="1" customHeight="1" x14ac:dyDescent="0.3">
      <c r="D4478" s="19"/>
      <c r="E4478" s="51" t="str">
        <f>IF(ISBLANK(LeaveTracker[[#This Row],[Employee Name]]),"-----",VLOOKUP(LeaveTracker[[#This Row],[Employee Name]],Employees[[Employee Name]:[Office]],7))</f>
        <v>-----</v>
      </c>
      <c r="F4478" s="51" t="str">
        <f>IF(ISBLANK(LeaveTracker[[#This Row],[Employee Name]]),"-----",VLOOKUP(LeaveTracker[[#This Row],[Employee Name]],Employees[[Employee Name]:[Office]],6))</f>
        <v>-----</v>
      </c>
      <c r="G4478" s="24"/>
      <c r="H4478" s="24"/>
      <c r="I4478" s="57"/>
      <c r="K4478" s="51" t="str">
        <f ca="1">LeaveTracker[[#This Row],[Days]]&amp;" "&amp;LeaveTracker[[#This Row],[Type of Leave]]</f>
        <v xml:space="preserve">0 </v>
      </c>
      <c r="L4478" s="23">
        <f ca="1">NETWORKDAYS(LeaveTracker[[#This Row],[Start Date]],LeaveTracker[[#This Row],[End Date]],lstHolidays)</f>
        <v>0</v>
      </c>
      <c r="M4478" s="27"/>
    </row>
    <row r="4479" spans="4:13" ht="30" hidden="1" customHeight="1" x14ac:dyDescent="0.3">
      <c r="D4479" s="19"/>
      <c r="E4479" s="51" t="str">
        <f>IF(ISBLANK(LeaveTracker[[#This Row],[Employee Name]]),"-----",VLOOKUP(LeaveTracker[[#This Row],[Employee Name]],Employees[[Employee Name]:[Office]],7))</f>
        <v>-----</v>
      </c>
      <c r="F4479" s="51" t="str">
        <f>IF(ISBLANK(LeaveTracker[[#This Row],[Employee Name]]),"-----",VLOOKUP(LeaveTracker[[#This Row],[Employee Name]],Employees[[Employee Name]:[Office]],6))</f>
        <v>-----</v>
      </c>
      <c r="G4479" s="24"/>
      <c r="H4479" s="24"/>
      <c r="I4479" s="57"/>
      <c r="K4479" s="51" t="str">
        <f ca="1">LeaveTracker[[#This Row],[Days]]&amp;" "&amp;LeaveTracker[[#This Row],[Type of Leave]]</f>
        <v xml:space="preserve">0 </v>
      </c>
      <c r="L4479" s="23">
        <f ca="1">NETWORKDAYS(LeaveTracker[[#This Row],[Start Date]],LeaveTracker[[#This Row],[End Date]],lstHolidays)</f>
        <v>0</v>
      </c>
      <c r="M4479" s="27"/>
    </row>
    <row r="4480" spans="4:13" ht="30" hidden="1" customHeight="1" x14ac:dyDescent="0.3">
      <c r="D4480" s="19"/>
      <c r="E4480" s="51" t="str">
        <f>IF(ISBLANK(LeaveTracker[[#This Row],[Employee Name]]),"-----",VLOOKUP(LeaveTracker[[#This Row],[Employee Name]],Employees[[Employee Name]:[Office]],7))</f>
        <v>-----</v>
      </c>
      <c r="F4480" s="51" t="str">
        <f>IF(ISBLANK(LeaveTracker[[#This Row],[Employee Name]]),"-----",VLOOKUP(LeaveTracker[[#This Row],[Employee Name]],Employees[[Employee Name]:[Office]],6))</f>
        <v>-----</v>
      </c>
      <c r="G4480" s="24"/>
      <c r="H4480" s="24"/>
      <c r="I4480" s="57"/>
      <c r="K4480" s="51" t="str">
        <f ca="1">LeaveTracker[[#This Row],[Days]]&amp;" "&amp;LeaveTracker[[#This Row],[Type of Leave]]</f>
        <v xml:space="preserve">0 </v>
      </c>
      <c r="L4480" s="23">
        <f ca="1">NETWORKDAYS(LeaveTracker[[#This Row],[Start Date]],LeaveTracker[[#This Row],[End Date]],lstHolidays)</f>
        <v>0</v>
      </c>
      <c r="M4480" s="27"/>
    </row>
    <row r="4481" spans="4:13" ht="30" hidden="1" customHeight="1" x14ac:dyDescent="0.3">
      <c r="D4481" s="19"/>
      <c r="E4481" s="51" t="str">
        <f>IF(ISBLANK(LeaveTracker[[#This Row],[Employee Name]]),"-----",VLOOKUP(LeaveTracker[[#This Row],[Employee Name]],Employees[[Employee Name]:[Office]],7))</f>
        <v>-----</v>
      </c>
      <c r="F4481" s="51" t="str">
        <f>IF(ISBLANK(LeaveTracker[[#This Row],[Employee Name]]),"-----",VLOOKUP(LeaveTracker[[#This Row],[Employee Name]],Employees[[Employee Name]:[Office]],6))</f>
        <v>-----</v>
      </c>
      <c r="G4481" s="24"/>
      <c r="H4481" s="24"/>
      <c r="I4481" s="57"/>
      <c r="K4481" s="51" t="str">
        <f ca="1">LeaveTracker[[#This Row],[Days]]&amp;" "&amp;LeaveTracker[[#This Row],[Type of Leave]]</f>
        <v xml:space="preserve">0 </v>
      </c>
      <c r="L4481" s="23">
        <f ca="1">NETWORKDAYS(LeaveTracker[[#This Row],[Start Date]],LeaveTracker[[#This Row],[End Date]],lstHolidays)</f>
        <v>0</v>
      </c>
      <c r="M4481" s="27"/>
    </row>
    <row r="4482" spans="4:13" ht="30" hidden="1" customHeight="1" x14ac:dyDescent="0.3">
      <c r="D4482" s="19"/>
      <c r="E4482" s="51" t="str">
        <f>IF(ISBLANK(LeaveTracker[[#This Row],[Employee Name]]),"-----",VLOOKUP(LeaveTracker[[#This Row],[Employee Name]],Employees[[Employee Name]:[Office]],7))</f>
        <v>-----</v>
      </c>
      <c r="F4482" s="51" t="str">
        <f>IF(ISBLANK(LeaveTracker[[#This Row],[Employee Name]]),"-----",VLOOKUP(LeaveTracker[[#This Row],[Employee Name]],Employees[[Employee Name]:[Office]],6))</f>
        <v>-----</v>
      </c>
      <c r="G4482" s="24"/>
      <c r="H4482" s="24"/>
      <c r="I4482" s="57"/>
      <c r="K4482" s="51" t="str">
        <f ca="1">LeaveTracker[[#This Row],[Days]]&amp;" "&amp;LeaveTracker[[#This Row],[Type of Leave]]</f>
        <v xml:space="preserve">0 </v>
      </c>
      <c r="L4482" s="23">
        <f ca="1">NETWORKDAYS(LeaveTracker[[#This Row],[Start Date]],LeaveTracker[[#This Row],[End Date]],lstHolidays)</f>
        <v>0</v>
      </c>
      <c r="M4482" s="27"/>
    </row>
    <row r="4483" spans="4:13" ht="30" hidden="1" customHeight="1" x14ac:dyDescent="0.3">
      <c r="D4483" s="19"/>
      <c r="E4483" s="51" t="str">
        <f>IF(ISBLANK(LeaveTracker[[#This Row],[Employee Name]]),"-----",VLOOKUP(LeaveTracker[[#This Row],[Employee Name]],Employees[[Employee Name]:[Office]],7))</f>
        <v>-----</v>
      </c>
      <c r="F4483" s="51" t="str">
        <f>IF(ISBLANK(LeaveTracker[[#This Row],[Employee Name]]),"-----",VLOOKUP(LeaveTracker[[#This Row],[Employee Name]],Employees[[Employee Name]:[Office]],6))</f>
        <v>-----</v>
      </c>
      <c r="G4483" s="24"/>
      <c r="H4483" s="24"/>
      <c r="I4483" s="57"/>
      <c r="K4483" s="51" t="str">
        <f ca="1">LeaveTracker[[#This Row],[Days]]&amp;" "&amp;LeaveTracker[[#This Row],[Type of Leave]]</f>
        <v xml:space="preserve">0 </v>
      </c>
      <c r="L4483" s="23">
        <f ca="1">NETWORKDAYS(LeaveTracker[[#This Row],[Start Date]],LeaveTracker[[#This Row],[End Date]],lstHolidays)</f>
        <v>0</v>
      </c>
      <c r="M4483" s="27"/>
    </row>
    <row r="4484" spans="4:13" ht="30" hidden="1" customHeight="1" x14ac:dyDescent="0.3">
      <c r="D4484" s="19"/>
      <c r="E4484" s="51" t="str">
        <f>IF(ISBLANK(LeaveTracker[[#This Row],[Employee Name]]),"-----",VLOOKUP(LeaveTracker[[#This Row],[Employee Name]],Employees[[Employee Name]:[Office]],7))</f>
        <v>-----</v>
      </c>
      <c r="F4484" s="51" t="str">
        <f>IF(ISBLANK(LeaveTracker[[#This Row],[Employee Name]]),"-----",VLOOKUP(LeaveTracker[[#This Row],[Employee Name]],Employees[[Employee Name]:[Office]],6))</f>
        <v>-----</v>
      </c>
      <c r="G4484" s="24"/>
      <c r="H4484" s="24"/>
      <c r="I4484" s="57"/>
      <c r="K4484" s="51" t="str">
        <f ca="1">LeaveTracker[[#This Row],[Days]]&amp;" "&amp;LeaveTracker[[#This Row],[Type of Leave]]</f>
        <v xml:space="preserve">0 </v>
      </c>
      <c r="L4484" s="23">
        <f ca="1">NETWORKDAYS(LeaveTracker[[#This Row],[Start Date]],LeaveTracker[[#This Row],[End Date]],lstHolidays)</f>
        <v>0</v>
      </c>
      <c r="M4484" s="27"/>
    </row>
    <row r="4485" spans="4:13" ht="30" hidden="1" customHeight="1" x14ac:dyDescent="0.3">
      <c r="D4485" s="19"/>
      <c r="E4485" s="51" t="str">
        <f>IF(ISBLANK(LeaveTracker[[#This Row],[Employee Name]]),"-----",VLOOKUP(LeaveTracker[[#This Row],[Employee Name]],Employees[[Employee Name]:[Office]],7))</f>
        <v>-----</v>
      </c>
      <c r="F4485" s="51" t="str">
        <f>IF(ISBLANK(LeaveTracker[[#This Row],[Employee Name]]),"-----",VLOOKUP(LeaveTracker[[#This Row],[Employee Name]],Employees[[Employee Name]:[Office]],6))</f>
        <v>-----</v>
      </c>
      <c r="G4485" s="24"/>
      <c r="H4485" s="24"/>
      <c r="I4485" s="57"/>
      <c r="K4485" s="51" t="str">
        <f ca="1">LeaveTracker[[#This Row],[Days]]&amp;" "&amp;LeaveTracker[[#This Row],[Type of Leave]]</f>
        <v xml:space="preserve">0 </v>
      </c>
      <c r="L4485" s="23">
        <f ca="1">NETWORKDAYS(LeaveTracker[[#This Row],[Start Date]],LeaveTracker[[#This Row],[End Date]],lstHolidays)</f>
        <v>0</v>
      </c>
      <c r="M4485" s="27"/>
    </row>
    <row r="4486" spans="4:13" ht="30" hidden="1" customHeight="1" x14ac:dyDescent="0.3">
      <c r="D4486" s="19"/>
      <c r="E4486" s="51" t="str">
        <f>IF(ISBLANK(LeaveTracker[[#This Row],[Employee Name]]),"-----",VLOOKUP(LeaveTracker[[#This Row],[Employee Name]],Employees[[Employee Name]:[Office]],7))</f>
        <v>-----</v>
      </c>
      <c r="F4486" s="51" t="str">
        <f>IF(ISBLANK(LeaveTracker[[#This Row],[Employee Name]]),"-----",VLOOKUP(LeaveTracker[[#This Row],[Employee Name]],Employees[[Employee Name]:[Office]],6))</f>
        <v>-----</v>
      </c>
      <c r="G4486" s="24"/>
      <c r="H4486" s="24"/>
      <c r="I4486" s="57"/>
      <c r="K4486" s="51" t="str">
        <f ca="1">LeaveTracker[[#This Row],[Days]]&amp;" "&amp;LeaveTracker[[#This Row],[Type of Leave]]</f>
        <v xml:space="preserve">0 </v>
      </c>
      <c r="L4486" s="23">
        <f ca="1">NETWORKDAYS(LeaveTracker[[#This Row],[Start Date]],LeaveTracker[[#This Row],[End Date]],lstHolidays)</f>
        <v>0</v>
      </c>
      <c r="M4486" s="27"/>
    </row>
    <row r="4487" spans="4:13" ht="30" hidden="1" customHeight="1" x14ac:dyDescent="0.3">
      <c r="D4487" s="19"/>
      <c r="E4487" s="51" t="str">
        <f>IF(ISBLANK(LeaveTracker[[#This Row],[Employee Name]]),"-----",VLOOKUP(LeaveTracker[[#This Row],[Employee Name]],Employees[[Employee Name]:[Office]],7))</f>
        <v>-----</v>
      </c>
      <c r="F4487" s="51" t="str">
        <f>IF(ISBLANK(LeaveTracker[[#This Row],[Employee Name]]),"-----",VLOOKUP(LeaveTracker[[#This Row],[Employee Name]],Employees[[Employee Name]:[Office]],6))</f>
        <v>-----</v>
      </c>
      <c r="G4487" s="24"/>
      <c r="H4487" s="24"/>
      <c r="I4487" s="57"/>
      <c r="K4487" s="51" t="str">
        <f ca="1">LeaveTracker[[#This Row],[Days]]&amp;" "&amp;LeaveTracker[[#This Row],[Type of Leave]]</f>
        <v xml:space="preserve">0 </v>
      </c>
      <c r="L4487" s="23">
        <f ca="1">NETWORKDAYS(LeaveTracker[[#This Row],[Start Date]],LeaveTracker[[#This Row],[End Date]],lstHolidays)</f>
        <v>0</v>
      </c>
      <c r="M4487" s="27"/>
    </row>
    <row r="4488" spans="4:13" ht="30" hidden="1" customHeight="1" x14ac:dyDescent="0.3">
      <c r="D4488" s="19"/>
      <c r="E4488" s="51" t="str">
        <f>IF(ISBLANK(LeaveTracker[[#This Row],[Employee Name]]),"-----",VLOOKUP(LeaveTracker[[#This Row],[Employee Name]],Employees[[Employee Name]:[Office]],7))</f>
        <v>-----</v>
      </c>
      <c r="F4488" s="51" t="str">
        <f>IF(ISBLANK(LeaveTracker[[#This Row],[Employee Name]]),"-----",VLOOKUP(LeaveTracker[[#This Row],[Employee Name]],Employees[[Employee Name]:[Office]],6))</f>
        <v>-----</v>
      </c>
      <c r="G4488" s="24"/>
      <c r="H4488" s="24"/>
      <c r="I4488" s="57"/>
      <c r="K4488" s="51" t="str">
        <f ca="1">LeaveTracker[[#This Row],[Days]]&amp;" "&amp;LeaveTracker[[#This Row],[Type of Leave]]</f>
        <v xml:space="preserve">0 </v>
      </c>
      <c r="L4488" s="23">
        <f ca="1">NETWORKDAYS(LeaveTracker[[#This Row],[Start Date]],LeaveTracker[[#This Row],[End Date]],lstHolidays)</f>
        <v>0</v>
      </c>
      <c r="M4488" s="27"/>
    </row>
    <row r="4489" spans="4:13" ht="30" hidden="1" customHeight="1" x14ac:dyDescent="0.3">
      <c r="D4489" s="19"/>
      <c r="E4489" s="51" t="str">
        <f>IF(ISBLANK(LeaveTracker[[#This Row],[Employee Name]]),"-----",VLOOKUP(LeaveTracker[[#This Row],[Employee Name]],Employees[[Employee Name]:[Office]],7))</f>
        <v>-----</v>
      </c>
      <c r="F4489" s="51" t="str">
        <f>IF(ISBLANK(LeaveTracker[[#This Row],[Employee Name]]),"-----",VLOOKUP(LeaveTracker[[#This Row],[Employee Name]],Employees[[Employee Name]:[Office]],6))</f>
        <v>-----</v>
      </c>
      <c r="G4489" s="24"/>
      <c r="H4489" s="24"/>
      <c r="I4489" s="57"/>
      <c r="K4489" s="51" t="str">
        <f ca="1">LeaveTracker[[#This Row],[Days]]&amp;" "&amp;LeaveTracker[[#This Row],[Type of Leave]]</f>
        <v xml:space="preserve">0 </v>
      </c>
      <c r="L4489" s="23">
        <f ca="1">NETWORKDAYS(LeaveTracker[[#This Row],[Start Date]],LeaveTracker[[#This Row],[End Date]],lstHolidays)</f>
        <v>0</v>
      </c>
      <c r="M4489" s="27"/>
    </row>
    <row r="4490" spans="4:13" ht="30" hidden="1" customHeight="1" x14ac:dyDescent="0.3">
      <c r="D4490" s="19"/>
      <c r="E4490" s="51" t="str">
        <f>IF(ISBLANK(LeaveTracker[[#This Row],[Employee Name]]),"-----",VLOOKUP(LeaveTracker[[#This Row],[Employee Name]],Employees[[Employee Name]:[Office]],7))</f>
        <v>-----</v>
      </c>
      <c r="F4490" s="51" t="str">
        <f>IF(ISBLANK(LeaveTracker[[#This Row],[Employee Name]]),"-----",VLOOKUP(LeaveTracker[[#This Row],[Employee Name]],Employees[[Employee Name]:[Office]],6))</f>
        <v>-----</v>
      </c>
      <c r="G4490" s="24"/>
      <c r="H4490" s="24"/>
      <c r="I4490" s="57"/>
      <c r="K4490" s="51" t="str">
        <f ca="1">LeaveTracker[[#This Row],[Days]]&amp;" "&amp;LeaveTracker[[#This Row],[Type of Leave]]</f>
        <v xml:space="preserve">0 </v>
      </c>
      <c r="L4490" s="23">
        <f ca="1">NETWORKDAYS(LeaveTracker[[#This Row],[Start Date]],LeaveTracker[[#This Row],[End Date]],lstHolidays)</f>
        <v>0</v>
      </c>
      <c r="M4490" s="27"/>
    </row>
    <row r="4491" spans="4:13" ht="30" hidden="1" customHeight="1" x14ac:dyDescent="0.3">
      <c r="D4491" s="19"/>
      <c r="E4491" s="51" t="str">
        <f>IF(ISBLANK(LeaveTracker[[#This Row],[Employee Name]]),"-----",VLOOKUP(LeaveTracker[[#This Row],[Employee Name]],Employees[[Employee Name]:[Office]],7))</f>
        <v>-----</v>
      </c>
      <c r="F4491" s="51" t="str">
        <f>IF(ISBLANK(LeaveTracker[[#This Row],[Employee Name]]),"-----",VLOOKUP(LeaveTracker[[#This Row],[Employee Name]],Employees[[Employee Name]:[Office]],6))</f>
        <v>-----</v>
      </c>
      <c r="G4491" s="24"/>
      <c r="H4491" s="24"/>
      <c r="I4491" s="57"/>
      <c r="K4491" s="51" t="str">
        <f ca="1">LeaveTracker[[#This Row],[Days]]&amp;" "&amp;LeaveTracker[[#This Row],[Type of Leave]]</f>
        <v xml:space="preserve">0 </v>
      </c>
      <c r="L4491" s="23">
        <f ca="1">NETWORKDAYS(LeaveTracker[[#This Row],[Start Date]],LeaveTracker[[#This Row],[End Date]],lstHolidays)</f>
        <v>0</v>
      </c>
      <c r="M4491" s="27"/>
    </row>
    <row r="4492" spans="4:13" ht="30" hidden="1" customHeight="1" x14ac:dyDescent="0.3">
      <c r="D4492" s="19"/>
      <c r="E4492" s="51" t="str">
        <f>IF(ISBLANK(LeaveTracker[[#This Row],[Employee Name]]),"-----",VLOOKUP(LeaveTracker[[#This Row],[Employee Name]],Employees[[Employee Name]:[Office]],7))</f>
        <v>-----</v>
      </c>
      <c r="F4492" s="51" t="str">
        <f>IF(ISBLANK(LeaveTracker[[#This Row],[Employee Name]]),"-----",VLOOKUP(LeaveTracker[[#This Row],[Employee Name]],Employees[[Employee Name]:[Office]],6))</f>
        <v>-----</v>
      </c>
      <c r="G4492" s="24"/>
      <c r="H4492" s="24"/>
      <c r="I4492" s="57"/>
      <c r="K4492" s="51" t="str">
        <f ca="1">LeaveTracker[[#This Row],[Days]]&amp;" "&amp;LeaveTracker[[#This Row],[Type of Leave]]</f>
        <v xml:space="preserve">0 </v>
      </c>
      <c r="L4492" s="23">
        <f ca="1">NETWORKDAYS(LeaveTracker[[#This Row],[Start Date]],LeaveTracker[[#This Row],[End Date]],lstHolidays)</f>
        <v>0</v>
      </c>
      <c r="M4492" s="27"/>
    </row>
    <row r="4493" spans="4:13" ht="30" hidden="1" customHeight="1" x14ac:dyDescent="0.3">
      <c r="D4493" s="19"/>
      <c r="E4493" s="51" t="str">
        <f>IF(ISBLANK(LeaveTracker[[#This Row],[Employee Name]]),"-----",VLOOKUP(LeaveTracker[[#This Row],[Employee Name]],Employees[[Employee Name]:[Office]],7))</f>
        <v>-----</v>
      </c>
      <c r="F4493" s="51" t="str">
        <f>IF(ISBLANK(LeaveTracker[[#This Row],[Employee Name]]),"-----",VLOOKUP(LeaveTracker[[#This Row],[Employee Name]],Employees[[Employee Name]:[Office]],6))</f>
        <v>-----</v>
      </c>
      <c r="G4493" s="24"/>
      <c r="H4493" s="24"/>
      <c r="I4493" s="57"/>
      <c r="K4493" s="51" t="str">
        <f ca="1">LeaveTracker[[#This Row],[Days]]&amp;" "&amp;LeaveTracker[[#This Row],[Type of Leave]]</f>
        <v xml:space="preserve">0 </v>
      </c>
      <c r="L4493" s="23">
        <f ca="1">NETWORKDAYS(LeaveTracker[[#This Row],[Start Date]],LeaveTracker[[#This Row],[End Date]],lstHolidays)</f>
        <v>0</v>
      </c>
      <c r="M4493" s="27"/>
    </row>
    <row r="4494" spans="4:13" ht="30" hidden="1" customHeight="1" x14ac:dyDescent="0.3">
      <c r="D4494" s="19"/>
      <c r="E4494" s="51" t="str">
        <f>IF(ISBLANK(LeaveTracker[[#This Row],[Employee Name]]),"-----",VLOOKUP(LeaveTracker[[#This Row],[Employee Name]],Employees[[Employee Name]:[Office]],7))</f>
        <v>-----</v>
      </c>
      <c r="F4494" s="51" t="str">
        <f>IF(ISBLANK(LeaveTracker[[#This Row],[Employee Name]]),"-----",VLOOKUP(LeaveTracker[[#This Row],[Employee Name]],Employees[[Employee Name]:[Office]],6))</f>
        <v>-----</v>
      </c>
      <c r="G4494" s="24"/>
      <c r="H4494" s="24"/>
      <c r="I4494" s="57"/>
      <c r="K4494" s="51" t="str">
        <f ca="1">LeaveTracker[[#This Row],[Days]]&amp;" "&amp;LeaveTracker[[#This Row],[Type of Leave]]</f>
        <v xml:space="preserve">0 </v>
      </c>
      <c r="L4494" s="23">
        <f ca="1">NETWORKDAYS(LeaveTracker[[#This Row],[Start Date]],LeaveTracker[[#This Row],[End Date]],lstHolidays)</f>
        <v>0</v>
      </c>
      <c r="M4494" s="27"/>
    </row>
    <row r="4495" spans="4:13" ht="30" hidden="1" customHeight="1" x14ac:dyDescent="0.3">
      <c r="D4495" s="19"/>
      <c r="E4495" s="51" t="str">
        <f>IF(ISBLANK(LeaveTracker[[#This Row],[Employee Name]]),"-----",VLOOKUP(LeaveTracker[[#This Row],[Employee Name]],Employees[[Employee Name]:[Office]],7))</f>
        <v>-----</v>
      </c>
      <c r="F4495" s="51" t="str">
        <f>IF(ISBLANK(LeaveTracker[[#This Row],[Employee Name]]),"-----",VLOOKUP(LeaveTracker[[#This Row],[Employee Name]],Employees[[Employee Name]:[Office]],6))</f>
        <v>-----</v>
      </c>
      <c r="G4495" s="24"/>
      <c r="H4495" s="24"/>
      <c r="I4495" s="57"/>
      <c r="K4495" s="51" t="str">
        <f ca="1">LeaveTracker[[#This Row],[Days]]&amp;" "&amp;LeaveTracker[[#This Row],[Type of Leave]]</f>
        <v xml:space="preserve">0 </v>
      </c>
      <c r="L4495" s="23">
        <f ca="1">NETWORKDAYS(LeaveTracker[[#This Row],[Start Date]],LeaveTracker[[#This Row],[End Date]],lstHolidays)</f>
        <v>0</v>
      </c>
      <c r="M4495" s="27"/>
    </row>
    <row r="4496" spans="4:13" ht="30" hidden="1" customHeight="1" x14ac:dyDescent="0.3">
      <c r="D4496" s="19"/>
      <c r="E4496" s="51" t="str">
        <f>IF(ISBLANK(LeaveTracker[[#This Row],[Employee Name]]),"-----",VLOOKUP(LeaveTracker[[#This Row],[Employee Name]],Employees[[Employee Name]:[Office]],7))</f>
        <v>-----</v>
      </c>
      <c r="F4496" s="51" t="str">
        <f>IF(ISBLANK(LeaveTracker[[#This Row],[Employee Name]]),"-----",VLOOKUP(LeaveTracker[[#This Row],[Employee Name]],Employees[[Employee Name]:[Office]],6))</f>
        <v>-----</v>
      </c>
      <c r="G4496" s="24"/>
      <c r="H4496" s="24"/>
      <c r="I4496" s="57"/>
      <c r="K4496" s="51" t="str">
        <f ca="1">LeaveTracker[[#This Row],[Days]]&amp;" "&amp;LeaveTracker[[#This Row],[Type of Leave]]</f>
        <v xml:space="preserve">0 </v>
      </c>
      <c r="L4496" s="23">
        <f ca="1">NETWORKDAYS(LeaveTracker[[#This Row],[Start Date]],LeaveTracker[[#This Row],[End Date]],lstHolidays)</f>
        <v>0</v>
      </c>
      <c r="M4496" s="27"/>
    </row>
    <row r="4497" spans="4:13" ht="30" hidden="1" customHeight="1" x14ac:dyDescent="0.3">
      <c r="D4497" s="19"/>
      <c r="E4497" s="51" t="str">
        <f>IF(ISBLANK(LeaveTracker[[#This Row],[Employee Name]]),"-----",VLOOKUP(LeaveTracker[[#This Row],[Employee Name]],Employees[[Employee Name]:[Office]],7))</f>
        <v>-----</v>
      </c>
      <c r="F4497" s="51" t="str">
        <f>IF(ISBLANK(LeaveTracker[[#This Row],[Employee Name]]),"-----",VLOOKUP(LeaveTracker[[#This Row],[Employee Name]],Employees[[Employee Name]:[Office]],6))</f>
        <v>-----</v>
      </c>
      <c r="G4497" s="24"/>
      <c r="H4497" s="24"/>
      <c r="I4497" s="57"/>
      <c r="K4497" s="51" t="str">
        <f ca="1">LeaveTracker[[#This Row],[Days]]&amp;" "&amp;LeaveTracker[[#This Row],[Type of Leave]]</f>
        <v xml:space="preserve">0 </v>
      </c>
      <c r="L4497" s="23">
        <f ca="1">NETWORKDAYS(LeaveTracker[[#This Row],[Start Date]],LeaveTracker[[#This Row],[End Date]],lstHolidays)</f>
        <v>0</v>
      </c>
      <c r="M4497" s="27"/>
    </row>
    <row r="4498" spans="4:13" ht="30" hidden="1" customHeight="1" x14ac:dyDescent="0.3">
      <c r="D4498" s="19"/>
      <c r="E4498" s="51" t="str">
        <f>IF(ISBLANK(LeaveTracker[[#This Row],[Employee Name]]),"-----",VLOOKUP(LeaveTracker[[#This Row],[Employee Name]],Employees[[Employee Name]:[Office]],7))</f>
        <v>-----</v>
      </c>
      <c r="F4498" s="51" t="str">
        <f>IF(ISBLANK(LeaveTracker[[#This Row],[Employee Name]]),"-----",VLOOKUP(LeaveTracker[[#This Row],[Employee Name]],Employees[[Employee Name]:[Office]],6))</f>
        <v>-----</v>
      </c>
      <c r="G4498" s="24"/>
      <c r="H4498" s="24"/>
      <c r="I4498" s="57"/>
      <c r="K4498" s="51" t="str">
        <f ca="1">LeaveTracker[[#This Row],[Days]]&amp;" "&amp;LeaveTracker[[#This Row],[Type of Leave]]</f>
        <v xml:space="preserve">0 </v>
      </c>
      <c r="L4498" s="23">
        <f ca="1">NETWORKDAYS(LeaveTracker[[#This Row],[Start Date]],LeaveTracker[[#This Row],[End Date]],lstHolidays)</f>
        <v>0</v>
      </c>
      <c r="M4498" s="27"/>
    </row>
    <row r="4499" spans="4:13" ht="30" hidden="1" customHeight="1" x14ac:dyDescent="0.3">
      <c r="D4499" s="19"/>
      <c r="E4499" s="51" t="str">
        <f>IF(ISBLANK(LeaveTracker[[#This Row],[Employee Name]]),"-----",VLOOKUP(LeaveTracker[[#This Row],[Employee Name]],Employees[[Employee Name]:[Office]],7))</f>
        <v>-----</v>
      </c>
      <c r="F4499" s="51" t="str">
        <f>IF(ISBLANK(LeaveTracker[[#This Row],[Employee Name]]),"-----",VLOOKUP(LeaveTracker[[#This Row],[Employee Name]],Employees[[Employee Name]:[Office]],6))</f>
        <v>-----</v>
      </c>
      <c r="G4499" s="24"/>
      <c r="H4499" s="24"/>
      <c r="I4499" s="57"/>
      <c r="K4499" s="51" t="str">
        <f ca="1">LeaveTracker[[#This Row],[Days]]&amp;" "&amp;LeaveTracker[[#This Row],[Type of Leave]]</f>
        <v xml:space="preserve">0 </v>
      </c>
      <c r="L4499" s="23">
        <f ca="1">NETWORKDAYS(LeaveTracker[[#This Row],[Start Date]],LeaveTracker[[#This Row],[End Date]],lstHolidays)</f>
        <v>0</v>
      </c>
      <c r="M4499" s="27"/>
    </row>
    <row r="4500" spans="4:13" ht="30" hidden="1" customHeight="1" x14ac:dyDescent="0.3">
      <c r="D4500" s="19"/>
      <c r="E4500" s="51" t="str">
        <f>IF(ISBLANK(LeaveTracker[[#This Row],[Employee Name]]),"-----",VLOOKUP(LeaveTracker[[#This Row],[Employee Name]],Employees[[Employee Name]:[Office]],7))</f>
        <v>-----</v>
      </c>
      <c r="F4500" s="51" t="str">
        <f>IF(ISBLANK(LeaveTracker[[#This Row],[Employee Name]]),"-----",VLOOKUP(LeaveTracker[[#This Row],[Employee Name]],Employees[[Employee Name]:[Office]],6))</f>
        <v>-----</v>
      </c>
      <c r="G4500" s="24"/>
      <c r="H4500" s="24"/>
      <c r="I4500" s="57"/>
      <c r="K4500" s="51" t="str">
        <f ca="1">LeaveTracker[[#This Row],[Days]]&amp;" "&amp;LeaveTracker[[#This Row],[Type of Leave]]</f>
        <v xml:space="preserve">0 </v>
      </c>
      <c r="L4500" s="23">
        <f ca="1">NETWORKDAYS(LeaveTracker[[#This Row],[Start Date]],LeaveTracker[[#This Row],[End Date]],lstHolidays)</f>
        <v>0</v>
      </c>
      <c r="M4500" s="27"/>
    </row>
    <row r="4501" spans="4:13" ht="30" hidden="1" customHeight="1" x14ac:dyDescent="0.3">
      <c r="D4501" s="19"/>
      <c r="E4501" s="51" t="str">
        <f>IF(ISBLANK(LeaveTracker[[#This Row],[Employee Name]]),"-----",VLOOKUP(LeaveTracker[[#This Row],[Employee Name]],Employees[[Employee Name]:[Office]],7))</f>
        <v>-----</v>
      </c>
      <c r="F4501" s="51" t="str">
        <f>IF(ISBLANK(LeaveTracker[[#This Row],[Employee Name]]),"-----",VLOOKUP(LeaveTracker[[#This Row],[Employee Name]],Employees[[Employee Name]:[Office]],6))</f>
        <v>-----</v>
      </c>
      <c r="G4501" s="24"/>
      <c r="H4501" s="24"/>
      <c r="I4501" s="57"/>
      <c r="K4501" s="51" t="str">
        <f ca="1">LeaveTracker[[#This Row],[Days]]&amp;" "&amp;LeaveTracker[[#This Row],[Type of Leave]]</f>
        <v xml:space="preserve">0 </v>
      </c>
      <c r="L4501" s="23">
        <f ca="1">NETWORKDAYS(LeaveTracker[[#This Row],[Start Date]],LeaveTracker[[#This Row],[End Date]],lstHolidays)</f>
        <v>0</v>
      </c>
      <c r="M4501" s="27"/>
    </row>
    <row r="4502" spans="4:13" ht="30" hidden="1" customHeight="1" x14ac:dyDescent="0.3">
      <c r="D4502" s="19"/>
      <c r="E4502" s="51" t="str">
        <f>IF(ISBLANK(LeaveTracker[[#This Row],[Employee Name]]),"-----",VLOOKUP(LeaveTracker[[#This Row],[Employee Name]],Employees[[Employee Name]:[Office]],7))</f>
        <v>-----</v>
      </c>
      <c r="F4502" s="51" t="str">
        <f>IF(ISBLANK(LeaveTracker[[#This Row],[Employee Name]]),"-----",VLOOKUP(LeaveTracker[[#This Row],[Employee Name]],Employees[[Employee Name]:[Office]],6))</f>
        <v>-----</v>
      </c>
      <c r="G4502" s="24"/>
      <c r="H4502" s="24"/>
      <c r="I4502" s="57"/>
      <c r="K4502" s="51" t="str">
        <f ca="1">LeaveTracker[[#This Row],[Days]]&amp;" "&amp;LeaveTracker[[#This Row],[Type of Leave]]</f>
        <v xml:space="preserve">0 </v>
      </c>
      <c r="L4502" s="23">
        <f ca="1">NETWORKDAYS(LeaveTracker[[#This Row],[Start Date]],LeaveTracker[[#This Row],[End Date]],lstHolidays)</f>
        <v>0</v>
      </c>
      <c r="M4502" s="27"/>
    </row>
    <row r="4503" spans="4:13" ht="30" hidden="1" customHeight="1" x14ac:dyDescent="0.3">
      <c r="D4503" s="19"/>
      <c r="E4503" s="51" t="str">
        <f>IF(ISBLANK(LeaveTracker[[#This Row],[Employee Name]]),"-----",VLOOKUP(LeaveTracker[[#This Row],[Employee Name]],Employees[[Employee Name]:[Office]],7))</f>
        <v>-----</v>
      </c>
      <c r="F4503" s="51" t="str">
        <f>IF(ISBLANK(LeaveTracker[[#This Row],[Employee Name]]),"-----",VLOOKUP(LeaveTracker[[#This Row],[Employee Name]],Employees[[Employee Name]:[Office]],6))</f>
        <v>-----</v>
      </c>
      <c r="G4503" s="24"/>
      <c r="H4503" s="24"/>
      <c r="I4503" s="57"/>
      <c r="K4503" s="51" t="str">
        <f ca="1">LeaveTracker[[#This Row],[Days]]&amp;" "&amp;LeaveTracker[[#This Row],[Type of Leave]]</f>
        <v xml:space="preserve">0 </v>
      </c>
      <c r="L4503" s="23">
        <f ca="1">NETWORKDAYS(LeaveTracker[[#This Row],[Start Date]],LeaveTracker[[#This Row],[End Date]],lstHolidays)</f>
        <v>0</v>
      </c>
      <c r="M4503" s="27"/>
    </row>
    <row r="4504" spans="4:13" ht="30" hidden="1" customHeight="1" x14ac:dyDescent="0.3">
      <c r="D4504" s="19"/>
      <c r="E4504" s="51" t="str">
        <f>IF(ISBLANK(LeaveTracker[[#This Row],[Employee Name]]),"-----",VLOOKUP(LeaveTracker[[#This Row],[Employee Name]],Employees[[Employee Name]:[Office]],7))</f>
        <v>-----</v>
      </c>
      <c r="F4504" s="51" t="str">
        <f>IF(ISBLANK(LeaveTracker[[#This Row],[Employee Name]]),"-----",VLOOKUP(LeaveTracker[[#This Row],[Employee Name]],Employees[[Employee Name]:[Office]],6))</f>
        <v>-----</v>
      </c>
      <c r="G4504" s="24"/>
      <c r="H4504" s="24"/>
      <c r="I4504" s="57"/>
      <c r="K4504" s="51" t="str">
        <f ca="1">LeaveTracker[[#This Row],[Days]]&amp;" "&amp;LeaveTracker[[#This Row],[Type of Leave]]</f>
        <v xml:space="preserve">0 </v>
      </c>
      <c r="L4504" s="23">
        <f ca="1">NETWORKDAYS(LeaveTracker[[#This Row],[Start Date]],LeaveTracker[[#This Row],[End Date]],lstHolidays)</f>
        <v>0</v>
      </c>
      <c r="M4504" s="27"/>
    </row>
    <row r="4505" spans="4:13" ht="30" hidden="1" customHeight="1" x14ac:dyDescent="0.3">
      <c r="D4505" s="19"/>
      <c r="E4505" s="51" t="str">
        <f>IF(ISBLANK(LeaveTracker[[#This Row],[Employee Name]]),"-----",VLOOKUP(LeaveTracker[[#This Row],[Employee Name]],Employees[[Employee Name]:[Office]],7))</f>
        <v>-----</v>
      </c>
      <c r="F4505" s="51" t="str">
        <f>IF(ISBLANK(LeaveTracker[[#This Row],[Employee Name]]),"-----",VLOOKUP(LeaveTracker[[#This Row],[Employee Name]],Employees[[Employee Name]:[Office]],6))</f>
        <v>-----</v>
      </c>
      <c r="G4505" s="24"/>
      <c r="H4505" s="24"/>
      <c r="I4505" s="57"/>
      <c r="K4505" s="51" t="str">
        <f ca="1">LeaveTracker[[#This Row],[Days]]&amp;" "&amp;LeaveTracker[[#This Row],[Type of Leave]]</f>
        <v xml:space="preserve">0 </v>
      </c>
      <c r="L4505" s="23">
        <f ca="1">NETWORKDAYS(LeaveTracker[[#This Row],[Start Date]],LeaveTracker[[#This Row],[End Date]],lstHolidays)</f>
        <v>0</v>
      </c>
      <c r="M4505" s="27"/>
    </row>
    <row r="4506" spans="4:13" ht="30" hidden="1" customHeight="1" x14ac:dyDescent="0.3">
      <c r="D4506" s="19"/>
      <c r="E4506" s="51" t="str">
        <f>IF(ISBLANK(LeaveTracker[[#This Row],[Employee Name]]),"-----",VLOOKUP(LeaveTracker[[#This Row],[Employee Name]],Employees[[Employee Name]:[Office]],7))</f>
        <v>-----</v>
      </c>
      <c r="F4506" s="51" t="str">
        <f>IF(ISBLANK(LeaveTracker[[#This Row],[Employee Name]]),"-----",VLOOKUP(LeaveTracker[[#This Row],[Employee Name]],Employees[[Employee Name]:[Office]],6))</f>
        <v>-----</v>
      </c>
      <c r="G4506" s="24"/>
      <c r="H4506" s="24"/>
      <c r="I4506" s="57"/>
      <c r="K4506" s="51" t="str">
        <f ca="1">LeaveTracker[[#This Row],[Days]]&amp;" "&amp;LeaveTracker[[#This Row],[Type of Leave]]</f>
        <v xml:space="preserve">0 </v>
      </c>
      <c r="L4506" s="23">
        <f ca="1">NETWORKDAYS(LeaveTracker[[#This Row],[Start Date]],LeaveTracker[[#This Row],[End Date]],lstHolidays)</f>
        <v>0</v>
      </c>
      <c r="M4506" s="27"/>
    </row>
    <row r="4507" spans="4:13" ht="30" hidden="1" customHeight="1" x14ac:dyDescent="0.3">
      <c r="D4507" s="19"/>
      <c r="E4507" s="51" t="str">
        <f>IF(ISBLANK(LeaveTracker[[#This Row],[Employee Name]]),"-----",VLOOKUP(LeaveTracker[[#This Row],[Employee Name]],Employees[[Employee Name]:[Office]],7))</f>
        <v>-----</v>
      </c>
      <c r="F4507" s="51" t="str">
        <f>IF(ISBLANK(LeaveTracker[[#This Row],[Employee Name]]),"-----",VLOOKUP(LeaveTracker[[#This Row],[Employee Name]],Employees[[Employee Name]:[Office]],6))</f>
        <v>-----</v>
      </c>
      <c r="G4507" s="24"/>
      <c r="H4507" s="24"/>
      <c r="I4507" s="57"/>
      <c r="K4507" s="51" t="str">
        <f ca="1">LeaveTracker[[#This Row],[Days]]&amp;" "&amp;LeaveTracker[[#This Row],[Type of Leave]]</f>
        <v xml:space="preserve">0 </v>
      </c>
      <c r="L4507" s="23">
        <f ca="1">NETWORKDAYS(LeaveTracker[[#This Row],[Start Date]],LeaveTracker[[#This Row],[End Date]],lstHolidays)</f>
        <v>0</v>
      </c>
      <c r="M4507" s="27"/>
    </row>
    <row r="4508" spans="4:13" ht="30" hidden="1" customHeight="1" x14ac:dyDescent="0.3">
      <c r="D4508" s="19"/>
      <c r="E4508" s="51" t="str">
        <f>IF(ISBLANK(LeaveTracker[[#This Row],[Employee Name]]),"-----",VLOOKUP(LeaveTracker[[#This Row],[Employee Name]],Employees[[Employee Name]:[Office]],7))</f>
        <v>-----</v>
      </c>
      <c r="F4508" s="51" t="str">
        <f>IF(ISBLANK(LeaveTracker[[#This Row],[Employee Name]]),"-----",VLOOKUP(LeaveTracker[[#This Row],[Employee Name]],Employees[[Employee Name]:[Office]],6))</f>
        <v>-----</v>
      </c>
      <c r="G4508" s="24"/>
      <c r="H4508" s="24"/>
      <c r="I4508" s="57"/>
      <c r="K4508" s="51" t="str">
        <f ca="1">LeaveTracker[[#This Row],[Days]]&amp;" "&amp;LeaveTracker[[#This Row],[Type of Leave]]</f>
        <v xml:space="preserve">0 </v>
      </c>
      <c r="L4508" s="23">
        <f ca="1">NETWORKDAYS(LeaveTracker[[#This Row],[Start Date]],LeaveTracker[[#This Row],[End Date]],lstHolidays)</f>
        <v>0</v>
      </c>
      <c r="M4508" s="27"/>
    </row>
    <row r="4509" spans="4:13" ht="30" hidden="1" customHeight="1" x14ac:dyDescent="0.3">
      <c r="D4509" s="19"/>
      <c r="E4509" s="51" t="str">
        <f>IF(ISBLANK(LeaveTracker[[#This Row],[Employee Name]]),"-----",VLOOKUP(LeaveTracker[[#This Row],[Employee Name]],Employees[[Employee Name]:[Office]],7))</f>
        <v>-----</v>
      </c>
      <c r="F4509" s="51" t="str">
        <f>IF(ISBLANK(LeaveTracker[[#This Row],[Employee Name]]),"-----",VLOOKUP(LeaveTracker[[#This Row],[Employee Name]],Employees[[Employee Name]:[Office]],6))</f>
        <v>-----</v>
      </c>
      <c r="G4509" s="24"/>
      <c r="H4509" s="24"/>
      <c r="I4509" s="57"/>
      <c r="K4509" s="51" t="str">
        <f ca="1">LeaveTracker[[#This Row],[Days]]&amp;" "&amp;LeaveTracker[[#This Row],[Type of Leave]]</f>
        <v xml:space="preserve">0 </v>
      </c>
      <c r="L4509" s="23">
        <f ca="1">NETWORKDAYS(LeaveTracker[[#This Row],[Start Date]],LeaveTracker[[#This Row],[End Date]],lstHolidays)</f>
        <v>0</v>
      </c>
      <c r="M4509" s="27"/>
    </row>
    <row r="4510" spans="4:13" ht="30" hidden="1" customHeight="1" x14ac:dyDescent="0.3">
      <c r="D4510" s="19"/>
      <c r="E4510" s="51" t="str">
        <f>IF(ISBLANK(LeaveTracker[[#This Row],[Employee Name]]),"-----",VLOOKUP(LeaveTracker[[#This Row],[Employee Name]],Employees[[Employee Name]:[Office]],7))</f>
        <v>-----</v>
      </c>
      <c r="F4510" s="51" t="str">
        <f>IF(ISBLANK(LeaveTracker[[#This Row],[Employee Name]]),"-----",VLOOKUP(LeaveTracker[[#This Row],[Employee Name]],Employees[[Employee Name]:[Office]],6))</f>
        <v>-----</v>
      </c>
      <c r="G4510" s="24"/>
      <c r="H4510" s="24"/>
      <c r="I4510" s="57"/>
      <c r="K4510" s="51" t="str">
        <f ca="1">LeaveTracker[[#This Row],[Days]]&amp;" "&amp;LeaveTracker[[#This Row],[Type of Leave]]</f>
        <v xml:space="preserve">0 </v>
      </c>
      <c r="L4510" s="23">
        <f ca="1">NETWORKDAYS(LeaveTracker[[#This Row],[Start Date]],LeaveTracker[[#This Row],[End Date]],lstHolidays)</f>
        <v>0</v>
      </c>
      <c r="M4510" s="27"/>
    </row>
    <row r="4511" spans="4:13" ht="30" hidden="1" customHeight="1" x14ac:dyDescent="0.3">
      <c r="D4511" s="19"/>
      <c r="E4511" s="51" t="str">
        <f>IF(ISBLANK(LeaveTracker[[#This Row],[Employee Name]]),"-----",VLOOKUP(LeaveTracker[[#This Row],[Employee Name]],Employees[[Employee Name]:[Office]],7))</f>
        <v>-----</v>
      </c>
      <c r="F4511" s="51" t="str">
        <f>IF(ISBLANK(LeaveTracker[[#This Row],[Employee Name]]),"-----",VLOOKUP(LeaveTracker[[#This Row],[Employee Name]],Employees[[Employee Name]:[Office]],6))</f>
        <v>-----</v>
      </c>
      <c r="G4511" s="24"/>
      <c r="H4511" s="24"/>
      <c r="I4511" s="57"/>
      <c r="K4511" s="51" t="str">
        <f ca="1">LeaveTracker[[#This Row],[Days]]&amp;" "&amp;LeaveTracker[[#This Row],[Type of Leave]]</f>
        <v xml:space="preserve">0 </v>
      </c>
      <c r="L4511" s="23">
        <f ca="1">NETWORKDAYS(LeaveTracker[[#This Row],[Start Date]],LeaveTracker[[#This Row],[End Date]],lstHolidays)</f>
        <v>0</v>
      </c>
      <c r="M4511" s="27"/>
    </row>
    <row r="4512" spans="4:13" ht="30" hidden="1" customHeight="1" x14ac:dyDescent="0.3">
      <c r="D4512" s="19"/>
      <c r="E4512" s="51" t="str">
        <f>IF(ISBLANK(LeaveTracker[[#This Row],[Employee Name]]),"-----",VLOOKUP(LeaveTracker[[#This Row],[Employee Name]],Employees[[Employee Name]:[Office]],7))</f>
        <v>-----</v>
      </c>
      <c r="F4512" s="51" t="str">
        <f>IF(ISBLANK(LeaveTracker[[#This Row],[Employee Name]]),"-----",VLOOKUP(LeaveTracker[[#This Row],[Employee Name]],Employees[[Employee Name]:[Office]],6))</f>
        <v>-----</v>
      </c>
      <c r="G4512" s="24"/>
      <c r="H4512" s="24"/>
      <c r="I4512" s="57"/>
      <c r="K4512" s="51" t="str">
        <f ca="1">LeaveTracker[[#This Row],[Days]]&amp;" "&amp;LeaveTracker[[#This Row],[Type of Leave]]</f>
        <v xml:space="preserve">0 </v>
      </c>
      <c r="L4512" s="23">
        <f ca="1">NETWORKDAYS(LeaveTracker[[#This Row],[Start Date]],LeaveTracker[[#This Row],[End Date]],lstHolidays)</f>
        <v>0</v>
      </c>
      <c r="M4512" s="27"/>
    </row>
    <row r="4513" spans="4:13" ht="30" hidden="1" customHeight="1" x14ac:dyDescent="0.3">
      <c r="D4513" s="19"/>
      <c r="E4513" s="51" t="str">
        <f>IF(ISBLANK(LeaveTracker[[#This Row],[Employee Name]]),"-----",VLOOKUP(LeaveTracker[[#This Row],[Employee Name]],Employees[[Employee Name]:[Office]],7))</f>
        <v>-----</v>
      </c>
      <c r="F4513" s="51" t="str">
        <f>IF(ISBLANK(LeaveTracker[[#This Row],[Employee Name]]),"-----",VLOOKUP(LeaveTracker[[#This Row],[Employee Name]],Employees[[Employee Name]:[Office]],6))</f>
        <v>-----</v>
      </c>
      <c r="G4513" s="24"/>
      <c r="H4513" s="24"/>
      <c r="I4513" s="57"/>
      <c r="K4513" s="51" t="str">
        <f ca="1">LeaveTracker[[#This Row],[Days]]&amp;" "&amp;LeaveTracker[[#This Row],[Type of Leave]]</f>
        <v xml:space="preserve">0 </v>
      </c>
      <c r="L4513" s="23">
        <f ca="1">NETWORKDAYS(LeaveTracker[[#This Row],[Start Date]],LeaveTracker[[#This Row],[End Date]],lstHolidays)</f>
        <v>0</v>
      </c>
      <c r="M4513" s="27"/>
    </row>
    <row r="4514" spans="4:13" ht="30" hidden="1" customHeight="1" x14ac:dyDescent="0.3">
      <c r="D4514" s="19"/>
      <c r="E4514" s="51" t="str">
        <f>IF(ISBLANK(LeaveTracker[[#This Row],[Employee Name]]),"-----",VLOOKUP(LeaveTracker[[#This Row],[Employee Name]],Employees[[Employee Name]:[Office]],7))</f>
        <v>-----</v>
      </c>
      <c r="F4514" s="51" t="str">
        <f>IF(ISBLANK(LeaveTracker[[#This Row],[Employee Name]]),"-----",VLOOKUP(LeaveTracker[[#This Row],[Employee Name]],Employees[[Employee Name]:[Office]],6))</f>
        <v>-----</v>
      </c>
      <c r="G4514" s="24"/>
      <c r="H4514" s="24"/>
      <c r="I4514" s="57"/>
      <c r="K4514" s="51" t="str">
        <f ca="1">LeaveTracker[[#This Row],[Days]]&amp;" "&amp;LeaveTracker[[#This Row],[Type of Leave]]</f>
        <v xml:space="preserve">0 </v>
      </c>
      <c r="L4514" s="23">
        <f ca="1">NETWORKDAYS(LeaveTracker[[#This Row],[Start Date]],LeaveTracker[[#This Row],[End Date]],lstHolidays)</f>
        <v>0</v>
      </c>
      <c r="M4514" s="27"/>
    </row>
    <row r="4515" spans="4:13" ht="30" hidden="1" customHeight="1" x14ac:dyDescent="0.3">
      <c r="D4515" s="19"/>
      <c r="E4515" s="51" t="str">
        <f>IF(ISBLANK(LeaveTracker[[#This Row],[Employee Name]]),"-----",VLOOKUP(LeaveTracker[[#This Row],[Employee Name]],Employees[[Employee Name]:[Office]],7))</f>
        <v>-----</v>
      </c>
      <c r="F4515" s="51" t="str">
        <f>IF(ISBLANK(LeaveTracker[[#This Row],[Employee Name]]),"-----",VLOOKUP(LeaveTracker[[#This Row],[Employee Name]],Employees[[Employee Name]:[Office]],6))</f>
        <v>-----</v>
      </c>
      <c r="G4515" s="24"/>
      <c r="H4515" s="24"/>
      <c r="I4515" s="57"/>
      <c r="K4515" s="51" t="str">
        <f ca="1">LeaveTracker[[#This Row],[Days]]&amp;" "&amp;LeaveTracker[[#This Row],[Type of Leave]]</f>
        <v xml:space="preserve">0 </v>
      </c>
      <c r="L4515" s="23">
        <f ca="1">NETWORKDAYS(LeaveTracker[[#This Row],[Start Date]],LeaveTracker[[#This Row],[End Date]],lstHolidays)</f>
        <v>0</v>
      </c>
      <c r="M4515" s="27"/>
    </row>
    <row r="4516" spans="4:13" ht="30" hidden="1" customHeight="1" x14ac:dyDescent="0.3">
      <c r="D4516" s="19"/>
      <c r="E4516" s="51" t="str">
        <f>IF(ISBLANK(LeaveTracker[[#This Row],[Employee Name]]),"-----",VLOOKUP(LeaveTracker[[#This Row],[Employee Name]],Employees[[Employee Name]:[Office]],7))</f>
        <v>-----</v>
      </c>
      <c r="F4516" s="51" t="str">
        <f>IF(ISBLANK(LeaveTracker[[#This Row],[Employee Name]]),"-----",VLOOKUP(LeaveTracker[[#This Row],[Employee Name]],Employees[[Employee Name]:[Office]],6))</f>
        <v>-----</v>
      </c>
      <c r="G4516" s="24"/>
      <c r="H4516" s="24"/>
      <c r="I4516" s="57"/>
      <c r="K4516" s="51" t="str">
        <f ca="1">LeaveTracker[[#This Row],[Days]]&amp;" "&amp;LeaveTracker[[#This Row],[Type of Leave]]</f>
        <v xml:space="preserve">0 </v>
      </c>
      <c r="L4516" s="23">
        <f ca="1">NETWORKDAYS(LeaveTracker[[#This Row],[Start Date]],LeaveTracker[[#This Row],[End Date]],lstHolidays)</f>
        <v>0</v>
      </c>
      <c r="M4516" s="27"/>
    </row>
    <row r="4517" spans="4:13" ht="30" hidden="1" customHeight="1" x14ac:dyDescent="0.3">
      <c r="D4517" s="19"/>
      <c r="E4517" s="51" t="str">
        <f>IF(ISBLANK(LeaveTracker[[#This Row],[Employee Name]]),"-----",VLOOKUP(LeaveTracker[[#This Row],[Employee Name]],Employees[[Employee Name]:[Office]],7))</f>
        <v>-----</v>
      </c>
      <c r="F4517" s="51" t="str">
        <f>IF(ISBLANK(LeaveTracker[[#This Row],[Employee Name]]),"-----",VLOOKUP(LeaveTracker[[#This Row],[Employee Name]],Employees[[Employee Name]:[Office]],6))</f>
        <v>-----</v>
      </c>
      <c r="G4517" s="24"/>
      <c r="H4517" s="24"/>
      <c r="I4517" s="57"/>
      <c r="K4517" s="51" t="str">
        <f ca="1">LeaveTracker[[#This Row],[Days]]&amp;" "&amp;LeaveTracker[[#This Row],[Type of Leave]]</f>
        <v xml:space="preserve">0 </v>
      </c>
      <c r="L4517" s="23">
        <f ca="1">NETWORKDAYS(LeaveTracker[[#This Row],[Start Date]],LeaveTracker[[#This Row],[End Date]],lstHolidays)</f>
        <v>0</v>
      </c>
      <c r="M4517" s="27"/>
    </row>
    <row r="4518" spans="4:13" ht="30" hidden="1" customHeight="1" x14ac:dyDescent="0.3">
      <c r="D4518" s="19"/>
      <c r="E4518" s="51" t="str">
        <f>IF(ISBLANK(LeaveTracker[[#This Row],[Employee Name]]),"-----",VLOOKUP(LeaveTracker[[#This Row],[Employee Name]],Employees[[Employee Name]:[Office]],7))</f>
        <v>-----</v>
      </c>
      <c r="F4518" s="51" t="str">
        <f>IF(ISBLANK(LeaveTracker[[#This Row],[Employee Name]]),"-----",VLOOKUP(LeaveTracker[[#This Row],[Employee Name]],Employees[[Employee Name]:[Office]],6))</f>
        <v>-----</v>
      </c>
      <c r="G4518" s="24"/>
      <c r="H4518" s="24"/>
      <c r="I4518" s="57"/>
      <c r="K4518" s="51" t="str">
        <f ca="1">LeaveTracker[[#This Row],[Days]]&amp;" "&amp;LeaveTracker[[#This Row],[Type of Leave]]</f>
        <v xml:space="preserve">0 </v>
      </c>
      <c r="L4518" s="23">
        <f ca="1">NETWORKDAYS(LeaveTracker[[#This Row],[Start Date]],LeaveTracker[[#This Row],[End Date]],lstHolidays)</f>
        <v>0</v>
      </c>
      <c r="M4518" s="27"/>
    </row>
    <row r="4519" spans="4:13" ht="30" hidden="1" customHeight="1" x14ac:dyDescent="0.3">
      <c r="D4519" s="19"/>
      <c r="E4519" s="51" t="str">
        <f>IF(ISBLANK(LeaveTracker[[#This Row],[Employee Name]]),"-----",VLOOKUP(LeaveTracker[[#This Row],[Employee Name]],Employees[[Employee Name]:[Office]],7))</f>
        <v>-----</v>
      </c>
      <c r="F4519" s="51" t="str">
        <f>IF(ISBLANK(LeaveTracker[[#This Row],[Employee Name]]),"-----",VLOOKUP(LeaveTracker[[#This Row],[Employee Name]],Employees[[Employee Name]:[Office]],6))</f>
        <v>-----</v>
      </c>
      <c r="G4519" s="24"/>
      <c r="H4519" s="24"/>
      <c r="I4519" s="57"/>
      <c r="K4519" s="51" t="str">
        <f ca="1">LeaveTracker[[#This Row],[Days]]&amp;" "&amp;LeaveTracker[[#This Row],[Type of Leave]]</f>
        <v xml:space="preserve">0 </v>
      </c>
      <c r="L4519" s="23">
        <f ca="1">NETWORKDAYS(LeaveTracker[[#This Row],[Start Date]],LeaveTracker[[#This Row],[End Date]],lstHolidays)</f>
        <v>0</v>
      </c>
      <c r="M4519" s="27"/>
    </row>
    <row r="4520" spans="4:13" ht="30" hidden="1" customHeight="1" x14ac:dyDescent="0.3">
      <c r="D4520" s="19"/>
      <c r="E4520" s="51" t="str">
        <f>IF(ISBLANK(LeaveTracker[[#This Row],[Employee Name]]),"-----",VLOOKUP(LeaveTracker[[#This Row],[Employee Name]],Employees[[Employee Name]:[Office]],7))</f>
        <v>-----</v>
      </c>
      <c r="F4520" s="51" t="str">
        <f>IF(ISBLANK(LeaveTracker[[#This Row],[Employee Name]]),"-----",VLOOKUP(LeaveTracker[[#This Row],[Employee Name]],Employees[[Employee Name]:[Office]],6))</f>
        <v>-----</v>
      </c>
      <c r="G4520" s="24"/>
      <c r="H4520" s="24"/>
      <c r="I4520" s="57"/>
      <c r="K4520" s="51" t="str">
        <f ca="1">LeaveTracker[[#This Row],[Days]]&amp;" "&amp;LeaveTracker[[#This Row],[Type of Leave]]</f>
        <v xml:space="preserve">0 </v>
      </c>
      <c r="L4520" s="23">
        <f ca="1">NETWORKDAYS(LeaveTracker[[#This Row],[Start Date]],LeaveTracker[[#This Row],[End Date]],lstHolidays)</f>
        <v>0</v>
      </c>
      <c r="M4520" s="27"/>
    </row>
    <row r="4521" spans="4:13" ht="30" hidden="1" customHeight="1" x14ac:dyDescent="0.3">
      <c r="D4521" s="19"/>
      <c r="E4521" s="51" t="str">
        <f>IF(ISBLANK(LeaveTracker[[#This Row],[Employee Name]]),"-----",VLOOKUP(LeaveTracker[[#This Row],[Employee Name]],Employees[[Employee Name]:[Office]],7))</f>
        <v>-----</v>
      </c>
      <c r="F4521" s="51" t="str">
        <f>IF(ISBLANK(LeaveTracker[[#This Row],[Employee Name]]),"-----",VLOOKUP(LeaveTracker[[#This Row],[Employee Name]],Employees[[Employee Name]:[Office]],6))</f>
        <v>-----</v>
      </c>
      <c r="G4521" s="24"/>
      <c r="H4521" s="24"/>
      <c r="I4521" s="57"/>
      <c r="K4521" s="51" t="str">
        <f ca="1">LeaveTracker[[#This Row],[Days]]&amp;" "&amp;LeaveTracker[[#This Row],[Type of Leave]]</f>
        <v xml:space="preserve">0 </v>
      </c>
      <c r="L4521" s="23">
        <f ca="1">NETWORKDAYS(LeaveTracker[[#This Row],[Start Date]],LeaveTracker[[#This Row],[End Date]],lstHolidays)</f>
        <v>0</v>
      </c>
      <c r="M4521" s="27"/>
    </row>
    <row r="4522" spans="4:13" ht="30" hidden="1" customHeight="1" x14ac:dyDescent="0.3">
      <c r="D4522" s="19"/>
      <c r="E4522" s="51" t="str">
        <f>IF(ISBLANK(LeaveTracker[[#This Row],[Employee Name]]),"-----",VLOOKUP(LeaveTracker[[#This Row],[Employee Name]],Employees[[Employee Name]:[Office]],7))</f>
        <v>-----</v>
      </c>
      <c r="F4522" s="51" t="str">
        <f>IF(ISBLANK(LeaveTracker[[#This Row],[Employee Name]]),"-----",VLOOKUP(LeaveTracker[[#This Row],[Employee Name]],Employees[[Employee Name]:[Office]],6))</f>
        <v>-----</v>
      </c>
      <c r="G4522" s="24"/>
      <c r="H4522" s="24"/>
      <c r="I4522" s="57"/>
      <c r="K4522" s="51" t="str">
        <f ca="1">LeaveTracker[[#This Row],[Days]]&amp;" "&amp;LeaveTracker[[#This Row],[Type of Leave]]</f>
        <v xml:space="preserve">0 </v>
      </c>
      <c r="L4522" s="23">
        <f ca="1">NETWORKDAYS(LeaveTracker[[#This Row],[Start Date]],LeaveTracker[[#This Row],[End Date]],lstHolidays)</f>
        <v>0</v>
      </c>
      <c r="M4522" s="27"/>
    </row>
    <row r="4523" spans="4:13" ht="30" hidden="1" customHeight="1" x14ac:dyDescent="0.3">
      <c r="D4523" s="19"/>
      <c r="E4523" s="51" t="str">
        <f>IF(ISBLANK(LeaveTracker[[#This Row],[Employee Name]]),"-----",VLOOKUP(LeaveTracker[[#This Row],[Employee Name]],Employees[[Employee Name]:[Office]],7))</f>
        <v>-----</v>
      </c>
      <c r="F4523" s="51" t="str">
        <f>IF(ISBLANK(LeaveTracker[[#This Row],[Employee Name]]),"-----",VLOOKUP(LeaveTracker[[#This Row],[Employee Name]],Employees[[Employee Name]:[Office]],6))</f>
        <v>-----</v>
      </c>
      <c r="G4523" s="24"/>
      <c r="H4523" s="24"/>
      <c r="I4523" s="57"/>
      <c r="K4523" s="51" t="str">
        <f ca="1">LeaveTracker[[#This Row],[Days]]&amp;" "&amp;LeaveTracker[[#This Row],[Type of Leave]]</f>
        <v xml:space="preserve">0 </v>
      </c>
      <c r="L4523" s="23">
        <f ca="1">NETWORKDAYS(LeaveTracker[[#This Row],[Start Date]],LeaveTracker[[#This Row],[End Date]],lstHolidays)</f>
        <v>0</v>
      </c>
      <c r="M4523" s="27"/>
    </row>
    <row r="4524" spans="4:13" ht="30" hidden="1" customHeight="1" x14ac:dyDescent="0.3">
      <c r="D4524" s="19"/>
      <c r="E4524" s="51" t="str">
        <f>IF(ISBLANK(LeaveTracker[[#This Row],[Employee Name]]),"-----",VLOOKUP(LeaveTracker[[#This Row],[Employee Name]],Employees[[Employee Name]:[Office]],7))</f>
        <v>-----</v>
      </c>
      <c r="F4524" s="51" t="str">
        <f>IF(ISBLANK(LeaveTracker[[#This Row],[Employee Name]]),"-----",VLOOKUP(LeaveTracker[[#This Row],[Employee Name]],Employees[[Employee Name]:[Office]],6))</f>
        <v>-----</v>
      </c>
      <c r="G4524" s="24"/>
      <c r="H4524" s="24"/>
      <c r="I4524" s="57"/>
      <c r="K4524" s="51" t="str">
        <f ca="1">LeaveTracker[[#This Row],[Days]]&amp;" "&amp;LeaveTracker[[#This Row],[Type of Leave]]</f>
        <v xml:space="preserve">0 </v>
      </c>
      <c r="L4524" s="23">
        <f ca="1">NETWORKDAYS(LeaveTracker[[#This Row],[Start Date]],LeaveTracker[[#This Row],[End Date]],lstHolidays)</f>
        <v>0</v>
      </c>
      <c r="M4524" s="27"/>
    </row>
    <row r="4525" spans="4:13" ht="30" hidden="1" customHeight="1" x14ac:dyDescent="0.3">
      <c r="D4525" s="19"/>
      <c r="E4525" s="51" t="str">
        <f>IF(ISBLANK(LeaveTracker[[#This Row],[Employee Name]]),"-----",VLOOKUP(LeaveTracker[[#This Row],[Employee Name]],Employees[[Employee Name]:[Office]],7))</f>
        <v>-----</v>
      </c>
      <c r="F4525" s="51" t="str">
        <f>IF(ISBLANK(LeaveTracker[[#This Row],[Employee Name]]),"-----",VLOOKUP(LeaveTracker[[#This Row],[Employee Name]],Employees[[Employee Name]:[Office]],6))</f>
        <v>-----</v>
      </c>
      <c r="G4525" s="24"/>
      <c r="H4525" s="24"/>
      <c r="I4525" s="57"/>
      <c r="K4525" s="51" t="str">
        <f ca="1">LeaveTracker[[#This Row],[Days]]&amp;" "&amp;LeaveTracker[[#This Row],[Type of Leave]]</f>
        <v xml:space="preserve">0 </v>
      </c>
      <c r="L4525" s="23">
        <f ca="1">NETWORKDAYS(LeaveTracker[[#This Row],[Start Date]],LeaveTracker[[#This Row],[End Date]],lstHolidays)</f>
        <v>0</v>
      </c>
      <c r="M4525" s="27"/>
    </row>
    <row r="4526" spans="4:13" ht="30" hidden="1" customHeight="1" x14ac:dyDescent="0.3">
      <c r="D4526" s="19"/>
      <c r="E4526" s="51" t="str">
        <f>IF(ISBLANK(LeaveTracker[[#This Row],[Employee Name]]),"-----",VLOOKUP(LeaveTracker[[#This Row],[Employee Name]],Employees[[Employee Name]:[Office]],7))</f>
        <v>-----</v>
      </c>
      <c r="F4526" s="51" t="str">
        <f>IF(ISBLANK(LeaveTracker[[#This Row],[Employee Name]]),"-----",VLOOKUP(LeaveTracker[[#This Row],[Employee Name]],Employees[[Employee Name]:[Office]],6))</f>
        <v>-----</v>
      </c>
      <c r="G4526" s="24"/>
      <c r="H4526" s="24"/>
      <c r="I4526" s="57"/>
      <c r="K4526" s="51" t="str">
        <f ca="1">LeaveTracker[[#This Row],[Days]]&amp;" "&amp;LeaveTracker[[#This Row],[Type of Leave]]</f>
        <v xml:space="preserve">0 </v>
      </c>
      <c r="L4526" s="23">
        <f ca="1">NETWORKDAYS(LeaveTracker[[#This Row],[Start Date]],LeaveTracker[[#This Row],[End Date]],lstHolidays)</f>
        <v>0</v>
      </c>
      <c r="M4526" s="27"/>
    </row>
    <row r="4527" spans="4:13" ht="30" hidden="1" customHeight="1" x14ac:dyDescent="0.3">
      <c r="D4527" s="19"/>
      <c r="E4527" s="51" t="str">
        <f>IF(ISBLANK(LeaveTracker[[#This Row],[Employee Name]]),"-----",VLOOKUP(LeaveTracker[[#This Row],[Employee Name]],Employees[[Employee Name]:[Office]],7))</f>
        <v>-----</v>
      </c>
      <c r="F4527" s="51" t="str">
        <f>IF(ISBLANK(LeaveTracker[[#This Row],[Employee Name]]),"-----",VLOOKUP(LeaveTracker[[#This Row],[Employee Name]],Employees[[Employee Name]:[Office]],6))</f>
        <v>-----</v>
      </c>
      <c r="G4527" s="24"/>
      <c r="H4527" s="24"/>
      <c r="I4527" s="57"/>
      <c r="K4527" s="51" t="str">
        <f ca="1">LeaveTracker[[#This Row],[Days]]&amp;" "&amp;LeaveTracker[[#This Row],[Type of Leave]]</f>
        <v xml:space="preserve">0 </v>
      </c>
      <c r="L4527" s="23">
        <f ca="1">NETWORKDAYS(LeaveTracker[[#This Row],[Start Date]],LeaveTracker[[#This Row],[End Date]],lstHolidays)</f>
        <v>0</v>
      </c>
      <c r="M4527" s="27"/>
    </row>
    <row r="4528" spans="4:13" ht="30" hidden="1" customHeight="1" x14ac:dyDescent="0.3">
      <c r="D4528" s="19"/>
      <c r="E4528" s="51" t="str">
        <f>IF(ISBLANK(LeaveTracker[[#This Row],[Employee Name]]),"-----",VLOOKUP(LeaveTracker[[#This Row],[Employee Name]],Employees[[Employee Name]:[Office]],7))</f>
        <v>-----</v>
      </c>
      <c r="F4528" s="51" t="str">
        <f>IF(ISBLANK(LeaveTracker[[#This Row],[Employee Name]]),"-----",VLOOKUP(LeaveTracker[[#This Row],[Employee Name]],Employees[[Employee Name]:[Office]],6))</f>
        <v>-----</v>
      </c>
      <c r="G4528" s="24"/>
      <c r="H4528" s="24"/>
      <c r="I4528" s="57"/>
      <c r="K4528" s="51" t="str">
        <f ca="1">LeaveTracker[[#This Row],[Days]]&amp;" "&amp;LeaveTracker[[#This Row],[Type of Leave]]</f>
        <v xml:space="preserve">0 </v>
      </c>
      <c r="L4528" s="23">
        <f ca="1">NETWORKDAYS(LeaveTracker[[#This Row],[Start Date]],LeaveTracker[[#This Row],[End Date]],lstHolidays)</f>
        <v>0</v>
      </c>
      <c r="M4528" s="27"/>
    </row>
    <row r="4529" spans="4:13" ht="30" hidden="1" customHeight="1" x14ac:dyDescent="0.3">
      <c r="D4529" s="19"/>
      <c r="E4529" s="51" t="str">
        <f>IF(ISBLANK(LeaveTracker[[#This Row],[Employee Name]]),"-----",VLOOKUP(LeaveTracker[[#This Row],[Employee Name]],Employees[[Employee Name]:[Office]],7))</f>
        <v>-----</v>
      </c>
      <c r="F4529" s="51" t="str">
        <f>IF(ISBLANK(LeaveTracker[[#This Row],[Employee Name]]),"-----",VLOOKUP(LeaveTracker[[#This Row],[Employee Name]],Employees[[Employee Name]:[Office]],6))</f>
        <v>-----</v>
      </c>
      <c r="G4529" s="24"/>
      <c r="H4529" s="24"/>
      <c r="I4529" s="57"/>
      <c r="K4529" s="51" t="str">
        <f ca="1">LeaveTracker[[#This Row],[Days]]&amp;" "&amp;LeaveTracker[[#This Row],[Type of Leave]]</f>
        <v xml:space="preserve">0 </v>
      </c>
      <c r="L4529" s="23">
        <f ca="1">NETWORKDAYS(LeaveTracker[[#This Row],[Start Date]],LeaveTracker[[#This Row],[End Date]],lstHolidays)</f>
        <v>0</v>
      </c>
      <c r="M4529" s="27"/>
    </row>
    <row r="4530" spans="4:13" ht="30" hidden="1" customHeight="1" x14ac:dyDescent="0.3">
      <c r="D4530" s="19"/>
      <c r="E4530" s="51" t="str">
        <f>IF(ISBLANK(LeaveTracker[[#This Row],[Employee Name]]),"-----",VLOOKUP(LeaveTracker[[#This Row],[Employee Name]],Employees[[Employee Name]:[Office]],7))</f>
        <v>-----</v>
      </c>
      <c r="F4530" s="51" t="str">
        <f>IF(ISBLANK(LeaveTracker[[#This Row],[Employee Name]]),"-----",VLOOKUP(LeaveTracker[[#This Row],[Employee Name]],Employees[[Employee Name]:[Office]],6))</f>
        <v>-----</v>
      </c>
      <c r="G4530" s="24"/>
      <c r="H4530" s="24"/>
      <c r="I4530" s="57"/>
      <c r="K4530" s="51" t="str">
        <f ca="1">LeaveTracker[[#This Row],[Days]]&amp;" "&amp;LeaveTracker[[#This Row],[Type of Leave]]</f>
        <v xml:space="preserve">0 </v>
      </c>
      <c r="L4530" s="23">
        <f ca="1">NETWORKDAYS(LeaveTracker[[#This Row],[Start Date]],LeaveTracker[[#This Row],[End Date]],lstHolidays)</f>
        <v>0</v>
      </c>
      <c r="M4530" s="27"/>
    </row>
    <row r="4531" spans="4:13" ht="30" hidden="1" customHeight="1" x14ac:dyDescent="0.3">
      <c r="D4531" s="19"/>
      <c r="E4531" s="51" t="str">
        <f>IF(ISBLANK(LeaveTracker[[#This Row],[Employee Name]]),"-----",VLOOKUP(LeaveTracker[[#This Row],[Employee Name]],Employees[[Employee Name]:[Office]],7))</f>
        <v>-----</v>
      </c>
      <c r="F4531" s="51" t="str">
        <f>IF(ISBLANK(LeaveTracker[[#This Row],[Employee Name]]),"-----",VLOOKUP(LeaveTracker[[#This Row],[Employee Name]],Employees[[Employee Name]:[Office]],6))</f>
        <v>-----</v>
      </c>
      <c r="G4531" s="24"/>
      <c r="H4531" s="24"/>
      <c r="I4531" s="57"/>
      <c r="K4531" s="51" t="str">
        <f ca="1">LeaveTracker[[#This Row],[Days]]&amp;" "&amp;LeaveTracker[[#This Row],[Type of Leave]]</f>
        <v xml:space="preserve">0 </v>
      </c>
      <c r="L4531" s="23">
        <f ca="1">NETWORKDAYS(LeaveTracker[[#This Row],[Start Date]],LeaveTracker[[#This Row],[End Date]],lstHolidays)</f>
        <v>0</v>
      </c>
      <c r="M4531" s="27"/>
    </row>
    <row r="4532" spans="4:13" ht="30" hidden="1" customHeight="1" x14ac:dyDescent="0.3">
      <c r="D4532" s="19"/>
      <c r="E4532" s="51" t="str">
        <f>IF(ISBLANK(LeaveTracker[[#This Row],[Employee Name]]),"-----",VLOOKUP(LeaveTracker[[#This Row],[Employee Name]],Employees[[Employee Name]:[Office]],7))</f>
        <v>-----</v>
      </c>
      <c r="F4532" s="51" t="str">
        <f>IF(ISBLANK(LeaveTracker[[#This Row],[Employee Name]]),"-----",VLOOKUP(LeaveTracker[[#This Row],[Employee Name]],Employees[[Employee Name]:[Office]],6))</f>
        <v>-----</v>
      </c>
      <c r="G4532" s="24"/>
      <c r="H4532" s="24"/>
      <c r="I4532" s="57"/>
      <c r="K4532" s="51" t="str">
        <f ca="1">LeaveTracker[[#This Row],[Days]]&amp;" "&amp;LeaveTracker[[#This Row],[Type of Leave]]</f>
        <v xml:space="preserve">0 </v>
      </c>
      <c r="L4532" s="23">
        <f ca="1">NETWORKDAYS(LeaveTracker[[#This Row],[Start Date]],LeaveTracker[[#This Row],[End Date]],lstHolidays)</f>
        <v>0</v>
      </c>
      <c r="M4532" s="27"/>
    </row>
    <row r="4533" spans="4:13" ht="30" hidden="1" customHeight="1" x14ac:dyDescent="0.3">
      <c r="D4533" s="19"/>
      <c r="E4533" s="51" t="str">
        <f>IF(ISBLANK(LeaveTracker[[#This Row],[Employee Name]]),"-----",VLOOKUP(LeaveTracker[[#This Row],[Employee Name]],Employees[[Employee Name]:[Office]],7))</f>
        <v>-----</v>
      </c>
      <c r="F4533" s="51" t="str">
        <f>IF(ISBLANK(LeaveTracker[[#This Row],[Employee Name]]),"-----",VLOOKUP(LeaveTracker[[#This Row],[Employee Name]],Employees[[Employee Name]:[Office]],6))</f>
        <v>-----</v>
      </c>
      <c r="G4533" s="24"/>
      <c r="H4533" s="24"/>
      <c r="I4533" s="57"/>
      <c r="K4533" s="51" t="str">
        <f ca="1">LeaveTracker[[#This Row],[Days]]&amp;" "&amp;LeaveTracker[[#This Row],[Type of Leave]]</f>
        <v xml:space="preserve">0 </v>
      </c>
      <c r="L4533" s="23">
        <f ca="1">NETWORKDAYS(LeaveTracker[[#This Row],[Start Date]],LeaveTracker[[#This Row],[End Date]],lstHolidays)</f>
        <v>0</v>
      </c>
      <c r="M4533" s="27"/>
    </row>
    <row r="4534" spans="4:13" ht="30" hidden="1" customHeight="1" x14ac:dyDescent="0.3">
      <c r="D4534" s="19"/>
      <c r="E4534" s="51" t="str">
        <f>IF(ISBLANK(LeaveTracker[[#This Row],[Employee Name]]),"-----",VLOOKUP(LeaveTracker[[#This Row],[Employee Name]],Employees[[Employee Name]:[Office]],7))</f>
        <v>-----</v>
      </c>
      <c r="F4534" s="51" t="str">
        <f>IF(ISBLANK(LeaveTracker[[#This Row],[Employee Name]]),"-----",VLOOKUP(LeaveTracker[[#This Row],[Employee Name]],Employees[[Employee Name]:[Office]],6))</f>
        <v>-----</v>
      </c>
      <c r="G4534" s="24"/>
      <c r="H4534" s="24"/>
      <c r="I4534" s="57"/>
      <c r="K4534" s="51" t="str">
        <f ca="1">LeaveTracker[[#This Row],[Days]]&amp;" "&amp;LeaveTracker[[#This Row],[Type of Leave]]</f>
        <v xml:space="preserve">0 </v>
      </c>
      <c r="L4534" s="23">
        <f ca="1">NETWORKDAYS(LeaveTracker[[#This Row],[Start Date]],LeaveTracker[[#This Row],[End Date]],lstHolidays)</f>
        <v>0</v>
      </c>
      <c r="M4534" s="27"/>
    </row>
    <row r="4535" spans="4:13" ht="30" hidden="1" customHeight="1" x14ac:dyDescent="0.3">
      <c r="D4535" s="19"/>
      <c r="E4535" s="51" t="str">
        <f>IF(ISBLANK(LeaveTracker[[#This Row],[Employee Name]]),"-----",VLOOKUP(LeaveTracker[[#This Row],[Employee Name]],Employees[[Employee Name]:[Office]],7))</f>
        <v>-----</v>
      </c>
      <c r="F4535" s="51" t="str">
        <f>IF(ISBLANK(LeaveTracker[[#This Row],[Employee Name]]),"-----",VLOOKUP(LeaveTracker[[#This Row],[Employee Name]],Employees[[Employee Name]:[Office]],6))</f>
        <v>-----</v>
      </c>
      <c r="G4535" s="24"/>
      <c r="H4535" s="24"/>
      <c r="I4535" s="57"/>
      <c r="K4535" s="51" t="str">
        <f ca="1">LeaveTracker[[#This Row],[Days]]&amp;" "&amp;LeaveTracker[[#This Row],[Type of Leave]]</f>
        <v xml:space="preserve">0 </v>
      </c>
      <c r="L4535" s="23">
        <f ca="1">NETWORKDAYS(LeaveTracker[[#This Row],[Start Date]],LeaveTracker[[#This Row],[End Date]],lstHolidays)</f>
        <v>0</v>
      </c>
      <c r="M4535" s="27"/>
    </row>
    <row r="4536" spans="4:13" ht="30" hidden="1" customHeight="1" x14ac:dyDescent="0.3">
      <c r="D4536" s="19"/>
      <c r="E4536" s="51" t="str">
        <f>IF(ISBLANK(LeaveTracker[[#This Row],[Employee Name]]),"-----",VLOOKUP(LeaveTracker[[#This Row],[Employee Name]],Employees[[Employee Name]:[Office]],7))</f>
        <v>-----</v>
      </c>
      <c r="F4536" s="51" t="str">
        <f>IF(ISBLANK(LeaveTracker[[#This Row],[Employee Name]]),"-----",VLOOKUP(LeaveTracker[[#This Row],[Employee Name]],Employees[[Employee Name]:[Office]],6))</f>
        <v>-----</v>
      </c>
      <c r="G4536" s="24"/>
      <c r="H4536" s="24"/>
      <c r="I4536" s="57"/>
      <c r="K4536" s="51" t="str">
        <f ca="1">LeaveTracker[[#This Row],[Days]]&amp;" "&amp;LeaveTracker[[#This Row],[Type of Leave]]</f>
        <v xml:space="preserve">0 </v>
      </c>
      <c r="L4536" s="23">
        <f ca="1">NETWORKDAYS(LeaveTracker[[#This Row],[Start Date]],LeaveTracker[[#This Row],[End Date]],lstHolidays)</f>
        <v>0</v>
      </c>
      <c r="M4536" s="27"/>
    </row>
    <row r="4537" spans="4:13" ht="30" hidden="1" customHeight="1" x14ac:dyDescent="0.3">
      <c r="D4537" s="19"/>
      <c r="E4537" s="51" t="str">
        <f>IF(ISBLANK(LeaveTracker[[#This Row],[Employee Name]]),"-----",VLOOKUP(LeaveTracker[[#This Row],[Employee Name]],Employees[[Employee Name]:[Office]],7))</f>
        <v>-----</v>
      </c>
      <c r="F4537" s="51" t="str">
        <f>IF(ISBLANK(LeaveTracker[[#This Row],[Employee Name]]),"-----",VLOOKUP(LeaveTracker[[#This Row],[Employee Name]],Employees[[Employee Name]:[Office]],6))</f>
        <v>-----</v>
      </c>
      <c r="G4537" s="24"/>
      <c r="H4537" s="24"/>
      <c r="I4537" s="57"/>
      <c r="K4537" s="51" t="str">
        <f ca="1">LeaveTracker[[#This Row],[Days]]&amp;" "&amp;LeaveTracker[[#This Row],[Type of Leave]]</f>
        <v xml:space="preserve">0 </v>
      </c>
      <c r="L4537" s="23">
        <f ca="1">NETWORKDAYS(LeaveTracker[[#This Row],[Start Date]],LeaveTracker[[#This Row],[End Date]],lstHolidays)</f>
        <v>0</v>
      </c>
      <c r="M4537" s="27"/>
    </row>
    <row r="4538" spans="4:13" ht="30" hidden="1" customHeight="1" x14ac:dyDescent="0.3">
      <c r="D4538" s="19"/>
      <c r="E4538" s="51" t="str">
        <f>IF(ISBLANK(LeaveTracker[[#This Row],[Employee Name]]),"-----",VLOOKUP(LeaveTracker[[#This Row],[Employee Name]],Employees[[Employee Name]:[Office]],7))</f>
        <v>-----</v>
      </c>
      <c r="F4538" s="51" t="str">
        <f>IF(ISBLANK(LeaveTracker[[#This Row],[Employee Name]]),"-----",VLOOKUP(LeaveTracker[[#This Row],[Employee Name]],Employees[[Employee Name]:[Office]],6))</f>
        <v>-----</v>
      </c>
      <c r="G4538" s="24"/>
      <c r="H4538" s="24"/>
      <c r="I4538" s="57"/>
      <c r="K4538" s="51" t="str">
        <f ca="1">LeaveTracker[[#This Row],[Days]]&amp;" "&amp;LeaveTracker[[#This Row],[Type of Leave]]</f>
        <v xml:space="preserve">0 </v>
      </c>
      <c r="L4538" s="23">
        <f ca="1">NETWORKDAYS(LeaveTracker[[#This Row],[Start Date]],LeaveTracker[[#This Row],[End Date]],lstHolidays)</f>
        <v>0</v>
      </c>
      <c r="M4538" s="27"/>
    </row>
    <row r="4539" spans="4:13" ht="30" hidden="1" customHeight="1" x14ac:dyDescent="0.3">
      <c r="D4539" s="19"/>
      <c r="E4539" s="51" t="str">
        <f>IF(ISBLANK(LeaveTracker[[#This Row],[Employee Name]]),"-----",VLOOKUP(LeaveTracker[[#This Row],[Employee Name]],Employees[[Employee Name]:[Office]],7))</f>
        <v>-----</v>
      </c>
      <c r="F4539" s="51" t="str">
        <f>IF(ISBLANK(LeaveTracker[[#This Row],[Employee Name]]),"-----",VLOOKUP(LeaveTracker[[#This Row],[Employee Name]],Employees[[Employee Name]:[Office]],6))</f>
        <v>-----</v>
      </c>
      <c r="G4539" s="24"/>
      <c r="H4539" s="24"/>
      <c r="I4539" s="57"/>
      <c r="K4539" s="51" t="str">
        <f ca="1">LeaveTracker[[#This Row],[Days]]&amp;" "&amp;LeaveTracker[[#This Row],[Type of Leave]]</f>
        <v xml:space="preserve">0 </v>
      </c>
      <c r="L4539" s="23">
        <f ca="1">NETWORKDAYS(LeaveTracker[[#This Row],[Start Date]],LeaveTracker[[#This Row],[End Date]],lstHolidays)</f>
        <v>0</v>
      </c>
      <c r="M4539" s="27"/>
    </row>
    <row r="4540" spans="4:13" ht="30" hidden="1" customHeight="1" x14ac:dyDescent="0.3">
      <c r="D4540" s="19"/>
      <c r="E4540" s="51" t="str">
        <f>IF(ISBLANK(LeaveTracker[[#This Row],[Employee Name]]),"-----",VLOOKUP(LeaveTracker[[#This Row],[Employee Name]],Employees[[Employee Name]:[Office]],7))</f>
        <v>-----</v>
      </c>
      <c r="F4540" s="51" t="str">
        <f>IF(ISBLANK(LeaveTracker[[#This Row],[Employee Name]]),"-----",VLOOKUP(LeaveTracker[[#This Row],[Employee Name]],Employees[[Employee Name]:[Office]],6))</f>
        <v>-----</v>
      </c>
      <c r="G4540" s="24"/>
      <c r="H4540" s="24"/>
      <c r="I4540" s="57"/>
      <c r="K4540" s="51" t="str">
        <f ca="1">LeaveTracker[[#This Row],[Days]]&amp;" "&amp;LeaveTracker[[#This Row],[Type of Leave]]</f>
        <v xml:space="preserve">0 </v>
      </c>
      <c r="L4540" s="23">
        <f ca="1">NETWORKDAYS(LeaveTracker[[#This Row],[Start Date]],LeaveTracker[[#This Row],[End Date]],lstHolidays)</f>
        <v>0</v>
      </c>
      <c r="M4540" s="27"/>
    </row>
    <row r="4541" spans="4:13" ht="30" hidden="1" customHeight="1" x14ac:dyDescent="0.3">
      <c r="D4541" s="19"/>
      <c r="E4541" s="51" t="str">
        <f>IF(ISBLANK(LeaveTracker[[#This Row],[Employee Name]]),"-----",VLOOKUP(LeaveTracker[[#This Row],[Employee Name]],Employees[[Employee Name]:[Office]],7))</f>
        <v>-----</v>
      </c>
      <c r="F4541" s="51" t="str">
        <f>IF(ISBLANK(LeaveTracker[[#This Row],[Employee Name]]),"-----",VLOOKUP(LeaveTracker[[#This Row],[Employee Name]],Employees[[Employee Name]:[Office]],6))</f>
        <v>-----</v>
      </c>
      <c r="G4541" s="24"/>
      <c r="H4541" s="24"/>
      <c r="I4541" s="57"/>
      <c r="K4541" s="51" t="str">
        <f ca="1">LeaveTracker[[#This Row],[Days]]&amp;" "&amp;LeaveTracker[[#This Row],[Type of Leave]]</f>
        <v xml:space="preserve">0 </v>
      </c>
      <c r="L4541" s="23">
        <f ca="1">NETWORKDAYS(LeaveTracker[[#This Row],[Start Date]],LeaveTracker[[#This Row],[End Date]],lstHolidays)</f>
        <v>0</v>
      </c>
      <c r="M4541" s="27"/>
    </row>
    <row r="4542" spans="4:13" ht="30" hidden="1" customHeight="1" x14ac:dyDescent="0.3">
      <c r="D4542" s="19"/>
      <c r="E4542" s="51" t="str">
        <f>IF(ISBLANK(LeaveTracker[[#This Row],[Employee Name]]),"-----",VLOOKUP(LeaveTracker[[#This Row],[Employee Name]],Employees[[Employee Name]:[Office]],7))</f>
        <v>-----</v>
      </c>
      <c r="F4542" s="51" t="str">
        <f>IF(ISBLANK(LeaveTracker[[#This Row],[Employee Name]]),"-----",VLOOKUP(LeaveTracker[[#This Row],[Employee Name]],Employees[[Employee Name]:[Office]],6))</f>
        <v>-----</v>
      </c>
      <c r="G4542" s="24"/>
      <c r="H4542" s="24"/>
      <c r="I4542" s="57"/>
      <c r="K4542" s="51" t="str">
        <f ca="1">LeaveTracker[[#This Row],[Days]]&amp;" "&amp;LeaveTracker[[#This Row],[Type of Leave]]</f>
        <v xml:space="preserve">0 </v>
      </c>
      <c r="L4542" s="23">
        <f ca="1">NETWORKDAYS(LeaveTracker[[#This Row],[Start Date]],LeaveTracker[[#This Row],[End Date]],lstHolidays)</f>
        <v>0</v>
      </c>
      <c r="M4542" s="27"/>
    </row>
    <row r="4543" spans="4:13" ht="30" hidden="1" customHeight="1" x14ac:dyDescent="0.3">
      <c r="D4543" s="19"/>
      <c r="E4543" s="51" t="str">
        <f>IF(ISBLANK(LeaveTracker[[#This Row],[Employee Name]]),"-----",VLOOKUP(LeaveTracker[[#This Row],[Employee Name]],Employees[[Employee Name]:[Office]],7))</f>
        <v>-----</v>
      </c>
      <c r="F4543" s="51" t="str">
        <f>IF(ISBLANK(LeaveTracker[[#This Row],[Employee Name]]),"-----",VLOOKUP(LeaveTracker[[#This Row],[Employee Name]],Employees[[Employee Name]:[Office]],6))</f>
        <v>-----</v>
      </c>
      <c r="G4543" s="24"/>
      <c r="H4543" s="24"/>
      <c r="I4543" s="57"/>
      <c r="K4543" s="51" t="str">
        <f ca="1">LeaveTracker[[#This Row],[Days]]&amp;" "&amp;LeaveTracker[[#This Row],[Type of Leave]]</f>
        <v xml:space="preserve">0 </v>
      </c>
      <c r="L4543" s="23">
        <f ca="1">NETWORKDAYS(LeaveTracker[[#This Row],[Start Date]],LeaveTracker[[#This Row],[End Date]],lstHolidays)</f>
        <v>0</v>
      </c>
      <c r="M4543" s="27"/>
    </row>
    <row r="4544" spans="4:13" ht="30" hidden="1" customHeight="1" x14ac:dyDescent="0.3">
      <c r="D4544" s="19"/>
      <c r="E4544" s="51" t="str">
        <f>IF(ISBLANK(LeaveTracker[[#This Row],[Employee Name]]),"-----",VLOOKUP(LeaveTracker[[#This Row],[Employee Name]],Employees[[Employee Name]:[Office]],7))</f>
        <v>-----</v>
      </c>
      <c r="F4544" s="51" t="str">
        <f>IF(ISBLANK(LeaveTracker[[#This Row],[Employee Name]]),"-----",VLOOKUP(LeaveTracker[[#This Row],[Employee Name]],Employees[[Employee Name]:[Office]],6))</f>
        <v>-----</v>
      </c>
      <c r="G4544" s="24"/>
      <c r="H4544" s="24"/>
      <c r="I4544" s="57"/>
      <c r="K4544" s="51" t="str">
        <f ca="1">LeaveTracker[[#This Row],[Days]]&amp;" "&amp;LeaveTracker[[#This Row],[Type of Leave]]</f>
        <v xml:space="preserve">0 </v>
      </c>
      <c r="L4544" s="23">
        <f ca="1">NETWORKDAYS(LeaveTracker[[#This Row],[Start Date]],LeaveTracker[[#This Row],[End Date]],lstHolidays)</f>
        <v>0</v>
      </c>
      <c r="M4544" s="27"/>
    </row>
    <row r="4545" spans="4:13" ht="30" hidden="1" customHeight="1" x14ac:dyDescent="0.3">
      <c r="D4545" s="19"/>
      <c r="E4545" s="51" t="str">
        <f>IF(ISBLANK(LeaveTracker[[#This Row],[Employee Name]]),"-----",VLOOKUP(LeaveTracker[[#This Row],[Employee Name]],Employees[[Employee Name]:[Office]],7))</f>
        <v>-----</v>
      </c>
      <c r="F4545" s="51" t="str">
        <f>IF(ISBLANK(LeaveTracker[[#This Row],[Employee Name]]),"-----",VLOOKUP(LeaveTracker[[#This Row],[Employee Name]],Employees[[Employee Name]:[Office]],6))</f>
        <v>-----</v>
      </c>
      <c r="G4545" s="24"/>
      <c r="H4545" s="24"/>
      <c r="I4545" s="57"/>
      <c r="K4545" s="51" t="str">
        <f ca="1">LeaveTracker[[#This Row],[Days]]&amp;" "&amp;LeaveTracker[[#This Row],[Type of Leave]]</f>
        <v xml:space="preserve">0 </v>
      </c>
      <c r="L4545" s="23">
        <f ca="1">NETWORKDAYS(LeaveTracker[[#This Row],[Start Date]],LeaveTracker[[#This Row],[End Date]],lstHolidays)</f>
        <v>0</v>
      </c>
      <c r="M4545" s="27"/>
    </row>
    <row r="4546" spans="4:13" ht="30" hidden="1" customHeight="1" x14ac:dyDescent="0.3">
      <c r="D4546" s="19"/>
      <c r="E4546" s="51" t="str">
        <f>IF(ISBLANK(LeaveTracker[[#This Row],[Employee Name]]),"-----",VLOOKUP(LeaveTracker[[#This Row],[Employee Name]],Employees[[Employee Name]:[Office]],7))</f>
        <v>-----</v>
      </c>
      <c r="F4546" s="51" t="str">
        <f>IF(ISBLANK(LeaveTracker[[#This Row],[Employee Name]]),"-----",VLOOKUP(LeaveTracker[[#This Row],[Employee Name]],Employees[[Employee Name]:[Office]],6))</f>
        <v>-----</v>
      </c>
      <c r="G4546" s="24"/>
      <c r="H4546" s="24"/>
      <c r="I4546" s="57"/>
      <c r="K4546" s="51" t="str">
        <f ca="1">LeaveTracker[[#This Row],[Days]]&amp;" "&amp;LeaveTracker[[#This Row],[Type of Leave]]</f>
        <v xml:space="preserve">0 </v>
      </c>
      <c r="L4546" s="23">
        <f ca="1">NETWORKDAYS(LeaveTracker[[#This Row],[Start Date]],LeaveTracker[[#This Row],[End Date]],lstHolidays)</f>
        <v>0</v>
      </c>
      <c r="M4546" s="27"/>
    </row>
    <row r="4547" spans="4:13" ht="30" hidden="1" customHeight="1" x14ac:dyDescent="0.3">
      <c r="D4547" s="19"/>
      <c r="E4547" s="51" t="str">
        <f>IF(ISBLANK(LeaveTracker[[#This Row],[Employee Name]]),"-----",VLOOKUP(LeaveTracker[[#This Row],[Employee Name]],Employees[[Employee Name]:[Office]],7))</f>
        <v>-----</v>
      </c>
      <c r="F4547" s="51" t="str">
        <f>IF(ISBLANK(LeaveTracker[[#This Row],[Employee Name]]),"-----",VLOOKUP(LeaveTracker[[#This Row],[Employee Name]],Employees[[Employee Name]:[Office]],6))</f>
        <v>-----</v>
      </c>
      <c r="G4547" s="24"/>
      <c r="H4547" s="24"/>
      <c r="I4547" s="57"/>
      <c r="K4547" s="51" t="str">
        <f ca="1">LeaveTracker[[#This Row],[Days]]&amp;" "&amp;LeaveTracker[[#This Row],[Type of Leave]]</f>
        <v xml:space="preserve">0 </v>
      </c>
      <c r="L4547" s="23">
        <f ca="1">NETWORKDAYS(LeaveTracker[[#This Row],[Start Date]],LeaveTracker[[#This Row],[End Date]],lstHolidays)</f>
        <v>0</v>
      </c>
      <c r="M4547" s="27"/>
    </row>
    <row r="4548" spans="4:13" ht="30" hidden="1" customHeight="1" x14ac:dyDescent="0.3">
      <c r="D4548" s="19"/>
      <c r="E4548" s="51" t="str">
        <f>IF(ISBLANK(LeaveTracker[[#This Row],[Employee Name]]),"-----",VLOOKUP(LeaveTracker[[#This Row],[Employee Name]],Employees[[Employee Name]:[Office]],7))</f>
        <v>-----</v>
      </c>
      <c r="F4548" s="51" t="str">
        <f>IF(ISBLANK(LeaveTracker[[#This Row],[Employee Name]]),"-----",VLOOKUP(LeaveTracker[[#This Row],[Employee Name]],Employees[[Employee Name]:[Office]],6))</f>
        <v>-----</v>
      </c>
      <c r="G4548" s="24"/>
      <c r="H4548" s="24"/>
      <c r="I4548" s="57"/>
      <c r="K4548" s="51" t="str">
        <f ca="1">LeaveTracker[[#This Row],[Days]]&amp;" "&amp;LeaveTracker[[#This Row],[Type of Leave]]</f>
        <v xml:space="preserve">0 </v>
      </c>
      <c r="L4548" s="23">
        <f ca="1">NETWORKDAYS(LeaveTracker[[#This Row],[Start Date]],LeaveTracker[[#This Row],[End Date]],lstHolidays)</f>
        <v>0</v>
      </c>
      <c r="M4548" s="27"/>
    </row>
    <row r="4549" spans="4:13" ht="30" hidden="1" customHeight="1" x14ac:dyDescent="0.3">
      <c r="D4549" s="19"/>
      <c r="E4549" s="51" t="str">
        <f>IF(ISBLANK(LeaveTracker[[#This Row],[Employee Name]]),"-----",VLOOKUP(LeaveTracker[[#This Row],[Employee Name]],Employees[[Employee Name]:[Office]],7))</f>
        <v>-----</v>
      </c>
      <c r="F4549" s="51" t="str">
        <f>IF(ISBLANK(LeaveTracker[[#This Row],[Employee Name]]),"-----",VLOOKUP(LeaveTracker[[#This Row],[Employee Name]],Employees[[Employee Name]:[Office]],6))</f>
        <v>-----</v>
      </c>
      <c r="G4549" s="24"/>
      <c r="H4549" s="24"/>
      <c r="I4549" s="57"/>
      <c r="K4549" s="51" t="str">
        <f ca="1">LeaveTracker[[#This Row],[Days]]&amp;" "&amp;LeaveTracker[[#This Row],[Type of Leave]]</f>
        <v xml:space="preserve">0 </v>
      </c>
      <c r="L4549" s="23">
        <f ca="1">NETWORKDAYS(LeaveTracker[[#This Row],[Start Date]],LeaveTracker[[#This Row],[End Date]],lstHolidays)</f>
        <v>0</v>
      </c>
      <c r="M4549" s="27"/>
    </row>
    <row r="4550" spans="4:13" ht="30" hidden="1" customHeight="1" x14ac:dyDescent="0.3">
      <c r="D4550" s="19"/>
      <c r="E4550" s="51" t="str">
        <f>IF(ISBLANK(LeaveTracker[[#This Row],[Employee Name]]),"-----",VLOOKUP(LeaveTracker[[#This Row],[Employee Name]],Employees[[Employee Name]:[Office]],7))</f>
        <v>-----</v>
      </c>
      <c r="F4550" s="51" t="str">
        <f>IF(ISBLANK(LeaveTracker[[#This Row],[Employee Name]]),"-----",VLOOKUP(LeaveTracker[[#This Row],[Employee Name]],Employees[[Employee Name]:[Office]],6))</f>
        <v>-----</v>
      </c>
      <c r="G4550" s="24"/>
      <c r="H4550" s="24"/>
      <c r="I4550" s="57"/>
      <c r="K4550" s="51" t="str">
        <f ca="1">LeaveTracker[[#This Row],[Days]]&amp;" "&amp;LeaveTracker[[#This Row],[Type of Leave]]</f>
        <v xml:space="preserve">0 </v>
      </c>
      <c r="L4550" s="23">
        <f ca="1">NETWORKDAYS(LeaveTracker[[#This Row],[Start Date]],LeaveTracker[[#This Row],[End Date]],lstHolidays)</f>
        <v>0</v>
      </c>
      <c r="M4550" s="27"/>
    </row>
    <row r="4551" spans="4:13" ht="30" hidden="1" customHeight="1" x14ac:dyDescent="0.3">
      <c r="D4551" s="19"/>
      <c r="E4551" s="51" t="str">
        <f>IF(ISBLANK(LeaveTracker[[#This Row],[Employee Name]]),"-----",VLOOKUP(LeaveTracker[[#This Row],[Employee Name]],Employees[[Employee Name]:[Office]],7))</f>
        <v>-----</v>
      </c>
      <c r="F4551" s="51" t="str">
        <f>IF(ISBLANK(LeaveTracker[[#This Row],[Employee Name]]),"-----",VLOOKUP(LeaveTracker[[#This Row],[Employee Name]],Employees[[Employee Name]:[Office]],6))</f>
        <v>-----</v>
      </c>
      <c r="G4551" s="24"/>
      <c r="H4551" s="24"/>
      <c r="I4551" s="57"/>
      <c r="K4551" s="51" t="str">
        <f ca="1">LeaveTracker[[#This Row],[Days]]&amp;" "&amp;LeaveTracker[[#This Row],[Type of Leave]]</f>
        <v xml:space="preserve">0 </v>
      </c>
      <c r="L4551" s="23">
        <f ca="1">NETWORKDAYS(LeaveTracker[[#This Row],[Start Date]],LeaveTracker[[#This Row],[End Date]],lstHolidays)</f>
        <v>0</v>
      </c>
      <c r="M4551" s="27"/>
    </row>
    <row r="4552" spans="4:13" ht="30" hidden="1" customHeight="1" x14ac:dyDescent="0.3">
      <c r="D4552" s="19"/>
      <c r="E4552" s="51" t="str">
        <f>IF(ISBLANK(LeaveTracker[[#This Row],[Employee Name]]),"-----",VLOOKUP(LeaveTracker[[#This Row],[Employee Name]],Employees[[Employee Name]:[Office]],7))</f>
        <v>-----</v>
      </c>
      <c r="F4552" s="51" t="str">
        <f>IF(ISBLANK(LeaveTracker[[#This Row],[Employee Name]]),"-----",VLOOKUP(LeaveTracker[[#This Row],[Employee Name]],Employees[[Employee Name]:[Office]],6))</f>
        <v>-----</v>
      </c>
      <c r="G4552" s="24"/>
      <c r="H4552" s="24"/>
      <c r="I4552" s="57"/>
      <c r="K4552" s="51" t="str">
        <f ca="1">LeaveTracker[[#This Row],[Days]]&amp;" "&amp;LeaveTracker[[#This Row],[Type of Leave]]</f>
        <v xml:space="preserve">0 </v>
      </c>
      <c r="L4552" s="23">
        <f ca="1">NETWORKDAYS(LeaveTracker[[#This Row],[Start Date]],LeaveTracker[[#This Row],[End Date]],lstHolidays)</f>
        <v>0</v>
      </c>
      <c r="M4552" s="27"/>
    </row>
    <row r="4553" spans="4:13" ht="30" hidden="1" customHeight="1" x14ac:dyDescent="0.3">
      <c r="D4553" s="19"/>
      <c r="E4553" s="51" t="str">
        <f>IF(ISBLANK(LeaveTracker[[#This Row],[Employee Name]]),"-----",VLOOKUP(LeaveTracker[[#This Row],[Employee Name]],Employees[[Employee Name]:[Office]],7))</f>
        <v>-----</v>
      </c>
      <c r="F4553" s="51" t="str">
        <f>IF(ISBLANK(LeaveTracker[[#This Row],[Employee Name]]),"-----",VLOOKUP(LeaveTracker[[#This Row],[Employee Name]],Employees[[Employee Name]:[Office]],6))</f>
        <v>-----</v>
      </c>
      <c r="G4553" s="24"/>
      <c r="H4553" s="24"/>
      <c r="I4553" s="57"/>
      <c r="K4553" s="51" t="str">
        <f ca="1">LeaveTracker[[#This Row],[Days]]&amp;" "&amp;LeaveTracker[[#This Row],[Type of Leave]]</f>
        <v xml:space="preserve">0 </v>
      </c>
      <c r="L4553" s="23">
        <f ca="1">NETWORKDAYS(LeaveTracker[[#This Row],[Start Date]],LeaveTracker[[#This Row],[End Date]],lstHolidays)</f>
        <v>0</v>
      </c>
      <c r="M4553" s="27"/>
    </row>
    <row r="4554" spans="4:13" ht="30" hidden="1" customHeight="1" x14ac:dyDescent="0.3">
      <c r="D4554" s="19"/>
      <c r="E4554" s="51" t="str">
        <f>IF(ISBLANK(LeaveTracker[[#This Row],[Employee Name]]),"-----",VLOOKUP(LeaveTracker[[#This Row],[Employee Name]],Employees[[Employee Name]:[Office]],7))</f>
        <v>-----</v>
      </c>
      <c r="F4554" s="51" t="str">
        <f>IF(ISBLANK(LeaveTracker[[#This Row],[Employee Name]]),"-----",VLOOKUP(LeaveTracker[[#This Row],[Employee Name]],Employees[[Employee Name]:[Office]],6))</f>
        <v>-----</v>
      </c>
      <c r="G4554" s="24"/>
      <c r="H4554" s="24"/>
      <c r="I4554" s="57"/>
      <c r="K4554" s="51" t="str">
        <f ca="1">LeaveTracker[[#This Row],[Days]]&amp;" "&amp;LeaveTracker[[#This Row],[Type of Leave]]</f>
        <v xml:space="preserve">0 </v>
      </c>
      <c r="L4554" s="23">
        <f ca="1">NETWORKDAYS(LeaveTracker[[#This Row],[Start Date]],LeaveTracker[[#This Row],[End Date]],lstHolidays)</f>
        <v>0</v>
      </c>
      <c r="M4554" s="27"/>
    </row>
    <row r="4555" spans="4:13" ht="30" hidden="1" customHeight="1" x14ac:dyDescent="0.3">
      <c r="D4555" s="19"/>
      <c r="E4555" s="51" t="str">
        <f>IF(ISBLANK(LeaveTracker[[#This Row],[Employee Name]]),"-----",VLOOKUP(LeaveTracker[[#This Row],[Employee Name]],Employees[[Employee Name]:[Office]],7))</f>
        <v>-----</v>
      </c>
      <c r="F4555" s="51" t="str">
        <f>IF(ISBLANK(LeaveTracker[[#This Row],[Employee Name]]),"-----",VLOOKUP(LeaveTracker[[#This Row],[Employee Name]],Employees[[Employee Name]:[Office]],6))</f>
        <v>-----</v>
      </c>
      <c r="G4555" s="24"/>
      <c r="H4555" s="24"/>
      <c r="I4555" s="57"/>
      <c r="K4555" s="51" t="str">
        <f ca="1">LeaveTracker[[#This Row],[Days]]&amp;" "&amp;LeaveTracker[[#This Row],[Type of Leave]]</f>
        <v xml:space="preserve">0 </v>
      </c>
      <c r="L4555" s="23">
        <f ca="1">NETWORKDAYS(LeaveTracker[[#This Row],[Start Date]],LeaveTracker[[#This Row],[End Date]],lstHolidays)</f>
        <v>0</v>
      </c>
      <c r="M4555" s="27"/>
    </row>
    <row r="4556" spans="4:13" ht="30" hidden="1" customHeight="1" x14ac:dyDescent="0.3">
      <c r="D4556" s="19"/>
      <c r="E4556" s="51" t="str">
        <f>IF(ISBLANK(LeaveTracker[[#This Row],[Employee Name]]),"-----",VLOOKUP(LeaveTracker[[#This Row],[Employee Name]],Employees[[Employee Name]:[Office]],7))</f>
        <v>-----</v>
      </c>
      <c r="F4556" s="51" t="str">
        <f>IF(ISBLANK(LeaveTracker[[#This Row],[Employee Name]]),"-----",VLOOKUP(LeaveTracker[[#This Row],[Employee Name]],Employees[[Employee Name]:[Office]],6))</f>
        <v>-----</v>
      </c>
      <c r="G4556" s="24"/>
      <c r="H4556" s="24"/>
      <c r="I4556" s="57"/>
      <c r="K4556" s="51" t="str">
        <f ca="1">LeaveTracker[[#This Row],[Days]]&amp;" "&amp;LeaveTracker[[#This Row],[Type of Leave]]</f>
        <v xml:space="preserve">0 </v>
      </c>
      <c r="L4556" s="23">
        <f ca="1">NETWORKDAYS(LeaveTracker[[#This Row],[Start Date]],LeaveTracker[[#This Row],[End Date]],lstHolidays)</f>
        <v>0</v>
      </c>
      <c r="M4556" s="27"/>
    </row>
    <row r="4557" spans="4:13" ht="30" hidden="1" customHeight="1" x14ac:dyDescent="0.3">
      <c r="D4557" s="19"/>
      <c r="E4557" s="51" t="str">
        <f>IF(ISBLANK(LeaveTracker[[#This Row],[Employee Name]]),"-----",VLOOKUP(LeaveTracker[[#This Row],[Employee Name]],Employees[[Employee Name]:[Office]],7))</f>
        <v>-----</v>
      </c>
      <c r="F4557" s="51" t="str">
        <f>IF(ISBLANK(LeaveTracker[[#This Row],[Employee Name]]),"-----",VLOOKUP(LeaveTracker[[#This Row],[Employee Name]],Employees[[Employee Name]:[Office]],6))</f>
        <v>-----</v>
      </c>
      <c r="G4557" s="24"/>
      <c r="H4557" s="24"/>
      <c r="I4557" s="57"/>
      <c r="K4557" s="51" t="str">
        <f ca="1">LeaveTracker[[#This Row],[Days]]&amp;" "&amp;LeaveTracker[[#This Row],[Type of Leave]]</f>
        <v xml:space="preserve">0 </v>
      </c>
      <c r="L4557" s="23">
        <f ca="1">NETWORKDAYS(LeaveTracker[[#This Row],[Start Date]],LeaveTracker[[#This Row],[End Date]],lstHolidays)</f>
        <v>0</v>
      </c>
      <c r="M4557" s="27"/>
    </row>
    <row r="4558" spans="4:13" ht="30" hidden="1" customHeight="1" x14ac:dyDescent="0.3">
      <c r="D4558" s="19"/>
      <c r="E4558" s="51" t="str">
        <f>IF(ISBLANK(LeaveTracker[[#This Row],[Employee Name]]),"-----",VLOOKUP(LeaveTracker[[#This Row],[Employee Name]],Employees[[Employee Name]:[Office]],7))</f>
        <v>-----</v>
      </c>
      <c r="F4558" s="51" t="str">
        <f>IF(ISBLANK(LeaveTracker[[#This Row],[Employee Name]]),"-----",VLOOKUP(LeaveTracker[[#This Row],[Employee Name]],Employees[[Employee Name]:[Office]],6))</f>
        <v>-----</v>
      </c>
      <c r="G4558" s="24"/>
      <c r="H4558" s="24"/>
      <c r="I4558" s="57"/>
      <c r="K4558" s="51" t="str">
        <f ca="1">LeaveTracker[[#This Row],[Days]]&amp;" "&amp;LeaveTracker[[#This Row],[Type of Leave]]</f>
        <v xml:space="preserve">0 </v>
      </c>
      <c r="L4558" s="23">
        <f ca="1">NETWORKDAYS(LeaveTracker[[#This Row],[Start Date]],LeaveTracker[[#This Row],[End Date]],lstHolidays)</f>
        <v>0</v>
      </c>
      <c r="M4558" s="27"/>
    </row>
    <row r="4559" spans="4:13" ht="30" hidden="1" customHeight="1" x14ac:dyDescent="0.3">
      <c r="D4559" s="19"/>
      <c r="E4559" s="51" t="str">
        <f>IF(ISBLANK(LeaveTracker[[#This Row],[Employee Name]]),"-----",VLOOKUP(LeaveTracker[[#This Row],[Employee Name]],Employees[[Employee Name]:[Office]],7))</f>
        <v>-----</v>
      </c>
      <c r="F4559" s="51" t="str">
        <f>IF(ISBLANK(LeaveTracker[[#This Row],[Employee Name]]),"-----",VLOOKUP(LeaveTracker[[#This Row],[Employee Name]],Employees[[Employee Name]:[Office]],6))</f>
        <v>-----</v>
      </c>
      <c r="G4559" s="24"/>
      <c r="H4559" s="24"/>
      <c r="I4559" s="57"/>
      <c r="K4559" s="51" t="str">
        <f ca="1">LeaveTracker[[#This Row],[Days]]&amp;" "&amp;LeaveTracker[[#This Row],[Type of Leave]]</f>
        <v xml:space="preserve">0 </v>
      </c>
      <c r="L4559" s="23">
        <f ca="1">NETWORKDAYS(LeaveTracker[[#This Row],[Start Date]],LeaveTracker[[#This Row],[End Date]],lstHolidays)</f>
        <v>0</v>
      </c>
      <c r="M4559" s="27"/>
    </row>
    <row r="4560" spans="4:13" ht="30" hidden="1" customHeight="1" x14ac:dyDescent="0.3">
      <c r="D4560" s="19"/>
      <c r="E4560" s="51" t="str">
        <f>IF(ISBLANK(LeaveTracker[[#This Row],[Employee Name]]),"-----",VLOOKUP(LeaveTracker[[#This Row],[Employee Name]],Employees[[Employee Name]:[Office]],7))</f>
        <v>-----</v>
      </c>
      <c r="F4560" s="51" t="str">
        <f>IF(ISBLANK(LeaveTracker[[#This Row],[Employee Name]]),"-----",VLOOKUP(LeaveTracker[[#This Row],[Employee Name]],Employees[[Employee Name]:[Office]],6))</f>
        <v>-----</v>
      </c>
      <c r="G4560" s="24"/>
      <c r="H4560" s="24"/>
      <c r="I4560" s="57"/>
      <c r="K4560" s="51" t="str">
        <f ca="1">LeaveTracker[[#This Row],[Days]]&amp;" "&amp;LeaveTracker[[#This Row],[Type of Leave]]</f>
        <v xml:space="preserve">0 </v>
      </c>
      <c r="L4560" s="23">
        <f ca="1">NETWORKDAYS(LeaveTracker[[#This Row],[Start Date]],LeaveTracker[[#This Row],[End Date]],lstHolidays)</f>
        <v>0</v>
      </c>
      <c r="M4560" s="27"/>
    </row>
    <row r="4561" spans="4:13" ht="30" hidden="1" customHeight="1" x14ac:dyDescent="0.3">
      <c r="D4561" s="19"/>
      <c r="E4561" s="51" t="str">
        <f>IF(ISBLANK(LeaveTracker[[#This Row],[Employee Name]]),"-----",VLOOKUP(LeaveTracker[[#This Row],[Employee Name]],Employees[[Employee Name]:[Office]],7))</f>
        <v>-----</v>
      </c>
      <c r="F4561" s="51" t="str">
        <f>IF(ISBLANK(LeaveTracker[[#This Row],[Employee Name]]),"-----",VLOOKUP(LeaveTracker[[#This Row],[Employee Name]],Employees[[Employee Name]:[Office]],6))</f>
        <v>-----</v>
      </c>
      <c r="G4561" s="24"/>
      <c r="H4561" s="24"/>
      <c r="I4561" s="57"/>
      <c r="K4561" s="51" t="str">
        <f ca="1">LeaveTracker[[#This Row],[Days]]&amp;" "&amp;LeaveTracker[[#This Row],[Type of Leave]]</f>
        <v xml:space="preserve">0 </v>
      </c>
      <c r="L4561" s="23">
        <f ca="1">NETWORKDAYS(LeaveTracker[[#This Row],[Start Date]],LeaveTracker[[#This Row],[End Date]],lstHolidays)</f>
        <v>0</v>
      </c>
      <c r="M4561" s="27"/>
    </row>
    <row r="4562" spans="4:13" ht="30" hidden="1" customHeight="1" x14ac:dyDescent="0.3">
      <c r="D4562" s="19"/>
      <c r="E4562" s="51" t="str">
        <f>IF(ISBLANK(LeaveTracker[[#This Row],[Employee Name]]),"-----",VLOOKUP(LeaveTracker[[#This Row],[Employee Name]],Employees[[Employee Name]:[Office]],7))</f>
        <v>-----</v>
      </c>
      <c r="F4562" s="51" t="str">
        <f>IF(ISBLANK(LeaveTracker[[#This Row],[Employee Name]]),"-----",VLOOKUP(LeaveTracker[[#This Row],[Employee Name]],Employees[[Employee Name]:[Office]],6))</f>
        <v>-----</v>
      </c>
      <c r="G4562" s="24"/>
      <c r="H4562" s="24"/>
      <c r="I4562" s="57"/>
      <c r="K4562" s="51" t="str">
        <f ca="1">LeaveTracker[[#This Row],[Days]]&amp;" "&amp;LeaveTracker[[#This Row],[Type of Leave]]</f>
        <v xml:space="preserve">0 </v>
      </c>
      <c r="L4562" s="23">
        <f ca="1">NETWORKDAYS(LeaveTracker[[#This Row],[Start Date]],LeaveTracker[[#This Row],[End Date]],lstHolidays)</f>
        <v>0</v>
      </c>
      <c r="M4562" s="27"/>
    </row>
    <row r="4563" spans="4:13" ht="30" hidden="1" customHeight="1" x14ac:dyDescent="0.3">
      <c r="D4563" s="19"/>
      <c r="E4563" s="51" t="str">
        <f>IF(ISBLANK(LeaveTracker[[#This Row],[Employee Name]]),"-----",VLOOKUP(LeaveTracker[[#This Row],[Employee Name]],Employees[[Employee Name]:[Office]],7))</f>
        <v>-----</v>
      </c>
      <c r="F4563" s="51" t="str">
        <f>IF(ISBLANK(LeaveTracker[[#This Row],[Employee Name]]),"-----",VLOOKUP(LeaveTracker[[#This Row],[Employee Name]],Employees[[Employee Name]:[Office]],6))</f>
        <v>-----</v>
      </c>
      <c r="G4563" s="24"/>
      <c r="H4563" s="24"/>
      <c r="I4563" s="57"/>
      <c r="K4563" s="51" t="str">
        <f ca="1">LeaveTracker[[#This Row],[Days]]&amp;" "&amp;LeaveTracker[[#This Row],[Type of Leave]]</f>
        <v xml:space="preserve">0 </v>
      </c>
      <c r="L4563" s="23">
        <f ca="1">NETWORKDAYS(LeaveTracker[[#This Row],[Start Date]],LeaveTracker[[#This Row],[End Date]],lstHolidays)</f>
        <v>0</v>
      </c>
      <c r="M4563" s="27"/>
    </row>
    <row r="4564" spans="4:13" ht="30" hidden="1" customHeight="1" x14ac:dyDescent="0.3">
      <c r="D4564" s="19"/>
      <c r="E4564" s="51" t="str">
        <f>IF(ISBLANK(LeaveTracker[[#This Row],[Employee Name]]),"-----",VLOOKUP(LeaveTracker[[#This Row],[Employee Name]],Employees[[Employee Name]:[Office]],7))</f>
        <v>-----</v>
      </c>
      <c r="F4564" s="51" t="str">
        <f>IF(ISBLANK(LeaveTracker[[#This Row],[Employee Name]]),"-----",VLOOKUP(LeaveTracker[[#This Row],[Employee Name]],Employees[[Employee Name]:[Office]],6))</f>
        <v>-----</v>
      </c>
      <c r="G4564" s="24"/>
      <c r="H4564" s="24"/>
      <c r="I4564" s="57"/>
      <c r="K4564" s="51" t="str">
        <f ca="1">LeaveTracker[[#This Row],[Days]]&amp;" "&amp;LeaveTracker[[#This Row],[Type of Leave]]</f>
        <v xml:space="preserve">0 </v>
      </c>
      <c r="L4564" s="23">
        <f ca="1">NETWORKDAYS(LeaveTracker[[#This Row],[Start Date]],LeaveTracker[[#This Row],[End Date]],lstHolidays)</f>
        <v>0</v>
      </c>
      <c r="M4564" s="27"/>
    </row>
    <row r="4565" spans="4:13" ht="30" hidden="1" customHeight="1" x14ac:dyDescent="0.3">
      <c r="D4565" s="19"/>
      <c r="E4565" s="51" t="str">
        <f>IF(ISBLANK(LeaveTracker[[#This Row],[Employee Name]]),"-----",VLOOKUP(LeaveTracker[[#This Row],[Employee Name]],Employees[[Employee Name]:[Office]],7))</f>
        <v>-----</v>
      </c>
      <c r="F4565" s="51" t="str">
        <f>IF(ISBLANK(LeaveTracker[[#This Row],[Employee Name]]),"-----",VLOOKUP(LeaveTracker[[#This Row],[Employee Name]],Employees[[Employee Name]:[Office]],6))</f>
        <v>-----</v>
      </c>
      <c r="G4565" s="24"/>
      <c r="H4565" s="24"/>
      <c r="I4565" s="57"/>
      <c r="K4565" s="51" t="str">
        <f ca="1">LeaveTracker[[#This Row],[Days]]&amp;" "&amp;LeaveTracker[[#This Row],[Type of Leave]]</f>
        <v xml:space="preserve">0 </v>
      </c>
      <c r="L4565" s="23">
        <f ca="1">NETWORKDAYS(LeaveTracker[[#This Row],[Start Date]],LeaveTracker[[#This Row],[End Date]],lstHolidays)</f>
        <v>0</v>
      </c>
      <c r="M4565" s="27"/>
    </row>
    <row r="4566" spans="4:13" ht="30" hidden="1" customHeight="1" x14ac:dyDescent="0.3">
      <c r="D4566" s="19"/>
      <c r="E4566" s="51" t="str">
        <f>IF(ISBLANK(LeaveTracker[[#This Row],[Employee Name]]),"-----",VLOOKUP(LeaveTracker[[#This Row],[Employee Name]],Employees[[Employee Name]:[Office]],7))</f>
        <v>-----</v>
      </c>
      <c r="F4566" s="51" t="str">
        <f>IF(ISBLANK(LeaveTracker[[#This Row],[Employee Name]]),"-----",VLOOKUP(LeaveTracker[[#This Row],[Employee Name]],Employees[[Employee Name]:[Office]],6))</f>
        <v>-----</v>
      </c>
      <c r="G4566" s="24"/>
      <c r="H4566" s="24"/>
      <c r="I4566" s="57"/>
      <c r="K4566" s="51" t="str">
        <f ca="1">LeaveTracker[[#This Row],[Days]]&amp;" "&amp;LeaveTracker[[#This Row],[Type of Leave]]</f>
        <v xml:space="preserve">0 </v>
      </c>
      <c r="L4566" s="23">
        <f ca="1">NETWORKDAYS(LeaveTracker[[#This Row],[Start Date]],LeaveTracker[[#This Row],[End Date]],lstHolidays)</f>
        <v>0</v>
      </c>
      <c r="M4566" s="27"/>
    </row>
    <row r="4567" spans="4:13" ht="30" hidden="1" customHeight="1" x14ac:dyDescent="0.3">
      <c r="D4567" s="19"/>
      <c r="E4567" s="51" t="str">
        <f>IF(ISBLANK(LeaveTracker[[#This Row],[Employee Name]]),"-----",VLOOKUP(LeaveTracker[[#This Row],[Employee Name]],Employees[[Employee Name]:[Office]],7))</f>
        <v>-----</v>
      </c>
      <c r="F4567" s="51" t="str">
        <f>IF(ISBLANK(LeaveTracker[[#This Row],[Employee Name]]),"-----",VLOOKUP(LeaveTracker[[#This Row],[Employee Name]],Employees[[Employee Name]:[Office]],6))</f>
        <v>-----</v>
      </c>
      <c r="G4567" s="24"/>
      <c r="H4567" s="24"/>
      <c r="I4567" s="57"/>
      <c r="K4567" s="51" t="str">
        <f ca="1">LeaveTracker[[#This Row],[Days]]&amp;" "&amp;LeaveTracker[[#This Row],[Type of Leave]]</f>
        <v xml:space="preserve">0 </v>
      </c>
      <c r="L4567" s="23">
        <f ca="1">NETWORKDAYS(LeaveTracker[[#This Row],[Start Date]],LeaveTracker[[#This Row],[End Date]],lstHolidays)</f>
        <v>0</v>
      </c>
      <c r="M4567" s="27"/>
    </row>
    <row r="4568" spans="4:13" ht="30" hidden="1" customHeight="1" x14ac:dyDescent="0.3">
      <c r="D4568" s="19"/>
      <c r="E4568" s="51" t="str">
        <f>IF(ISBLANK(LeaveTracker[[#This Row],[Employee Name]]),"-----",VLOOKUP(LeaveTracker[[#This Row],[Employee Name]],Employees[[Employee Name]:[Office]],7))</f>
        <v>-----</v>
      </c>
      <c r="F4568" s="51" t="str">
        <f>IF(ISBLANK(LeaveTracker[[#This Row],[Employee Name]]),"-----",VLOOKUP(LeaveTracker[[#This Row],[Employee Name]],Employees[[Employee Name]:[Office]],6))</f>
        <v>-----</v>
      </c>
      <c r="G4568" s="24"/>
      <c r="H4568" s="24"/>
      <c r="I4568" s="57"/>
      <c r="K4568" s="51" t="str">
        <f ca="1">LeaveTracker[[#This Row],[Days]]&amp;" "&amp;LeaveTracker[[#This Row],[Type of Leave]]</f>
        <v xml:space="preserve">0 </v>
      </c>
      <c r="L4568" s="23">
        <f ca="1">NETWORKDAYS(LeaveTracker[[#This Row],[Start Date]],LeaveTracker[[#This Row],[End Date]],lstHolidays)</f>
        <v>0</v>
      </c>
      <c r="M4568" s="27"/>
    </row>
    <row r="4569" spans="4:13" ht="30" hidden="1" customHeight="1" x14ac:dyDescent="0.3">
      <c r="D4569" s="19"/>
      <c r="E4569" s="51" t="str">
        <f>IF(ISBLANK(LeaveTracker[[#This Row],[Employee Name]]),"-----",VLOOKUP(LeaveTracker[[#This Row],[Employee Name]],Employees[[Employee Name]:[Office]],7))</f>
        <v>-----</v>
      </c>
      <c r="F4569" s="51" t="str">
        <f>IF(ISBLANK(LeaveTracker[[#This Row],[Employee Name]]),"-----",VLOOKUP(LeaveTracker[[#This Row],[Employee Name]],Employees[[Employee Name]:[Office]],6))</f>
        <v>-----</v>
      </c>
      <c r="G4569" s="24"/>
      <c r="H4569" s="24"/>
      <c r="I4569" s="57"/>
      <c r="K4569" s="51" t="str">
        <f ca="1">LeaveTracker[[#This Row],[Days]]&amp;" "&amp;LeaveTracker[[#This Row],[Type of Leave]]</f>
        <v xml:space="preserve">0 </v>
      </c>
      <c r="L4569" s="23">
        <f ca="1">NETWORKDAYS(LeaveTracker[[#This Row],[Start Date]],LeaveTracker[[#This Row],[End Date]],lstHolidays)</f>
        <v>0</v>
      </c>
      <c r="M4569" s="27"/>
    </row>
    <row r="4570" spans="4:13" ht="30" hidden="1" customHeight="1" x14ac:dyDescent="0.3">
      <c r="D4570" s="19"/>
      <c r="E4570" s="51" t="str">
        <f>IF(ISBLANK(LeaveTracker[[#This Row],[Employee Name]]),"-----",VLOOKUP(LeaveTracker[[#This Row],[Employee Name]],Employees[[Employee Name]:[Office]],7))</f>
        <v>-----</v>
      </c>
      <c r="F4570" s="51" t="str">
        <f>IF(ISBLANK(LeaveTracker[[#This Row],[Employee Name]]),"-----",VLOOKUP(LeaveTracker[[#This Row],[Employee Name]],Employees[[Employee Name]:[Office]],6))</f>
        <v>-----</v>
      </c>
      <c r="G4570" s="24"/>
      <c r="H4570" s="24"/>
      <c r="I4570" s="57"/>
      <c r="K4570" s="51" t="str">
        <f ca="1">LeaveTracker[[#This Row],[Days]]&amp;" "&amp;LeaveTracker[[#This Row],[Type of Leave]]</f>
        <v xml:space="preserve">0 </v>
      </c>
      <c r="L4570" s="23">
        <f ca="1">NETWORKDAYS(LeaveTracker[[#This Row],[Start Date]],LeaveTracker[[#This Row],[End Date]],lstHolidays)</f>
        <v>0</v>
      </c>
      <c r="M4570" s="27"/>
    </row>
    <row r="4571" spans="4:13" ht="30" hidden="1" customHeight="1" x14ac:dyDescent="0.3">
      <c r="D4571" s="19"/>
      <c r="E4571" s="51" t="str">
        <f>IF(ISBLANK(LeaveTracker[[#This Row],[Employee Name]]),"-----",VLOOKUP(LeaveTracker[[#This Row],[Employee Name]],Employees[[Employee Name]:[Office]],7))</f>
        <v>-----</v>
      </c>
      <c r="F4571" s="51" t="str">
        <f>IF(ISBLANK(LeaveTracker[[#This Row],[Employee Name]]),"-----",VLOOKUP(LeaveTracker[[#This Row],[Employee Name]],Employees[[Employee Name]:[Office]],6))</f>
        <v>-----</v>
      </c>
      <c r="G4571" s="24"/>
      <c r="H4571" s="24"/>
      <c r="I4571" s="57"/>
      <c r="K4571" s="51" t="str">
        <f ca="1">LeaveTracker[[#This Row],[Days]]&amp;" "&amp;LeaveTracker[[#This Row],[Type of Leave]]</f>
        <v xml:space="preserve">0 </v>
      </c>
      <c r="L4571" s="23">
        <f ca="1">NETWORKDAYS(LeaveTracker[[#This Row],[Start Date]],LeaveTracker[[#This Row],[End Date]],lstHolidays)</f>
        <v>0</v>
      </c>
      <c r="M4571" s="27"/>
    </row>
    <row r="4572" spans="4:13" ht="30" hidden="1" customHeight="1" x14ac:dyDescent="0.3">
      <c r="D4572" s="19"/>
      <c r="E4572" s="51" t="str">
        <f>IF(ISBLANK(LeaveTracker[[#This Row],[Employee Name]]),"-----",VLOOKUP(LeaveTracker[[#This Row],[Employee Name]],Employees[[Employee Name]:[Office]],7))</f>
        <v>-----</v>
      </c>
      <c r="F4572" s="51" t="str">
        <f>IF(ISBLANK(LeaveTracker[[#This Row],[Employee Name]]),"-----",VLOOKUP(LeaveTracker[[#This Row],[Employee Name]],Employees[[Employee Name]:[Office]],6))</f>
        <v>-----</v>
      </c>
      <c r="G4572" s="24"/>
      <c r="H4572" s="24"/>
      <c r="I4572" s="57"/>
      <c r="K4572" s="51" t="str">
        <f ca="1">LeaveTracker[[#This Row],[Days]]&amp;" "&amp;LeaveTracker[[#This Row],[Type of Leave]]</f>
        <v xml:space="preserve">0 </v>
      </c>
      <c r="L4572" s="23">
        <f ca="1">NETWORKDAYS(LeaveTracker[[#This Row],[Start Date]],LeaveTracker[[#This Row],[End Date]],lstHolidays)</f>
        <v>0</v>
      </c>
      <c r="M4572" s="27"/>
    </row>
    <row r="4573" spans="4:13" ht="30" hidden="1" customHeight="1" x14ac:dyDescent="0.3">
      <c r="D4573" s="19"/>
      <c r="E4573" s="51" t="str">
        <f>IF(ISBLANK(LeaveTracker[[#This Row],[Employee Name]]),"-----",VLOOKUP(LeaveTracker[[#This Row],[Employee Name]],Employees[[Employee Name]:[Office]],7))</f>
        <v>-----</v>
      </c>
      <c r="F4573" s="51" t="str">
        <f>IF(ISBLANK(LeaveTracker[[#This Row],[Employee Name]]),"-----",VLOOKUP(LeaveTracker[[#This Row],[Employee Name]],Employees[[Employee Name]:[Office]],6))</f>
        <v>-----</v>
      </c>
      <c r="G4573" s="24"/>
      <c r="H4573" s="24"/>
      <c r="I4573" s="57"/>
      <c r="K4573" s="51" t="str">
        <f ca="1">LeaveTracker[[#This Row],[Days]]&amp;" "&amp;LeaveTracker[[#This Row],[Type of Leave]]</f>
        <v xml:space="preserve">0 </v>
      </c>
      <c r="L4573" s="23">
        <f ca="1">NETWORKDAYS(LeaveTracker[[#This Row],[Start Date]],LeaveTracker[[#This Row],[End Date]],lstHolidays)</f>
        <v>0</v>
      </c>
      <c r="M4573" s="27"/>
    </row>
    <row r="4574" spans="4:13" ht="30" hidden="1" customHeight="1" x14ac:dyDescent="0.3">
      <c r="D4574" s="19"/>
      <c r="E4574" s="51" t="str">
        <f>IF(ISBLANK(LeaveTracker[[#This Row],[Employee Name]]),"-----",VLOOKUP(LeaveTracker[[#This Row],[Employee Name]],Employees[[Employee Name]:[Office]],7))</f>
        <v>-----</v>
      </c>
      <c r="F4574" s="51" t="str">
        <f>IF(ISBLANK(LeaveTracker[[#This Row],[Employee Name]]),"-----",VLOOKUP(LeaveTracker[[#This Row],[Employee Name]],Employees[[Employee Name]:[Office]],6))</f>
        <v>-----</v>
      </c>
      <c r="G4574" s="24"/>
      <c r="H4574" s="24"/>
      <c r="I4574" s="57"/>
      <c r="K4574" s="51" t="str">
        <f ca="1">LeaveTracker[[#This Row],[Days]]&amp;" "&amp;LeaveTracker[[#This Row],[Type of Leave]]</f>
        <v xml:space="preserve">0 </v>
      </c>
      <c r="L4574" s="23">
        <f ca="1">NETWORKDAYS(LeaveTracker[[#This Row],[Start Date]],LeaveTracker[[#This Row],[End Date]],lstHolidays)</f>
        <v>0</v>
      </c>
      <c r="M4574" s="27"/>
    </row>
    <row r="4575" spans="4:13" ht="30" hidden="1" customHeight="1" x14ac:dyDescent="0.3">
      <c r="D4575" s="19"/>
      <c r="E4575" s="51" t="str">
        <f>IF(ISBLANK(LeaveTracker[[#This Row],[Employee Name]]),"-----",VLOOKUP(LeaveTracker[[#This Row],[Employee Name]],Employees[[Employee Name]:[Office]],7))</f>
        <v>-----</v>
      </c>
      <c r="F4575" s="51" t="str">
        <f>IF(ISBLANK(LeaveTracker[[#This Row],[Employee Name]]),"-----",VLOOKUP(LeaveTracker[[#This Row],[Employee Name]],Employees[[Employee Name]:[Office]],6))</f>
        <v>-----</v>
      </c>
      <c r="G4575" s="24"/>
      <c r="H4575" s="24"/>
      <c r="I4575" s="57"/>
      <c r="K4575" s="51" t="str">
        <f ca="1">LeaveTracker[[#This Row],[Days]]&amp;" "&amp;LeaveTracker[[#This Row],[Type of Leave]]</f>
        <v xml:space="preserve">0 </v>
      </c>
      <c r="L4575" s="23">
        <f ca="1">NETWORKDAYS(LeaveTracker[[#This Row],[Start Date]],LeaveTracker[[#This Row],[End Date]],lstHolidays)</f>
        <v>0</v>
      </c>
      <c r="M4575" s="27"/>
    </row>
    <row r="4576" spans="4:13" ht="30" hidden="1" customHeight="1" x14ac:dyDescent="0.3">
      <c r="D4576" s="19"/>
      <c r="E4576" s="51" t="str">
        <f>IF(ISBLANK(LeaveTracker[[#This Row],[Employee Name]]),"-----",VLOOKUP(LeaveTracker[[#This Row],[Employee Name]],Employees[[Employee Name]:[Office]],7))</f>
        <v>-----</v>
      </c>
      <c r="F4576" s="51" t="str">
        <f>IF(ISBLANK(LeaveTracker[[#This Row],[Employee Name]]),"-----",VLOOKUP(LeaveTracker[[#This Row],[Employee Name]],Employees[[Employee Name]:[Office]],6))</f>
        <v>-----</v>
      </c>
      <c r="G4576" s="24"/>
      <c r="H4576" s="24"/>
      <c r="I4576" s="57"/>
      <c r="K4576" s="51" t="str">
        <f ca="1">LeaveTracker[[#This Row],[Days]]&amp;" "&amp;LeaveTracker[[#This Row],[Type of Leave]]</f>
        <v xml:space="preserve">0 </v>
      </c>
      <c r="L4576" s="23">
        <f ca="1">NETWORKDAYS(LeaveTracker[[#This Row],[Start Date]],LeaveTracker[[#This Row],[End Date]],lstHolidays)</f>
        <v>0</v>
      </c>
      <c r="M4576" s="27"/>
    </row>
    <row r="4577" spans="4:13" ht="30" hidden="1" customHeight="1" x14ac:dyDescent="0.3">
      <c r="D4577" s="19"/>
      <c r="E4577" s="51" t="str">
        <f>IF(ISBLANK(LeaveTracker[[#This Row],[Employee Name]]),"-----",VLOOKUP(LeaveTracker[[#This Row],[Employee Name]],Employees[[Employee Name]:[Office]],7))</f>
        <v>-----</v>
      </c>
      <c r="F4577" s="51" t="str">
        <f>IF(ISBLANK(LeaveTracker[[#This Row],[Employee Name]]),"-----",VLOOKUP(LeaveTracker[[#This Row],[Employee Name]],Employees[[Employee Name]:[Office]],6))</f>
        <v>-----</v>
      </c>
      <c r="G4577" s="24"/>
      <c r="H4577" s="24"/>
      <c r="I4577" s="57"/>
      <c r="K4577" s="51" t="str">
        <f ca="1">LeaveTracker[[#This Row],[Days]]&amp;" "&amp;LeaveTracker[[#This Row],[Type of Leave]]</f>
        <v xml:space="preserve">0 </v>
      </c>
      <c r="L4577" s="23">
        <f ca="1">NETWORKDAYS(LeaveTracker[[#This Row],[Start Date]],LeaveTracker[[#This Row],[End Date]],lstHolidays)</f>
        <v>0</v>
      </c>
      <c r="M4577" s="27"/>
    </row>
    <row r="4578" spans="4:13" ht="30" hidden="1" customHeight="1" x14ac:dyDescent="0.3">
      <c r="D4578" s="19"/>
      <c r="E4578" s="51" t="str">
        <f>IF(ISBLANK(LeaveTracker[[#This Row],[Employee Name]]),"-----",VLOOKUP(LeaveTracker[[#This Row],[Employee Name]],Employees[[Employee Name]:[Office]],7))</f>
        <v>-----</v>
      </c>
      <c r="F4578" s="51" t="str">
        <f>IF(ISBLANK(LeaveTracker[[#This Row],[Employee Name]]),"-----",VLOOKUP(LeaveTracker[[#This Row],[Employee Name]],Employees[[Employee Name]:[Office]],6))</f>
        <v>-----</v>
      </c>
      <c r="G4578" s="24"/>
      <c r="H4578" s="24"/>
      <c r="I4578" s="57"/>
      <c r="K4578" s="51" t="str">
        <f ca="1">LeaveTracker[[#This Row],[Days]]&amp;" "&amp;LeaveTracker[[#This Row],[Type of Leave]]</f>
        <v xml:space="preserve">0 </v>
      </c>
      <c r="L4578" s="23">
        <f ca="1">NETWORKDAYS(LeaveTracker[[#This Row],[Start Date]],LeaveTracker[[#This Row],[End Date]],lstHolidays)</f>
        <v>0</v>
      </c>
      <c r="M4578" s="27"/>
    </row>
    <row r="4579" spans="4:13" ht="30" hidden="1" customHeight="1" x14ac:dyDescent="0.3">
      <c r="D4579" s="19"/>
      <c r="E4579" s="51" t="str">
        <f>IF(ISBLANK(LeaveTracker[[#This Row],[Employee Name]]),"-----",VLOOKUP(LeaveTracker[[#This Row],[Employee Name]],Employees[[Employee Name]:[Office]],7))</f>
        <v>-----</v>
      </c>
      <c r="F4579" s="51" t="str">
        <f>IF(ISBLANK(LeaveTracker[[#This Row],[Employee Name]]),"-----",VLOOKUP(LeaveTracker[[#This Row],[Employee Name]],Employees[[Employee Name]:[Office]],6))</f>
        <v>-----</v>
      </c>
      <c r="G4579" s="24"/>
      <c r="H4579" s="24"/>
      <c r="I4579" s="57"/>
      <c r="K4579" s="51" t="str">
        <f ca="1">LeaveTracker[[#This Row],[Days]]&amp;" "&amp;LeaveTracker[[#This Row],[Type of Leave]]</f>
        <v xml:space="preserve">0 </v>
      </c>
      <c r="L4579" s="23">
        <f ca="1">NETWORKDAYS(LeaveTracker[[#This Row],[Start Date]],LeaveTracker[[#This Row],[End Date]],lstHolidays)</f>
        <v>0</v>
      </c>
      <c r="M4579" s="27"/>
    </row>
    <row r="4580" spans="4:13" ht="30" hidden="1" customHeight="1" x14ac:dyDescent="0.3">
      <c r="D4580" s="19"/>
      <c r="E4580" s="51" t="str">
        <f>IF(ISBLANK(LeaveTracker[[#This Row],[Employee Name]]),"-----",VLOOKUP(LeaveTracker[[#This Row],[Employee Name]],Employees[[Employee Name]:[Office]],7))</f>
        <v>-----</v>
      </c>
      <c r="F4580" s="51" t="str">
        <f>IF(ISBLANK(LeaveTracker[[#This Row],[Employee Name]]),"-----",VLOOKUP(LeaveTracker[[#This Row],[Employee Name]],Employees[[Employee Name]:[Office]],6))</f>
        <v>-----</v>
      </c>
      <c r="G4580" s="24"/>
      <c r="H4580" s="24"/>
      <c r="I4580" s="57"/>
      <c r="K4580" s="51" t="str">
        <f ca="1">LeaveTracker[[#This Row],[Days]]&amp;" "&amp;LeaveTracker[[#This Row],[Type of Leave]]</f>
        <v xml:space="preserve">0 </v>
      </c>
      <c r="L4580" s="23">
        <f ca="1">NETWORKDAYS(LeaveTracker[[#This Row],[Start Date]],LeaveTracker[[#This Row],[End Date]],lstHolidays)</f>
        <v>0</v>
      </c>
      <c r="M4580" s="27"/>
    </row>
    <row r="4581" spans="4:13" ht="30" hidden="1" customHeight="1" x14ac:dyDescent="0.3">
      <c r="D4581" s="19"/>
      <c r="E4581" s="51" t="str">
        <f>IF(ISBLANK(LeaveTracker[[#This Row],[Employee Name]]),"-----",VLOOKUP(LeaveTracker[[#This Row],[Employee Name]],Employees[[Employee Name]:[Office]],7))</f>
        <v>-----</v>
      </c>
      <c r="F4581" s="51" t="str">
        <f>IF(ISBLANK(LeaveTracker[[#This Row],[Employee Name]]),"-----",VLOOKUP(LeaveTracker[[#This Row],[Employee Name]],Employees[[Employee Name]:[Office]],6))</f>
        <v>-----</v>
      </c>
      <c r="G4581" s="24"/>
      <c r="H4581" s="24"/>
      <c r="I4581" s="57"/>
      <c r="K4581" s="51" t="str">
        <f ca="1">LeaveTracker[[#This Row],[Days]]&amp;" "&amp;LeaveTracker[[#This Row],[Type of Leave]]</f>
        <v xml:space="preserve">0 </v>
      </c>
      <c r="L4581" s="23">
        <f ca="1">NETWORKDAYS(LeaveTracker[[#This Row],[Start Date]],LeaveTracker[[#This Row],[End Date]],lstHolidays)</f>
        <v>0</v>
      </c>
      <c r="M4581" s="27"/>
    </row>
    <row r="4582" spans="4:13" ht="30" hidden="1" customHeight="1" x14ac:dyDescent="0.3">
      <c r="D4582" s="19"/>
      <c r="E4582" s="51" t="str">
        <f>IF(ISBLANK(LeaveTracker[[#This Row],[Employee Name]]),"-----",VLOOKUP(LeaveTracker[[#This Row],[Employee Name]],Employees[[Employee Name]:[Office]],7))</f>
        <v>-----</v>
      </c>
      <c r="F4582" s="51" t="str">
        <f>IF(ISBLANK(LeaveTracker[[#This Row],[Employee Name]]),"-----",VLOOKUP(LeaveTracker[[#This Row],[Employee Name]],Employees[[Employee Name]:[Office]],6))</f>
        <v>-----</v>
      </c>
      <c r="G4582" s="24"/>
      <c r="H4582" s="24"/>
      <c r="I4582" s="57"/>
      <c r="K4582" s="51" t="str">
        <f ca="1">LeaveTracker[[#This Row],[Days]]&amp;" "&amp;LeaveTracker[[#This Row],[Type of Leave]]</f>
        <v xml:space="preserve">0 </v>
      </c>
      <c r="L4582" s="23">
        <f ca="1">NETWORKDAYS(LeaveTracker[[#This Row],[Start Date]],LeaveTracker[[#This Row],[End Date]],lstHolidays)</f>
        <v>0</v>
      </c>
      <c r="M4582" s="27"/>
    </row>
    <row r="4583" spans="4:13" ht="30" hidden="1" customHeight="1" x14ac:dyDescent="0.3">
      <c r="D4583" s="19"/>
      <c r="E4583" s="51" t="str">
        <f>IF(ISBLANK(LeaveTracker[[#This Row],[Employee Name]]),"-----",VLOOKUP(LeaveTracker[[#This Row],[Employee Name]],Employees[[Employee Name]:[Office]],7))</f>
        <v>-----</v>
      </c>
      <c r="F4583" s="51" t="str">
        <f>IF(ISBLANK(LeaveTracker[[#This Row],[Employee Name]]),"-----",VLOOKUP(LeaveTracker[[#This Row],[Employee Name]],Employees[[Employee Name]:[Office]],6))</f>
        <v>-----</v>
      </c>
      <c r="G4583" s="24"/>
      <c r="H4583" s="24"/>
      <c r="I4583" s="57"/>
      <c r="K4583" s="51" t="str">
        <f ca="1">LeaveTracker[[#This Row],[Days]]&amp;" "&amp;LeaveTracker[[#This Row],[Type of Leave]]</f>
        <v xml:space="preserve">0 </v>
      </c>
      <c r="L4583" s="23">
        <f ca="1">NETWORKDAYS(LeaveTracker[[#This Row],[Start Date]],LeaveTracker[[#This Row],[End Date]],lstHolidays)</f>
        <v>0</v>
      </c>
      <c r="M4583" s="27"/>
    </row>
    <row r="4584" spans="4:13" ht="30" hidden="1" customHeight="1" x14ac:dyDescent="0.3">
      <c r="D4584" s="19"/>
      <c r="E4584" s="51" t="str">
        <f>IF(ISBLANK(LeaveTracker[[#This Row],[Employee Name]]),"-----",VLOOKUP(LeaveTracker[[#This Row],[Employee Name]],Employees[[Employee Name]:[Office]],7))</f>
        <v>-----</v>
      </c>
      <c r="F4584" s="51" t="str">
        <f>IF(ISBLANK(LeaveTracker[[#This Row],[Employee Name]]),"-----",VLOOKUP(LeaveTracker[[#This Row],[Employee Name]],Employees[[Employee Name]:[Office]],6))</f>
        <v>-----</v>
      </c>
      <c r="G4584" s="24"/>
      <c r="H4584" s="24"/>
      <c r="I4584" s="57"/>
      <c r="K4584" s="51" t="str">
        <f ca="1">LeaveTracker[[#This Row],[Days]]&amp;" "&amp;LeaveTracker[[#This Row],[Type of Leave]]</f>
        <v xml:space="preserve">0 </v>
      </c>
      <c r="L4584" s="23">
        <f ca="1">NETWORKDAYS(LeaveTracker[[#This Row],[Start Date]],LeaveTracker[[#This Row],[End Date]],lstHolidays)</f>
        <v>0</v>
      </c>
      <c r="M4584" s="27"/>
    </row>
    <row r="4585" spans="4:13" ht="30" hidden="1" customHeight="1" x14ac:dyDescent="0.3">
      <c r="D4585" s="19"/>
      <c r="E4585" s="51" t="str">
        <f>IF(ISBLANK(LeaveTracker[[#This Row],[Employee Name]]),"-----",VLOOKUP(LeaveTracker[[#This Row],[Employee Name]],Employees[[Employee Name]:[Office]],7))</f>
        <v>-----</v>
      </c>
      <c r="F4585" s="51" t="str">
        <f>IF(ISBLANK(LeaveTracker[[#This Row],[Employee Name]]),"-----",VLOOKUP(LeaveTracker[[#This Row],[Employee Name]],Employees[[Employee Name]:[Office]],6))</f>
        <v>-----</v>
      </c>
      <c r="G4585" s="24"/>
      <c r="H4585" s="24"/>
      <c r="I4585" s="57"/>
      <c r="K4585" s="51" t="str">
        <f ca="1">LeaveTracker[[#This Row],[Days]]&amp;" "&amp;LeaveTracker[[#This Row],[Type of Leave]]</f>
        <v xml:space="preserve">0 </v>
      </c>
      <c r="L4585" s="23">
        <f ca="1">NETWORKDAYS(LeaveTracker[[#This Row],[Start Date]],LeaveTracker[[#This Row],[End Date]],lstHolidays)</f>
        <v>0</v>
      </c>
      <c r="M4585" s="27"/>
    </row>
    <row r="4586" spans="4:13" ht="30" hidden="1" customHeight="1" x14ac:dyDescent="0.3">
      <c r="D4586" s="19"/>
      <c r="E4586" s="51" t="str">
        <f>IF(ISBLANK(LeaveTracker[[#This Row],[Employee Name]]),"-----",VLOOKUP(LeaveTracker[[#This Row],[Employee Name]],Employees[[Employee Name]:[Office]],7))</f>
        <v>-----</v>
      </c>
      <c r="F4586" s="51" t="str">
        <f>IF(ISBLANK(LeaveTracker[[#This Row],[Employee Name]]),"-----",VLOOKUP(LeaveTracker[[#This Row],[Employee Name]],Employees[[Employee Name]:[Office]],6))</f>
        <v>-----</v>
      </c>
      <c r="G4586" s="24"/>
      <c r="H4586" s="24"/>
      <c r="I4586" s="57"/>
      <c r="K4586" s="51" t="str">
        <f ca="1">LeaveTracker[[#This Row],[Days]]&amp;" "&amp;LeaveTracker[[#This Row],[Type of Leave]]</f>
        <v xml:space="preserve">0 </v>
      </c>
      <c r="L4586" s="23">
        <f ca="1">NETWORKDAYS(LeaveTracker[[#This Row],[Start Date]],LeaveTracker[[#This Row],[End Date]],lstHolidays)</f>
        <v>0</v>
      </c>
      <c r="M4586" s="27"/>
    </row>
    <row r="4587" spans="4:13" ht="30" hidden="1" customHeight="1" x14ac:dyDescent="0.3">
      <c r="D4587" s="19"/>
      <c r="E4587" s="51" t="str">
        <f>IF(ISBLANK(LeaveTracker[[#This Row],[Employee Name]]),"-----",VLOOKUP(LeaveTracker[[#This Row],[Employee Name]],Employees[[Employee Name]:[Office]],7))</f>
        <v>-----</v>
      </c>
      <c r="F4587" s="51" t="str">
        <f>IF(ISBLANK(LeaveTracker[[#This Row],[Employee Name]]),"-----",VLOOKUP(LeaveTracker[[#This Row],[Employee Name]],Employees[[Employee Name]:[Office]],6))</f>
        <v>-----</v>
      </c>
      <c r="G4587" s="24"/>
      <c r="H4587" s="24"/>
      <c r="I4587" s="57"/>
      <c r="K4587" s="51" t="str">
        <f ca="1">LeaveTracker[[#This Row],[Days]]&amp;" "&amp;LeaveTracker[[#This Row],[Type of Leave]]</f>
        <v xml:space="preserve">0 </v>
      </c>
      <c r="L4587" s="23">
        <f ca="1">NETWORKDAYS(LeaveTracker[[#This Row],[Start Date]],LeaveTracker[[#This Row],[End Date]],lstHolidays)</f>
        <v>0</v>
      </c>
      <c r="M4587" s="27"/>
    </row>
    <row r="4588" spans="4:13" ht="30" hidden="1" customHeight="1" x14ac:dyDescent="0.3">
      <c r="D4588" s="19"/>
      <c r="E4588" s="51" t="str">
        <f>IF(ISBLANK(LeaveTracker[[#This Row],[Employee Name]]),"-----",VLOOKUP(LeaveTracker[[#This Row],[Employee Name]],Employees[[Employee Name]:[Office]],7))</f>
        <v>-----</v>
      </c>
      <c r="F4588" s="51" t="str">
        <f>IF(ISBLANK(LeaveTracker[[#This Row],[Employee Name]]),"-----",VLOOKUP(LeaveTracker[[#This Row],[Employee Name]],Employees[[Employee Name]:[Office]],6))</f>
        <v>-----</v>
      </c>
      <c r="G4588" s="24"/>
      <c r="H4588" s="24"/>
      <c r="I4588" s="57"/>
      <c r="K4588" s="51" t="str">
        <f ca="1">LeaveTracker[[#This Row],[Days]]&amp;" "&amp;LeaveTracker[[#This Row],[Type of Leave]]</f>
        <v xml:space="preserve">0 </v>
      </c>
      <c r="L4588" s="23">
        <f ca="1">NETWORKDAYS(LeaveTracker[[#This Row],[Start Date]],LeaveTracker[[#This Row],[End Date]],lstHolidays)</f>
        <v>0</v>
      </c>
      <c r="M4588" s="27"/>
    </row>
    <row r="4589" spans="4:13" ht="30" hidden="1" customHeight="1" x14ac:dyDescent="0.3">
      <c r="D4589" s="19"/>
      <c r="E4589" s="51" t="str">
        <f>IF(ISBLANK(LeaveTracker[[#This Row],[Employee Name]]),"-----",VLOOKUP(LeaveTracker[[#This Row],[Employee Name]],Employees[[Employee Name]:[Office]],7))</f>
        <v>-----</v>
      </c>
      <c r="F4589" s="51" t="str">
        <f>IF(ISBLANK(LeaveTracker[[#This Row],[Employee Name]]),"-----",VLOOKUP(LeaveTracker[[#This Row],[Employee Name]],Employees[[Employee Name]:[Office]],6))</f>
        <v>-----</v>
      </c>
      <c r="G4589" s="24"/>
      <c r="H4589" s="24"/>
      <c r="I4589" s="57"/>
      <c r="K4589" s="51" t="str">
        <f ca="1">LeaveTracker[[#This Row],[Days]]&amp;" "&amp;LeaveTracker[[#This Row],[Type of Leave]]</f>
        <v xml:space="preserve">0 </v>
      </c>
      <c r="L4589" s="23">
        <f ca="1">NETWORKDAYS(LeaveTracker[[#This Row],[Start Date]],LeaveTracker[[#This Row],[End Date]],lstHolidays)</f>
        <v>0</v>
      </c>
      <c r="M4589" s="27"/>
    </row>
    <row r="4590" spans="4:13" ht="30" hidden="1" customHeight="1" x14ac:dyDescent="0.3">
      <c r="D4590" s="19"/>
      <c r="E4590" s="51" t="str">
        <f>IF(ISBLANK(LeaveTracker[[#This Row],[Employee Name]]),"-----",VLOOKUP(LeaveTracker[[#This Row],[Employee Name]],Employees[[Employee Name]:[Office]],7))</f>
        <v>-----</v>
      </c>
      <c r="F4590" s="51" t="str">
        <f>IF(ISBLANK(LeaveTracker[[#This Row],[Employee Name]]),"-----",VLOOKUP(LeaveTracker[[#This Row],[Employee Name]],Employees[[Employee Name]:[Office]],6))</f>
        <v>-----</v>
      </c>
      <c r="G4590" s="24"/>
      <c r="H4590" s="24"/>
      <c r="I4590" s="57"/>
      <c r="K4590" s="51" t="str">
        <f ca="1">LeaveTracker[[#This Row],[Days]]&amp;" "&amp;LeaveTracker[[#This Row],[Type of Leave]]</f>
        <v xml:space="preserve">0 </v>
      </c>
      <c r="L4590" s="23">
        <f ca="1">NETWORKDAYS(LeaveTracker[[#This Row],[Start Date]],LeaveTracker[[#This Row],[End Date]],lstHolidays)</f>
        <v>0</v>
      </c>
      <c r="M4590" s="27"/>
    </row>
    <row r="4591" spans="4:13" ht="30" hidden="1" customHeight="1" x14ac:dyDescent="0.3">
      <c r="D4591" s="19"/>
      <c r="E4591" s="51" t="str">
        <f>IF(ISBLANK(LeaveTracker[[#This Row],[Employee Name]]),"-----",VLOOKUP(LeaveTracker[[#This Row],[Employee Name]],Employees[[Employee Name]:[Office]],7))</f>
        <v>-----</v>
      </c>
      <c r="F4591" s="51" t="str">
        <f>IF(ISBLANK(LeaveTracker[[#This Row],[Employee Name]]),"-----",VLOOKUP(LeaveTracker[[#This Row],[Employee Name]],Employees[[Employee Name]:[Office]],6))</f>
        <v>-----</v>
      </c>
      <c r="G4591" s="24"/>
      <c r="H4591" s="24"/>
      <c r="I4591" s="57"/>
      <c r="K4591" s="51" t="str">
        <f ca="1">LeaveTracker[[#This Row],[Days]]&amp;" "&amp;LeaveTracker[[#This Row],[Type of Leave]]</f>
        <v xml:space="preserve">0 </v>
      </c>
      <c r="L4591" s="23">
        <f ca="1">NETWORKDAYS(LeaveTracker[[#This Row],[Start Date]],LeaveTracker[[#This Row],[End Date]],lstHolidays)</f>
        <v>0</v>
      </c>
      <c r="M4591" s="27"/>
    </row>
    <row r="4592" spans="4:13" ht="30" hidden="1" customHeight="1" x14ac:dyDescent="0.3">
      <c r="D4592" s="19"/>
      <c r="E4592" s="51" t="str">
        <f>IF(ISBLANK(LeaveTracker[[#This Row],[Employee Name]]),"-----",VLOOKUP(LeaveTracker[[#This Row],[Employee Name]],Employees[[Employee Name]:[Office]],7))</f>
        <v>-----</v>
      </c>
      <c r="F4592" s="51" t="str">
        <f>IF(ISBLANK(LeaveTracker[[#This Row],[Employee Name]]),"-----",VLOOKUP(LeaveTracker[[#This Row],[Employee Name]],Employees[[Employee Name]:[Office]],6))</f>
        <v>-----</v>
      </c>
      <c r="G4592" s="24"/>
      <c r="H4592" s="24"/>
      <c r="I4592" s="57"/>
      <c r="K4592" s="51" t="str">
        <f ca="1">LeaveTracker[[#This Row],[Days]]&amp;" "&amp;LeaveTracker[[#This Row],[Type of Leave]]</f>
        <v xml:space="preserve">0 </v>
      </c>
      <c r="L4592" s="23">
        <f ca="1">NETWORKDAYS(LeaveTracker[[#This Row],[Start Date]],LeaveTracker[[#This Row],[End Date]],lstHolidays)</f>
        <v>0</v>
      </c>
      <c r="M4592" s="27"/>
    </row>
    <row r="4593" spans="4:13" ht="30" hidden="1" customHeight="1" x14ac:dyDescent="0.3">
      <c r="D4593" s="19"/>
      <c r="E4593" s="51" t="str">
        <f>IF(ISBLANK(LeaveTracker[[#This Row],[Employee Name]]),"-----",VLOOKUP(LeaveTracker[[#This Row],[Employee Name]],Employees[[Employee Name]:[Office]],7))</f>
        <v>-----</v>
      </c>
      <c r="F4593" s="51" t="str">
        <f>IF(ISBLANK(LeaveTracker[[#This Row],[Employee Name]]),"-----",VLOOKUP(LeaveTracker[[#This Row],[Employee Name]],Employees[[Employee Name]:[Office]],6))</f>
        <v>-----</v>
      </c>
      <c r="G4593" s="24"/>
      <c r="H4593" s="24"/>
      <c r="I4593" s="57"/>
      <c r="K4593" s="51" t="str">
        <f ca="1">LeaveTracker[[#This Row],[Days]]&amp;" "&amp;LeaveTracker[[#This Row],[Type of Leave]]</f>
        <v xml:space="preserve">0 </v>
      </c>
      <c r="L4593" s="23">
        <f ca="1">NETWORKDAYS(LeaveTracker[[#This Row],[Start Date]],LeaveTracker[[#This Row],[End Date]],lstHolidays)</f>
        <v>0</v>
      </c>
      <c r="M4593" s="27"/>
    </row>
    <row r="4594" spans="4:13" ht="30" hidden="1" customHeight="1" x14ac:dyDescent="0.3">
      <c r="D4594" s="19"/>
      <c r="E4594" s="51" t="str">
        <f>IF(ISBLANK(LeaveTracker[[#This Row],[Employee Name]]),"-----",VLOOKUP(LeaveTracker[[#This Row],[Employee Name]],Employees[[Employee Name]:[Office]],7))</f>
        <v>-----</v>
      </c>
      <c r="F4594" s="51" t="str">
        <f>IF(ISBLANK(LeaveTracker[[#This Row],[Employee Name]]),"-----",VLOOKUP(LeaveTracker[[#This Row],[Employee Name]],Employees[[Employee Name]:[Office]],6))</f>
        <v>-----</v>
      </c>
      <c r="G4594" s="24"/>
      <c r="H4594" s="24"/>
      <c r="I4594" s="57"/>
      <c r="K4594" s="51" t="str">
        <f ca="1">LeaveTracker[[#This Row],[Days]]&amp;" "&amp;LeaveTracker[[#This Row],[Type of Leave]]</f>
        <v xml:space="preserve">0 </v>
      </c>
      <c r="L4594" s="23">
        <f ca="1">NETWORKDAYS(LeaveTracker[[#This Row],[Start Date]],LeaveTracker[[#This Row],[End Date]],lstHolidays)</f>
        <v>0</v>
      </c>
      <c r="M4594" s="27"/>
    </row>
    <row r="4595" spans="4:13" ht="30" hidden="1" customHeight="1" x14ac:dyDescent="0.3">
      <c r="D4595" s="19"/>
      <c r="E4595" s="51" t="str">
        <f>IF(ISBLANK(LeaveTracker[[#This Row],[Employee Name]]),"-----",VLOOKUP(LeaveTracker[[#This Row],[Employee Name]],Employees[[Employee Name]:[Office]],7))</f>
        <v>-----</v>
      </c>
      <c r="F4595" s="51" t="str">
        <f>IF(ISBLANK(LeaveTracker[[#This Row],[Employee Name]]),"-----",VLOOKUP(LeaveTracker[[#This Row],[Employee Name]],Employees[[Employee Name]:[Office]],6))</f>
        <v>-----</v>
      </c>
      <c r="G4595" s="24"/>
      <c r="H4595" s="24"/>
      <c r="I4595" s="57"/>
      <c r="K4595" s="51" t="str">
        <f ca="1">LeaveTracker[[#This Row],[Days]]&amp;" "&amp;LeaveTracker[[#This Row],[Type of Leave]]</f>
        <v xml:space="preserve">0 </v>
      </c>
      <c r="L4595" s="23">
        <f ca="1">NETWORKDAYS(LeaveTracker[[#This Row],[Start Date]],LeaveTracker[[#This Row],[End Date]],lstHolidays)</f>
        <v>0</v>
      </c>
      <c r="M4595" s="27"/>
    </row>
    <row r="4596" spans="4:13" ht="30" hidden="1" customHeight="1" x14ac:dyDescent="0.3">
      <c r="D4596" s="19"/>
      <c r="E4596" s="51" t="str">
        <f>IF(ISBLANK(LeaveTracker[[#This Row],[Employee Name]]),"-----",VLOOKUP(LeaveTracker[[#This Row],[Employee Name]],Employees[[Employee Name]:[Office]],7))</f>
        <v>-----</v>
      </c>
      <c r="F4596" s="51" t="str">
        <f>IF(ISBLANK(LeaveTracker[[#This Row],[Employee Name]]),"-----",VLOOKUP(LeaveTracker[[#This Row],[Employee Name]],Employees[[Employee Name]:[Office]],6))</f>
        <v>-----</v>
      </c>
      <c r="G4596" s="24"/>
      <c r="H4596" s="24"/>
      <c r="I4596" s="57"/>
      <c r="K4596" s="51" t="str">
        <f ca="1">LeaveTracker[[#This Row],[Days]]&amp;" "&amp;LeaveTracker[[#This Row],[Type of Leave]]</f>
        <v xml:space="preserve">0 </v>
      </c>
      <c r="L4596" s="23">
        <f ca="1">NETWORKDAYS(LeaveTracker[[#This Row],[Start Date]],LeaveTracker[[#This Row],[End Date]],lstHolidays)</f>
        <v>0</v>
      </c>
      <c r="M4596" s="27"/>
    </row>
    <row r="4597" spans="4:13" ht="30" hidden="1" customHeight="1" x14ac:dyDescent="0.3">
      <c r="D4597" s="19"/>
      <c r="E4597" s="51" t="str">
        <f>IF(ISBLANK(LeaveTracker[[#This Row],[Employee Name]]),"-----",VLOOKUP(LeaveTracker[[#This Row],[Employee Name]],Employees[[Employee Name]:[Office]],7))</f>
        <v>-----</v>
      </c>
      <c r="F4597" s="51" t="str">
        <f>IF(ISBLANK(LeaveTracker[[#This Row],[Employee Name]]),"-----",VLOOKUP(LeaveTracker[[#This Row],[Employee Name]],Employees[[Employee Name]:[Office]],6))</f>
        <v>-----</v>
      </c>
      <c r="G4597" s="24"/>
      <c r="H4597" s="24"/>
      <c r="I4597" s="57"/>
      <c r="K4597" s="51" t="str">
        <f ca="1">LeaveTracker[[#This Row],[Days]]&amp;" "&amp;LeaveTracker[[#This Row],[Type of Leave]]</f>
        <v xml:space="preserve">0 </v>
      </c>
      <c r="L4597" s="23">
        <f ca="1">NETWORKDAYS(LeaveTracker[[#This Row],[Start Date]],LeaveTracker[[#This Row],[End Date]],lstHolidays)</f>
        <v>0</v>
      </c>
      <c r="M4597" s="27"/>
    </row>
    <row r="4598" spans="4:13" ht="30" hidden="1" customHeight="1" x14ac:dyDescent="0.3">
      <c r="D4598" s="19"/>
      <c r="E4598" s="51" t="str">
        <f>IF(ISBLANK(LeaveTracker[[#This Row],[Employee Name]]),"-----",VLOOKUP(LeaveTracker[[#This Row],[Employee Name]],Employees[[Employee Name]:[Office]],7))</f>
        <v>-----</v>
      </c>
      <c r="F4598" s="51" t="str">
        <f>IF(ISBLANK(LeaveTracker[[#This Row],[Employee Name]]),"-----",VLOOKUP(LeaveTracker[[#This Row],[Employee Name]],Employees[[Employee Name]:[Office]],6))</f>
        <v>-----</v>
      </c>
      <c r="G4598" s="24"/>
      <c r="H4598" s="24"/>
      <c r="I4598" s="57"/>
      <c r="K4598" s="51" t="str">
        <f ca="1">LeaveTracker[[#This Row],[Days]]&amp;" "&amp;LeaveTracker[[#This Row],[Type of Leave]]</f>
        <v xml:space="preserve">0 </v>
      </c>
      <c r="L4598" s="23">
        <f ca="1">NETWORKDAYS(LeaveTracker[[#This Row],[Start Date]],LeaveTracker[[#This Row],[End Date]],lstHolidays)</f>
        <v>0</v>
      </c>
      <c r="M4598" s="27"/>
    </row>
    <row r="4599" spans="4:13" ht="30" hidden="1" customHeight="1" x14ac:dyDescent="0.3">
      <c r="D4599" s="19"/>
      <c r="E4599" s="51" t="str">
        <f>IF(ISBLANK(LeaveTracker[[#This Row],[Employee Name]]),"-----",VLOOKUP(LeaveTracker[[#This Row],[Employee Name]],Employees[[Employee Name]:[Office]],7))</f>
        <v>-----</v>
      </c>
      <c r="F4599" s="51" t="str">
        <f>IF(ISBLANK(LeaveTracker[[#This Row],[Employee Name]]),"-----",VLOOKUP(LeaveTracker[[#This Row],[Employee Name]],Employees[[Employee Name]:[Office]],6))</f>
        <v>-----</v>
      </c>
      <c r="G4599" s="24"/>
      <c r="H4599" s="24"/>
      <c r="I4599" s="57"/>
      <c r="K4599" s="51" t="str">
        <f ca="1">LeaveTracker[[#This Row],[Days]]&amp;" "&amp;LeaveTracker[[#This Row],[Type of Leave]]</f>
        <v xml:space="preserve">0 </v>
      </c>
      <c r="L4599" s="23">
        <f ca="1">NETWORKDAYS(LeaveTracker[[#This Row],[Start Date]],LeaveTracker[[#This Row],[End Date]],lstHolidays)</f>
        <v>0</v>
      </c>
      <c r="M4599" s="27"/>
    </row>
    <row r="4600" spans="4:13" ht="30" hidden="1" customHeight="1" x14ac:dyDescent="0.3">
      <c r="D4600" s="19"/>
      <c r="E4600" s="51" t="str">
        <f>IF(ISBLANK(LeaveTracker[[#This Row],[Employee Name]]),"-----",VLOOKUP(LeaveTracker[[#This Row],[Employee Name]],Employees[[Employee Name]:[Office]],7))</f>
        <v>-----</v>
      </c>
      <c r="F4600" s="51" t="str">
        <f>IF(ISBLANK(LeaveTracker[[#This Row],[Employee Name]]),"-----",VLOOKUP(LeaveTracker[[#This Row],[Employee Name]],Employees[[Employee Name]:[Office]],6))</f>
        <v>-----</v>
      </c>
      <c r="G4600" s="24"/>
      <c r="H4600" s="24"/>
      <c r="I4600" s="57"/>
      <c r="K4600" s="51" t="str">
        <f ca="1">LeaveTracker[[#This Row],[Days]]&amp;" "&amp;LeaveTracker[[#This Row],[Type of Leave]]</f>
        <v xml:space="preserve">0 </v>
      </c>
      <c r="L4600" s="23">
        <f ca="1">NETWORKDAYS(LeaveTracker[[#This Row],[Start Date]],LeaveTracker[[#This Row],[End Date]],lstHolidays)</f>
        <v>0</v>
      </c>
      <c r="M4600" s="27"/>
    </row>
    <row r="4601" spans="4:13" ht="30" hidden="1" customHeight="1" x14ac:dyDescent="0.3">
      <c r="D4601" s="19"/>
      <c r="E4601" s="51" t="str">
        <f>IF(ISBLANK(LeaveTracker[[#This Row],[Employee Name]]),"-----",VLOOKUP(LeaveTracker[[#This Row],[Employee Name]],Employees[[Employee Name]:[Office]],7))</f>
        <v>-----</v>
      </c>
      <c r="F4601" s="51" t="str">
        <f>IF(ISBLANK(LeaveTracker[[#This Row],[Employee Name]]),"-----",VLOOKUP(LeaveTracker[[#This Row],[Employee Name]],Employees[[Employee Name]:[Office]],6))</f>
        <v>-----</v>
      </c>
      <c r="G4601" s="24"/>
      <c r="H4601" s="24"/>
      <c r="I4601" s="57"/>
      <c r="K4601" s="51" t="str">
        <f ca="1">LeaveTracker[[#This Row],[Days]]&amp;" "&amp;LeaveTracker[[#This Row],[Type of Leave]]</f>
        <v xml:space="preserve">0 </v>
      </c>
      <c r="L4601" s="23">
        <f ca="1">NETWORKDAYS(LeaveTracker[[#This Row],[Start Date]],LeaveTracker[[#This Row],[End Date]],lstHolidays)</f>
        <v>0</v>
      </c>
      <c r="M4601" s="27"/>
    </row>
    <row r="4602" spans="4:13" ht="30" hidden="1" customHeight="1" x14ac:dyDescent="0.3">
      <c r="D4602" s="19"/>
      <c r="E4602" s="51" t="str">
        <f>IF(ISBLANK(LeaveTracker[[#This Row],[Employee Name]]),"-----",VLOOKUP(LeaveTracker[[#This Row],[Employee Name]],Employees[[Employee Name]:[Office]],7))</f>
        <v>-----</v>
      </c>
      <c r="F4602" s="51" t="str">
        <f>IF(ISBLANK(LeaveTracker[[#This Row],[Employee Name]]),"-----",VLOOKUP(LeaveTracker[[#This Row],[Employee Name]],Employees[[Employee Name]:[Office]],6))</f>
        <v>-----</v>
      </c>
      <c r="G4602" s="24"/>
      <c r="H4602" s="24"/>
      <c r="I4602" s="57"/>
      <c r="K4602" s="51" t="str">
        <f ca="1">LeaveTracker[[#This Row],[Days]]&amp;" "&amp;LeaveTracker[[#This Row],[Type of Leave]]</f>
        <v xml:space="preserve">0 </v>
      </c>
      <c r="L4602" s="23">
        <f ca="1">NETWORKDAYS(LeaveTracker[[#This Row],[Start Date]],LeaveTracker[[#This Row],[End Date]],lstHolidays)</f>
        <v>0</v>
      </c>
      <c r="M4602" s="27"/>
    </row>
    <row r="4603" spans="4:13" ht="30" hidden="1" customHeight="1" x14ac:dyDescent="0.3">
      <c r="D4603" s="19"/>
      <c r="E4603" s="51" t="str">
        <f>IF(ISBLANK(LeaveTracker[[#This Row],[Employee Name]]),"-----",VLOOKUP(LeaveTracker[[#This Row],[Employee Name]],Employees[[Employee Name]:[Office]],7))</f>
        <v>-----</v>
      </c>
      <c r="F4603" s="51" t="str">
        <f>IF(ISBLANK(LeaveTracker[[#This Row],[Employee Name]]),"-----",VLOOKUP(LeaveTracker[[#This Row],[Employee Name]],Employees[[Employee Name]:[Office]],6))</f>
        <v>-----</v>
      </c>
      <c r="G4603" s="24"/>
      <c r="H4603" s="24"/>
      <c r="I4603" s="57"/>
      <c r="K4603" s="51" t="str">
        <f ca="1">LeaveTracker[[#This Row],[Days]]&amp;" "&amp;LeaveTracker[[#This Row],[Type of Leave]]</f>
        <v xml:space="preserve">0 </v>
      </c>
      <c r="L4603" s="23">
        <f ca="1">NETWORKDAYS(LeaveTracker[[#This Row],[Start Date]],LeaveTracker[[#This Row],[End Date]],lstHolidays)</f>
        <v>0</v>
      </c>
      <c r="M4603" s="27"/>
    </row>
    <row r="4604" spans="4:13" ht="30" hidden="1" customHeight="1" x14ac:dyDescent="0.3">
      <c r="D4604" s="19"/>
      <c r="E4604" s="51" t="str">
        <f>IF(ISBLANK(LeaveTracker[[#This Row],[Employee Name]]),"-----",VLOOKUP(LeaveTracker[[#This Row],[Employee Name]],Employees[[Employee Name]:[Office]],7))</f>
        <v>-----</v>
      </c>
      <c r="F4604" s="51" t="str">
        <f>IF(ISBLANK(LeaveTracker[[#This Row],[Employee Name]]),"-----",VLOOKUP(LeaveTracker[[#This Row],[Employee Name]],Employees[[Employee Name]:[Office]],6))</f>
        <v>-----</v>
      </c>
      <c r="G4604" s="24"/>
      <c r="H4604" s="24"/>
      <c r="I4604" s="57"/>
      <c r="K4604" s="51" t="str">
        <f ca="1">LeaveTracker[[#This Row],[Days]]&amp;" "&amp;LeaveTracker[[#This Row],[Type of Leave]]</f>
        <v xml:space="preserve">0 </v>
      </c>
      <c r="L4604" s="23">
        <f ca="1">NETWORKDAYS(LeaveTracker[[#This Row],[Start Date]],LeaveTracker[[#This Row],[End Date]],lstHolidays)</f>
        <v>0</v>
      </c>
      <c r="M4604" s="27"/>
    </row>
    <row r="4605" spans="4:13" ht="30" hidden="1" customHeight="1" x14ac:dyDescent="0.3">
      <c r="D4605" s="19"/>
      <c r="E4605" s="51" t="str">
        <f>IF(ISBLANK(LeaveTracker[[#This Row],[Employee Name]]),"-----",VLOOKUP(LeaveTracker[[#This Row],[Employee Name]],Employees[[Employee Name]:[Office]],7))</f>
        <v>-----</v>
      </c>
      <c r="F4605" s="51" t="str">
        <f>IF(ISBLANK(LeaveTracker[[#This Row],[Employee Name]]),"-----",VLOOKUP(LeaveTracker[[#This Row],[Employee Name]],Employees[[Employee Name]:[Office]],6))</f>
        <v>-----</v>
      </c>
      <c r="G4605" s="24"/>
      <c r="H4605" s="24"/>
      <c r="I4605" s="57"/>
      <c r="K4605" s="51" t="str">
        <f ca="1">LeaveTracker[[#This Row],[Days]]&amp;" "&amp;LeaveTracker[[#This Row],[Type of Leave]]</f>
        <v xml:space="preserve">0 </v>
      </c>
      <c r="L4605" s="23">
        <f ca="1">NETWORKDAYS(LeaveTracker[[#This Row],[Start Date]],LeaveTracker[[#This Row],[End Date]],lstHolidays)</f>
        <v>0</v>
      </c>
      <c r="M4605" s="27"/>
    </row>
    <row r="4606" spans="4:13" ht="30" hidden="1" customHeight="1" x14ac:dyDescent="0.3">
      <c r="D4606" s="19"/>
      <c r="E4606" s="51" t="str">
        <f>IF(ISBLANK(LeaveTracker[[#This Row],[Employee Name]]),"-----",VLOOKUP(LeaveTracker[[#This Row],[Employee Name]],Employees[[Employee Name]:[Office]],7))</f>
        <v>-----</v>
      </c>
      <c r="F4606" s="51" t="str">
        <f>IF(ISBLANK(LeaveTracker[[#This Row],[Employee Name]]),"-----",VLOOKUP(LeaveTracker[[#This Row],[Employee Name]],Employees[[Employee Name]:[Office]],6))</f>
        <v>-----</v>
      </c>
      <c r="G4606" s="24"/>
      <c r="H4606" s="24"/>
      <c r="I4606" s="57"/>
      <c r="K4606" s="51" t="str">
        <f ca="1">LeaveTracker[[#This Row],[Days]]&amp;" "&amp;LeaveTracker[[#This Row],[Type of Leave]]</f>
        <v xml:space="preserve">0 </v>
      </c>
      <c r="L4606" s="23">
        <f ca="1">NETWORKDAYS(LeaveTracker[[#This Row],[Start Date]],LeaveTracker[[#This Row],[End Date]],lstHolidays)</f>
        <v>0</v>
      </c>
      <c r="M4606" s="27"/>
    </row>
    <row r="4607" spans="4:13" ht="30" hidden="1" customHeight="1" x14ac:dyDescent="0.3">
      <c r="D4607" s="19"/>
      <c r="E4607" s="51" t="str">
        <f>IF(ISBLANK(LeaveTracker[[#This Row],[Employee Name]]),"-----",VLOOKUP(LeaveTracker[[#This Row],[Employee Name]],Employees[[Employee Name]:[Office]],7))</f>
        <v>-----</v>
      </c>
      <c r="F4607" s="51" t="str">
        <f>IF(ISBLANK(LeaveTracker[[#This Row],[Employee Name]]),"-----",VLOOKUP(LeaveTracker[[#This Row],[Employee Name]],Employees[[Employee Name]:[Office]],6))</f>
        <v>-----</v>
      </c>
      <c r="G4607" s="24"/>
      <c r="H4607" s="24"/>
      <c r="I4607" s="57"/>
      <c r="K4607" s="51" t="str">
        <f ca="1">LeaveTracker[[#This Row],[Days]]&amp;" "&amp;LeaveTracker[[#This Row],[Type of Leave]]</f>
        <v xml:space="preserve">0 </v>
      </c>
      <c r="L4607" s="23">
        <f ca="1">NETWORKDAYS(LeaveTracker[[#This Row],[Start Date]],LeaveTracker[[#This Row],[End Date]],lstHolidays)</f>
        <v>0</v>
      </c>
      <c r="M4607" s="27"/>
    </row>
    <row r="4608" spans="4:13" ht="30" hidden="1" customHeight="1" x14ac:dyDescent="0.3">
      <c r="D4608" s="19"/>
      <c r="E4608" s="51" t="str">
        <f>IF(ISBLANK(LeaveTracker[[#This Row],[Employee Name]]),"-----",VLOOKUP(LeaveTracker[[#This Row],[Employee Name]],Employees[[Employee Name]:[Office]],7))</f>
        <v>-----</v>
      </c>
      <c r="F4608" s="51" t="str">
        <f>IF(ISBLANK(LeaveTracker[[#This Row],[Employee Name]]),"-----",VLOOKUP(LeaveTracker[[#This Row],[Employee Name]],Employees[[Employee Name]:[Office]],6))</f>
        <v>-----</v>
      </c>
      <c r="G4608" s="24"/>
      <c r="H4608" s="24"/>
      <c r="I4608" s="57"/>
      <c r="K4608" s="51" t="str">
        <f ca="1">LeaveTracker[[#This Row],[Days]]&amp;" "&amp;LeaveTracker[[#This Row],[Type of Leave]]</f>
        <v xml:space="preserve">0 </v>
      </c>
      <c r="L4608" s="23">
        <f ca="1">NETWORKDAYS(LeaveTracker[[#This Row],[Start Date]],LeaveTracker[[#This Row],[End Date]],lstHolidays)</f>
        <v>0</v>
      </c>
      <c r="M4608" s="27"/>
    </row>
    <row r="4609" spans="4:13" ht="30" hidden="1" customHeight="1" x14ac:dyDescent="0.3">
      <c r="D4609" s="19"/>
      <c r="E4609" s="51" t="str">
        <f>IF(ISBLANK(LeaveTracker[[#This Row],[Employee Name]]),"-----",VLOOKUP(LeaveTracker[[#This Row],[Employee Name]],Employees[[Employee Name]:[Office]],7))</f>
        <v>-----</v>
      </c>
      <c r="F4609" s="51" t="str">
        <f>IF(ISBLANK(LeaveTracker[[#This Row],[Employee Name]]),"-----",VLOOKUP(LeaveTracker[[#This Row],[Employee Name]],Employees[[Employee Name]:[Office]],6))</f>
        <v>-----</v>
      </c>
      <c r="G4609" s="24"/>
      <c r="H4609" s="24"/>
      <c r="I4609" s="57"/>
      <c r="K4609" s="51" t="str">
        <f ca="1">LeaveTracker[[#This Row],[Days]]&amp;" "&amp;LeaveTracker[[#This Row],[Type of Leave]]</f>
        <v xml:space="preserve">0 </v>
      </c>
      <c r="L4609" s="23">
        <f ca="1">NETWORKDAYS(LeaveTracker[[#This Row],[Start Date]],LeaveTracker[[#This Row],[End Date]],lstHolidays)</f>
        <v>0</v>
      </c>
      <c r="M4609" s="27"/>
    </row>
    <row r="4610" spans="4:13" ht="30" hidden="1" customHeight="1" x14ac:dyDescent="0.3">
      <c r="D4610" s="19"/>
      <c r="E4610" s="51" t="str">
        <f>IF(ISBLANK(LeaveTracker[[#This Row],[Employee Name]]),"-----",VLOOKUP(LeaveTracker[[#This Row],[Employee Name]],Employees[[Employee Name]:[Office]],7))</f>
        <v>-----</v>
      </c>
      <c r="F4610" s="51" t="str">
        <f>IF(ISBLANK(LeaveTracker[[#This Row],[Employee Name]]),"-----",VLOOKUP(LeaveTracker[[#This Row],[Employee Name]],Employees[[Employee Name]:[Office]],6))</f>
        <v>-----</v>
      </c>
      <c r="G4610" s="24"/>
      <c r="H4610" s="24"/>
      <c r="I4610" s="57"/>
      <c r="K4610" s="51" t="str">
        <f ca="1">LeaveTracker[[#This Row],[Days]]&amp;" "&amp;LeaveTracker[[#This Row],[Type of Leave]]</f>
        <v xml:space="preserve">0 </v>
      </c>
      <c r="L4610" s="23">
        <f ca="1">NETWORKDAYS(LeaveTracker[[#This Row],[Start Date]],LeaveTracker[[#This Row],[End Date]],lstHolidays)</f>
        <v>0</v>
      </c>
      <c r="M4610" s="27"/>
    </row>
    <row r="4611" spans="4:13" ht="30" hidden="1" customHeight="1" x14ac:dyDescent="0.3">
      <c r="D4611" s="19"/>
      <c r="E4611" s="51" t="str">
        <f>IF(ISBLANK(LeaveTracker[[#This Row],[Employee Name]]),"-----",VLOOKUP(LeaveTracker[[#This Row],[Employee Name]],Employees[[Employee Name]:[Office]],7))</f>
        <v>-----</v>
      </c>
      <c r="F4611" s="51" t="str">
        <f>IF(ISBLANK(LeaveTracker[[#This Row],[Employee Name]]),"-----",VLOOKUP(LeaveTracker[[#This Row],[Employee Name]],Employees[[Employee Name]:[Office]],6))</f>
        <v>-----</v>
      </c>
      <c r="G4611" s="24"/>
      <c r="H4611" s="24"/>
      <c r="I4611" s="57"/>
      <c r="K4611" s="51" t="str">
        <f ca="1">LeaveTracker[[#This Row],[Days]]&amp;" "&amp;LeaveTracker[[#This Row],[Type of Leave]]</f>
        <v xml:space="preserve">0 </v>
      </c>
      <c r="L4611" s="23">
        <f ca="1">NETWORKDAYS(LeaveTracker[[#This Row],[Start Date]],LeaveTracker[[#This Row],[End Date]],lstHolidays)</f>
        <v>0</v>
      </c>
      <c r="M4611" s="27"/>
    </row>
    <row r="4612" spans="4:13" ht="30" hidden="1" customHeight="1" x14ac:dyDescent="0.3">
      <c r="D4612" s="19"/>
      <c r="E4612" s="51" t="str">
        <f>IF(ISBLANK(LeaveTracker[[#This Row],[Employee Name]]),"-----",VLOOKUP(LeaveTracker[[#This Row],[Employee Name]],Employees[[Employee Name]:[Office]],7))</f>
        <v>-----</v>
      </c>
      <c r="F4612" s="51" t="str">
        <f>IF(ISBLANK(LeaveTracker[[#This Row],[Employee Name]]),"-----",VLOOKUP(LeaveTracker[[#This Row],[Employee Name]],Employees[[Employee Name]:[Office]],6))</f>
        <v>-----</v>
      </c>
      <c r="G4612" s="24"/>
      <c r="H4612" s="24"/>
      <c r="I4612" s="57"/>
      <c r="K4612" s="51" t="str">
        <f ca="1">LeaveTracker[[#This Row],[Days]]&amp;" "&amp;LeaveTracker[[#This Row],[Type of Leave]]</f>
        <v xml:space="preserve">0 </v>
      </c>
      <c r="L4612" s="23">
        <f ca="1">NETWORKDAYS(LeaveTracker[[#This Row],[Start Date]],LeaveTracker[[#This Row],[End Date]],lstHolidays)</f>
        <v>0</v>
      </c>
      <c r="M4612" s="27"/>
    </row>
    <row r="4613" spans="4:13" ht="30" hidden="1" customHeight="1" x14ac:dyDescent="0.3">
      <c r="D4613" s="19"/>
      <c r="E4613" s="51" t="str">
        <f>IF(ISBLANK(LeaveTracker[[#This Row],[Employee Name]]),"-----",VLOOKUP(LeaveTracker[[#This Row],[Employee Name]],Employees[[Employee Name]:[Office]],7))</f>
        <v>-----</v>
      </c>
      <c r="F4613" s="51" t="str">
        <f>IF(ISBLANK(LeaveTracker[[#This Row],[Employee Name]]),"-----",VLOOKUP(LeaveTracker[[#This Row],[Employee Name]],Employees[[Employee Name]:[Office]],6))</f>
        <v>-----</v>
      </c>
      <c r="G4613" s="24"/>
      <c r="H4613" s="24"/>
      <c r="I4613" s="57"/>
      <c r="K4613" s="51" t="str">
        <f ca="1">LeaveTracker[[#This Row],[Days]]&amp;" "&amp;LeaveTracker[[#This Row],[Type of Leave]]</f>
        <v xml:space="preserve">0 </v>
      </c>
      <c r="L4613" s="23">
        <f ca="1">NETWORKDAYS(LeaveTracker[[#This Row],[Start Date]],LeaveTracker[[#This Row],[End Date]],lstHolidays)</f>
        <v>0</v>
      </c>
      <c r="M4613" s="27"/>
    </row>
    <row r="4614" spans="4:13" ht="30" hidden="1" customHeight="1" x14ac:dyDescent="0.3">
      <c r="D4614" s="19"/>
      <c r="E4614" s="51" t="str">
        <f>IF(ISBLANK(LeaveTracker[[#This Row],[Employee Name]]),"-----",VLOOKUP(LeaveTracker[[#This Row],[Employee Name]],Employees[[Employee Name]:[Office]],7))</f>
        <v>-----</v>
      </c>
      <c r="F4614" s="51" t="str">
        <f>IF(ISBLANK(LeaveTracker[[#This Row],[Employee Name]]),"-----",VLOOKUP(LeaveTracker[[#This Row],[Employee Name]],Employees[[Employee Name]:[Office]],6))</f>
        <v>-----</v>
      </c>
      <c r="G4614" s="24"/>
      <c r="H4614" s="24"/>
      <c r="I4614" s="57"/>
      <c r="K4614" s="51" t="str">
        <f ca="1">LeaveTracker[[#This Row],[Days]]&amp;" "&amp;LeaveTracker[[#This Row],[Type of Leave]]</f>
        <v xml:space="preserve">0 </v>
      </c>
      <c r="L4614" s="23">
        <f ca="1">NETWORKDAYS(LeaveTracker[[#This Row],[Start Date]],LeaveTracker[[#This Row],[End Date]],lstHolidays)</f>
        <v>0</v>
      </c>
      <c r="M4614" s="27"/>
    </row>
    <row r="4615" spans="4:13" ht="30" hidden="1" customHeight="1" x14ac:dyDescent="0.3">
      <c r="D4615" s="19"/>
      <c r="E4615" s="51" t="str">
        <f>IF(ISBLANK(LeaveTracker[[#This Row],[Employee Name]]),"-----",VLOOKUP(LeaveTracker[[#This Row],[Employee Name]],Employees[[Employee Name]:[Office]],7))</f>
        <v>-----</v>
      </c>
      <c r="F4615" s="51" t="str">
        <f>IF(ISBLANK(LeaveTracker[[#This Row],[Employee Name]]),"-----",VLOOKUP(LeaveTracker[[#This Row],[Employee Name]],Employees[[Employee Name]:[Office]],6))</f>
        <v>-----</v>
      </c>
      <c r="G4615" s="24"/>
      <c r="H4615" s="24"/>
      <c r="I4615" s="57"/>
      <c r="K4615" s="51" t="str">
        <f ca="1">LeaveTracker[[#This Row],[Days]]&amp;" "&amp;LeaveTracker[[#This Row],[Type of Leave]]</f>
        <v xml:space="preserve">0 </v>
      </c>
      <c r="L4615" s="23">
        <f ca="1">NETWORKDAYS(LeaveTracker[[#This Row],[Start Date]],LeaveTracker[[#This Row],[End Date]],lstHolidays)</f>
        <v>0</v>
      </c>
      <c r="M4615" s="27"/>
    </row>
    <row r="4616" spans="4:13" ht="30" hidden="1" customHeight="1" x14ac:dyDescent="0.3">
      <c r="D4616" s="19"/>
      <c r="E4616" s="51" t="str">
        <f>IF(ISBLANK(LeaveTracker[[#This Row],[Employee Name]]),"-----",VLOOKUP(LeaveTracker[[#This Row],[Employee Name]],Employees[[Employee Name]:[Office]],7))</f>
        <v>-----</v>
      </c>
      <c r="F4616" s="51" t="str">
        <f>IF(ISBLANK(LeaveTracker[[#This Row],[Employee Name]]),"-----",VLOOKUP(LeaveTracker[[#This Row],[Employee Name]],Employees[[Employee Name]:[Office]],6))</f>
        <v>-----</v>
      </c>
      <c r="G4616" s="24"/>
      <c r="H4616" s="24"/>
      <c r="I4616" s="57"/>
      <c r="K4616" s="51" t="str">
        <f ca="1">LeaveTracker[[#This Row],[Days]]&amp;" "&amp;LeaveTracker[[#This Row],[Type of Leave]]</f>
        <v xml:space="preserve">0 </v>
      </c>
      <c r="L4616" s="23">
        <f ca="1">NETWORKDAYS(LeaveTracker[[#This Row],[Start Date]],LeaveTracker[[#This Row],[End Date]],lstHolidays)</f>
        <v>0</v>
      </c>
      <c r="M4616" s="27"/>
    </row>
    <row r="4617" spans="4:13" ht="30" hidden="1" customHeight="1" x14ac:dyDescent="0.3">
      <c r="D4617" s="19"/>
      <c r="E4617" s="51" t="str">
        <f>IF(ISBLANK(LeaveTracker[[#This Row],[Employee Name]]),"-----",VLOOKUP(LeaveTracker[[#This Row],[Employee Name]],Employees[[Employee Name]:[Office]],7))</f>
        <v>-----</v>
      </c>
      <c r="F4617" s="51" t="str">
        <f>IF(ISBLANK(LeaveTracker[[#This Row],[Employee Name]]),"-----",VLOOKUP(LeaveTracker[[#This Row],[Employee Name]],Employees[[Employee Name]:[Office]],6))</f>
        <v>-----</v>
      </c>
      <c r="G4617" s="24"/>
      <c r="H4617" s="24"/>
      <c r="I4617" s="57"/>
      <c r="K4617" s="51" t="str">
        <f ca="1">LeaveTracker[[#This Row],[Days]]&amp;" "&amp;LeaveTracker[[#This Row],[Type of Leave]]</f>
        <v xml:space="preserve">0 </v>
      </c>
      <c r="L4617" s="23">
        <f ca="1">NETWORKDAYS(LeaveTracker[[#This Row],[Start Date]],LeaveTracker[[#This Row],[End Date]],lstHolidays)</f>
        <v>0</v>
      </c>
      <c r="M4617" s="27"/>
    </row>
    <row r="4618" spans="4:13" ht="30" hidden="1" customHeight="1" x14ac:dyDescent="0.3">
      <c r="D4618" s="19"/>
      <c r="E4618" s="51" t="str">
        <f>IF(ISBLANK(LeaveTracker[[#This Row],[Employee Name]]),"-----",VLOOKUP(LeaveTracker[[#This Row],[Employee Name]],Employees[[Employee Name]:[Office]],7))</f>
        <v>-----</v>
      </c>
      <c r="F4618" s="51" t="str">
        <f>IF(ISBLANK(LeaveTracker[[#This Row],[Employee Name]]),"-----",VLOOKUP(LeaveTracker[[#This Row],[Employee Name]],Employees[[Employee Name]:[Office]],6))</f>
        <v>-----</v>
      </c>
      <c r="G4618" s="24"/>
      <c r="H4618" s="24"/>
      <c r="I4618" s="57"/>
      <c r="K4618" s="51" t="str">
        <f ca="1">LeaveTracker[[#This Row],[Days]]&amp;" "&amp;LeaveTracker[[#This Row],[Type of Leave]]</f>
        <v xml:space="preserve">0 </v>
      </c>
      <c r="L4618" s="23">
        <f ca="1">NETWORKDAYS(LeaveTracker[[#This Row],[Start Date]],LeaveTracker[[#This Row],[End Date]],lstHolidays)</f>
        <v>0</v>
      </c>
      <c r="M4618" s="27"/>
    </row>
    <row r="4619" spans="4:13" ht="30" hidden="1" customHeight="1" x14ac:dyDescent="0.3">
      <c r="D4619" s="19"/>
      <c r="E4619" s="51" t="str">
        <f>IF(ISBLANK(LeaveTracker[[#This Row],[Employee Name]]),"-----",VLOOKUP(LeaveTracker[[#This Row],[Employee Name]],Employees[[Employee Name]:[Office]],7))</f>
        <v>-----</v>
      </c>
      <c r="F4619" s="51" t="str">
        <f>IF(ISBLANK(LeaveTracker[[#This Row],[Employee Name]]),"-----",VLOOKUP(LeaveTracker[[#This Row],[Employee Name]],Employees[[Employee Name]:[Office]],6))</f>
        <v>-----</v>
      </c>
      <c r="G4619" s="24"/>
      <c r="H4619" s="24"/>
      <c r="I4619" s="57"/>
      <c r="K4619" s="51" t="str">
        <f ca="1">LeaveTracker[[#This Row],[Days]]&amp;" "&amp;LeaveTracker[[#This Row],[Type of Leave]]</f>
        <v xml:space="preserve">0 </v>
      </c>
      <c r="L4619" s="23">
        <f ca="1">NETWORKDAYS(LeaveTracker[[#This Row],[Start Date]],LeaveTracker[[#This Row],[End Date]],lstHolidays)</f>
        <v>0</v>
      </c>
      <c r="M4619" s="27"/>
    </row>
    <row r="4620" spans="4:13" ht="30" hidden="1" customHeight="1" x14ac:dyDescent="0.3">
      <c r="D4620" s="19"/>
      <c r="E4620" s="51" t="str">
        <f>IF(ISBLANK(LeaveTracker[[#This Row],[Employee Name]]),"-----",VLOOKUP(LeaveTracker[[#This Row],[Employee Name]],Employees[[Employee Name]:[Office]],7))</f>
        <v>-----</v>
      </c>
      <c r="F4620" s="51" t="str">
        <f>IF(ISBLANK(LeaveTracker[[#This Row],[Employee Name]]),"-----",VLOOKUP(LeaveTracker[[#This Row],[Employee Name]],Employees[[Employee Name]:[Office]],6))</f>
        <v>-----</v>
      </c>
      <c r="G4620" s="24"/>
      <c r="H4620" s="24"/>
      <c r="I4620" s="57"/>
      <c r="K4620" s="51" t="str">
        <f ca="1">LeaveTracker[[#This Row],[Days]]&amp;" "&amp;LeaveTracker[[#This Row],[Type of Leave]]</f>
        <v xml:space="preserve">0 </v>
      </c>
      <c r="L4620" s="23">
        <f ca="1">NETWORKDAYS(LeaveTracker[[#This Row],[Start Date]],LeaveTracker[[#This Row],[End Date]],lstHolidays)</f>
        <v>0</v>
      </c>
      <c r="M4620" s="27"/>
    </row>
    <row r="4621" spans="4:13" ht="30" hidden="1" customHeight="1" x14ac:dyDescent="0.3">
      <c r="D4621" s="19"/>
      <c r="E4621" s="51" t="str">
        <f>IF(ISBLANK(LeaveTracker[[#This Row],[Employee Name]]),"-----",VLOOKUP(LeaveTracker[[#This Row],[Employee Name]],Employees[[Employee Name]:[Office]],7))</f>
        <v>-----</v>
      </c>
      <c r="F4621" s="51" t="str">
        <f>IF(ISBLANK(LeaveTracker[[#This Row],[Employee Name]]),"-----",VLOOKUP(LeaveTracker[[#This Row],[Employee Name]],Employees[[Employee Name]:[Office]],6))</f>
        <v>-----</v>
      </c>
      <c r="G4621" s="24"/>
      <c r="H4621" s="24"/>
      <c r="I4621" s="57"/>
      <c r="K4621" s="51" t="str">
        <f ca="1">LeaveTracker[[#This Row],[Days]]&amp;" "&amp;LeaveTracker[[#This Row],[Type of Leave]]</f>
        <v xml:space="preserve">0 </v>
      </c>
      <c r="L4621" s="23">
        <f ca="1">NETWORKDAYS(LeaveTracker[[#This Row],[Start Date]],LeaveTracker[[#This Row],[End Date]],lstHolidays)</f>
        <v>0</v>
      </c>
      <c r="M4621" s="27"/>
    </row>
    <row r="4622" spans="4:13" ht="30" hidden="1" customHeight="1" x14ac:dyDescent="0.3">
      <c r="D4622" s="19"/>
      <c r="E4622" s="51" t="str">
        <f>IF(ISBLANK(LeaveTracker[[#This Row],[Employee Name]]),"-----",VLOOKUP(LeaveTracker[[#This Row],[Employee Name]],Employees[[Employee Name]:[Office]],7))</f>
        <v>-----</v>
      </c>
      <c r="F4622" s="51" t="str">
        <f>IF(ISBLANK(LeaveTracker[[#This Row],[Employee Name]]),"-----",VLOOKUP(LeaveTracker[[#This Row],[Employee Name]],Employees[[Employee Name]:[Office]],6))</f>
        <v>-----</v>
      </c>
      <c r="G4622" s="24"/>
      <c r="H4622" s="24"/>
      <c r="I4622" s="57"/>
      <c r="K4622" s="51" t="str">
        <f ca="1">LeaveTracker[[#This Row],[Days]]&amp;" "&amp;LeaveTracker[[#This Row],[Type of Leave]]</f>
        <v xml:space="preserve">0 </v>
      </c>
      <c r="L4622" s="23">
        <f ca="1">NETWORKDAYS(LeaveTracker[[#This Row],[Start Date]],LeaveTracker[[#This Row],[End Date]],lstHolidays)</f>
        <v>0</v>
      </c>
      <c r="M4622" s="27"/>
    </row>
    <row r="4623" spans="4:13" ht="30" hidden="1" customHeight="1" x14ac:dyDescent="0.3">
      <c r="D4623" s="19"/>
      <c r="E4623" s="51" t="str">
        <f>IF(ISBLANK(LeaveTracker[[#This Row],[Employee Name]]),"-----",VLOOKUP(LeaveTracker[[#This Row],[Employee Name]],Employees[[Employee Name]:[Office]],7))</f>
        <v>-----</v>
      </c>
      <c r="F4623" s="51" t="str">
        <f>IF(ISBLANK(LeaveTracker[[#This Row],[Employee Name]]),"-----",VLOOKUP(LeaveTracker[[#This Row],[Employee Name]],Employees[[Employee Name]:[Office]],6))</f>
        <v>-----</v>
      </c>
      <c r="G4623" s="24"/>
      <c r="H4623" s="24"/>
      <c r="I4623" s="57"/>
      <c r="K4623" s="51" t="str">
        <f ca="1">LeaveTracker[[#This Row],[Days]]&amp;" "&amp;LeaveTracker[[#This Row],[Type of Leave]]</f>
        <v xml:space="preserve">0 </v>
      </c>
      <c r="L4623" s="23">
        <f ca="1">NETWORKDAYS(LeaveTracker[[#This Row],[Start Date]],LeaveTracker[[#This Row],[End Date]],lstHolidays)</f>
        <v>0</v>
      </c>
      <c r="M4623" s="27"/>
    </row>
    <row r="4624" spans="4:13" ht="30" hidden="1" customHeight="1" x14ac:dyDescent="0.3">
      <c r="D4624" s="19"/>
      <c r="E4624" s="51" t="str">
        <f>IF(ISBLANK(LeaveTracker[[#This Row],[Employee Name]]),"-----",VLOOKUP(LeaveTracker[[#This Row],[Employee Name]],Employees[[Employee Name]:[Office]],7))</f>
        <v>-----</v>
      </c>
      <c r="F4624" s="51" t="str">
        <f>IF(ISBLANK(LeaveTracker[[#This Row],[Employee Name]]),"-----",VLOOKUP(LeaveTracker[[#This Row],[Employee Name]],Employees[[Employee Name]:[Office]],6))</f>
        <v>-----</v>
      </c>
      <c r="G4624" s="24"/>
      <c r="H4624" s="24"/>
      <c r="I4624" s="57"/>
      <c r="K4624" s="51" t="str">
        <f ca="1">LeaveTracker[[#This Row],[Days]]&amp;" "&amp;LeaveTracker[[#This Row],[Type of Leave]]</f>
        <v xml:space="preserve">0 </v>
      </c>
      <c r="L4624" s="23">
        <f ca="1">NETWORKDAYS(LeaveTracker[[#This Row],[Start Date]],LeaveTracker[[#This Row],[End Date]],lstHolidays)</f>
        <v>0</v>
      </c>
      <c r="M4624" s="27"/>
    </row>
    <row r="4625" spans="4:13" ht="30" hidden="1" customHeight="1" x14ac:dyDescent="0.3">
      <c r="D4625" s="19"/>
      <c r="E4625" s="51" t="str">
        <f>IF(ISBLANK(LeaveTracker[[#This Row],[Employee Name]]),"-----",VLOOKUP(LeaveTracker[[#This Row],[Employee Name]],Employees[[Employee Name]:[Office]],7))</f>
        <v>-----</v>
      </c>
      <c r="F4625" s="51" t="str">
        <f>IF(ISBLANK(LeaveTracker[[#This Row],[Employee Name]]),"-----",VLOOKUP(LeaveTracker[[#This Row],[Employee Name]],Employees[[Employee Name]:[Office]],6))</f>
        <v>-----</v>
      </c>
      <c r="G4625" s="24"/>
      <c r="H4625" s="24"/>
      <c r="I4625" s="57"/>
      <c r="K4625" s="51" t="str">
        <f ca="1">LeaveTracker[[#This Row],[Days]]&amp;" "&amp;LeaveTracker[[#This Row],[Type of Leave]]</f>
        <v xml:space="preserve">0 </v>
      </c>
      <c r="L4625" s="23">
        <f ca="1">NETWORKDAYS(LeaveTracker[[#This Row],[Start Date]],LeaveTracker[[#This Row],[End Date]],lstHolidays)</f>
        <v>0</v>
      </c>
      <c r="M4625" s="27"/>
    </row>
    <row r="4626" spans="4:13" ht="30" hidden="1" customHeight="1" x14ac:dyDescent="0.3">
      <c r="D4626" s="19"/>
      <c r="E4626" s="51" t="str">
        <f>IF(ISBLANK(LeaveTracker[[#This Row],[Employee Name]]),"-----",VLOOKUP(LeaveTracker[[#This Row],[Employee Name]],Employees[[Employee Name]:[Office]],7))</f>
        <v>-----</v>
      </c>
      <c r="F4626" s="51" t="str">
        <f>IF(ISBLANK(LeaveTracker[[#This Row],[Employee Name]]),"-----",VLOOKUP(LeaveTracker[[#This Row],[Employee Name]],Employees[[Employee Name]:[Office]],6))</f>
        <v>-----</v>
      </c>
      <c r="G4626" s="24"/>
      <c r="H4626" s="24"/>
      <c r="I4626" s="57"/>
      <c r="K4626" s="51" t="str">
        <f ca="1">LeaveTracker[[#This Row],[Days]]&amp;" "&amp;LeaveTracker[[#This Row],[Type of Leave]]</f>
        <v xml:space="preserve">0 </v>
      </c>
      <c r="L4626" s="23">
        <f ca="1">NETWORKDAYS(LeaveTracker[[#This Row],[Start Date]],LeaveTracker[[#This Row],[End Date]],lstHolidays)</f>
        <v>0</v>
      </c>
      <c r="M4626" s="27"/>
    </row>
    <row r="4627" spans="4:13" ht="30" hidden="1" customHeight="1" x14ac:dyDescent="0.3">
      <c r="D4627" s="19"/>
      <c r="E4627" s="51" t="str">
        <f>IF(ISBLANK(LeaveTracker[[#This Row],[Employee Name]]),"-----",VLOOKUP(LeaveTracker[[#This Row],[Employee Name]],Employees[[Employee Name]:[Office]],7))</f>
        <v>-----</v>
      </c>
      <c r="F4627" s="51" t="str">
        <f>IF(ISBLANK(LeaveTracker[[#This Row],[Employee Name]]),"-----",VLOOKUP(LeaveTracker[[#This Row],[Employee Name]],Employees[[Employee Name]:[Office]],6))</f>
        <v>-----</v>
      </c>
      <c r="G4627" s="24"/>
      <c r="H4627" s="24"/>
      <c r="I4627" s="57"/>
      <c r="K4627" s="51" t="str">
        <f ca="1">LeaveTracker[[#This Row],[Days]]&amp;" "&amp;LeaveTracker[[#This Row],[Type of Leave]]</f>
        <v xml:space="preserve">0 </v>
      </c>
      <c r="L4627" s="23">
        <f ca="1">NETWORKDAYS(LeaveTracker[[#This Row],[Start Date]],LeaveTracker[[#This Row],[End Date]],lstHolidays)</f>
        <v>0</v>
      </c>
      <c r="M4627" s="27"/>
    </row>
    <row r="4628" spans="4:13" ht="30" hidden="1" customHeight="1" x14ac:dyDescent="0.3">
      <c r="D4628" s="19"/>
      <c r="E4628" s="51" t="str">
        <f>IF(ISBLANK(LeaveTracker[[#This Row],[Employee Name]]),"-----",VLOOKUP(LeaveTracker[[#This Row],[Employee Name]],Employees[[Employee Name]:[Office]],7))</f>
        <v>-----</v>
      </c>
      <c r="F4628" s="51" t="str">
        <f>IF(ISBLANK(LeaveTracker[[#This Row],[Employee Name]]),"-----",VLOOKUP(LeaveTracker[[#This Row],[Employee Name]],Employees[[Employee Name]:[Office]],6))</f>
        <v>-----</v>
      </c>
      <c r="G4628" s="24"/>
      <c r="H4628" s="24"/>
      <c r="I4628" s="57"/>
      <c r="K4628" s="51" t="str">
        <f ca="1">LeaveTracker[[#This Row],[Days]]&amp;" "&amp;LeaveTracker[[#This Row],[Type of Leave]]</f>
        <v xml:space="preserve">0 </v>
      </c>
      <c r="L4628" s="23">
        <f ca="1">NETWORKDAYS(LeaveTracker[[#This Row],[Start Date]],LeaveTracker[[#This Row],[End Date]],lstHolidays)</f>
        <v>0</v>
      </c>
      <c r="M4628" s="27"/>
    </row>
    <row r="4629" spans="4:13" ht="30" hidden="1" customHeight="1" x14ac:dyDescent="0.3">
      <c r="D4629" s="19"/>
      <c r="E4629" s="51" t="str">
        <f>IF(ISBLANK(LeaveTracker[[#This Row],[Employee Name]]),"-----",VLOOKUP(LeaveTracker[[#This Row],[Employee Name]],Employees[[Employee Name]:[Office]],7))</f>
        <v>-----</v>
      </c>
      <c r="F4629" s="51" t="str">
        <f>IF(ISBLANK(LeaveTracker[[#This Row],[Employee Name]]),"-----",VLOOKUP(LeaveTracker[[#This Row],[Employee Name]],Employees[[Employee Name]:[Office]],6))</f>
        <v>-----</v>
      </c>
      <c r="G4629" s="24"/>
      <c r="H4629" s="24"/>
      <c r="I4629" s="57"/>
      <c r="K4629" s="51" t="str">
        <f ca="1">LeaveTracker[[#This Row],[Days]]&amp;" "&amp;LeaveTracker[[#This Row],[Type of Leave]]</f>
        <v xml:space="preserve">0 </v>
      </c>
      <c r="L4629" s="23">
        <f ca="1">NETWORKDAYS(LeaveTracker[[#This Row],[Start Date]],LeaveTracker[[#This Row],[End Date]],lstHolidays)</f>
        <v>0</v>
      </c>
      <c r="M4629" s="27"/>
    </row>
    <row r="4630" spans="4:13" ht="30" hidden="1" customHeight="1" x14ac:dyDescent="0.3">
      <c r="D4630" s="19"/>
      <c r="E4630" s="51" t="str">
        <f>IF(ISBLANK(LeaveTracker[[#This Row],[Employee Name]]),"-----",VLOOKUP(LeaveTracker[[#This Row],[Employee Name]],Employees[[Employee Name]:[Office]],7))</f>
        <v>-----</v>
      </c>
      <c r="F4630" s="51" t="str">
        <f>IF(ISBLANK(LeaveTracker[[#This Row],[Employee Name]]),"-----",VLOOKUP(LeaveTracker[[#This Row],[Employee Name]],Employees[[Employee Name]:[Office]],6))</f>
        <v>-----</v>
      </c>
      <c r="G4630" s="24"/>
      <c r="H4630" s="24"/>
      <c r="I4630" s="57"/>
      <c r="K4630" s="51" t="str">
        <f ca="1">LeaveTracker[[#This Row],[Days]]&amp;" "&amp;LeaveTracker[[#This Row],[Type of Leave]]</f>
        <v xml:space="preserve">0 </v>
      </c>
      <c r="L4630" s="23">
        <f ca="1">NETWORKDAYS(LeaveTracker[[#This Row],[Start Date]],LeaveTracker[[#This Row],[End Date]],lstHolidays)</f>
        <v>0</v>
      </c>
      <c r="M4630" s="27"/>
    </row>
    <row r="4631" spans="4:13" ht="30" hidden="1" customHeight="1" x14ac:dyDescent="0.3">
      <c r="D4631" s="19"/>
      <c r="E4631" s="51" t="str">
        <f>IF(ISBLANK(LeaveTracker[[#This Row],[Employee Name]]),"-----",VLOOKUP(LeaveTracker[[#This Row],[Employee Name]],Employees[[Employee Name]:[Office]],7))</f>
        <v>-----</v>
      </c>
      <c r="F4631" s="51" t="str">
        <f>IF(ISBLANK(LeaveTracker[[#This Row],[Employee Name]]),"-----",VLOOKUP(LeaveTracker[[#This Row],[Employee Name]],Employees[[Employee Name]:[Office]],6))</f>
        <v>-----</v>
      </c>
      <c r="G4631" s="24"/>
      <c r="H4631" s="24"/>
      <c r="I4631" s="57"/>
      <c r="K4631" s="51" t="str">
        <f ca="1">LeaveTracker[[#This Row],[Days]]&amp;" "&amp;LeaveTracker[[#This Row],[Type of Leave]]</f>
        <v xml:space="preserve">0 </v>
      </c>
      <c r="L4631" s="23">
        <f ca="1">NETWORKDAYS(LeaveTracker[[#This Row],[Start Date]],LeaveTracker[[#This Row],[End Date]],lstHolidays)</f>
        <v>0</v>
      </c>
      <c r="M4631" s="27"/>
    </row>
    <row r="4632" spans="4:13" ht="30" hidden="1" customHeight="1" x14ac:dyDescent="0.3">
      <c r="D4632" s="19"/>
      <c r="E4632" s="51" t="str">
        <f>IF(ISBLANK(LeaveTracker[[#This Row],[Employee Name]]),"-----",VLOOKUP(LeaveTracker[[#This Row],[Employee Name]],Employees[[Employee Name]:[Office]],7))</f>
        <v>-----</v>
      </c>
      <c r="F4632" s="51" t="str">
        <f>IF(ISBLANK(LeaveTracker[[#This Row],[Employee Name]]),"-----",VLOOKUP(LeaveTracker[[#This Row],[Employee Name]],Employees[[Employee Name]:[Office]],6))</f>
        <v>-----</v>
      </c>
      <c r="G4632" s="24"/>
      <c r="H4632" s="24"/>
      <c r="I4632" s="57"/>
      <c r="K4632" s="51" t="str">
        <f ca="1">LeaveTracker[[#This Row],[Days]]&amp;" "&amp;LeaveTracker[[#This Row],[Type of Leave]]</f>
        <v xml:space="preserve">0 </v>
      </c>
      <c r="L4632" s="23">
        <f ca="1">NETWORKDAYS(LeaveTracker[[#This Row],[Start Date]],LeaveTracker[[#This Row],[End Date]],lstHolidays)</f>
        <v>0</v>
      </c>
      <c r="M4632" s="27"/>
    </row>
    <row r="4633" spans="4:13" ht="30" hidden="1" customHeight="1" x14ac:dyDescent="0.3">
      <c r="D4633" s="19"/>
      <c r="E4633" s="51" t="str">
        <f>IF(ISBLANK(LeaveTracker[[#This Row],[Employee Name]]),"-----",VLOOKUP(LeaveTracker[[#This Row],[Employee Name]],Employees[[Employee Name]:[Office]],7))</f>
        <v>-----</v>
      </c>
      <c r="F4633" s="51" t="str">
        <f>IF(ISBLANK(LeaveTracker[[#This Row],[Employee Name]]),"-----",VLOOKUP(LeaveTracker[[#This Row],[Employee Name]],Employees[[Employee Name]:[Office]],6))</f>
        <v>-----</v>
      </c>
      <c r="G4633" s="24"/>
      <c r="H4633" s="24"/>
      <c r="I4633" s="57"/>
      <c r="K4633" s="51" t="str">
        <f ca="1">LeaveTracker[[#This Row],[Days]]&amp;" "&amp;LeaveTracker[[#This Row],[Type of Leave]]</f>
        <v xml:space="preserve">0 </v>
      </c>
      <c r="L4633" s="23">
        <f ca="1">NETWORKDAYS(LeaveTracker[[#This Row],[Start Date]],LeaveTracker[[#This Row],[End Date]],lstHolidays)</f>
        <v>0</v>
      </c>
      <c r="M4633" s="27"/>
    </row>
    <row r="4634" spans="4:13" ht="30" hidden="1" customHeight="1" x14ac:dyDescent="0.3">
      <c r="D4634" s="19"/>
      <c r="E4634" s="51" t="str">
        <f>IF(ISBLANK(LeaveTracker[[#This Row],[Employee Name]]),"-----",VLOOKUP(LeaveTracker[[#This Row],[Employee Name]],Employees[[Employee Name]:[Office]],7))</f>
        <v>-----</v>
      </c>
      <c r="F4634" s="51" t="str">
        <f>IF(ISBLANK(LeaveTracker[[#This Row],[Employee Name]]),"-----",VLOOKUP(LeaveTracker[[#This Row],[Employee Name]],Employees[[Employee Name]:[Office]],6))</f>
        <v>-----</v>
      </c>
      <c r="G4634" s="24"/>
      <c r="H4634" s="24"/>
      <c r="I4634" s="57"/>
      <c r="K4634" s="51" t="str">
        <f ca="1">LeaveTracker[[#This Row],[Days]]&amp;" "&amp;LeaveTracker[[#This Row],[Type of Leave]]</f>
        <v xml:space="preserve">0 </v>
      </c>
      <c r="L4634" s="23">
        <f ca="1">NETWORKDAYS(LeaveTracker[[#This Row],[Start Date]],LeaveTracker[[#This Row],[End Date]],lstHolidays)</f>
        <v>0</v>
      </c>
      <c r="M4634" s="27"/>
    </row>
    <row r="4635" spans="4:13" ht="30" hidden="1" customHeight="1" x14ac:dyDescent="0.3">
      <c r="D4635" s="19"/>
      <c r="E4635" s="51" t="str">
        <f>IF(ISBLANK(LeaveTracker[[#This Row],[Employee Name]]),"-----",VLOOKUP(LeaveTracker[[#This Row],[Employee Name]],Employees[[Employee Name]:[Office]],7))</f>
        <v>-----</v>
      </c>
      <c r="F4635" s="51" t="str">
        <f>IF(ISBLANK(LeaveTracker[[#This Row],[Employee Name]]),"-----",VLOOKUP(LeaveTracker[[#This Row],[Employee Name]],Employees[[Employee Name]:[Office]],6))</f>
        <v>-----</v>
      </c>
      <c r="G4635" s="24"/>
      <c r="H4635" s="24"/>
      <c r="I4635" s="57"/>
      <c r="K4635" s="51" t="str">
        <f ca="1">LeaveTracker[[#This Row],[Days]]&amp;" "&amp;LeaveTracker[[#This Row],[Type of Leave]]</f>
        <v xml:space="preserve">0 </v>
      </c>
      <c r="L4635" s="23">
        <f ca="1">NETWORKDAYS(LeaveTracker[[#This Row],[Start Date]],LeaveTracker[[#This Row],[End Date]],lstHolidays)</f>
        <v>0</v>
      </c>
      <c r="M4635" s="27"/>
    </row>
    <row r="4636" spans="4:13" ht="30" hidden="1" customHeight="1" x14ac:dyDescent="0.3">
      <c r="D4636" s="19"/>
      <c r="E4636" s="51" t="str">
        <f>IF(ISBLANK(LeaveTracker[[#This Row],[Employee Name]]),"-----",VLOOKUP(LeaveTracker[[#This Row],[Employee Name]],Employees[[Employee Name]:[Office]],7))</f>
        <v>-----</v>
      </c>
      <c r="F4636" s="51" t="str">
        <f>IF(ISBLANK(LeaveTracker[[#This Row],[Employee Name]]),"-----",VLOOKUP(LeaveTracker[[#This Row],[Employee Name]],Employees[[Employee Name]:[Office]],6))</f>
        <v>-----</v>
      </c>
      <c r="G4636" s="24"/>
      <c r="H4636" s="24"/>
      <c r="I4636" s="57"/>
      <c r="K4636" s="51" t="str">
        <f ca="1">LeaveTracker[[#This Row],[Days]]&amp;" "&amp;LeaveTracker[[#This Row],[Type of Leave]]</f>
        <v xml:space="preserve">0 </v>
      </c>
      <c r="L4636" s="23">
        <f ca="1">NETWORKDAYS(LeaveTracker[[#This Row],[Start Date]],LeaveTracker[[#This Row],[End Date]],lstHolidays)</f>
        <v>0</v>
      </c>
      <c r="M4636" s="27"/>
    </row>
    <row r="4637" spans="4:13" ht="30" hidden="1" customHeight="1" x14ac:dyDescent="0.3">
      <c r="D4637" s="19"/>
      <c r="E4637" s="51" t="str">
        <f>IF(ISBLANK(LeaveTracker[[#This Row],[Employee Name]]),"-----",VLOOKUP(LeaveTracker[[#This Row],[Employee Name]],Employees[[Employee Name]:[Office]],7))</f>
        <v>-----</v>
      </c>
      <c r="F4637" s="51" t="str">
        <f>IF(ISBLANK(LeaveTracker[[#This Row],[Employee Name]]),"-----",VLOOKUP(LeaveTracker[[#This Row],[Employee Name]],Employees[[Employee Name]:[Office]],6))</f>
        <v>-----</v>
      </c>
      <c r="G4637" s="24"/>
      <c r="H4637" s="24"/>
      <c r="I4637" s="57"/>
      <c r="K4637" s="51" t="str">
        <f ca="1">LeaveTracker[[#This Row],[Days]]&amp;" "&amp;LeaveTracker[[#This Row],[Type of Leave]]</f>
        <v xml:space="preserve">0 </v>
      </c>
      <c r="L4637" s="23">
        <f ca="1">NETWORKDAYS(LeaveTracker[[#This Row],[Start Date]],LeaveTracker[[#This Row],[End Date]],lstHolidays)</f>
        <v>0</v>
      </c>
      <c r="M4637" s="27"/>
    </row>
    <row r="4638" spans="4:13" ht="30" hidden="1" customHeight="1" x14ac:dyDescent="0.3">
      <c r="D4638" s="19"/>
      <c r="E4638" s="51" t="str">
        <f>IF(ISBLANK(LeaveTracker[[#This Row],[Employee Name]]),"-----",VLOOKUP(LeaveTracker[[#This Row],[Employee Name]],Employees[[Employee Name]:[Office]],7))</f>
        <v>-----</v>
      </c>
      <c r="F4638" s="51" t="str">
        <f>IF(ISBLANK(LeaveTracker[[#This Row],[Employee Name]]),"-----",VLOOKUP(LeaveTracker[[#This Row],[Employee Name]],Employees[[Employee Name]:[Office]],6))</f>
        <v>-----</v>
      </c>
      <c r="G4638" s="24"/>
      <c r="H4638" s="24"/>
      <c r="I4638" s="57"/>
      <c r="K4638" s="51" t="str">
        <f ca="1">LeaveTracker[[#This Row],[Days]]&amp;" "&amp;LeaveTracker[[#This Row],[Type of Leave]]</f>
        <v xml:space="preserve">0 </v>
      </c>
      <c r="L4638" s="23">
        <f ca="1">NETWORKDAYS(LeaveTracker[[#This Row],[Start Date]],LeaveTracker[[#This Row],[End Date]],lstHolidays)</f>
        <v>0</v>
      </c>
      <c r="M4638" s="27"/>
    </row>
    <row r="4639" spans="4:13" ht="30" hidden="1" customHeight="1" x14ac:dyDescent="0.3">
      <c r="D4639" s="19"/>
      <c r="E4639" s="51" t="str">
        <f>IF(ISBLANK(LeaveTracker[[#This Row],[Employee Name]]),"-----",VLOOKUP(LeaveTracker[[#This Row],[Employee Name]],Employees[[Employee Name]:[Office]],7))</f>
        <v>-----</v>
      </c>
      <c r="F4639" s="51" t="str">
        <f>IF(ISBLANK(LeaveTracker[[#This Row],[Employee Name]]),"-----",VLOOKUP(LeaveTracker[[#This Row],[Employee Name]],Employees[[Employee Name]:[Office]],6))</f>
        <v>-----</v>
      </c>
      <c r="G4639" s="24"/>
      <c r="H4639" s="24"/>
      <c r="I4639" s="57"/>
      <c r="K4639" s="51" t="str">
        <f ca="1">LeaveTracker[[#This Row],[Days]]&amp;" "&amp;LeaveTracker[[#This Row],[Type of Leave]]</f>
        <v xml:space="preserve">0 </v>
      </c>
      <c r="L4639" s="23">
        <f ca="1">NETWORKDAYS(LeaveTracker[[#This Row],[Start Date]],LeaveTracker[[#This Row],[End Date]],lstHolidays)</f>
        <v>0</v>
      </c>
      <c r="M4639" s="27"/>
    </row>
    <row r="4640" spans="4:13" ht="30" hidden="1" customHeight="1" x14ac:dyDescent="0.3">
      <c r="D4640" s="19"/>
      <c r="E4640" s="51" t="str">
        <f>IF(ISBLANK(LeaveTracker[[#This Row],[Employee Name]]),"-----",VLOOKUP(LeaveTracker[[#This Row],[Employee Name]],Employees[[Employee Name]:[Office]],7))</f>
        <v>-----</v>
      </c>
      <c r="F4640" s="51" t="str">
        <f>IF(ISBLANK(LeaveTracker[[#This Row],[Employee Name]]),"-----",VLOOKUP(LeaveTracker[[#This Row],[Employee Name]],Employees[[Employee Name]:[Office]],6))</f>
        <v>-----</v>
      </c>
      <c r="G4640" s="24"/>
      <c r="H4640" s="24"/>
      <c r="I4640" s="57"/>
      <c r="K4640" s="51" t="str">
        <f ca="1">LeaveTracker[[#This Row],[Days]]&amp;" "&amp;LeaveTracker[[#This Row],[Type of Leave]]</f>
        <v xml:space="preserve">0 </v>
      </c>
      <c r="L4640" s="23">
        <f ca="1">NETWORKDAYS(LeaveTracker[[#This Row],[Start Date]],LeaveTracker[[#This Row],[End Date]],lstHolidays)</f>
        <v>0</v>
      </c>
      <c r="M4640" s="27"/>
    </row>
    <row r="4641" spans="4:13" ht="30" hidden="1" customHeight="1" x14ac:dyDescent="0.3">
      <c r="D4641" s="19"/>
      <c r="E4641" s="51" t="str">
        <f>IF(ISBLANK(LeaveTracker[[#This Row],[Employee Name]]),"-----",VLOOKUP(LeaveTracker[[#This Row],[Employee Name]],Employees[[Employee Name]:[Office]],7))</f>
        <v>-----</v>
      </c>
      <c r="F4641" s="51" t="str">
        <f>IF(ISBLANK(LeaveTracker[[#This Row],[Employee Name]]),"-----",VLOOKUP(LeaveTracker[[#This Row],[Employee Name]],Employees[[Employee Name]:[Office]],6))</f>
        <v>-----</v>
      </c>
      <c r="G4641" s="24"/>
      <c r="H4641" s="24"/>
      <c r="I4641" s="57"/>
      <c r="K4641" s="51" t="str">
        <f ca="1">LeaveTracker[[#This Row],[Days]]&amp;" "&amp;LeaveTracker[[#This Row],[Type of Leave]]</f>
        <v xml:space="preserve">0 </v>
      </c>
      <c r="L4641" s="23">
        <f ca="1">NETWORKDAYS(LeaveTracker[[#This Row],[Start Date]],LeaveTracker[[#This Row],[End Date]],lstHolidays)</f>
        <v>0</v>
      </c>
      <c r="M4641" s="27"/>
    </row>
    <row r="4642" spans="4:13" ht="30" hidden="1" customHeight="1" x14ac:dyDescent="0.3">
      <c r="D4642" s="19"/>
      <c r="E4642" s="51" t="str">
        <f>IF(ISBLANK(LeaveTracker[[#This Row],[Employee Name]]),"-----",VLOOKUP(LeaveTracker[[#This Row],[Employee Name]],Employees[[Employee Name]:[Office]],7))</f>
        <v>-----</v>
      </c>
      <c r="F4642" s="51" t="str">
        <f>IF(ISBLANK(LeaveTracker[[#This Row],[Employee Name]]),"-----",VLOOKUP(LeaveTracker[[#This Row],[Employee Name]],Employees[[Employee Name]:[Office]],6))</f>
        <v>-----</v>
      </c>
      <c r="G4642" s="24"/>
      <c r="H4642" s="24"/>
      <c r="I4642" s="57"/>
      <c r="K4642" s="51" t="str">
        <f ca="1">LeaveTracker[[#This Row],[Days]]&amp;" "&amp;LeaveTracker[[#This Row],[Type of Leave]]</f>
        <v xml:space="preserve">0 </v>
      </c>
      <c r="L4642" s="23">
        <f ca="1">NETWORKDAYS(LeaveTracker[[#This Row],[Start Date]],LeaveTracker[[#This Row],[End Date]],lstHolidays)</f>
        <v>0</v>
      </c>
      <c r="M4642" s="27"/>
    </row>
    <row r="4643" spans="4:13" ht="30" hidden="1" customHeight="1" x14ac:dyDescent="0.3">
      <c r="D4643" s="19"/>
      <c r="E4643" s="51" t="str">
        <f>IF(ISBLANK(LeaveTracker[[#This Row],[Employee Name]]),"-----",VLOOKUP(LeaveTracker[[#This Row],[Employee Name]],Employees[[Employee Name]:[Office]],7))</f>
        <v>-----</v>
      </c>
      <c r="F4643" s="51" t="str">
        <f>IF(ISBLANK(LeaveTracker[[#This Row],[Employee Name]]),"-----",VLOOKUP(LeaveTracker[[#This Row],[Employee Name]],Employees[[Employee Name]:[Office]],6))</f>
        <v>-----</v>
      </c>
      <c r="G4643" s="24"/>
      <c r="H4643" s="24"/>
      <c r="I4643" s="57"/>
      <c r="K4643" s="51" t="str">
        <f ca="1">LeaveTracker[[#This Row],[Days]]&amp;" "&amp;LeaveTracker[[#This Row],[Type of Leave]]</f>
        <v xml:space="preserve">0 </v>
      </c>
      <c r="L4643" s="23">
        <f ca="1">NETWORKDAYS(LeaveTracker[[#This Row],[Start Date]],LeaveTracker[[#This Row],[End Date]],lstHolidays)</f>
        <v>0</v>
      </c>
      <c r="M4643" s="27"/>
    </row>
    <row r="4644" spans="4:13" ht="30" hidden="1" customHeight="1" x14ac:dyDescent="0.3">
      <c r="D4644" s="19"/>
      <c r="E4644" s="51" t="str">
        <f>IF(ISBLANK(LeaveTracker[[#This Row],[Employee Name]]),"-----",VLOOKUP(LeaveTracker[[#This Row],[Employee Name]],Employees[[Employee Name]:[Office]],7))</f>
        <v>-----</v>
      </c>
      <c r="F4644" s="51" t="str">
        <f>IF(ISBLANK(LeaveTracker[[#This Row],[Employee Name]]),"-----",VLOOKUP(LeaveTracker[[#This Row],[Employee Name]],Employees[[Employee Name]:[Office]],6))</f>
        <v>-----</v>
      </c>
      <c r="G4644" s="24"/>
      <c r="H4644" s="24"/>
      <c r="I4644" s="57"/>
      <c r="K4644" s="51" t="str">
        <f ca="1">LeaveTracker[[#This Row],[Days]]&amp;" "&amp;LeaveTracker[[#This Row],[Type of Leave]]</f>
        <v xml:space="preserve">0 </v>
      </c>
      <c r="L4644" s="23">
        <f ca="1">NETWORKDAYS(LeaveTracker[[#This Row],[Start Date]],LeaveTracker[[#This Row],[End Date]],lstHolidays)</f>
        <v>0</v>
      </c>
      <c r="M4644" s="27"/>
    </row>
    <row r="4645" spans="4:13" ht="30" hidden="1" customHeight="1" x14ac:dyDescent="0.3">
      <c r="D4645" s="19"/>
      <c r="E4645" s="51" t="str">
        <f>IF(ISBLANK(LeaveTracker[[#This Row],[Employee Name]]),"-----",VLOOKUP(LeaveTracker[[#This Row],[Employee Name]],Employees[[Employee Name]:[Office]],7))</f>
        <v>-----</v>
      </c>
      <c r="F4645" s="51" t="str">
        <f>IF(ISBLANK(LeaveTracker[[#This Row],[Employee Name]]),"-----",VLOOKUP(LeaveTracker[[#This Row],[Employee Name]],Employees[[Employee Name]:[Office]],6))</f>
        <v>-----</v>
      </c>
      <c r="G4645" s="24"/>
      <c r="H4645" s="24"/>
      <c r="I4645" s="57"/>
      <c r="K4645" s="51" t="str">
        <f ca="1">LeaveTracker[[#This Row],[Days]]&amp;" "&amp;LeaveTracker[[#This Row],[Type of Leave]]</f>
        <v xml:space="preserve">0 </v>
      </c>
      <c r="L4645" s="23">
        <f ca="1">NETWORKDAYS(LeaveTracker[[#This Row],[Start Date]],LeaveTracker[[#This Row],[End Date]],lstHolidays)</f>
        <v>0</v>
      </c>
      <c r="M4645" s="27"/>
    </row>
    <row r="4646" spans="4:13" ht="30" hidden="1" customHeight="1" x14ac:dyDescent="0.3">
      <c r="D4646" s="19"/>
      <c r="E4646" s="51" t="str">
        <f>IF(ISBLANK(LeaveTracker[[#This Row],[Employee Name]]),"-----",VLOOKUP(LeaveTracker[[#This Row],[Employee Name]],Employees[[Employee Name]:[Office]],7))</f>
        <v>-----</v>
      </c>
      <c r="F4646" s="51" t="str">
        <f>IF(ISBLANK(LeaveTracker[[#This Row],[Employee Name]]),"-----",VLOOKUP(LeaveTracker[[#This Row],[Employee Name]],Employees[[Employee Name]:[Office]],6))</f>
        <v>-----</v>
      </c>
      <c r="G4646" s="24"/>
      <c r="H4646" s="24"/>
      <c r="I4646" s="57"/>
      <c r="K4646" s="51" t="str">
        <f ca="1">LeaveTracker[[#This Row],[Days]]&amp;" "&amp;LeaveTracker[[#This Row],[Type of Leave]]</f>
        <v xml:space="preserve">0 </v>
      </c>
      <c r="L4646" s="23">
        <f ca="1">NETWORKDAYS(LeaveTracker[[#This Row],[Start Date]],LeaveTracker[[#This Row],[End Date]],lstHolidays)</f>
        <v>0</v>
      </c>
      <c r="M4646" s="27"/>
    </row>
    <row r="4647" spans="4:13" ht="30" hidden="1" customHeight="1" x14ac:dyDescent="0.3">
      <c r="D4647" s="19"/>
      <c r="E4647" s="19" t="str">
        <f>IF(ISBLANK(LeaveTracker[[#This Row],[Employee Name]]),"-----",VLOOKUP(LeaveTracker[[#This Row],[Employee Name]],Employees[[Employee Name]:[Office]],7))</f>
        <v>-----</v>
      </c>
      <c r="F4647" s="19" t="str">
        <f>IF(ISBLANK(LeaveTracker[[#This Row],[Employee Name]]),"-----",VLOOKUP(LeaveTracker[[#This Row],[Employee Name]],Employees[[Employee Name]:[Office]],6))</f>
        <v>-----</v>
      </c>
      <c r="G4647" s="24"/>
      <c r="H4647" s="24"/>
      <c r="I4647" s="57"/>
      <c r="K4647" s="64" t="str">
        <f ca="1">LeaveTracker[[#This Row],[Days]]&amp;" "&amp;LeaveTracker[[#This Row],[Type of Leave]]</f>
        <v xml:space="preserve">0 </v>
      </c>
      <c r="L4647" s="23">
        <f ca="1">NETWORKDAYS(LeaveTracker[[#This Row],[Start Date]],LeaveTracker[[#This Row],[End Date]],lstHolidays)</f>
        <v>0</v>
      </c>
      <c r="M4647" s="27"/>
    </row>
    <row r="4648" spans="4:13" ht="30" hidden="1" customHeight="1" x14ac:dyDescent="0.3">
      <c r="D4648" s="19"/>
      <c r="E4648" s="19" t="str">
        <f>IF(ISBLANK(LeaveTracker[[#This Row],[Employee Name]]),"-----",VLOOKUP(LeaveTracker[[#This Row],[Employee Name]],Employees[[Employee Name]:[Office]],7))</f>
        <v>-----</v>
      </c>
      <c r="F4648" s="19" t="str">
        <f>IF(ISBLANK(LeaveTracker[[#This Row],[Employee Name]]),"-----",VLOOKUP(LeaveTracker[[#This Row],[Employee Name]],Employees[[Employee Name]:[Office]],6))</f>
        <v>-----</v>
      </c>
      <c r="G4648" s="24"/>
      <c r="H4648" s="24"/>
      <c r="I4648" s="57"/>
      <c r="K4648" s="64" t="str">
        <f ca="1">LeaveTracker[[#This Row],[Days]]&amp;" "&amp;LeaveTracker[[#This Row],[Type of Leave]]</f>
        <v xml:space="preserve">0 </v>
      </c>
      <c r="L4648" s="23">
        <f ca="1">NETWORKDAYS(LeaveTracker[[#This Row],[Start Date]],LeaveTracker[[#This Row],[End Date]],lstHolidays)</f>
        <v>0</v>
      </c>
      <c r="M4648" s="27"/>
    </row>
    <row r="4649" spans="4:13" ht="30" hidden="1" customHeight="1" x14ac:dyDescent="0.3">
      <c r="D4649" s="19"/>
      <c r="E4649" s="19" t="str">
        <f>IF(ISBLANK(LeaveTracker[[#This Row],[Employee Name]]),"-----",VLOOKUP(LeaveTracker[[#This Row],[Employee Name]],Employees[[Employee Name]:[Office]],7))</f>
        <v>-----</v>
      </c>
      <c r="F4649" s="19" t="str">
        <f>IF(ISBLANK(LeaveTracker[[#This Row],[Employee Name]]),"-----",VLOOKUP(LeaveTracker[[#This Row],[Employee Name]],Employees[[Employee Name]:[Office]],6))</f>
        <v>-----</v>
      </c>
      <c r="G4649" s="24"/>
      <c r="H4649" s="24"/>
      <c r="I4649" s="57"/>
      <c r="K4649" s="64" t="str">
        <f ca="1">LeaveTracker[[#This Row],[Days]]&amp;" "&amp;LeaveTracker[[#This Row],[Type of Leave]]</f>
        <v xml:space="preserve">0 </v>
      </c>
      <c r="L4649" s="23">
        <f ca="1">NETWORKDAYS(LeaveTracker[[#This Row],[Start Date]],LeaveTracker[[#This Row],[End Date]],lstHolidays)</f>
        <v>0</v>
      </c>
      <c r="M4649" s="27"/>
    </row>
    <row r="4650" spans="4:13" ht="30" hidden="1" customHeight="1" x14ac:dyDescent="0.3">
      <c r="D4650" s="19"/>
      <c r="E4650" s="19" t="str">
        <f>IF(ISBLANK(LeaveTracker[[#This Row],[Employee Name]]),"-----",VLOOKUP(LeaveTracker[[#This Row],[Employee Name]],Employees[[Employee Name]:[Office]],7))</f>
        <v>-----</v>
      </c>
      <c r="F4650" s="19" t="str">
        <f>IF(ISBLANK(LeaveTracker[[#This Row],[Employee Name]]),"-----",VLOOKUP(LeaveTracker[[#This Row],[Employee Name]],Employees[[Employee Name]:[Office]],6))</f>
        <v>-----</v>
      </c>
      <c r="G4650" s="24"/>
      <c r="H4650" s="24"/>
      <c r="I4650" s="57"/>
      <c r="K4650" s="64" t="str">
        <f ca="1">LeaveTracker[[#This Row],[Days]]&amp;" "&amp;LeaveTracker[[#This Row],[Type of Leave]]</f>
        <v xml:space="preserve">0 </v>
      </c>
      <c r="L4650" s="23">
        <f ca="1">NETWORKDAYS(LeaveTracker[[#This Row],[Start Date]],LeaveTracker[[#This Row],[End Date]],lstHolidays)</f>
        <v>0</v>
      </c>
      <c r="M4650" s="27"/>
    </row>
    <row r="4651" spans="4:13" ht="30" hidden="1" customHeight="1" x14ac:dyDescent="0.3">
      <c r="D4651" s="19"/>
      <c r="E4651" s="19" t="str">
        <f>IF(ISBLANK(LeaveTracker[[#This Row],[Employee Name]]),"-----",VLOOKUP(LeaveTracker[[#This Row],[Employee Name]],Employees[[Employee Name]:[Office]],7))</f>
        <v>-----</v>
      </c>
      <c r="F4651" s="19" t="str">
        <f>IF(ISBLANK(LeaveTracker[[#This Row],[Employee Name]]),"-----",VLOOKUP(LeaveTracker[[#This Row],[Employee Name]],Employees[[Employee Name]:[Office]],6))</f>
        <v>-----</v>
      </c>
      <c r="G4651" s="24"/>
      <c r="H4651" s="24"/>
      <c r="I4651" s="57"/>
      <c r="K4651" s="64" t="str">
        <f ca="1">LeaveTracker[[#This Row],[Days]]&amp;" "&amp;LeaveTracker[[#This Row],[Type of Leave]]</f>
        <v xml:space="preserve">0 </v>
      </c>
      <c r="L4651" s="23">
        <f ca="1">NETWORKDAYS(LeaveTracker[[#This Row],[Start Date]],LeaveTracker[[#This Row],[End Date]],lstHolidays)</f>
        <v>0</v>
      </c>
      <c r="M4651" s="27"/>
    </row>
    <row r="4652" spans="4:13" ht="30" hidden="1" customHeight="1" x14ac:dyDescent="0.3">
      <c r="D4652" s="19"/>
      <c r="E4652" s="19" t="str">
        <f>IF(ISBLANK(LeaveTracker[[#This Row],[Employee Name]]),"-----",VLOOKUP(LeaveTracker[[#This Row],[Employee Name]],Employees[[Employee Name]:[Office]],7))</f>
        <v>-----</v>
      </c>
      <c r="F4652" s="19" t="str">
        <f>IF(ISBLANK(LeaveTracker[[#This Row],[Employee Name]]),"-----",VLOOKUP(LeaveTracker[[#This Row],[Employee Name]],Employees[[Employee Name]:[Office]],6))</f>
        <v>-----</v>
      </c>
      <c r="G4652" s="24"/>
      <c r="H4652" s="24"/>
      <c r="I4652" s="57"/>
      <c r="K4652" s="64" t="str">
        <f ca="1">LeaveTracker[[#This Row],[Days]]&amp;" "&amp;LeaveTracker[[#This Row],[Type of Leave]]</f>
        <v xml:space="preserve">0 </v>
      </c>
      <c r="L4652" s="23">
        <f ca="1">NETWORKDAYS(LeaveTracker[[#This Row],[Start Date]],LeaveTracker[[#This Row],[End Date]],lstHolidays)</f>
        <v>0</v>
      </c>
      <c r="M4652" s="27"/>
    </row>
    <row r="4653" spans="4:13" ht="30" hidden="1" customHeight="1" x14ac:dyDescent="0.3">
      <c r="D4653" s="19"/>
      <c r="E4653" s="19" t="str">
        <f>IF(ISBLANK(LeaveTracker[[#This Row],[Employee Name]]),"-----",VLOOKUP(LeaveTracker[[#This Row],[Employee Name]],Employees[[Employee Name]:[Office]],7))</f>
        <v>-----</v>
      </c>
      <c r="F4653" s="19" t="str">
        <f>IF(ISBLANK(LeaveTracker[[#This Row],[Employee Name]]),"-----",VLOOKUP(LeaveTracker[[#This Row],[Employee Name]],Employees[[Employee Name]:[Office]],6))</f>
        <v>-----</v>
      </c>
      <c r="G4653" s="24"/>
      <c r="H4653" s="24"/>
      <c r="I4653" s="57"/>
      <c r="K4653" s="64" t="str">
        <f ca="1">LeaveTracker[[#This Row],[Days]]&amp;" "&amp;LeaveTracker[[#This Row],[Type of Leave]]</f>
        <v xml:space="preserve">0 </v>
      </c>
      <c r="L4653" s="23">
        <f ca="1">NETWORKDAYS(LeaveTracker[[#This Row],[Start Date]],LeaveTracker[[#This Row],[End Date]],lstHolidays)</f>
        <v>0</v>
      </c>
      <c r="M4653" s="27"/>
    </row>
    <row r="4654" spans="4:13" ht="30" hidden="1" customHeight="1" x14ac:dyDescent="0.3">
      <c r="D4654" s="19"/>
      <c r="E4654" s="19" t="str">
        <f>IF(ISBLANK(LeaveTracker[[#This Row],[Employee Name]]),"-----",VLOOKUP(LeaveTracker[[#This Row],[Employee Name]],Employees[[Employee Name]:[Office]],7))</f>
        <v>-----</v>
      </c>
      <c r="F4654" s="19" t="str">
        <f>IF(ISBLANK(LeaveTracker[[#This Row],[Employee Name]]),"-----",VLOOKUP(LeaveTracker[[#This Row],[Employee Name]],Employees[[Employee Name]:[Office]],6))</f>
        <v>-----</v>
      </c>
      <c r="G4654" s="24"/>
      <c r="H4654" s="24"/>
      <c r="I4654" s="57"/>
      <c r="K4654" s="64" t="str">
        <f ca="1">LeaveTracker[[#This Row],[Days]]&amp;" "&amp;LeaveTracker[[#This Row],[Type of Leave]]</f>
        <v xml:space="preserve">0 </v>
      </c>
      <c r="L4654" s="23">
        <f ca="1">NETWORKDAYS(LeaveTracker[[#This Row],[Start Date]],LeaveTracker[[#This Row],[End Date]],lstHolidays)</f>
        <v>0</v>
      </c>
      <c r="M4654" s="27"/>
    </row>
    <row r="4655" spans="4:13" ht="30" hidden="1" customHeight="1" x14ac:dyDescent="0.3">
      <c r="D4655" s="19"/>
      <c r="E4655" s="19" t="str">
        <f>IF(ISBLANK(LeaveTracker[[#This Row],[Employee Name]]),"-----",VLOOKUP(LeaveTracker[[#This Row],[Employee Name]],Employees[[Employee Name]:[Office]],7))</f>
        <v>-----</v>
      </c>
      <c r="F4655" s="19" t="str">
        <f>IF(ISBLANK(LeaveTracker[[#This Row],[Employee Name]]),"-----",VLOOKUP(LeaveTracker[[#This Row],[Employee Name]],Employees[[Employee Name]:[Office]],6))</f>
        <v>-----</v>
      </c>
      <c r="G4655" s="24"/>
      <c r="H4655" s="24"/>
      <c r="I4655" s="57"/>
      <c r="K4655" s="64" t="str">
        <f ca="1">LeaveTracker[[#This Row],[Days]]&amp;" "&amp;LeaveTracker[[#This Row],[Type of Leave]]</f>
        <v xml:space="preserve">0 </v>
      </c>
      <c r="L4655" s="23">
        <f ca="1">NETWORKDAYS(LeaveTracker[[#This Row],[Start Date]],LeaveTracker[[#This Row],[End Date]],lstHolidays)</f>
        <v>0</v>
      </c>
      <c r="M4655" s="27"/>
    </row>
    <row r="4656" spans="4:13" ht="30" hidden="1" customHeight="1" x14ac:dyDescent="0.3">
      <c r="D4656" s="19"/>
      <c r="E4656" s="19" t="str">
        <f>IF(ISBLANK(LeaveTracker[[#This Row],[Employee Name]]),"-----",VLOOKUP(LeaveTracker[[#This Row],[Employee Name]],Employees[[Employee Name]:[Office]],7))</f>
        <v>-----</v>
      </c>
      <c r="F4656" s="19" t="str">
        <f>IF(ISBLANK(LeaveTracker[[#This Row],[Employee Name]]),"-----",VLOOKUP(LeaveTracker[[#This Row],[Employee Name]],Employees[[Employee Name]:[Office]],6))</f>
        <v>-----</v>
      </c>
      <c r="G4656" s="24"/>
      <c r="H4656" s="24"/>
      <c r="I4656" s="57"/>
      <c r="K4656" s="64" t="str">
        <f ca="1">LeaveTracker[[#This Row],[Days]]&amp;" "&amp;LeaveTracker[[#This Row],[Type of Leave]]</f>
        <v xml:space="preserve">0 </v>
      </c>
      <c r="L4656" s="23">
        <f ca="1">NETWORKDAYS(LeaveTracker[[#This Row],[Start Date]],LeaveTracker[[#This Row],[End Date]],lstHolidays)</f>
        <v>0</v>
      </c>
      <c r="M4656" s="27"/>
    </row>
    <row r="4657" spans="4:13" ht="30" hidden="1" customHeight="1" x14ac:dyDescent="0.3">
      <c r="D4657" s="19"/>
      <c r="E4657" s="19" t="str">
        <f>IF(ISBLANK(LeaveTracker[[#This Row],[Employee Name]]),"-----",VLOOKUP(LeaveTracker[[#This Row],[Employee Name]],Employees[[Employee Name]:[Office]],7))</f>
        <v>-----</v>
      </c>
      <c r="F4657" s="19" t="str">
        <f>IF(ISBLANK(LeaveTracker[[#This Row],[Employee Name]]),"-----",VLOOKUP(LeaveTracker[[#This Row],[Employee Name]],Employees[[Employee Name]:[Office]],6))</f>
        <v>-----</v>
      </c>
      <c r="G4657" s="24"/>
      <c r="H4657" s="24"/>
      <c r="I4657" s="57"/>
      <c r="K4657" s="64" t="str">
        <f ca="1">LeaveTracker[[#This Row],[Days]]&amp;" "&amp;LeaveTracker[[#This Row],[Type of Leave]]</f>
        <v xml:space="preserve">0 </v>
      </c>
      <c r="L4657" s="23">
        <f ca="1">NETWORKDAYS(LeaveTracker[[#This Row],[Start Date]],LeaveTracker[[#This Row],[End Date]],lstHolidays)</f>
        <v>0</v>
      </c>
      <c r="M4657" s="27"/>
    </row>
    <row r="4658" spans="4:13" ht="30" hidden="1" customHeight="1" x14ac:dyDescent="0.3">
      <c r="D4658" s="19"/>
      <c r="E4658" s="19" t="str">
        <f>IF(ISBLANK(LeaveTracker[[#This Row],[Employee Name]]),"-----",VLOOKUP(LeaveTracker[[#This Row],[Employee Name]],Employees[[Employee Name]:[Office]],7))</f>
        <v>-----</v>
      </c>
      <c r="F4658" s="19" t="str">
        <f>IF(ISBLANK(LeaveTracker[[#This Row],[Employee Name]]),"-----",VLOOKUP(LeaveTracker[[#This Row],[Employee Name]],Employees[[Employee Name]:[Office]],6))</f>
        <v>-----</v>
      </c>
      <c r="G4658" s="24"/>
      <c r="H4658" s="24"/>
      <c r="I4658" s="57"/>
      <c r="K4658" s="64" t="str">
        <f ca="1">LeaveTracker[[#This Row],[Days]]&amp;" "&amp;LeaveTracker[[#This Row],[Type of Leave]]</f>
        <v xml:space="preserve">0 </v>
      </c>
      <c r="L4658" s="23">
        <f ca="1">NETWORKDAYS(LeaveTracker[[#This Row],[Start Date]],LeaveTracker[[#This Row],[End Date]],lstHolidays)</f>
        <v>0</v>
      </c>
      <c r="M4658" s="27"/>
    </row>
    <row r="4659" spans="4:13" ht="30" hidden="1" customHeight="1" x14ac:dyDescent="0.3">
      <c r="D4659" s="19"/>
      <c r="E4659" s="19" t="str">
        <f>IF(ISBLANK(LeaveTracker[[#This Row],[Employee Name]]),"-----",VLOOKUP(LeaveTracker[[#This Row],[Employee Name]],Employees[[Employee Name]:[Office]],7))</f>
        <v>-----</v>
      </c>
      <c r="F4659" s="19" t="str">
        <f>IF(ISBLANK(LeaveTracker[[#This Row],[Employee Name]]),"-----",VLOOKUP(LeaveTracker[[#This Row],[Employee Name]],Employees[[Employee Name]:[Office]],6))</f>
        <v>-----</v>
      </c>
      <c r="G4659" s="24"/>
      <c r="H4659" s="24"/>
      <c r="I4659" s="57"/>
      <c r="K4659" s="64" t="str">
        <f ca="1">LeaveTracker[[#This Row],[Days]]&amp;" "&amp;LeaveTracker[[#This Row],[Type of Leave]]</f>
        <v xml:space="preserve">0 </v>
      </c>
      <c r="L4659" s="23">
        <f ca="1">NETWORKDAYS(LeaveTracker[[#This Row],[Start Date]],LeaveTracker[[#This Row],[End Date]],lstHolidays)</f>
        <v>0</v>
      </c>
      <c r="M4659" s="27"/>
    </row>
    <row r="4660" spans="4:13" ht="30" hidden="1" customHeight="1" x14ac:dyDescent="0.3">
      <c r="D4660" s="19"/>
      <c r="E4660" s="19" t="str">
        <f>IF(ISBLANK(LeaveTracker[[#This Row],[Employee Name]]),"-----",VLOOKUP(LeaveTracker[[#This Row],[Employee Name]],Employees[[Employee Name]:[Office]],7))</f>
        <v>-----</v>
      </c>
      <c r="F4660" s="19" t="str">
        <f>IF(ISBLANK(LeaveTracker[[#This Row],[Employee Name]]),"-----",VLOOKUP(LeaveTracker[[#This Row],[Employee Name]],Employees[[Employee Name]:[Office]],6))</f>
        <v>-----</v>
      </c>
      <c r="G4660" s="24"/>
      <c r="H4660" s="24"/>
      <c r="I4660" s="57"/>
      <c r="K4660" s="64" t="str">
        <f ca="1">LeaveTracker[[#This Row],[Days]]&amp;" "&amp;LeaveTracker[[#This Row],[Type of Leave]]</f>
        <v xml:space="preserve">0 </v>
      </c>
      <c r="L4660" s="23">
        <f ca="1">NETWORKDAYS(LeaveTracker[[#This Row],[Start Date]],LeaveTracker[[#This Row],[End Date]],lstHolidays)</f>
        <v>0</v>
      </c>
      <c r="M4660" s="27"/>
    </row>
    <row r="4661" spans="4:13" ht="30" hidden="1" customHeight="1" x14ac:dyDescent="0.3">
      <c r="D4661" s="19"/>
      <c r="E4661" s="19" t="str">
        <f>IF(ISBLANK(LeaveTracker[[#This Row],[Employee Name]]),"-----",VLOOKUP(LeaveTracker[[#This Row],[Employee Name]],Employees[[Employee Name]:[Office]],7))</f>
        <v>-----</v>
      </c>
      <c r="F4661" s="19" t="str">
        <f>IF(ISBLANK(LeaveTracker[[#This Row],[Employee Name]]),"-----",VLOOKUP(LeaveTracker[[#This Row],[Employee Name]],Employees[[Employee Name]:[Office]],6))</f>
        <v>-----</v>
      </c>
      <c r="G4661" s="24"/>
      <c r="H4661" s="24"/>
      <c r="I4661" s="57"/>
      <c r="K4661" s="64" t="str">
        <f ca="1">LeaveTracker[[#This Row],[Days]]&amp;" "&amp;LeaveTracker[[#This Row],[Type of Leave]]</f>
        <v xml:space="preserve">0 </v>
      </c>
      <c r="L4661" s="23">
        <f ca="1">NETWORKDAYS(LeaveTracker[[#This Row],[Start Date]],LeaveTracker[[#This Row],[End Date]],lstHolidays)</f>
        <v>0</v>
      </c>
      <c r="M4661" s="27"/>
    </row>
    <row r="4662" spans="4:13" ht="30" hidden="1" customHeight="1" x14ac:dyDescent="0.3">
      <c r="D4662" s="19"/>
      <c r="E4662" s="19" t="str">
        <f>IF(ISBLANK(LeaveTracker[[#This Row],[Employee Name]]),"-----",VLOOKUP(LeaveTracker[[#This Row],[Employee Name]],Employees[[Employee Name]:[Office]],7))</f>
        <v>-----</v>
      </c>
      <c r="F4662" s="19" t="str">
        <f>IF(ISBLANK(LeaveTracker[[#This Row],[Employee Name]]),"-----",VLOOKUP(LeaveTracker[[#This Row],[Employee Name]],Employees[[Employee Name]:[Office]],6))</f>
        <v>-----</v>
      </c>
      <c r="G4662" s="24"/>
      <c r="H4662" s="24"/>
      <c r="I4662" s="57"/>
      <c r="K4662" s="64" t="str">
        <f ca="1">LeaveTracker[[#This Row],[Days]]&amp;" "&amp;LeaveTracker[[#This Row],[Type of Leave]]</f>
        <v xml:space="preserve">0 </v>
      </c>
      <c r="L4662" s="23">
        <f ca="1">NETWORKDAYS(LeaveTracker[[#This Row],[Start Date]],LeaveTracker[[#This Row],[End Date]],lstHolidays)</f>
        <v>0</v>
      </c>
      <c r="M4662" s="27"/>
    </row>
    <row r="4663" spans="4:13" ht="30" hidden="1" customHeight="1" x14ac:dyDescent="0.3">
      <c r="D4663" s="19"/>
      <c r="E4663" s="19" t="str">
        <f>IF(ISBLANK(LeaveTracker[[#This Row],[Employee Name]]),"-----",VLOOKUP(LeaveTracker[[#This Row],[Employee Name]],Employees[[Employee Name]:[Office]],7))</f>
        <v>-----</v>
      </c>
      <c r="F4663" s="19" t="str">
        <f>IF(ISBLANK(LeaveTracker[[#This Row],[Employee Name]]),"-----",VLOOKUP(LeaveTracker[[#This Row],[Employee Name]],Employees[[Employee Name]:[Office]],6))</f>
        <v>-----</v>
      </c>
      <c r="G4663" s="24"/>
      <c r="H4663" s="24"/>
      <c r="I4663" s="57"/>
      <c r="K4663" s="64" t="str">
        <f ca="1">LeaveTracker[[#This Row],[Days]]&amp;" "&amp;LeaveTracker[[#This Row],[Type of Leave]]</f>
        <v xml:space="preserve">0 </v>
      </c>
      <c r="L4663" s="23">
        <f ca="1">NETWORKDAYS(LeaveTracker[[#This Row],[Start Date]],LeaveTracker[[#This Row],[End Date]],lstHolidays)</f>
        <v>0</v>
      </c>
      <c r="M4663" s="27"/>
    </row>
    <row r="4664" spans="4:13" ht="30" hidden="1" customHeight="1" x14ac:dyDescent="0.3">
      <c r="D4664" s="19"/>
      <c r="E4664" s="19" t="str">
        <f>IF(ISBLANK(LeaveTracker[[#This Row],[Employee Name]]),"-----",VLOOKUP(LeaveTracker[[#This Row],[Employee Name]],Employees[[Employee Name]:[Office]],7))</f>
        <v>-----</v>
      </c>
      <c r="F4664" s="19" t="str">
        <f>IF(ISBLANK(LeaveTracker[[#This Row],[Employee Name]]),"-----",VLOOKUP(LeaveTracker[[#This Row],[Employee Name]],Employees[[Employee Name]:[Office]],6))</f>
        <v>-----</v>
      </c>
      <c r="G4664" s="24"/>
      <c r="H4664" s="24"/>
      <c r="I4664" s="57"/>
      <c r="K4664" s="64" t="str">
        <f ca="1">LeaveTracker[[#This Row],[Days]]&amp;" "&amp;LeaveTracker[[#This Row],[Type of Leave]]</f>
        <v xml:space="preserve">0 </v>
      </c>
      <c r="L4664" s="23">
        <f ca="1">NETWORKDAYS(LeaveTracker[[#This Row],[Start Date]],LeaveTracker[[#This Row],[End Date]],lstHolidays)</f>
        <v>0</v>
      </c>
      <c r="M4664" s="27"/>
    </row>
    <row r="4665" spans="4:13" ht="30" hidden="1" customHeight="1" x14ac:dyDescent="0.3">
      <c r="D4665" s="19"/>
      <c r="E4665" s="19" t="str">
        <f>IF(ISBLANK(LeaveTracker[[#This Row],[Employee Name]]),"-----",VLOOKUP(LeaveTracker[[#This Row],[Employee Name]],Employees[[Employee Name]:[Office]],7))</f>
        <v>-----</v>
      </c>
      <c r="F4665" s="19" t="str">
        <f>IF(ISBLANK(LeaveTracker[[#This Row],[Employee Name]]),"-----",VLOOKUP(LeaveTracker[[#This Row],[Employee Name]],Employees[[Employee Name]:[Office]],6))</f>
        <v>-----</v>
      </c>
      <c r="G4665" s="24"/>
      <c r="H4665" s="24"/>
      <c r="I4665" s="57"/>
      <c r="K4665" s="64" t="str">
        <f ca="1">LeaveTracker[[#This Row],[Days]]&amp;" "&amp;LeaveTracker[[#This Row],[Type of Leave]]</f>
        <v xml:space="preserve">0 </v>
      </c>
      <c r="L4665" s="23">
        <f ca="1">NETWORKDAYS(LeaveTracker[[#This Row],[Start Date]],LeaveTracker[[#This Row],[End Date]],lstHolidays)</f>
        <v>0</v>
      </c>
      <c r="M4665" s="27"/>
    </row>
    <row r="4666" spans="4:13" ht="30" hidden="1" customHeight="1" x14ac:dyDescent="0.3">
      <c r="D4666" s="19"/>
      <c r="E4666" s="19" t="str">
        <f>IF(ISBLANK(LeaveTracker[[#This Row],[Employee Name]]),"-----",VLOOKUP(LeaveTracker[[#This Row],[Employee Name]],Employees[[Employee Name]:[Office]],7))</f>
        <v>-----</v>
      </c>
      <c r="F4666" s="19" t="str">
        <f>IF(ISBLANK(LeaveTracker[[#This Row],[Employee Name]]),"-----",VLOOKUP(LeaveTracker[[#This Row],[Employee Name]],Employees[[Employee Name]:[Office]],6))</f>
        <v>-----</v>
      </c>
      <c r="G4666" s="24"/>
      <c r="H4666" s="24"/>
      <c r="I4666" s="57"/>
      <c r="K4666" s="64" t="str">
        <f ca="1">LeaveTracker[[#This Row],[Days]]&amp;" "&amp;LeaveTracker[[#This Row],[Type of Leave]]</f>
        <v xml:space="preserve">0 </v>
      </c>
      <c r="L4666" s="23">
        <f ca="1">NETWORKDAYS(LeaveTracker[[#This Row],[Start Date]],LeaveTracker[[#This Row],[End Date]],lstHolidays)</f>
        <v>0</v>
      </c>
      <c r="M4666" s="27"/>
    </row>
    <row r="4667" spans="4:13" ht="30" hidden="1" customHeight="1" x14ac:dyDescent="0.3">
      <c r="D4667" s="19"/>
      <c r="E4667" s="19" t="str">
        <f>IF(ISBLANK(LeaveTracker[[#This Row],[Employee Name]]),"-----",VLOOKUP(LeaveTracker[[#This Row],[Employee Name]],Employees[[Employee Name]:[Office]],7))</f>
        <v>-----</v>
      </c>
      <c r="F4667" s="19" t="str">
        <f>IF(ISBLANK(LeaveTracker[[#This Row],[Employee Name]]),"-----",VLOOKUP(LeaveTracker[[#This Row],[Employee Name]],Employees[[Employee Name]:[Office]],6))</f>
        <v>-----</v>
      </c>
      <c r="G4667" s="24"/>
      <c r="H4667" s="24"/>
      <c r="I4667" s="57"/>
      <c r="K4667" s="64" t="str">
        <f ca="1">LeaveTracker[[#This Row],[Days]]&amp;" "&amp;LeaveTracker[[#This Row],[Type of Leave]]</f>
        <v xml:space="preserve">0 </v>
      </c>
      <c r="L4667" s="23">
        <f ca="1">NETWORKDAYS(LeaveTracker[[#This Row],[Start Date]],LeaveTracker[[#This Row],[End Date]],lstHolidays)</f>
        <v>0</v>
      </c>
      <c r="M4667" s="27"/>
    </row>
    <row r="4668" spans="4:13" ht="30" hidden="1" customHeight="1" x14ac:dyDescent="0.3">
      <c r="D4668" s="19"/>
      <c r="E4668" s="19" t="str">
        <f>IF(ISBLANK(LeaveTracker[[#This Row],[Employee Name]]),"-----",VLOOKUP(LeaveTracker[[#This Row],[Employee Name]],Employees[[Employee Name]:[Office]],7))</f>
        <v>-----</v>
      </c>
      <c r="F4668" s="19" t="str">
        <f>IF(ISBLANK(LeaveTracker[[#This Row],[Employee Name]]),"-----",VLOOKUP(LeaveTracker[[#This Row],[Employee Name]],Employees[[Employee Name]:[Office]],6))</f>
        <v>-----</v>
      </c>
      <c r="G4668" s="24"/>
      <c r="H4668" s="24"/>
      <c r="I4668" s="57"/>
      <c r="K4668" s="64" t="str">
        <f ca="1">LeaveTracker[[#This Row],[Days]]&amp;" "&amp;LeaveTracker[[#This Row],[Type of Leave]]</f>
        <v xml:space="preserve">0 </v>
      </c>
      <c r="L4668" s="23">
        <f ca="1">NETWORKDAYS(LeaveTracker[[#This Row],[Start Date]],LeaveTracker[[#This Row],[End Date]],lstHolidays)</f>
        <v>0</v>
      </c>
      <c r="M4668" s="27"/>
    </row>
    <row r="4669" spans="4:13" ht="30" hidden="1" customHeight="1" x14ac:dyDescent="0.3">
      <c r="D4669" s="19"/>
      <c r="E4669" s="19" t="str">
        <f>IF(ISBLANK(LeaveTracker[[#This Row],[Employee Name]]),"-----",VLOOKUP(LeaveTracker[[#This Row],[Employee Name]],Employees[[Employee Name]:[Office]],7))</f>
        <v>-----</v>
      </c>
      <c r="F4669" s="19" t="str">
        <f>IF(ISBLANK(LeaveTracker[[#This Row],[Employee Name]]),"-----",VLOOKUP(LeaveTracker[[#This Row],[Employee Name]],Employees[[Employee Name]:[Office]],6))</f>
        <v>-----</v>
      </c>
      <c r="G4669" s="24"/>
      <c r="H4669" s="24"/>
      <c r="I4669" s="57"/>
      <c r="K4669" s="64" t="str">
        <f ca="1">LeaveTracker[[#This Row],[Days]]&amp;" "&amp;LeaveTracker[[#This Row],[Type of Leave]]</f>
        <v xml:space="preserve">0 </v>
      </c>
      <c r="L4669" s="23">
        <f ca="1">NETWORKDAYS(LeaveTracker[[#This Row],[Start Date]],LeaveTracker[[#This Row],[End Date]],lstHolidays)</f>
        <v>0</v>
      </c>
      <c r="M4669" s="27"/>
    </row>
    <row r="4670" spans="4:13" ht="30" hidden="1" customHeight="1" x14ac:dyDescent="0.3">
      <c r="D4670" s="19"/>
      <c r="E4670" s="19" t="str">
        <f>IF(ISBLANK(LeaveTracker[[#This Row],[Employee Name]]),"-----",VLOOKUP(LeaveTracker[[#This Row],[Employee Name]],Employees[[Employee Name]:[Office]],7))</f>
        <v>-----</v>
      </c>
      <c r="F4670" s="19" t="str">
        <f>IF(ISBLANK(LeaveTracker[[#This Row],[Employee Name]]),"-----",VLOOKUP(LeaveTracker[[#This Row],[Employee Name]],Employees[[Employee Name]:[Office]],6))</f>
        <v>-----</v>
      </c>
      <c r="G4670" s="24"/>
      <c r="H4670" s="24"/>
      <c r="I4670" s="57"/>
      <c r="K4670" s="64" t="str">
        <f ca="1">LeaveTracker[[#This Row],[Days]]&amp;" "&amp;LeaveTracker[[#This Row],[Type of Leave]]</f>
        <v xml:space="preserve">0 </v>
      </c>
      <c r="L4670" s="23">
        <f ca="1">NETWORKDAYS(LeaveTracker[[#This Row],[Start Date]],LeaveTracker[[#This Row],[End Date]],lstHolidays)</f>
        <v>0</v>
      </c>
      <c r="M4670" s="27"/>
    </row>
    <row r="4671" spans="4:13" ht="30" hidden="1" customHeight="1" x14ac:dyDescent="0.3">
      <c r="D4671" s="19"/>
      <c r="E4671" s="19" t="str">
        <f>IF(ISBLANK(LeaveTracker[[#This Row],[Employee Name]]),"-----",VLOOKUP(LeaveTracker[[#This Row],[Employee Name]],Employees[[Employee Name]:[Office]],7))</f>
        <v>-----</v>
      </c>
      <c r="F4671" s="19" t="str">
        <f>IF(ISBLANK(LeaveTracker[[#This Row],[Employee Name]]),"-----",VLOOKUP(LeaveTracker[[#This Row],[Employee Name]],Employees[[Employee Name]:[Office]],6))</f>
        <v>-----</v>
      </c>
      <c r="G4671" s="24"/>
      <c r="H4671" s="24"/>
      <c r="I4671" s="57"/>
      <c r="K4671" s="64" t="str">
        <f ca="1">LeaveTracker[[#This Row],[Days]]&amp;" "&amp;LeaveTracker[[#This Row],[Type of Leave]]</f>
        <v xml:space="preserve">0 </v>
      </c>
      <c r="L4671" s="23">
        <f ca="1">NETWORKDAYS(LeaveTracker[[#This Row],[Start Date]],LeaveTracker[[#This Row],[End Date]],lstHolidays)</f>
        <v>0</v>
      </c>
      <c r="M4671" s="27"/>
    </row>
    <row r="4672" spans="4:13" ht="30" hidden="1" customHeight="1" x14ac:dyDescent="0.3">
      <c r="D4672" s="19"/>
      <c r="E4672" s="19" t="str">
        <f>IF(ISBLANK(LeaveTracker[[#This Row],[Employee Name]]),"-----",VLOOKUP(LeaveTracker[[#This Row],[Employee Name]],Employees[[Employee Name]:[Office]],7))</f>
        <v>-----</v>
      </c>
      <c r="F4672" s="19" t="str">
        <f>IF(ISBLANK(LeaveTracker[[#This Row],[Employee Name]]),"-----",VLOOKUP(LeaveTracker[[#This Row],[Employee Name]],Employees[[Employee Name]:[Office]],6))</f>
        <v>-----</v>
      </c>
      <c r="G4672" s="24"/>
      <c r="H4672" s="24"/>
      <c r="I4672" s="57"/>
      <c r="K4672" s="64" t="str">
        <f ca="1">LeaveTracker[[#This Row],[Days]]&amp;" "&amp;LeaveTracker[[#This Row],[Type of Leave]]</f>
        <v xml:space="preserve">0 </v>
      </c>
      <c r="L4672" s="23">
        <f ca="1">NETWORKDAYS(LeaveTracker[[#This Row],[Start Date]],LeaveTracker[[#This Row],[End Date]],lstHolidays)</f>
        <v>0</v>
      </c>
      <c r="M4672" s="27"/>
    </row>
    <row r="4673" spans="4:13" ht="30" hidden="1" customHeight="1" x14ac:dyDescent="0.3">
      <c r="D4673" s="19"/>
      <c r="E4673" s="19" t="str">
        <f>IF(ISBLANK(LeaveTracker[[#This Row],[Employee Name]]),"-----",VLOOKUP(LeaveTracker[[#This Row],[Employee Name]],Employees[[Employee Name]:[Office]],7))</f>
        <v>-----</v>
      </c>
      <c r="F4673" s="19" t="str">
        <f>IF(ISBLANK(LeaveTracker[[#This Row],[Employee Name]]),"-----",VLOOKUP(LeaveTracker[[#This Row],[Employee Name]],Employees[[Employee Name]:[Office]],6))</f>
        <v>-----</v>
      </c>
      <c r="G4673" s="24"/>
      <c r="H4673" s="24"/>
      <c r="I4673" s="57"/>
      <c r="K4673" s="64" t="str">
        <f ca="1">LeaveTracker[[#This Row],[Days]]&amp;" "&amp;LeaveTracker[[#This Row],[Type of Leave]]</f>
        <v xml:space="preserve">0 </v>
      </c>
      <c r="L4673" s="23">
        <f ca="1">NETWORKDAYS(LeaveTracker[[#This Row],[Start Date]],LeaveTracker[[#This Row],[End Date]],lstHolidays)</f>
        <v>0</v>
      </c>
      <c r="M4673" s="27"/>
    </row>
    <row r="4674" spans="4:13" ht="30" hidden="1" customHeight="1" x14ac:dyDescent="0.3">
      <c r="D4674" s="19"/>
      <c r="E4674" s="19" t="str">
        <f>IF(ISBLANK(LeaveTracker[[#This Row],[Employee Name]]),"-----",VLOOKUP(LeaveTracker[[#This Row],[Employee Name]],Employees[[Employee Name]:[Office]],7))</f>
        <v>-----</v>
      </c>
      <c r="F4674" s="19" t="str">
        <f>IF(ISBLANK(LeaveTracker[[#This Row],[Employee Name]]),"-----",VLOOKUP(LeaveTracker[[#This Row],[Employee Name]],Employees[[Employee Name]:[Office]],6))</f>
        <v>-----</v>
      </c>
      <c r="G4674" s="24"/>
      <c r="H4674" s="24"/>
      <c r="I4674" s="57"/>
      <c r="K4674" s="64" t="str">
        <f ca="1">LeaveTracker[[#This Row],[Days]]&amp;" "&amp;LeaveTracker[[#This Row],[Type of Leave]]</f>
        <v xml:space="preserve">0 </v>
      </c>
      <c r="L4674" s="23">
        <f ca="1">NETWORKDAYS(LeaveTracker[[#This Row],[Start Date]],LeaveTracker[[#This Row],[End Date]],lstHolidays)</f>
        <v>0</v>
      </c>
      <c r="M4674" s="27"/>
    </row>
    <row r="4675" spans="4:13" ht="30" hidden="1" customHeight="1" x14ac:dyDescent="0.3">
      <c r="D4675" s="19"/>
      <c r="E4675" s="19" t="str">
        <f>IF(ISBLANK(LeaveTracker[[#This Row],[Employee Name]]),"-----",VLOOKUP(LeaveTracker[[#This Row],[Employee Name]],Employees[[Employee Name]:[Office]],7))</f>
        <v>-----</v>
      </c>
      <c r="F4675" s="19" t="str">
        <f>IF(ISBLANK(LeaveTracker[[#This Row],[Employee Name]]),"-----",VLOOKUP(LeaveTracker[[#This Row],[Employee Name]],Employees[[Employee Name]:[Office]],6))</f>
        <v>-----</v>
      </c>
      <c r="G4675" s="24"/>
      <c r="H4675" s="24"/>
      <c r="I4675" s="57"/>
      <c r="K4675" s="64" t="str">
        <f ca="1">LeaveTracker[[#This Row],[Days]]&amp;" "&amp;LeaveTracker[[#This Row],[Type of Leave]]</f>
        <v xml:space="preserve">0 </v>
      </c>
      <c r="L4675" s="23">
        <f ca="1">NETWORKDAYS(LeaveTracker[[#This Row],[Start Date]],LeaveTracker[[#This Row],[End Date]],lstHolidays)</f>
        <v>0</v>
      </c>
      <c r="M4675" s="27"/>
    </row>
    <row r="4676" spans="4:13" ht="30" hidden="1" customHeight="1" x14ac:dyDescent="0.3">
      <c r="D4676" s="19"/>
      <c r="E4676" s="19" t="str">
        <f>IF(ISBLANK(LeaveTracker[[#This Row],[Employee Name]]),"-----",VLOOKUP(LeaveTracker[[#This Row],[Employee Name]],Employees[[Employee Name]:[Office]],7))</f>
        <v>-----</v>
      </c>
      <c r="F4676" s="19" t="str">
        <f>IF(ISBLANK(LeaveTracker[[#This Row],[Employee Name]]),"-----",VLOOKUP(LeaveTracker[[#This Row],[Employee Name]],Employees[[Employee Name]:[Office]],6))</f>
        <v>-----</v>
      </c>
      <c r="G4676" s="24"/>
      <c r="H4676" s="24"/>
      <c r="I4676" s="57"/>
      <c r="K4676" s="64" t="str">
        <f ca="1">LeaveTracker[[#This Row],[Days]]&amp;" "&amp;LeaveTracker[[#This Row],[Type of Leave]]</f>
        <v xml:space="preserve">0 </v>
      </c>
      <c r="L4676" s="23">
        <f ca="1">NETWORKDAYS(LeaveTracker[[#This Row],[Start Date]],LeaveTracker[[#This Row],[End Date]],lstHolidays)</f>
        <v>0</v>
      </c>
      <c r="M4676" s="27"/>
    </row>
    <row r="4677" spans="4:13" ht="30" hidden="1" customHeight="1" x14ac:dyDescent="0.3">
      <c r="D4677" s="19"/>
      <c r="E4677" s="19" t="str">
        <f>IF(ISBLANK(LeaveTracker[[#This Row],[Employee Name]]),"-----",VLOOKUP(LeaveTracker[[#This Row],[Employee Name]],Employees[[Employee Name]:[Office]],7))</f>
        <v>-----</v>
      </c>
      <c r="F4677" s="19" t="str">
        <f>IF(ISBLANK(LeaveTracker[[#This Row],[Employee Name]]),"-----",VLOOKUP(LeaveTracker[[#This Row],[Employee Name]],Employees[[Employee Name]:[Office]],6))</f>
        <v>-----</v>
      </c>
      <c r="G4677" s="24"/>
      <c r="H4677" s="24"/>
      <c r="I4677" s="57"/>
      <c r="K4677" s="64" t="str">
        <f ca="1">LeaveTracker[[#This Row],[Days]]&amp;" "&amp;LeaveTracker[[#This Row],[Type of Leave]]</f>
        <v xml:space="preserve">0 </v>
      </c>
      <c r="L4677" s="23">
        <f ca="1">NETWORKDAYS(LeaveTracker[[#This Row],[Start Date]],LeaveTracker[[#This Row],[End Date]],lstHolidays)</f>
        <v>0</v>
      </c>
      <c r="M4677" s="27"/>
    </row>
    <row r="4678" spans="4:13" ht="30" hidden="1" customHeight="1" x14ac:dyDescent="0.3">
      <c r="D4678" s="19"/>
      <c r="E4678" s="19" t="str">
        <f>IF(ISBLANK(LeaveTracker[[#This Row],[Employee Name]]),"-----",VLOOKUP(LeaveTracker[[#This Row],[Employee Name]],Employees[[Employee Name]:[Office]],7))</f>
        <v>-----</v>
      </c>
      <c r="F4678" s="19" t="str">
        <f>IF(ISBLANK(LeaveTracker[[#This Row],[Employee Name]]),"-----",VLOOKUP(LeaveTracker[[#This Row],[Employee Name]],Employees[[Employee Name]:[Office]],6))</f>
        <v>-----</v>
      </c>
      <c r="G4678" s="24"/>
      <c r="H4678" s="24"/>
      <c r="I4678" s="57"/>
      <c r="K4678" s="64" t="str">
        <f ca="1">LeaveTracker[[#This Row],[Days]]&amp;" "&amp;LeaveTracker[[#This Row],[Type of Leave]]</f>
        <v xml:space="preserve">0 </v>
      </c>
      <c r="L4678" s="23">
        <f ca="1">NETWORKDAYS(LeaveTracker[[#This Row],[Start Date]],LeaveTracker[[#This Row],[End Date]],lstHolidays)</f>
        <v>0</v>
      </c>
      <c r="M4678" s="27"/>
    </row>
    <row r="4679" spans="4:13" ht="30" hidden="1" customHeight="1" x14ac:dyDescent="0.3">
      <c r="D4679" s="19"/>
      <c r="E4679" s="19" t="str">
        <f>IF(ISBLANK(LeaveTracker[[#This Row],[Employee Name]]),"-----",VLOOKUP(LeaveTracker[[#This Row],[Employee Name]],Employees[[Employee Name]:[Office]],7))</f>
        <v>-----</v>
      </c>
      <c r="F4679" s="19" t="str">
        <f>IF(ISBLANK(LeaveTracker[[#This Row],[Employee Name]]),"-----",VLOOKUP(LeaveTracker[[#This Row],[Employee Name]],Employees[[Employee Name]:[Office]],6))</f>
        <v>-----</v>
      </c>
      <c r="G4679" s="24"/>
      <c r="H4679" s="24"/>
      <c r="I4679" s="57"/>
      <c r="K4679" s="64" t="str">
        <f ca="1">LeaveTracker[[#This Row],[Days]]&amp;" "&amp;LeaveTracker[[#This Row],[Type of Leave]]</f>
        <v xml:space="preserve">0 </v>
      </c>
      <c r="L4679" s="23">
        <f ca="1">NETWORKDAYS(LeaveTracker[[#This Row],[Start Date]],LeaveTracker[[#This Row],[End Date]],lstHolidays)</f>
        <v>0</v>
      </c>
      <c r="M4679" s="27"/>
    </row>
    <row r="4680" spans="4:13" ht="30" hidden="1" customHeight="1" x14ac:dyDescent="0.3">
      <c r="D4680" s="19"/>
      <c r="E4680" s="19" t="str">
        <f>IF(ISBLANK(LeaveTracker[[#This Row],[Employee Name]]),"-----",VLOOKUP(LeaveTracker[[#This Row],[Employee Name]],Employees[[Employee Name]:[Office]],7))</f>
        <v>-----</v>
      </c>
      <c r="F4680" s="19" t="str">
        <f>IF(ISBLANK(LeaveTracker[[#This Row],[Employee Name]]),"-----",VLOOKUP(LeaveTracker[[#This Row],[Employee Name]],Employees[[Employee Name]:[Office]],6))</f>
        <v>-----</v>
      </c>
      <c r="G4680" s="24"/>
      <c r="H4680" s="24"/>
      <c r="I4680" s="57"/>
      <c r="K4680" s="64" t="str">
        <f ca="1">LeaveTracker[[#This Row],[Days]]&amp;" "&amp;LeaveTracker[[#This Row],[Type of Leave]]</f>
        <v xml:space="preserve">0 </v>
      </c>
      <c r="L4680" s="23">
        <f ca="1">NETWORKDAYS(LeaveTracker[[#This Row],[Start Date]],LeaveTracker[[#This Row],[End Date]],lstHolidays)</f>
        <v>0</v>
      </c>
      <c r="M4680" s="27"/>
    </row>
    <row r="4681" spans="4:13" ht="30" hidden="1" customHeight="1" x14ac:dyDescent="0.3">
      <c r="D4681" s="19"/>
      <c r="E4681" s="19" t="str">
        <f>IF(ISBLANK(LeaveTracker[[#This Row],[Employee Name]]),"-----",VLOOKUP(LeaveTracker[[#This Row],[Employee Name]],Employees[[Employee Name]:[Office]],7))</f>
        <v>-----</v>
      </c>
      <c r="F4681" s="19" t="str">
        <f>IF(ISBLANK(LeaveTracker[[#This Row],[Employee Name]]),"-----",VLOOKUP(LeaveTracker[[#This Row],[Employee Name]],Employees[[Employee Name]:[Office]],6))</f>
        <v>-----</v>
      </c>
      <c r="G4681" s="24"/>
      <c r="H4681" s="24"/>
      <c r="I4681" s="57"/>
      <c r="K4681" s="64" t="str">
        <f ca="1">LeaveTracker[[#This Row],[Days]]&amp;" "&amp;LeaveTracker[[#This Row],[Type of Leave]]</f>
        <v xml:space="preserve">0 </v>
      </c>
      <c r="L4681" s="23">
        <f ca="1">NETWORKDAYS(LeaveTracker[[#This Row],[Start Date]],LeaveTracker[[#This Row],[End Date]],lstHolidays)</f>
        <v>0</v>
      </c>
      <c r="M4681" s="27"/>
    </row>
    <row r="4682" spans="4:13" ht="30" hidden="1" customHeight="1" x14ac:dyDescent="0.3">
      <c r="D4682" s="19"/>
      <c r="E4682" s="19" t="str">
        <f>IF(ISBLANK(LeaveTracker[[#This Row],[Employee Name]]),"-----",VLOOKUP(LeaveTracker[[#This Row],[Employee Name]],Employees[[Employee Name]:[Office]],7))</f>
        <v>-----</v>
      </c>
      <c r="F4682" s="19" t="str">
        <f>IF(ISBLANK(LeaveTracker[[#This Row],[Employee Name]]),"-----",VLOOKUP(LeaveTracker[[#This Row],[Employee Name]],Employees[[Employee Name]:[Office]],6))</f>
        <v>-----</v>
      </c>
      <c r="G4682" s="24"/>
      <c r="H4682" s="24"/>
      <c r="I4682" s="57"/>
      <c r="K4682" s="64" t="str">
        <f ca="1">LeaveTracker[[#This Row],[Days]]&amp;" "&amp;LeaveTracker[[#This Row],[Type of Leave]]</f>
        <v xml:space="preserve">0 </v>
      </c>
      <c r="L4682" s="23">
        <f ca="1">NETWORKDAYS(LeaveTracker[[#This Row],[Start Date]],LeaveTracker[[#This Row],[End Date]],lstHolidays)</f>
        <v>0</v>
      </c>
      <c r="M4682" s="27"/>
    </row>
    <row r="4683" spans="4:13" ht="30" hidden="1" customHeight="1" x14ac:dyDescent="0.3">
      <c r="D4683" s="19"/>
      <c r="E4683" s="19" t="str">
        <f>IF(ISBLANK(LeaveTracker[[#This Row],[Employee Name]]),"-----",VLOOKUP(LeaveTracker[[#This Row],[Employee Name]],Employees[[Employee Name]:[Office]],7))</f>
        <v>-----</v>
      </c>
      <c r="F4683" s="19" t="str">
        <f>IF(ISBLANK(LeaveTracker[[#This Row],[Employee Name]]),"-----",VLOOKUP(LeaveTracker[[#This Row],[Employee Name]],Employees[[Employee Name]:[Office]],6))</f>
        <v>-----</v>
      </c>
      <c r="G4683" s="24"/>
      <c r="H4683" s="24"/>
      <c r="I4683" s="57"/>
      <c r="K4683" s="64" t="str">
        <f ca="1">LeaveTracker[[#This Row],[Days]]&amp;" "&amp;LeaveTracker[[#This Row],[Type of Leave]]</f>
        <v xml:space="preserve">0 </v>
      </c>
      <c r="L4683" s="23">
        <f ca="1">NETWORKDAYS(LeaveTracker[[#This Row],[Start Date]],LeaveTracker[[#This Row],[End Date]],lstHolidays)</f>
        <v>0</v>
      </c>
      <c r="M4683" s="27"/>
    </row>
  </sheetData>
  <protectedRanges>
    <protectedRange sqref="G2434:H2434 A3408:C3409 A1:D875 A877:D898 A876:B876 D876 A900:D908 A899:B899 D899 A910:D1042 A909:B909 D909 A1043:B1044 D1043:D1044 A1065:D1224 A1062:B1064 D1062:D1064 A1226:D1301 A1225:B1225 D1225 A1304:D1394 A1302:B1303 D1302:D1303 A1396:D1505 A1395:B1395 D1395 A1507:D1511 A1506:B1506 D1506 A1515:D1553 A1512:B1514 D1512:D1514 A1556:D1665 A1554:B1555 D1554:D1555 A1666:B1666 D1666 A3128:D3158 A3127:B3127 D3127 A2365:D2369 A2364:B2364 D2364 A2371:D3126 A2370:B2370 D2370 A1045:D1061 A1667:D2363 B3407:C3407 C3410:C3450 E3469:F3469 B3566:B3592 A3410:B3565 C3451:D3592 B3593:D3609 B3610:B3740 B3742 B3744 B3746 B3748 B3750 B3752 B3754 B3756 B3758:B3759 B3761:B3762 B3764:B3765 B3767:B3768 B3770:B3771 B3773:B3774 B3776:B3777 B3779:B3780 B3782:B3783 B3785:B3786 B3788:B3789 B3791:B3792 B3794:B3795 B3797:B3798 B3800:B3801 B3803:B3804 B3806:B3807 B3809:B3810 B3812:B3813 B3815:B3816 B3818:B3819 B3821 B3823:B3824 B3826 B3829:B3830 B3832 B3834 B3836:B3837 B3839 B3842 B3844 B3846 B3848 B3850 B3858 B3852 B3860 B3854 B3856 B3862 B3864 B3867 B3869 B3872 B3874 B3876 B3879 B3881 B3883 B3885 B3887 B3889 B3892 B3894 B3896 B3898 B3900 B3902 B3904 B3906 B3908 B3910 B3912 B3914 B3916 B3918 B3920 B3922 B3925 B3930 B3927 B3932 B3934 B3937 B3939 B3943 B3945 B3947 B3949 B3951 B3953 B3955 B3957 B3959 B3961 B3963 B3966 B3968 G4135:H4135 G4200:H4200 E4255:F4255 A3566:A1048576 C3610:D1048576 B3970:B1048576" name="Range1"/>
    <protectedRange sqref="I2434:J2434 G1:L5 G4684:L1048576 G2435:J3158 G6:J2433 K6:L4025 C876 C899 C909 C1043:C1044 C1062:C1064 C1225 C1302:C1303 C1395 C1506 C1512:C1514 C1554:C1555 C1666 C3127 C2364 C2370 G3407:H3844 I3407:I4646 J3407:J3896 J3898 J3900:J3987 G4647:K4683 K4026:K4646 L4026:L4683 G3846:H4032 J3989:J4040 J4042:J4054 J4056 J4058:J4064 J4066:J4067 J4069:J4078 J4080:J4081 J4083:J4088 J4090:J4114 J4116:J4117 J4119:J4121 G4034:H4134 J4123:J4184 G4136:H4199 J4186:J4199 J4201:J4219 J4221:J4232 J4234:J4236 J4238:J4241 J4243:J4247 J4249 J4251:J4286 J4288:J4289 J4291:J4292 J4294:J4296 J4298:J4300 J4302:J4646 G4201:G4353 H4201:H4356 G4355:G4356 G4357:H4646" name="Range2"/>
    <protectedRange sqref="A3159:D3406 A3407 D3407:D3450" name="Range1_3"/>
    <protectedRange sqref="G3159:J3406" name="Range2_3"/>
  </protectedRanges>
  <mergeCells count="3">
    <mergeCell ref="A1:M1"/>
    <mergeCell ref="A2:M2"/>
    <mergeCell ref="J3:M3"/>
  </mergeCells>
  <dataValidations count="6">
    <dataValidation allowBlank="1" showInputMessage="1" showErrorMessage="1" prompt="The below table is used in Calendar View to automatically update an employee’s annual attendance record. Use table filters to get entries for specific employee or type of leave" sqref="D3" xr:uid="{00000000-0002-0000-0200-000000000000}"/>
    <dataValidation allowBlank="1" showInputMessage="1" showErrorMessage="1" prompt="Select an employee name in this column. Press ALT+DOWN ARROW to open the drop-down list, and ENTER to select the employee name" sqref="G2089:H2089 G2094 G2120:H2120 G2132 D4 A4:C875" xr:uid="{00000000-0002-0000-0200-000001000000}"/>
    <dataValidation allowBlank="1" showInputMessage="1" showErrorMessage="1" prompt="Enter leave start date in this column_x000a_" sqref="G4:G875" xr:uid="{00000000-0002-0000-0200-000002000000}"/>
    <dataValidation allowBlank="1" showInputMessage="1" showErrorMessage="1" prompt="Enter leave end date in this column" sqref="H4:H875" xr:uid="{00000000-0002-0000-0200-000003000000}"/>
    <dataValidation allowBlank="1" showInputMessage="1" showErrorMessage="1" prompt="Total number of days is automatically calculated in this column" sqref="L4:L875" xr:uid="{00000000-0002-0000-0200-000004000000}"/>
    <dataValidation allowBlank="1" showInputMessage="1" showErrorMessage="1" prompt="Select type of leave in this column. Press ALT+DOWN ARROW to open the drop-down list, and press ENTER to select the type of leave" sqref="K4:K4683 J4:J875 I4" xr:uid="{00000000-0002-0000-0200-000005000000}"/>
  </dataValidations>
  <pageMargins left="0.25" right="0.25" top="0.25" bottom="0.75" header="0.3" footer="0.3"/>
  <pageSetup scale="67" fitToHeight="0" orientation="portrait" horizontalDpi="4294967293" verticalDpi="360" r:id="rId1"/>
  <headerFooter>
    <oddFooter>&amp;L
PREPARED BY: &amp;UJUEL D. COPER&amp;U
DATE: &amp;D, &amp;T&amp;C
RECEIVED BY: __________________
DATE: _________________________&amp;RPage &amp;P of &amp;N</oddFooter>
  </headerFooter>
  <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200-000006000000}">
          <x14:formula1>
            <xm:f>'Leave Types'!$B$4:$B$9</xm:f>
          </x14:formula1>
          <xm:sqref>I5:I4683</xm:sqref>
        </x14:dataValidation>
        <x14:dataValidation type="list" allowBlank="1" showInputMessage="1" showErrorMessage="1" xr:uid="{00000000-0002-0000-0200-000007000000}">
          <x14:formula1>
            <xm:f>'List of Employees'!$B$4:$B$627</xm:f>
          </x14:formula1>
          <xm:sqref>E3469:F3469 D5:D4683 E4255:F4255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tabColor theme="2" tint="-0.499984740745262"/>
    <pageSetUpPr fitToPage="1"/>
  </sheetPr>
  <dimension ref="A1:H627"/>
  <sheetViews>
    <sheetView showGridLines="0" workbookViewId="0">
      <pane ySplit="1980" activePane="bottomLeft"/>
      <selection activeCell="C1" sqref="C1"/>
      <selection pane="bottomLeft" activeCell="B282" sqref="B282"/>
    </sheetView>
  </sheetViews>
  <sheetFormatPr defaultRowHeight="30" customHeight="1" x14ac:dyDescent="0.3"/>
  <cols>
    <col min="1" max="1" width="6.6640625" customWidth="1"/>
    <col min="2" max="6" width="26.6640625" customWidth="1"/>
    <col min="7" max="7" width="22.77734375" customWidth="1"/>
    <col min="8" max="8" width="27.44140625" customWidth="1"/>
  </cols>
  <sheetData>
    <row r="1" spans="1:8" ht="39.9" customHeight="1" x14ac:dyDescent="0.3">
      <c r="B1" s="49"/>
      <c r="C1" s="49"/>
      <c r="D1" s="49"/>
      <c r="E1" s="49"/>
      <c r="F1" s="49"/>
    </row>
    <row r="2" spans="1:8" ht="15" customHeight="1" x14ac:dyDescent="0.3"/>
    <row r="3" spans="1:8" ht="30" customHeight="1" x14ac:dyDescent="0.3">
      <c r="A3" s="9" t="s">
        <v>947</v>
      </c>
      <c r="B3" s="9" t="s">
        <v>0</v>
      </c>
      <c r="C3" s="9" t="s">
        <v>1319</v>
      </c>
      <c r="D3" s="9" t="s">
        <v>1320</v>
      </c>
      <c r="E3" s="9" t="s">
        <v>1321</v>
      </c>
      <c r="F3" s="9" t="s">
        <v>1322</v>
      </c>
      <c r="G3" s="9" t="s">
        <v>2007</v>
      </c>
      <c r="H3" s="9" t="s">
        <v>1068</v>
      </c>
    </row>
    <row r="4" spans="1:8" ht="30" hidden="1" customHeight="1" x14ac:dyDescent="0.3">
      <c r="A4" s="44">
        <v>1</v>
      </c>
      <c r="B4" s="8" t="str">
        <f>CONCATENATE(Employees[[#This Row],[Lastname]]," ",Employees[[#This Row],[Firstname]], " ",LEFT(Employees[[#This Row],[Middlename]],1),IF(ISBLANK(Employees[[#This Row],[Middlename]])," ","."))</f>
        <v>AALA MELODY M.</v>
      </c>
      <c r="C4" s="8" t="s">
        <v>1356</v>
      </c>
      <c r="D4" s="8" t="s">
        <v>1357</v>
      </c>
      <c r="E4" s="8" t="s">
        <v>557</v>
      </c>
      <c r="F4" s="8" t="s">
        <v>1295</v>
      </c>
      <c r="G4" s="18" t="s">
        <v>1295</v>
      </c>
      <c r="H4" s="8" t="s">
        <v>209</v>
      </c>
    </row>
    <row r="5" spans="1:8" ht="30" hidden="1" customHeight="1" x14ac:dyDescent="0.3">
      <c r="A5" s="44">
        <f>A4+1</f>
        <v>2</v>
      </c>
      <c r="B5" s="8" t="str">
        <f>CONCATENATE(Employees[[#This Row],[Lastname]]," ",Employees[[#This Row],[Firstname]], " ",LEFT(Employees[[#This Row],[Middlename]],1),IF(ISBLANK(Employees[[#This Row],[Middlename]])," ","."))</f>
        <v>ABALLA JAMAICA C.</v>
      </c>
      <c r="C5" s="8" t="s">
        <v>1358</v>
      </c>
      <c r="D5" s="8" t="s">
        <v>1359</v>
      </c>
      <c r="E5" s="8" t="s">
        <v>241</v>
      </c>
      <c r="F5" s="8" t="s">
        <v>1295</v>
      </c>
      <c r="G5" s="18" t="s">
        <v>1295</v>
      </c>
      <c r="H5" s="8" t="s">
        <v>1710</v>
      </c>
    </row>
    <row r="6" spans="1:8" ht="30" hidden="1" customHeight="1" x14ac:dyDescent="0.3">
      <c r="A6" s="44">
        <f t="shared" ref="A6:A70" si="0">A5+1</f>
        <v>3</v>
      </c>
      <c r="B6" s="8" t="str">
        <f>CONCATENATE(Employees[[#This Row],[Lastname]]," ",Employees[[#This Row],[Firstname]], " ",LEFT(Employees[[#This Row],[Middlename]],1),IF(ISBLANK(Employees[[#This Row],[Middlename]])," ","."))</f>
        <v>ABELA IMELDA C.</v>
      </c>
      <c r="C6" s="8" t="s">
        <v>1360</v>
      </c>
      <c r="D6" s="8" t="s">
        <v>1361</v>
      </c>
      <c r="E6" s="8" t="s">
        <v>134</v>
      </c>
      <c r="F6" s="8" t="s">
        <v>1295</v>
      </c>
      <c r="G6" s="18" t="s">
        <v>1295</v>
      </c>
      <c r="H6" s="8" t="s">
        <v>442</v>
      </c>
    </row>
    <row r="7" spans="1:8" ht="30" hidden="1" customHeight="1" x14ac:dyDescent="0.3">
      <c r="A7" s="44">
        <f t="shared" si="0"/>
        <v>4</v>
      </c>
      <c r="B7" s="8" t="str">
        <f>CONCATENATE(Employees[[#This Row],[Lastname]]," ",Employees[[#This Row],[Firstname]], " ",LEFT(Employees[[#This Row],[Middlename]],1),IF(ISBLANK(Employees[[#This Row],[Middlename]])," ","."))</f>
        <v>ABENA WINNIE ROSE M.</v>
      </c>
      <c r="C7" s="8" t="s">
        <v>746</v>
      </c>
      <c r="D7" s="8" t="s">
        <v>747</v>
      </c>
      <c r="E7" s="8" t="s">
        <v>84</v>
      </c>
      <c r="F7" s="8" t="s">
        <v>212</v>
      </c>
      <c r="G7" s="18" t="s">
        <v>2008</v>
      </c>
      <c r="H7" s="8" t="s">
        <v>213</v>
      </c>
    </row>
    <row r="8" spans="1:8" ht="30" hidden="1" customHeight="1" x14ac:dyDescent="0.3">
      <c r="A8" s="44">
        <f t="shared" si="0"/>
        <v>5</v>
      </c>
      <c r="B8" s="8" t="str">
        <f>CONCATENATE(Employees[[#This Row],[Lastname]]," ",Employees[[#This Row],[Firstname]], " ",LEFT(Employees[[#This Row],[Middlename]],1),IF(ISBLANK(Employees[[#This Row],[Middlename]])," ","."))</f>
        <v xml:space="preserve">ABLANEDA ARMANDO  </v>
      </c>
      <c r="C8" s="8" t="s">
        <v>1362</v>
      </c>
      <c r="D8" s="8" t="s">
        <v>1363</v>
      </c>
      <c r="E8" s="8"/>
      <c r="F8" s="8" t="s">
        <v>1295</v>
      </c>
      <c r="G8" s="18" t="s">
        <v>1295</v>
      </c>
      <c r="H8" s="8" t="s">
        <v>291</v>
      </c>
    </row>
    <row r="9" spans="1:8" ht="30" hidden="1" customHeight="1" x14ac:dyDescent="0.3">
      <c r="A9" s="44">
        <f t="shared" si="0"/>
        <v>6</v>
      </c>
      <c r="B9" s="8" t="str">
        <f>CONCATENATE(Employees[[#This Row],[Lastname]]," ",Employees[[#This Row],[Firstname]], " ",LEFT(Employees[[#This Row],[Middlename]],1),IF(ISBLANK(Employees[[#This Row],[Middlename]])," ","."))</f>
        <v>ACERON ANGELU V.</v>
      </c>
      <c r="C9" s="8" t="s">
        <v>1308</v>
      </c>
      <c r="D9" s="8" t="s">
        <v>1309</v>
      </c>
      <c r="E9" s="8" t="s">
        <v>1310</v>
      </c>
      <c r="F9" s="8" t="s">
        <v>1045</v>
      </c>
      <c r="G9" s="8" t="s">
        <v>2008</v>
      </c>
      <c r="H9" s="8" t="s">
        <v>97</v>
      </c>
    </row>
    <row r="10" spans="1:8" ht="30" hidden="1" customHeight="1" x14ac:dyDescent="0.3">
      <c r="A10" s="44">
        <f t="shared" si="0"/>
        <v>7</v>
      </c>
      <c r="B10" s="8" t="str">
        <f>CONCATENATE(Employees[[#This Row],[Lastname]]," ",Employees[[#This Row],[Firstname]], " ",LEFT(Employees[[#This Row],[Middlename]],1),IF(ISBLANK(Employees[[#This Row],[Middlename]])," ","."))</f>
        <v>ACUB MA. MARILYN L.</v>
      </c>
      <c r="C10" s="8" t="s">
        <v>1364</v>
      </c>
      <c r="D10" s="8" t="s">
        <v>1365</v>
      </c>
      <c r="E10" s="8" t="s">
        <v>117</v>
      </c>
      <c r="F10" s="8" t="s">
        <v>1295</v>
      </c>
      <c r="G10" s="18" t="s">
        <v>1295</v>
      </c>
      <c r="H10" s="8" t="s">
        <v>199</v>
      </c>
    </row>
    <row r="11" spans="1:8" ht="30" hidden="1" customHeight="1" x14ac:dyDescent="0.3">
      <c r="A11" s="44">
        <f t="shared" si="0"/>
        <v>8</v>
      </c>
      <c r="B11" s="8" t="str">
        <f>CONCATENATE(Employees[[#This Row],[Lastname]]," ",Employees[[#This Row],[Firstname]], " ",LEFT(Employees[[#This Row],[Middlename]],1),IF(ISBLANK(Employees[[#This Row],[Middlename]])," ","."))</f>
        <v>AGUIDO RAFAEL V.</v>
      </c>
      <c r="C11" s="8" t="s">
        <v>971</v>
      </c>
      <c r="D11" s="8" t="s">
        <v>972</v>
      </c>
      <c r="E11" s="8" t="s">
        <v>150</v>
      </c>
      <c r="F11" s="8" t="s">
        <v>973</v>
      </c>
      <c r="G11" s="8" t="s">
        <v>2008</v>
      </c>
      <c r="H11" s="8" t="s">
        <v>298</v>
      </c>
    </row>
    <row r="12" spans="1:8" ht="30" hidden="1" customHeight="1" x14ac:dyDescent="0.3">
      <c r="A12" s="44">
        <f t="shared" si="0"/>
        <v>9</v>
      </c>
      <c r="B12" s="8" t="str">
        <f>CONCATENATE(Employees[[#This Row],[Lastname]]," ",Employees[[#This Row],[Firstname]], " ",LEFT(Employees[[#This Row],[Middlename]],1),IF(ISBLANK(Employees[[#This Row],[Middlename]])," ","."))</f>
        <v>AGUSTIN MARIA LUISA F.</v>
      </c>
      <c r="C12" s="8" t="s">
        <v>1285</v>
      </c>
      <c r="D12" s="8" t="s">
        <v>1286</v>
      </c>
      <c r="E12" s="8" t="s">
        <v>1133</v>
      </c>
      <c r="F12" s="8" t="s">
        <v>125</v>
      </c>
      <c r="G12" s="18" t="s">
        <v>2008</v>
      </c>
      <c r="H12" s="8" t="s">
        <v>89</v>
      </c>
    </row>
    <row r="13" spans="1:8" ht="30" hidden="1" customHeight="1" x14ac:dyDescent="0.3">
      <c r="A13" s="44">
        <f t="shared" si="0"/>
        <v>10</v>
      </c>
      <c r="B13" s="8" t="str">
        <f>CONCATENATE(Employees[[#This Row],[Lastname]]," ",Employees[[#This Row],[Firstname]], " ",LEFT(Employees[[#This Row],[Middlename]],1),IF(ISBLANK(Employees[[#This Row],[Middlename]])," ","."))</f>
        <v xml:space="preserve">ALBARRACIN ROLAND  </v>
      </c>
      <c r="C13" s="8" t="s">
        <v>1366</v>
      </c>
      <c r="D13" s="8" t="s">
        <v>1367</v>
      </c>
      <c r="E13" s="8"/>
      <c r="F13" s="8" t="s">
        <v>1295</v>
      </c>
      <c r="G13" s="18" t="s">
        <v>1295</v>
      </c>
      <c r="H13" s="8" t="s">
        <v>291</v>
      </c>
    </row>
    <row r="14" spans="1:8" ht="30" hidden="1" customHeight="1" x14ac:dyDescent="0.3">
      <c r="A14" s="44">
        <f t="shared" si="0"/>
        <v>11</v>
      </c>
      <c r="B14" s="8" t="str">
        <f>CONCATENATE(Employees[[#This Row],[Lastname]]," ",Employees[[#This Row],[Firstname]], " ",LEFT(Employees[[#This Row],[Middlename]],1),IF(ISBLANK(Employees[[#This Row],[Middlename]])," ","."))</f>
        <v>ALCALA DANIEL P.</v>
      </c>
      <c r="C14" s="8" t="s">
        <v>1340</v>
      </c>
      <c r="D14" s="8" t="s">
        <v>558</v>
      </c>
      <c r="E14" s="8" t="s">
        <v>124</v>
      </c>
      <c r="F14" s="18" t="s">
        <v>315</v>
      </c>
      <c r="G14" s="8" t="s">
        <v>2008</v>
      </c>
      <c r="H14" s="8" t="s">
        <v>152</v>
      </c>
    </row>
    <row r="15" spans="1:8" ht="30" hidden="1" customHeight="1" x14ac:dyDescent="0.3">
      <c r="A15" s="44">
        <f t="shared" si="0"/>
        <v>12</v>
      </c>
      <c r="B15" s="8" t="str">
        <f>CONCATENATE(Employees[[#This Row],[Lastname]]," ",Employees[[#This Row],[Firstname]], " ",LEFT(Employees[[#This Row],[Middlename]],1),IF(ISBLANK(Employees[[#This Row],[Middlename]])," ","."))</f>
        <v>ALCANTARA RIZALINA B.</v>
      </c>
      <c r="C15" s="8" t="s">
        <v>648</v>
      </c>
      <c r="D15" s="8" t="s">
        <v>649</v>
      </c>
      <c r="E15" s="8" t="s">
        <v>145</v>
      </c>
      <c r="F15" s="8" t="s">
        <v>125</v>
      </c>
      <c r="G15" s="18" t="s">
        <v>2008</v>
      </c>
      <c r="H15" s="8" t="s">
        <v>650</v>
      </c>
    </row>
    <row r="16" spans="1:8" ht="30" hidden="1" customHeight="1" x14ac:dyDescent="0.3">
      <c r="A16" s="44">
        <f>A14+1</f>
        <v>12</v>
      </c>
      <c r="B16" s="8" t="str">
        <f>CONCATENATE(Employees[[#This Row],[Lastname]]," ",Employees[[#This Row],[Firstname]], " ",LEFT(Employees[[#This Row],[Middlename]],1),IF(ISBLANK(Employees[[#This Row],[Middlename]])," ","."))</f>
        <v>ALCAZAR AIREEN B.</v>
      </c>
      <c r="C16" s="8" t="s">
        <v>159</v>
      </c>
      <c r="D16" s="8" t="s">
        <v>1488</v>
      </c>
      <c r="E16" s="8" t="s">
        <v>2168</v>
      </c>
      <c r="F16" s="8" t="s">
        <v>1712</v>
      </c>
      <c r="G16" s="8"/>
      <c r="H16" s="8"/>
    </row>
    <row r="17" spans="1:8" ht="30" hidden="1" customHeight="1" x14ac:dyDescent="0.3">
      <c r="A17" s="44">
        <f>A15+1</f>
        <v>13</v>
      </c>
      <c r="B17" s="8" t="str">
        <f>CONCATENATE(Employees[[#This Row],[Lastname]]," ",Employees[[#This Row],[Firstname]], " ",LEFT(Employees[[#This Row],[Middlename]],1),IF(ISBLANK(Employees[[#This Row],[Middlename]])," ","."))</f>
        <v>ALCAZAR AINEE JOY C.</v>
      </c>
      <c r="C17" s="8" t="s">
        <v>159</v>
      </c>
      <c r="D17" s="8" t="s">
        <v>201</v>
      </c>
      <c r="E17" s="8" t="s">
        <v>134</v>
      </c>
      <c r="F17" s="8" t="s">
        <v>202</v>
      </c>
      <c r="G17" s="8" t="s">
        <v>2008</v>
      </c>
      <c r="H17" s="8" t="s">
        <v>97</v>
      </c>
    </row>
    <row r="18" spans="1:8" ht="30" hidden="1" customHeight="1" x14ac:dyDescent="0.3">
      <c r="A18" s="44">
        <f t="shared" si="0"/>
        <v>14</v>
      </c>
      <c r="B18" s="8" t="str">
        <f>CONCATENATE(Employees[[#This Row],[Lastname]]," ",Employees[[#This Row],[Firstname]], " ",LEFT(Employees[[#This Row],[Middlename]],1),IF(ISBLANK(Employees[[#This Row],[Middlename]])," ","."))</f>
        <v>ALCAZAR ZENAIDA S.</v>
      </c>
      <c r="C18" s="8" t="s">
        <v>159</v>
      </c>
      <c r="D18" s="8" t="s">
        <v>160</v>
      </c>
      <c r="E18" s="8" t="s">
        <v>955</v>
      </c>
      <c r="F18" s="8" t="s">
        <v>162</v>
      </c>
      <c r="G18" s="8" t="s">
        <v>2008</v>
      </c>
      <c r="H18" s="8" t="s">
        <v>135</v>
      </c>
    </row>
    <row r="19" spans="1:8" ht="30" hidden="1" customHeight="1" x14ac:dyDescent="0.3">
      <c r="A19" s="44">
        <f t="shared" si="0"/>
        <v>15</v>
      </c>
      <c r="B19" s="8" t="str">
        <f>CONCATENATE(Employees[[#This Row],[Lastname]]," ",Employees[[#This Row],[Firstname]], " ",LEFT(Employees[[#This Row],[Middlename]],1),IF(ISBLANK(Employees[[#This Row],[Middlename]])," ","."))</f>
        <v>ALEGA ESTELITA M.</v>
      </c>
      <c r="C19" s="8" t="s">
        <v>423</v>
      </c>
      <c r="D19" s="8" t="s">
        <v>424</v>
      </c>
      <c r="E19" s="8" t="s">
        <v>84</v>
      </c>
      <c r="F19" s="8" t="s">
        <v>393</v>
      </c>
      <c r="G19" s="8" t="s">
        <v>2008</v>
      </c>
      <c r="H19" s="8" t="s">
        <v>103</v>
      </c>
    </row>
    <row r="20" spans="1:8" ht="30" hidden="1" customHeight="1" x14ac:dyDescent="0.3">
      <c r="A20" s="44">
        <f t="shared" si="0"/>
        <v>16</v>
      </c>
      <c r="B20" s="8" t="str">
        <f>CONCATENATE(Employees[[#This Row],[Lastname]]," ",Employees[[#This Row],[Firstname]], " ",LEFT(Employees[[#This Row],[Middlename]],1),IF(ISBLANK(Employees[[#This Row],[Middlename]])," ","."))</f>
        <v>ALEGRE VIVENCIO A.</v>
      </c>
      <c r="C20" s="8" t="s">
        <v>666</v>
      </c>
      <c r="D20" s="8" t="s">
        <v>667</v>
      </c>
      <c r="E20" s="8" t="s">
        <v>88</v>
      </c>
      <c r="F20" s="8" t="s">
        <v>668</v>
      </c>
      <c r="G20" s="18" t="s">
        <v>2008</v>
      </c>
      <c r="H20" s="8" t="s">
        <v>645</v>
      </c>
    </row>
    <row r="21" spans="1:8" ht="30" hidden="1" customHeight="1" x14ac:dyDescent="0.3">
      <c r="A21" s="44">
        <f t="shared" si="0"/>
        <v>17</v>
      </c>
      <c r="B21" s="8" t="str">
        <f>CONCATENATE(Employees[[#This Row],[Lastname]]," ",Employees[[#This Row],[Firstname]], " ",LEFT(Employees[[#This Row],[Middlename]],1),IF(ISBLANK(Employees[[#This Row],[Middlename]])," ","."))</f>
        <v>ALERA JEFFREY B.</v>
      </c>
      <c r="C21" s="8" t="s">
        <v>1368</v>
      </c>
      <c r="D21" s="8" t="s">
        <v>1369</v>
      </c>
      <c r="E21" s="8" t="s">
        <v>1370</v>
      </c>
      <c r="F21" s="8" t="s">
        <v>1712</v>
      </c>
      <c r="G21" s="18" t="s">
        <v>1712</v>
      </c>
      <c r="H21" s="8" t="s">
        <v>1713</v>
      </c>
    </row>
    <row r="22" spans="1:8" ht="30" hidden="1" customHeight="1" x14ac:dyDescent="0.3">
      <c r="A22" s="44">
        <f t="shared" si="0"/>
        <v>18</v>
      </c>
      <c r="B22" s="8" t="str">
        <f>CONCATENATE(Employees[[#This Row],[Lastname]]," ",Employees[[#This Row],[Firstname]], " ",LEFT(Employees[[#This Row],[Middlename]],1),IF(ISBLANK(Employees[[#This Row],[Middlename]])," ","."))</f>
        <v>ALFEREZ JOSEPHINE R.</v>
      </c>
      <c r="C22" s="8" t="s">
        <v>820</v>
      </c>
      <c r="D22" s="8" t="s">
        <v>409</v>
      </c>
      <c r="E22" s="8" t="s">
        <v>821</v>
      </c>
      <c r="F22" s="8" t="s">
        <v>822</v>
      </c>
      <c r="G22" s="8" t="s">
        <v>2008</v>
      </c>
      <c r="H22" s="8" t="s">
        <v>135</v>
      </c>
    </row>
    <row r="23" spans="1:8" ht="30" hidden="1" customHeight="1" x14ac:dyDescent="0.3">
      <c r="A23" s="44">
        <f t="shared" si="0"/>
        <v>19</v>
      </c>
      <c r="B23" s="8" t="str">
        <f>CONCATENATE(Employees[[#This Row],[Lastname]]," ",Employees[[#This Row],[Firstname]], " ",LEFT(Employees[[#This Row],[Middlename]],1),IF(ISBLANK(Employees[[#This Row],[Middlename]])," ","."))</f>
        <v>ALMAREZ MELENCIO M.</v>
      </c>
      <c r="C23" s="8" t="s">
        <v>1371</v>
      </c>
      <c r="D23" s="8" t="s">
        <v>1372</v>
      </c>
      <c r="E23" s="8" t="s">
        <v>557</v>
      </c>
      <c r="F23" s="8" t="s">
        <v>1295</v>
      </c>
      <c r="G23" s="18" t="s">
        <v>1295</v>
      </c>
      <c r="H23" s="8" t="s">
        <v>364</v>
      </c>
    </row>
    <row r="24" spans="1:8" ht="30" hidden="1" customHeight="1" x14ac:dyDescent="0.3">
      <c r="A24" s="44">
        <f t="shared" si="0"/>
        <v>20</v>
      </c>
      <c r="B24" s="8" t="str">
        <f>CONCATENATE(Employees[[#This Row],[Lastname]]," ",Employees[[#This Row],[Firstname]], " ",LEFT(Employees[[#This Row],[Middlename]],1),IF(ISBLANK(Employees[[#This Row],[Middlename]])," ","."))</f>
        <v>ALVAREZ GRACITA S.</v>
      </c>
      <c r="C24" s="8" t="s">
        <v>814</v>
      </c>
      <c r="D24" s="8" t="s">
        <v>815</v>
      </c>
      <c r="E24" s="8" t="s">
        <v>816</v>
      </c>
      <c r="F24" s="8" t="s">
        <v>817</v>
      </c>
      <c r="G24" s="8" t="s">
        <v>2008</v>
      </c>
      <c r="H24" s="8" t="s">
        <v>135</v>
      </c>
    </row>
    <row r="25" spans="1:8" ht="30" hidden="1" customHeight="1" x14ac:dyDescent="0.3">
      <c r="A25" s="44">
        <f t="shared" si="0"/>
        <v>21</v>
      </c>
      <c r="B25" s="8" t="str">
        <f>CONCATENATE(Employees[[#This Row],[Lastname]]," ",Employees[[#This Row],[Firstname]], " ",LEFT(Employees[[#This Row],[Middlename]],1),IF(ISBLANK(Employees[[#This Row],[Middlename]])," ","."))</f>
        <v>AMBAT JAIME L.</v>
      </c>
      <c r="C25" s="8" t="s">
        <v>619</v>
      </c>
      <c r="D25" s="8" t="s">
        <v>1373</v>
      </c>
      <c r="E25" s="8" t="s">
        <v>1374</v>
      </c>
      <c r="F25" s="8" t="s">
        <v>1295</v>
      </c>
      <c r="G25" s="18" t="s">
        <v>1295</v>
      </c>
      <c r="H25" s="8" t="s">
        <v>1714</v>
      </c>
    </row>
    <row r="26" spans="1:8" ht="30" hidden="1" customHeight="1" x14ac:dyDescent="0.3">
      <c r="A26" s="44">
        <f t="shared" si="0"/>
        <v>22</v>
      </c>
      <c r="B26" s="8" t="str">
        <f>CONCATENATE(Employees[[#This Row],[Lastname]]," ",Employees[[#This Row],[Firstname]], " ",LEFT(Employees[[#This Row],[Middlename]],1),IF(ISBLANK(Employees[[#This Row],[Middlename]])," ","."))</f>
        <v>AMBAT MARILOU M.</v>
      </c>
      <c r="C26" s="8" t="s">
        <v>619</v>
      </c>
      <c r="D26" s="8" t="s">
        <v>620</v>
      </c>
      <c r="E26" s="8" t="s">
        <v>84</v>
      </c>
      <c r="F26" s="8" t="s">
        <v>125</v>
      </c>
      <c r="G26" s="18" t="s">
        <v>2008</v>
      </c>
      <c r="H26" s="8" t="s">
        <v>288</v>
      </c>
    </row>
    <row r="27" spans="1:8" ht="30" hidden="1" customHeight="1" x14ac:dyDescent="0.3">
      <c r="A27" s="44">
        <f t="shared" si="0"/>
        <v>23</v>
      </c>
      <c r="B27" s="8" t="str">
        <f>CONCATENATE(Employees[[#This Row],[Lastname]]," ",Employees[[#This Row],[Firstname]], " ",LEFT(Employees[[#This Row],[Middlename]],1),IF(ISBLANK(Employees[[#This Row],[Middlename]])," ","."))</f>
        <v>AMBION DORINDA A.</v>
      </c>
      <c r="C27" s="8" t="s">
        <v>222</v>
      </c>
      <c r="D27" s="8" t="s">
        <v>223</v>
      </c>
      <c r="E27" s="8" t="s">
        <v>88</v>
      </c>
      <c r="F27" s="8" t="s">
        <v>224</v>
      </c>
      <c r="G27" s="8" t="s">
        <v>2008</v>
      </c>
      <c r="H27" s="8" t="s">
        <v>213</v>
      </c>
    </row>
    <row r="28" spans="1:8" ht="30" hidden="1" customHeight="1" x14ac:dyDescent="0.3">
      <c r="A28" s="44">
        <f t="shared" si="0"/>
        <v>24</v>
      </c>
      <c r="B28" s="8" t="str">
        <f>CONCATENATE(Employees[[#This Row],[Lastname]]," ",Employees[[#This Row],[Firstname]], " ",LEFT(Employees[[#This Row],[Middlename]],1),IF(ISBLANK(Employees[[#This Row],[Middlename]])," ","."))</f>
        <v>AMBION HERSHEY D.</v>
      </c>
      <c r="C28" s="8" t="s">
        <v>222</v>
      </c>
      <c r="D28" s="8" t="s">
        <v>1375</v>
      </c>
      <c r="E28" s="8" t="s">
        <v>119</v>
      </c>
      <c r="F28" s="8" t="s">
        <v>1295</v>
      </c>
      <c r="G28" s="18" t="s">
        <v>1295</v>
      </c>
      <c r="H28" s="8" t="s">
        <v>135</v>
      </c>
    </row>
    <row r="29" spans="1:8" ht="30" hidden="1" customHeight="1" x14ac:dyDescent="0.3">
      <c r="A29" s="44">
        <f t="shared" si="0"/>
        <v>25</v>
      </c>
      <c r="B29" s="8" t="str">
        <f>CONCATENATE(Employees[[#This Row],[Lastname]]," ",Employees[[#This Row],[Firstname]], " ",LEFT(Employees[[#This Row],[Middlename]],1),IF(ISBLANK(Employees[[#This Row],[Middlename]])," ","."))</f>
        <v>AMBION LAMBERTO A.</v>
      </c>
      <c r="C29" s="8" t="s">
        <v>222</v>
      </c>
      <c r="D29" s="8" t="s">
        <v>734</v>
      </c>
      <c r="E29" s="8" t="s">
        <v>88</v>
      </c>
      <c r="F29" s="8" t="s">
        <v>125</v>
      </c>
      <c r="G29" s="18" t="s">
        <v>2008</v>
      </c>
      <c r="H29" s="8" t="s">
        <v>360</v>
      </c>
    </row>
    <row r="30" spans="1:8" ht="30" hidden="1" customHeight="1" x14ac:dyDescent="0.3">
      <c r="A30" s="44">
        <f t="shared" si="0"/>
        <v>26</v>
      </c>
      <c r="B30" s="8" t="str">
        <f>CONCATENATE(Employees[[#This Row],[Lastname]]," ",Employees[[#This Row],[Firstname]], " ",LEFT(Employees[[#This Row],[Middlename]],1),IF(ISBLANK(Employees[[#This Row],[Middlename]])," ","."))</f>
        <v>AMBION MARIETA B.</v>
      </c>
      <c r="C30" s="8" t="s">
        <v>222</v>
      </c>
      <c r="D30" s="8" t="s">
        <v>1376</v>
      </c>
      <c r="E30" s="8" t="s">
        <v>145</v>
      </c>
      <c r="F30" s="8" t="s">
        <v>1295</v>
      </c>
      <c r="G30" s="18" t="s">
        <v>1295</v>
      </c>
      <c r="H30" s="8" t="s">
        <v>291</v>
      </c>
    </row>
    <row r="31" spans="1:8" ht="30" hidden="1" customHeight="1" x14ac:dyDescent="0.3">
      <c r="A31" s="44">
        <f t="shared" si="0"/>
        <v>27</v>
      </c>
      <c r="B31" s="8" t="str">
        <f>CONCATENATE(Employees[[#This Row],[Lastname]]," ",Employees[[#This Row],[Firstname]], " ",LEFT(Employees[[#This Row],[Middlename]],1),IF(ISBLANK(Employees[[#This Row],[Middlename]])," ","."))</f>
        <v>AMBION PRISCO G.</v>
      </c>
      <c r="C31" s="8" t="s">
        <v>222</v>
      </c>
      <c r="D31" s="8" t="s">
        <v>272</v>
      </c>
      <c r="E31" s="8" t="s">
        <v>166</v>
      </c>
      <c r="F31" s="8" t="s">
        <v>274</v>
      </c>
      <c r="G31" s="18" t="s">
        <v>2008</v>
      </c>
      <c r="H31" s="8" t="s">
        <v>273</v>
      </c>
    </row>
    <row r="32" spans="1:8" ht="30" hidden="1" customHeight="1" x14ac:dyDescent="0.3">
      <c r="A32" s="44">
        <f t="shared" si="0"/>
        <v>28</v>
      </c>
      <c r="B32" s="8" t="str">
        <f>CONCATENATE(Employees[[#This Row],[Lastname]]," ",Employees[[#This Row],[Firstname]], " ",LEFT(Employees[[#This Row],[Middlename]],1),IF(ISBLANK(Employees[[#This Row],[Middlename]])," ","."))</f>
        <v>AMBION REYMOND A.</v>
      </c>
      <c r="C32" s="8" t="s">
        <v>222</v>
      </c>
      <c r="D32" s="8" t="s">
        <v>1278</v>
      </c>
      <c r="E32" s="8" t="s">
        <v>1279</v>
      </c>
      <c r="F32" s="8" t="s">
        <v>156</v>
      </c>
      <c r="G32" s="8" t="s">
        <v>2008</v>
      </c>
      <c r="H32" s="8" t="s">
        <v>360</v>
      </c>
    </row>
    <row r="33" spans="1:8" ht="30" hidden="1" customHeight="1" x14ac:dyDescent="0.3">
      <c r="A33" s="44">
        <f t="shared" si="0"/>
        <v>29</v>
      </c>
      <c r="B33" s="8" t="str">
        <f>CONCATENATE(Employees[[#This Row],[Lastname]]," ",Employees[[#This Row],[Firstname]], " ",LEFT(Employees[[#This Row],[Middlename]],1),IF(ISBLANK(Employees[[#This Row],[Middlename]])," ","."))</f>
        <v>AMBONAN AVELINA A.</v>
      </c>
      <c r="C33" s="8" t="s">
        <v>258</v>
      </c>
      <c r="D33" s="8" t="s">
        <v>259</v>
      </c>
      <c r="E33" s="8" t="s">
        <v>88</v>
      </c>
      <c r="F33" s="8" t="s">
        <v>198</v>
      </c>
      <c r="G33" s="18" t="s">
        <v>2008</v>
      </c>
      <c r="H33" s="8" t="s">
        <v>262</v>
      </c>
    </row>
    <row r="34" spans="1:8" ht="30" hidden="1" customHeight="1" x14ac:dyDescent="0.3">
      <c r="A34" s="44">
        <f t="shared" si="0"/>
        <v>30</v>
      </c>
      <c r="B34" s="8" t="str">
        <f>CONCATENATE(Employees[[#This Row],[Lastname]]," ",Employees[[#This Row],[Firstname]], " ",LEFT(Employees[[#This Row],[Middlename]],1),IF(ISBLANK(Employees[[#This Row],[Middlename]])," ","."))</f>
        <v>AMBROCIO MELODY B.</v>
      </c>
      <c r="C34" s="8" t="s">
        <v>1377</v>
      </c>
      <c r="D34" s="8" t="s">
        <v>1357</v>
      </c>
      <c r="E34" s="8" t="s">
        <v>145</v>
      </c>
      <c r="F34" s="8" t="s">
        <v>1295</v>
      </c>
      <c r="G34" s="18" t="s">
        <v>1295</v>
      </c>
      <c r="H34" s="8" t="s">
        <v>213</v>
      </c>
    </row>
    <row r="35" spans="1:8" ht="30" hidden="1" customHeight="1" x14ac:dyDescent="0.3">
      <c r="A35" s="44">
        <f t="shared" si="0"/>
        <v>31</v>
      </c>
      <c r="B35" s="8" t="str">
        <f>CONCATENATE(Employees[[#This Row],[Lastname]]," ",Employees[[#This Row],[Firstname]], " ",LEFT(Employees[[#This Row],[Middlename]],1),IF(ISBLANK(Employees[[#This Row],[Middlename]])," ","."))</f>
        <v>AMON CLARISSA MAY M.</v>
      </c>
      <c r="C35" s="18" t="s">
        <v>1013</v>
      </c>
      <c r="D35" s="18" t="s">
        <v>2027</v>
      </c>
      <c r="E35" s="18" t="s">
        <v>2028</v>
      </c>
      <c r="F35" s="18" t="s">
        <v>2029</v>
      </c>
      <c r="G35" s="18" t="s">
        <v>2008</v>
      </c>
      <c r="H35" s="18" t="s">
        <v>360</v>
      </c>
    </row>
    <row r="36" spans="1:8" ht="30" hidden="1" customHeight="1" x14ac:dyDescent="0.3">
      <c r="A36" s="44">
        <f t="shared" si="0"/>
        <v>32</v>
      </c>
      <c r="B36" s="8" t="str">
        <f>CONCATENATE(Employees[[#This Row],[Lastname]]," ",Employees[[#This Row],[Firstname]], " ",LEFT(Employees[[#This Row],[Middlename]],1),IF(ISBLANK(Employees[[#This Row],[Middlename]])," ","."))</f>
        <v>AMON ESTELITA S.</v>
      </c>
      <c r="C36" s="8" t="s">
        <v>1013</v>
      </c>
      <c r="D36" s="8" t="s">
        <v>424</v>
      </c>
      <c r="E36" s="8" t="s">
        <v>161</v>
      </c>
      <c r="F36" s="8" t="s">
        <v>1295</v>
      </c>
      <c r="G36" s="18" t="s">
        <v>1295</v>
      </c>
      <c r="H36" s="8" t="s">
        <v>199</v>
      </c>
    </row>
    <row r="37" spans="1:8" ht="30" hidden="1" customHeight="1" x14ac:dyDescent="0.3">
      <c r="A37" s="44">
        <f t="shared" si="0"/>
        <v>33</v>
      </c>
      <c r="B37" s="8" t="str">
        <f>CONCATENATE(Employees[[#This Row],[Lastname]]," ",Employees[[#This Row],[Firstname]], " ",LEFT(Employees[[#This Row],[Middlename]],1),IF(ISBLANK(Employees[[#This Row],[Middlename]])," ","."))</f>
        <v>AMON RHEALYN O.</v>
      </c>
      <c r="C37" s="8" t="s">
        <v>1013</v>
      </c>
      <c r="D37" s="8" t="s">
        <v>950</v>
      </c>
      <c r="E37" s="8" t="s">
        <v>842</v>
      </c>
      <c r="F37" s="8" t="s">
        <v>951</v>
      </c>
      <c r="G37" s="18" t="s">
        <v>2008</v>
      </c>
      <c r="H37" s="8" t="s">
        <v>442</v>
      </c>
    </row>
    <row r="38" spans="1:8" ht="30" hidden="1" customHeight="1" x14ac:dyDescent="0.3">
      <c r="A38" s="44">
        <f t="shared" si="0"/>
        <v>34</v>
      </c>
      <c r="B38" s="8" t="str">
        <f>CONCATENATE(Employees[[#This Row],[Lastname]]," ",Employees[[#This Row],[Firstname]], " ",LEFT(Employees[[#This Row],[Middlename]],1),IF(ISBLANK(Employees[[#This Row],[Middlename]])," ","."))</f>
        <v>AMORA ELISA S.</v>
      </c>
      <c r="C38" s="8" t="s">
        <v>400</v>
      </c>
      <c r="D38" s="8" t="s">
        <v>376</v>
      </c>
      <c r="E38" s="8" t="s">
        <v>161</v>
      </c>
      <c r="F38" s="8" t="s">
        <v>393</v>
      </c>
      <c r="G38" s="8" t="s">
        <v>2008</v>
      </c>
      <c r="H38" s="8" t="s">
        <v>103</v>
      </c>
    </row>
    <row r="39" spans="1:8" ht="30" hidden="1" customHeight="1" x14ac:dyDescent="0.3">
      <c r="A39" s="44">
        <f t="shared" si="0"/>
        <v>35</v>
      </c>
      <c r="B39" s="8" t="str">
        <f>CONCATENATE(Employees[[#This Row],[Lastname]]," ",Employees[[#This Row],[Firstname]], " ",LEFT(Employees[[#This Row],[Middlename]],1),IF(ISBLANK(Employees[[#This Row],[Middlename]])," ","."))</f>
        <v>AMPARO JOY J.</v>
      </c>
      <c r="C39" s="8" t="s">
        <v>898</v>
      </c>
      <c r="D39" s="8" t="s">
        <v>899</v>
      </c>
      <c r="E39" s="8" t="s">
        <v>1999</v>
      </c>
      <c r="F39" s="8" t="s">
        <v>96</v>
      </c>
      <c r="G39" s="8" t="s">
        <v>2008</v>
      </c>
      <c r="H39" s="8" t="s">
        <v>97</v>
      </c>
    </row>
    <row r="40" spans="1:8" ht="30" hidden="1" customHeight="1" x14ac:dyDescent="0.3">
      <c r="A40" s="44">
        <f t="shared" si="0"/>
        <v>36</v>
      </c>
      <c r="B40" s="8" t="str">
        <f>CONCATENATE(Employees[[#This Row],[Lastname]]," ",Employees[[#This Row],[Firstname]], " ",LEFT(Employees[[#This Row],[Middlename]],1),IF(ISBLANK(Employees[[#This Row],[Middlename]])," ","."))</f>
        <v>AMULONG GERONIMO M.</v>
      </c>
      <c r="C40" s="8" t="s">
        <v>1378</v>
      </c>
      <c r="D40" s="8" t="s">
        <v>1379</v>
      </c>
      <c r="E40" s="8" t="s">
        <v>1380</v>
      </c>
      <c r="F40" s="8" t="s">
        <v>1295</v>
      </c>
      <c r="G40" s="18" t="s">
        <v>1295</v>
      </c>
      <c r="H40" s="8" t="s">
        <v>1715</v>
      </c>
    </row>
    <row r="41" spans="1:8" ht="30" hidden="1" customHeight="1" x14ac:dyDescent="0.3">
      <c r="A41" s="44">
        <f t="shared" si="0"/>
        <v>37</v>
      </c>
      <c r="B41" s="8" t="str">
        <f>CONCATENATE(Employees[[#This Row],[Lastname]]," ",Employees[[#This Row],[Firstname]], " ",LEFT(Employees[[#This Row],[Middlename]],1),IF(ISBLANK(Employees[[#This Row],[Middlename]])," ","."))</f>
        <v xml:space="preserve">AMULONG JAY R  </v>
      </c>
      <c r="C41" s="18" t="s">
        <v>1378</v>
      </c>
      <c r="D41" s="18" t="s">
        <v>2102</v>
      </c>
      <c r="E41" s="8"/>
      <c r="F41" s="18" t="s">
        <v>1712</v>
      </c>
      <c r="G41" s="8"/>
      <c r="H41" s="18" t="s">
        <v>2071</v>
      </c>
    </row>
    <row r="42" spans="1:8" ht="30" hidden="1" customHeight="1" x14ac:dyDescent="0.3">
      <c r="A42" s="44">
        <f t="shared" si="0"/>
        <v>38</v>
      </c>
      <c r="B42" s="8" t="str">
        <f>CONCATENATE(Employees[[#This Row],[Lastname]]," ",Employees[[#This Row],[Firstname]], " ",LEFT(Employees[[#This Row],[Middlename]],1),IF(ISBLANK(Employees[[#This Row],[Middlename]])," ","."))</f>
        <v>ANACAY ABNER M.</v>
      </c>
      <c r="C42" s="8" t="s">
        <v>513</v>
      </c>
      <c r="D42" s="8" t="s">
        <v>965</v>
      </c>
      <c r="E42" s="8" t="s">
        <v>966</v>
      </c>
      <c r="F42" s="8" t="s">
        <v>458</v>
      </c>
      <c r="G42" s="18" t="s">
        <v>2008</v>
      </c>
      <c r="H42" s="8" t="s">
        <v>466</v>
      </c>
    </row>
    <row r="43" spans="1:8" ht="30" hidden="1" customHeight="1" x14ac:dyDescent="0.3">
      <c r="A43" s="44">
        <f t="shared" si="0"/>
        <v>39</v>
      </c>
      <c r="B43" s="8" t="str">
        <f>CONCATENATE(Employees[[#This Row],[Lastname]]," ",Employees[[#This Row],[Firstname]], " ",LEFT(Employees[[#This Row],[Middlename]],1),IF(ISBLANK(Employees[[#This Row],[Middlename]])," ","."))</f>
        <v>ANACAY ANICETA P.</v>
      </c>
      <c r="C43" s="8" t="s">
        <v>513</v>
      </c>
      <c r="D43" s="8" t="s">
        <v>549</v>
      </c>
      <c r="E43" s="8" t="s">
        <v>124</v>
      </c>
      <c r="F43" s="18" t="s">
        <v>2012</v>
      </c>
      <c r="G43" s="8" t="s">
        <v>2008</v>
      </c>
      <c r="H43" s="8" t="s">
        <v>199</v>
      </c>
    </row>
    <row r="44" spans="1:8" ht="30" hidden="1" customHeight="1" x14ac:dyDescent="0.3">
      <c r="A44" s="44">
        <f t="shared" si="0"/>
        <v>40</v>
      </c>
      <c r="B44" s="8" t="str">
        <f>CONCATENATE(Employees[[#This Row],[Lastname]]," ",Employees[[#This Row],[Firstname]], " ",LEFT(Employees[[#This Row],[Middlename]],1),IF(ISBLANK(Employees[[#This Row],[Middlename]])," ","."))</f>
        <v>ANACAY LEVIE B.</v>
      </c>
      <c r="C44" s="8" t="s">
        <v>513</v>
      </c>
      <c r="D44" s="8" t="s">
        <v>514</v>
      </c>
      <c r="E44" s="8" t="s">
        <v>345</v>
      </c>
      <c r="F44" s="8" t="s">
        <v>515</v>
      </c>
      <c r="G44" s="18" t="s">
        <v>2008</v>
      </c>
      <c r="H44" s="8" t="s">
        <v>442</v>
      </c>
    </row>
    <row r="45" spans="1:8" ht="30" hidden="1" customHeight="1" x14ac:dyDescent="0.3">
      <c r="A45" s="44">
        <f t="shared" si="0"/>
        <v>41</v>
      </c>
      <c r="B45" s="8" t="str">
        <f>CONCATENATE(Employees[[#This Row],[Lastname]]," ",Employees[[#This Row],[Firstname]], " ",LEFT(Employees[[#This Row],[Middlename]],1),IF(ISBLANK(Employees[[#This Row],[Middlename]])," ","."))</f>
        <v>ANACAY RICHARD B.</v>
      </c>
      <c r="C45" s="8" t="s">
        <v>513</v>
      </c>
      <c r="D45" s="8" t="s">
        <v>1381</v>
      </c>
      <c r="E45" s="8" t="s">
        <v>1382</v>
      </c>
      <c r="F45" s="8" t="s">
        <v>1295</v>
      </c>
      <c r="G45" s="18" t="s">
        <v>1295</v>
      </c>
      <c r="H45" s="8" t="s">
        <v>97</v>
      </c>
    </row>
    <row r="46" spans="1:8" ht="30" hidden="1" customHeight="1" x14ac:dyDescent="0.3">
      <c r="A46" s="44">
        <f t="shared" si="0"/>
        <v>42</v>
      </c>
      <c r="B46" s="8" t="str">
        <f>CONCATENATE(Employees[[#This Row],[Lastname]]," ",Employees[[#This Row],[Firstname]], " ",LEFT(Employees[[#This Row],[Middlename]],1),IF(ISBLANK(Employees[[#This Row],[Middlename]])," ","."))</f>
        <v>ANARNA CRISTINA F.</v>
      </c>
      <c r="C46" s="8" t="s">
        <v>678</v>
      </c>
      <c r="D46" s="8" t="s">
        <v>432</v>
      </c>
      <c r="E46" s="8" t="s">
        <v>239</v>
      </c>
      <c r="F46" s="8" t="s">
        <v>198</v>
      </c>
      <c r="G46" s="18" t="s">
        <v>2008</v>
      </c>
      <c r="H46" s="8" t="s">
        <v>199</v>
      </c>
    </row>
    <row r="47" spans="1:8" ht="30" hidden="1" customHeight="1" x14ac:dyDescent="0.3">
      <c r="A47" s="44">
        <f t="shared" si="0"/>
        <v>43</v>
      </c>
      <c r="B47" s="8" t="str">
        <f>CONCATENATE(Employees[[#This Row],[Lastname]]," ",Employees[[#This Row],[Firstname]], " ",LEFT(Employees[[#This Row],[Middlename]],1),IF(ISBLANK(Employees[[#This Row],[Middlename]])," ","."))</f>
        <v>ANDAL ALEX C.</v>
      </c>
      <c r="C47" s="8" t="s">
        <v>1383</v>
      </c>
      <c r="D47" s="8" t="s">
        <v>1384</v>
      </c>
      <c r="E47" s="8" t="s">
        <v>134</v>
      </c>
      <c r="F47" s="8" t="s">
        <v>1295</v>
      </c>
      <c r="G47" s="18" t="s">
        <v>1295</v>
      </c>
      <c r="H47" s="8" t="s">
        <v>291</v>
      </c>
    </row>
    <row r="48" spans="1:8" ht="30" hidden="1" customHeight="1" x14ac:dyDescent="0.3">
      <c r="A48" s="44">
        <f t="shared" si="0"/>
        <v>44</v>
      </c>
      <c r="B48" s="8" t="str">
        <f>CONCATENATE(Employees[[#This Row],[Lastname]]," ",Employees[[#This Row],[Firstname]], " ",LEFT(Employees[[#This Row],[Middlename]],1),IF(ISBLANK(Employees[[#This Row],[Middlename]])," ","."))</f>
        <v>ANGCAYA ANA B.</v>
      </c>
      <c r="C48" s="8" t="s">
        <v>286</v>
      </c>
      <c r="D48" s="8" t="s">
        <v>880</v>
      </c>
      <c r="E48" s="8" t="s">
        <v>881</v>
      </c>
      <c r="F48" s="8" t="s">
        <v>198</v>
      </c>
      <c r="G48" s="18" t="s">
        <v>2008</v>
      </c>
      <c r="H48" s="8" t="s">
        <v>209</v>
      </c>
    </row>
    <row r="49" spans="1:8" ht="30" hidden="1" customHeight="1" x14ac:dyDescent="0.3">
      <c r="A49" s="44">
        <f t="shared" si="0"/>
        <v>45</v>
      </c>
      <c r="B49" s="8" t="str">
        <f>CONCATENATE(Employees[[#This Row],[Lastname]]," ",Employees[[#This Row],[Firstname]], " ",LEFT(Employees[[#This Row],[Middlename]],1),IF(ISBLANK(Employees[[#This Row],[Middlename]])," ","."))</f>
        <v>ANGCAYA FRANCIS A.</v>
      </c>
      <c r="C49" s="8" t="s">
        <v>286</v>
      </c>
      <c r="D49" s="8" t="s">
        <v>603</v>
      </c>
      <c r="E49" s="8" t="s">
        <v>88</v>
      </c>
      <c r="F49" s="8" t="s">
        <v>198</v>
      </c>
      <c r="G49" s="18" t="s">
        <v>2008</v>
      </c>
      <c r="H49" s="8" t="s">
        <v>593</v>
      </c>
    </row>
    <row r="50" spans="1:8" ht="30" hidden="1" customHeight="1" x14ac:dyDescent="0.3">
      <c r="A50" s="44">
        <f t="shared" si="0"/>
        <v>46</v>
      </c>
      <c r="B50" s="8" t="str">
        <f>CONCATENATE(Employees[[#This Row],[Lastname]]," ",Employees[[#This Row],[Firstname]], " ",LEFT(Employees[[#This Row],[Middlename]],1),IF(ISBLANK(Employees[[#This Row],[Middlename]])," ","."))</f>
        <v>ANGCAYA INOCENCIO M.</v>
      </c>
      <c r="C50" s="8" t="s">
        <v>286</v>
      </c>
      <c r="D50" s="8" t="s">
        <v>1991</v>
      </c>
      <c r="E50" s="8" t="s">
        <v>86</v>
      </c>
      <c r="F50" s="8" t="s">
        <v>1295</v>
      </c>
      <c r="G50" s="18" t="s">
        <v>1295</v>
      </c>
      <c r="H50" s="8" t="s">
        <v>978</v>
      </c>
    </row>
    <row r="51" spans="1:8" ht="30" hidden="1" customHeight="1" x14ac:dyDescent="0.3">
      <c r="A51" s="44">
        <f t="shared" si="0"/>
        <v>47</v>
      </c>
      <c r="B51" s="8" t="str">
        <f>CONCATENATE(Employees[[#This Row],[Lastname]]," ",Employees[[#This Row],[Firstname]], " ",LEFT(Employees[[#This Row],[Middlename]],1),IF(ISBLANK(Employees[[#This Row],[Middlename]])," ","."))</f>
        <v>ANGCAYA IRENE V.</v>
      </c>
      <c r="C51" s="8" t="s">
        <v>286</v>
      </c>
      <c r="D51" s="8" t="s">
        <v>1385</v>
      </c>
      <c r="E51" s="8" t="s">
        <v>348</v>
      </c>
      <c r="F51" s="8" t="s">
        <v>1295</v>
      </c>
      <c r="G51" s="18" t="s">
        <v>1295</v>
      </c>
      <c r="H51" s="8" t="s">
        <v>1713</v>
      </c>
    </row>
    <row r="52" spans="1:8" ht="30" hidden="1" customHeight="1" x14ac:dyDescent="0.3">
      <c r="A52" s="44">
        <f t="shared" si="0"/>
        <v>48</v>
      </c>
      <c r="B52" s="8" t="str">
        <f>CONCATENATE(Employees[[#This Row],[Lastname]]," ",Employees[[#This Row],[Firstname]], " ",LEFT(Employees[[#This Row],[Middlename]],1),IF(ISBLANK(Employees[[#This Row],[Middlename]])," ","."))</f>
        <v>ANGCAYA IRENEO A.</v>
      </c>
      <c r="C52" s="8" t="s">
        <v>286</v>
      </c>
      <c r="D52" s="8" t="s">
        <v>287</v>
      </c>
      <c r="E52" s="8" t="s">
        <v>513</v>
      </c>
      <c r="F52" s="8" t="s">
        <v>198</v>
      </c>
      <c r="G52" s="18" t="s">
        <v>2008</v>
      </c>
      <c r="H52" s="8" t="s">
        <v>288</v>
      </c>
    </row>
    <row r="53" spans="1:8" ht="30" hidden="1" customHeight="1" x14ac:dyDescent="0.3">
      <c r="A53" s="44">
        <f t="shared" si="0"/>
        <v>49</v>
      </c>
      <c r="B53" s="8" t="str">
        <f>CONCATENATE(Employees[[#This Row],[Lastname]]," ",Employees[[#This Row],[Firstname]], " ",LEFT(Employees[[#This Row],[Middlename]],1),IF(ISBLANK(Employees[[#This Row],[Middlename]])," ","."))</f>
        <v>ANGCAYA JENIFFER L.</v>
      </c>
      <c r="C53" s="18" t="s">
        <v>286</v>
      </c>
      <c r="D53" s="18" t="s">
        <v>2105</v>
      </c>
      <c r="E53" s="18" t="s">
        <v>229</v>
      </c>
      <c r="F53" s="18" t="s">
        <v>1295</v>
      </c>
      <c r="G53" s="18"/>
      <c r="H53" s="18" t="s">
        <v>141</v>
      </c>
    </row>
    <row r="54" spans="1:8" ht="30" hidden="1" customHeight="1" x14ac:dyDescent="0.3">
      <c r="A54" s="44">
        <f t="shared" si="0"/>
        <v>50</v>
      </c>
      <c r="B54" s="8" t="str">
        <f>CONCATENATE(Employees[[#This Row],[Lastname]]," ",Employees[[#This Row],[Firstname]], " ",LEFT(Employees[[#This Row],[Middlename]],1),IF(ISBLANK(Employees[[#This Row],[Middlename]])," ","."))</f>
        <v>ANGCAYA JENNY ROSE S.</v>
      </c>
      <c r="C54" s="8" t="s">
        <v>286</v>
      </c>
      <c r="D54" s="8" t="s">
        <v>1386</v>
      </c>
      <c r="E54" s="8" t="s">
        <v>161</v>
      </c>
      <c r="F54" s="8" t="s">
        <v>1295</v>
      </c>
      <c r="G54" s="18" t="s">
        <v>1295</v>
      </c>
      <c r="H54" s="8" t="s">
        <v>1716</v>
      </c>
    </row>
    <row r="55" spans="1:8" ht="30" hidden="1" customHeight="1" x14ac:dyDescent="0.3">
      <c r="A55" s="44">
        <f t="shared" si="0"/>
        <v>51</v>
      </c>
      <c r="B55" s="8" t="str">
        <f>CONCATENATE(Employees[[#This Row],[Lastname]]," ",Employees[[#This Row],[Firstname]], " ",LEFT(Employees[[#This Row],[Middlename]],1),IF(ISBLANK(Employees[[#This Row],[Middlename]])," ","."))</f>
        <v>ANGCAYA JOHN V.</v>
      </c>
      <c r="C55" s="8" t="s">
        <v>286</v>
      </c>
      <c r="D55" s="8" t="s">
        <v>862</v>
      </c>
      <c r="E55" s="8" t="s">
        <v>863</v>
      </c>
      <c r="F55" s="8" t="s">
        <v>198</v>
      </c>
      <c r="G55" s="18" t="s">
        <v>2008</v>
      </c>
      <c r="H55" s="8" t="s">
        <v>442</v>
      </c>
    </row>
    <row r="56" spans="1:8" ht="30" hidden="1" customHeight="1" x14ac:dyDescent="0.3">
      <c r="A56" s="44">
        <f t="shared" si="0"/>
        <v>52</v>
      </c>
      <c r="B56" s="8" t="str">
        <f>CONCATENATE(Employees[[#This Row],[Lastname]]," ",Employees[[#This Row],[Firstname]], " ",LEFT(Employees[[#This Row],[Middlename]],1),IF(ISBLANK(Employees[[#This Row],[Middlename]])," ","."))</f>
        <v>ANGCAYA JUANITO A.</v>
      </c>
      <c r="C56" s="8" t="s">
        <v>286</v>
      </c>
      <c r="D56" s="8" t="s">
        <v>551</v>
      </c>
      <c r="E56" s="8" t="s">
        <v>88</v>
      </c>
      <c r="F56" s="8" t="s">
        <v>697</v>
      </c>
      <c r="G56" s="8" t="s">
        <v>2008</v>
      </c>
      <c r="H56" s="8" t="s">
        <v>199</v>
      </c>
    </row>
    <row r="57" spans="1:8" ht="30" hidden="1" customHeight="1" x14ac:dyDescent="0.3">
      <c r="A57" s="44">
        <f t="shared" si="0"/>
        <v>53</v>
      </c>
      <c r="B57" s="8" t="str">
        <f>CONCATENATE(Employees[[#This Row],[Lastname]]," ",Employees[[#This Row],[Firstname]], " ",LEFT(Employees[[#This Row],[Middlename]],1),IF(ISBLANK(Employees[[#This Row],[Middlename]])," ","."))</f>
        <v>ANGCAYA MARK ZYRONE M.</v>
      </c>
      <c r="C57" s="18" t="s">
        <v>286</v>
      </c>
      <c r="D57" s="18" t="s">
        <v>2085</v>
      </c>
      <c r="E57" s="18" t="s">
        <v>84</v>
      </c>
      <c r="F57" s="18" t="s">
        <v>1712</v>
      </c>
      <c r="G57" s="18"/>
      <c r="H57" s="18" t="s">
        <v>1715</v>
      </c>
    </row>
    <row r="58" spans="1:8" ht="30" hidden="1" customHeight="1" x14ac:dyDescent="0.3">
      <c r="A58" s="44">
        <f t="shared" si="0"/>
        <v>54</v>
      </c>
      <c r="B58" s="8" t="str">
        <f>CONCATENATE(Employees[[#This Row],[Lastname]]," ",Employees[[#This Row],[Firstname]], " ",LEFT(Employees[[#This Row],[Middlename]],1),IF(ISBLANK(Employees[[#This Row],[Middlename]])," ","."))</f>
        <v>ANGCAYA MARLON J.</v>
      </c>
      <c r="C58" s="8" t="s">
        <v>286</v>
      </c>
      <c r="D58" s="8" t="s">
        <v>552</v>
      </c>
      <c r="E58" s="8" t="s">
        <v>193</v>
      </c>
      <c r="F58" s="8" t="s">
        <v>198</v>
      </c>
      <c r="G58" s="18" t="s">
        <v>2008</v>
      </c>
      <c r="H58" s="8" t="s">
        <v>288</v>
      </c>
    </row>
    <row r="59" spans="1:8" ht="30" hidden="1" customHeight="1" x14ac:dyDescent="0.3">
      <c r="A59" s="44">
        <f t="shared" si="0"/>
        <v>55</v>
      </c>
      <c r="B59" s="8" t="str">
        <f>CONCATENATE(Employees[[#This Row],[Lastname]]," ",Employees[[#This Row],[Firstname]], " ",LEFT(Employees[[#This Row],[Middlename]],1),IF(ISBLANK(Employees[[#This Row],[Middlename]])," ","."))</f>
        <v>ANGCAYA OFELIA G.</v>
      </c>
      <c r="C59" s="8" t="s">
        <v>286</v>
      </c>
      <c r="D59" s="8" t="s">
        <v>197</v>
      </c>
      <c r="E59" s="8" t="s">
        <v>166</v>
      </c>
      <c r="F59" s="8" t="s">
        <v>659</v>
      </c>
      <c r="G59" s="18" t="s">
        <v>2008</v>
      </c>
      <c r="H59" s="8" t="s">
        <v>466</v>
      </c>
    </row>
    <row r="60" spans="1:8" ht="30" hidden="1" customHeight="1" x14ac:dyDescent="0.3">
      <c r="A60" s="44">
        <f t="shared" si="0"/>
        <v>56</v>
      </c>
      <c r="B60" s="8" t="str">
        <f>CONCATENATE(Employees[[#This Row],[Lastname]]," ",Employees[[#This Row],[Firstname]], " ",LEFT(Employees[[#This Row],[Middlename]],1),IF(ISBLANK(Employees[[#This Row],[Middlename]])," ","."))</f>
        <v>ANGCAYA RUFINA P.</v>
      </c>
      <c r="C60" s="8" t="s">
        <v>286</v>
      </c>
      <c r="D60" s="8" t="s">
        <v>543</v>
      </c>
      <c r="E60" s="8" t="s">
        <v>124</v>
      </c>
      <c r="F60" s="8" t="s">
        <v>198</v>
      </c>
      <c r="G60" s="18" t="s">
        <v>2008</v>
      </c>
      <c r="H60" s="8" t="s">
        <v>540</v>
      </c>
    </row>
    <row r="61" spans="1:8" ht="30" hidden="1" customHeight="1" x14ac:dyDescent="0.3">
      <c r="A61" s="44">
        <f t="shared" si="0"/>
        <v>57</v>
      </c>
      <c r="B61" s="8" t="str">
        <f>CONCATENATE(Employees[[#This Row],[Lastname]]," ",Employees[[#This Row],[Firstname]], " ",LEFT(Employees[[#This Row],[Middlename]],1),IF(ISBLANK(Employees[[#This Row],[Middlename]])," ","."))</f>
        <v>ANGELES ANNABEL D.</v>
      </c>
      <c r="C61" s="8" t="s">
        <v>1387</v>
      </c>
      <c r="D61" s="8" t="s">
        <v>1388</v>
      </c>
      <c r="E61" s="8" t="s">
        <v>168</v>
      </c>
      <c r="F61" s="8" t="s">
        <v>1295</v>
      </c>
      <c r="G61" s="18" t="s">
        <v>1295</v>
      </c>
      <c r="H61" s="8"/>
    </row>
    <row r="62" spans="1:8" ht="30" hidden="1" customHeight="1" x14ac:dyDescent="0.3">
      <c r="A62" s="44">
        <f t="shared" si="0"/>
        <v>58</v>
      </c>
      <c r="B62" s="8" t="str">
        <f>CONCATENATE(Employees[[#This Row],[Lastname]]," ",Employees[[#This Row],[Firstname]], " ",LEFT(Employees[[#This Row],[Middlename]],1),IF(ISBLANK(Employees[[#This Row],[Middlename]])," ","."))</f>
        <v>ANTIENZA VENUS R.</v>
      </c>
      <c r="C62" s="8" t="s">
        <v>1389</v>
      </c>
      <c r="D62" s="8" t="s">
        <v>1390</v>
      </c>
      <c r="E62" s="8" t="s">
        <v>333</v>
      </c>
      <c r="F62" s="8" t="s">
        <v>1295</v>
      </c>
      <c r="G62" s="18" t="s">
        <v>1295</v>
      </c>
      <c r="H62" s="8" t="s">
        <v>291</v>
      </c>
    </row>
    <row r="63" spans="1:8" ht="30" hidden="1" customHeight="1" x14ac:dyDescent="0.3">
      <c r="A63" s="44">
        <f t="shared" si="0"/>
        <v>59</v>
      </c>
      <c r="B63" s="8" t="str">
        <f>CONCATENATE(Employees[[#This Row],[Lastname]]," ",Employees[[#This Row],[Firstname]], " ",LEFT(Employees[[#This Row],[Middlename]],1),IF(ISBLANK(Employees[[#This Row],[Middlename]])," ","."))</f>
        <v>AQUINO PACITA ROSARIO Z.</v>
      </c>
      <c r="C63" s="8" t="s">
        <v>887</v>
      </c>
      <c r="D63" s="8" t="s">
        <v>888</v>
      </c>
      <c r="E63" s="8" t="s">
        <v>889</v>
      </c>
      <c r="F63" s="8" t="s">
        <v>890</v>
      </c>
      <c r="G63" s="8" t="s">
        <v>2008</v>
      </c>
      <c r="H63" s="8" t="s">
        <v>209</v>
      </c>
    </row>
    <row r="64" spans="1:8" ht="30" hidden="1" customHeight="1" x14ac:dyDescent="0.3">
      <c r="A64" s="44">
        <f t="shared" si="0"/>
        <v>60</v>
      </c>
      <c r="B64" s="8" t="str">
        <f>CONCATENATE(Employees[[#This Row],[Lastname]]," ",Employees[[#This Row],[Firstname]], " ",LEFT(Employees[[#This Row],[Middlename]],1),IF(ISBLANK(Employees[[#This Row],[Middlename]])," ","."))</f>
        <v>ARCILLA MAYETTE A.</v>
      </c>
      <c r="C64" s="18" t="s">
        <v>2056</v>
      </c>
      <c r="D64" s="18" t="s">
        <v>2057</v>
      </c>
      <c r="E64" s="18" t="s">
        <v>88</v>
      </c>
      <c r="F64" s="18" t="s">
        <v>212</v>
      </c>
      <c r="G64" s="8"/>
      <c r="H64" s="18" t="s">
        <v>213</v>
      </c>
    </row>
    <row r="65" spans="1:8" ht="30" hidden="1" customHeight="1" x14ac:dyDescent="0.3">
      <c r="A65" s="44">
        <f t="shared" si="0"/>
        <v>61</v>
      </c>
      <c r="B65" s="8" t="str">
        <f>CONCATENATE(Employees[[#This Row],[Lastname]]," ",Employees[[#This Row],[Firstname]], " ",LEFT(Employees[[#This Row],[Middlename]],1),IF(ISBLANK(Employees[[#This Row],[Middlename]])," ","."))</f>
        <v>ARCULLO MELISSA A.</v>
      </c>
      <c r="C65" s="8" t="s">
        <v>907</v>
      </c>
      <c r="D65" s="8" t="s">
        <v>617</v>
      </c>
      <c r="E65" s="8" t="s">
        <v>88</v>
      </c>
      <c r="F65" s="8" t="s">
        <v>120</v>
      </c>
      <c r="G65" s="18" t="s">
        <v>2008</v>
      </c>
      <c r="H65" s="8" t="s">
        <v>273</v>
      </c>
    </row>
    <row r="66" spans="1:8" ht="30" hidden="1" customHeight="1" x14ac:dyDescent="0.3">
      <c r="A66" s="44">
        <f t="shared" si="0"/>
        <v>62</v>
      </c>
      <c r="B66" s="8" t="str">
        <f>CONCATENATE(Employees[[#This Row],[Lastname]]," ",Employees[[#This Row],[Firstname]], " ",LEFT(Employees[[#This Row],[Middlename]],1),IF(ISBLANK(Employees[[#This Row],[Middlename]])," ","."))</f>
        <v>ASIDO LEONILA R.</v>
      </c>
      <c r="C66" s="8" t="s">
        <v>1391</v>
      </c>
      <c r="D66" s="8" t="s">
        <v>1392</v>
      </c>
      <c r="E66" s="8" t="s">
        <v>333</v>
      </c>
      <c r="F66" s="8" t="s">
        <v>1295</v>
      </c>
      <c r="G66" s="18" t="s">
        <v>1295</v>
      </c>
      <c r="H66" s="8" t="s">
        <v>199</v>
      </c>
    </row>
    <row r="67" spans="1:8" ht="30" hidden="1" customHeight="1" x14ac:dyDescent="0.3">
      <c r="A67" s="44">
        <f t="shared" si="0"/>
        <v>63</v>
      </c>
      <c r="B67" s="8" t="str">
        <f>CONCATENATE(Employees[[#This Row],[Lastname]]," ",Employees[[#This Row],[Firstname]], " ",LEFT(Employees[[#This Row],[Middlename]],1),IF(ISBLANK(Employees[[#This Row],[Middlename]])," ","."))</f>
        <v>ATANGAN JUDITH A.</v>
      </c>
      <c r="C67" s="8" t="s">
        <v>1393</v>
      </c>
      <c r="D67" s="8" t="s">
        <v>1394</v>
      </c>
      <c r="E67" s="8" t="s">
        <v>916</v>
      </c>
      <c r="F67" s="8" t="s">
        <v>1295</v>
      </c>
      <c r="G67" s="18" t="s">
        <v>1295</v>
      </c>
      <c r="H67" s="8" t="s">
        <v>97</v>
      </c>
    </row>
    <row r="68" spans="1:8" ht="30" hidden="1" customHeight="1" x14ac:dyDescent="0.3">
      <c r="A68" s="44">
        <f t="shared" si="0"/>
        <v>64</v>
      </c>
      <c r="B68" s="8" t="str">
        <f>CONCATENATE(Employees[[#This Row],[Lastname]]," ",Employees[[#This Row],[Firstname]], " ",LEFT(Employees[[#This Row],[Middlename]],1),IF(ISBLANK(Employees[[#This Row],[Middlename]])," ","."))</f>
        <v>ATIENZA JAYSON E.</v>
      </c>
      <c r="C68" s="18" t="s">
        <v>1057</v>
      </c>
      <c r="D68" s="18" t="s">
        <v>1697</v>
      </c>
      <c r="E68" s="18" t="s">
        <v>381</v>
      </c>
      <c r="F68" s="18" t="s">
        <v>1295</v>
      </c>
      <c r="G68" s="8"/>
      <c r="H68" s="18" t="s">
        <v>1070</v>
      </c>
    </row>
    <row r="69" spans="1:8" ht="30" hidden="1" customHeight="1" x14ac:dyDescent="0.3">
      <c r="A69" s="44">
        <f t="shared" si="0"/>
        <v>65</v>
      </c>
      <c r="B69" s="8" t="str">
        <f>CONCATENATE(Employees[[#This Row],[Lastname]]," ",Employees[[#This Row],[Firstname]], " ",LEFT(Employees[[#This Row],[Middlename]],1),IF(ISBLANK(Employees[[#This Row],[Middlename]])," ","."))</f>
        <v>ATIENZA JULIE ANN A.</v>
      </c>
      <c r="C69" s="8" t="s">
        <v>1057</v>
      </c>
      <c r="D69" s="8" t="s">
        <v>1058</v>
      </c>
      <c r="E69" s="8" t="s">
        <v>1059</v>
      </c>
      <c r="F69" s="8" t="s">
        <v>125</v>
      </c>
      <c r="G69" s="18" t="s">
        <v>2008</v>
      </c>
      <c r="H69" s="8" t="s">
        <v>103</v>
      </c>
    </row>
    <row r="70" spans="1:8" ht="30" hidden="1" customHeight="1" x14ac:dyDescent="0.3">
      <c r="A70" s="44">
        <f t="shared" si="0"/>
        <v>66</v>
      </c>
      <c r="B70" s="8" t="str">
        <f>CONCATENATE(Employees[[#This Row],[Lastname]]," ",Employees[[#This Row],[Firstname]], " ",LEFT(Employees[[#This Row],[Middlename]],1),IF(ISBLANK(Employees[[#This Row],[Middlename]])," ","."))</f>
        <v>AUDITOR AILEEN D.</v>
      </c>
      <c r="C70" s="8" t="s">
        <v>475</v>
      </c>
      <c r="D70" s="8" t="s">
        <v>118</v>
      </c>
      <c r="E70" s="8" t="s">
        <v>249</v>
      </c>
      <c r="F70" s="8" t="s">
        <v>125</v>
      </c>
      <c r="G70" s="18" t="s">
        <v>2008</v>
      </c>
      <c r="H70" s="8" t="s">
        <v>156</v>
      </c>
    </row>
    <row r="71" spans="1:8" ht="30" hidden="1" customHeight="1" x14ac:dyDescent="0.3">
      <c r="A71" s="44">
        <f t="shared" ref="A71:A135" si="1">A70+1</f>
        <v>67</v>
      </c>
      <c r="B71" s="8" t="str">
        <f>CONCATENATE(Employees[[#This Row],[Lastname]]," ",Employees[[#This Row],[Firstname]], " ",LEFT(Employees[[#This Row],[Middlename]],1),IF(ISBLANK(Employees[[#This Row],[Middlename]])," ","."))</f>
        <v>AUSTRIA KIM E.</v>
      </c>
      <c r="C71" s="8" t="s">
        <v>1044</v>
      </c>
      <c r="D71" s="8" t="s">
        <v>1046</v>
      </c>
      <c r="E71" s="8" t="s">
        <v>381</v>
      </c>
      <c r="F71" s="8" t="s">
        <v>1711</v>
      </c>
      <c r="G71" s="18" t="s">
        <v>1295</v>
      </c>
      <c r="H71" s="8" t="s">
        <v>97</v>
      </c>
    </row>
    <row r="72" spans="1:8" ht="30" hidden="1" customHeight="1" x14ac:dyDescent="0.3">
      <c r="A72" s="44">
        <f t="shared" si="1"/>
        <v>68</v>
      </c>
      <c r="B72" s="8" t="str">
        <f>CONCATENATE(Employees[[#This Row],[Lastname]]," ",Employees[[#This Row],[Firstname]], " ",LEFT(Employees[[#This Row],[Middlename]],1),IF(ISBLANK(Employees[[#This Row],[Middlename]])," ","."))</f>
        <v>AUSTRIA KIM E.</v>
      </c>
      <c r="C72" s="8" t="s">
        <v>1044</v>
      </c>
      <c r="D72" s="8" t="s">
        <v>1046</v>
      </c>
      <c r="E72" s="8" t="s">
        <v>930</v>
      </c>
      <c r="F72" s="8" t="s">
        <v>1045</v>
      </c>
      <c r="G72" s="8" t="s">
        <v>2008</v>
      </c>
      <c r="H72" s="8" t="s">
        <v>97</v>
      </c>
    </row>
    <row r="73" spans="1:8" ht="30" hidden="1" customHeight="1" x14ac:dyDescent="0.3">
      <c r="A73" s="44">
        <f t="shared" si="1"/>
        <v>69</v>
      </c>
      <c r="B73" s="8" t="str">
        <f>CONCATENATE(Employees[[#This Row],[Lastname]]," ",Employees[[#This Row],[Firstname]], " ",LEFT(Employees[[#This Row],[Middlename]],1),IF(ISBLANK(Employees[[#This Row],[Middlename]])," ","."))</f>
        <v>AYCARDO JOEL M.</v>
      </c>
      <c r="C73" s="8" t="s">
        <v>977</v>
      </c>
      <c r="D73" s="8" t="s">
        <v>794</v>
      </c>
      <c r="E73" s="8" t="s">
        <v>966</v>
      </c>
      <c r="F73" s="8" t="s">
        <v>973</v>
      </c>
      <c r="G73" s="8" t="s">
        <v>2008</v>
      </c>
      <c r="H73" s="8" t="s">
        <v>978</v>
      </c>
    </row>
    <row r="74" spans="1:8" ht="30" hidden="1" customHeight="1" x14ac:dyDescent="0.3">
      <c r="A74" s="44">
        <f t="shared" si="1"/>
        <v>70</v>
      </c>
      <c r="B74" s="8" t="str">
        <f>CONCATENATE(Employees[[#This Row],[Lastname]]," ",Employees[[#This Row],[Firstname]], " ",LEFT(Employees[[#This Row],[Middlename]],1),IF(ISBLANK(Employees[[#This Row],[Middlename]])," ","."))</f>
        <v>AYCARDO PILILLA V.</v>
      </c>
      <c r="C74" s="8" t="s">
        <v>977</v>
      </c>
      <c r="D74" s="8" t="s">
        <v>1065</v>
      </c>
      <c r="E74" s="8" t="s">
        <v>726</v>
      </c>
      <c r="F74" s="8" t="s">
        <v>1295</v>
      </c>
      <c r="G74" s="18" t="s">
        <v>1295</v>
      </c>
      <c r="H74" s="8" t="s">
        <v>1066</v>
      </c>
    </row>
    <row r="75" spans="1:8" ht="30" hidden="1" customHeight="1" x14ac:dyDescent="0.3">
      <c r="A75" s="44">
        <f t="shared" si="1"/>
        <v>71</v>
      </c>
      <c r="B75" s="8" t="str">
        <f>CONCATENATE(Employees[[#This Row],[Lastname]]," ",Employees[[#This Row],[Firstname]], " ",LEFT(Employees[[#This Row],[Middlename]],1),IF(ISBLANK(Employees[[#This Row],[Middlename]])," ","."))</f>
        <v>AYCARDO PILILLA V.</v>
      </c>
      <c r="C75" s="8" t="s">
        <v>977</v>
      </c>
      <c r="D75" s="8" t="s">
        <v>1065</v>
      </c>
      <c r="E75" s="8" t="s">
        <v>348</v>
      </c>
      <c r="F75" s="8" t="s">
        <v>697</v>
      </c>
      <c r="G75" s="8" t="s">
        <v>2008</v>
      </c>
      <c r="H75" s="8" t="s">
        <v>1066</v>
      </c>
    </row>
    <row r="76" spans="1:8" ht="30" hidden="1" customHeight="1" x14ac:dyDescent="0.3">
      <c r="A76" s="44">
        <f t="shared" si="1"/>
        <v>72</v>
      </c>
      <c r="B76" s="8" t="str">
        <f>CONCATENATE(Employees[[#This Row],[Lastname]]," ",Employees[[#This Row],[Firstname]], " ",LEFT(Employees[[#This Row],[Middlename]],1),IF(ISBLANK(Employees[[#This Row],[Middlename]])," ","."))</f>
        <v>BAAS TERESITA C.</v>
      </c>
      <c r="C76" s="8" t="s">
        <v>427</v>
      </c>
      <c r="D76" s="8" t="s">
        <v>428</v>
      </c>
      <c r="E76" s="8" t="s">
        <v>134</v>
      </c>
      <c r="F76" s="8" t="s">
        <v>429</v>
      </c>
      <c r="G76" s="18" t="s">
        <v>2008</v>
      </c>
      <c r="H76" s="8" t="s">
        <v>103</v>
      </c>
    </row>
    <row r="77" spans="1:8" ht="30" hidden="1" customHeight="1" x14ac:dyDescent="0.3">
      <c r="A77" s="44">
        <f t="shared" si="1"/>
        <v>73</v>
      </c>
      <c r="B77" s="8" t="str">
        <f>CONCATENATE(Employees[[#This Row],[Lastname]]," ",Employees[[#This Row],[Firstname]], " ",LEFT(Employees[[#This Row],[Middlename]],1),IF(ISBLANK(Employees[[#This Row],[Middlename]])," ","."))</f>
        <v>BAES ELMER P.</v>
      </c>
      <c r="C77" s="18" t="s">
        <v>2032</v>
      </c>
      <c r="D77" s="18" t="s">
        <v>2042</v>
      </c>
      <c r="E77" s="18" t="s">
        <v>2043</v>
      </c>
      <c r="F77" s="18" t="s">
        <v>2044</v>
      </c>
      <c r="G77" s="18" t="s">
        <v>1295</v>
      </c>
      <c r="H77" s="18" t="s">
        <v>2045</v>
      </c>
    </row>
    <row r="78" spans="1:8" ht="30" hidden="1" customHeight="1" x14ac:dyDescent="0.3">
      <c r="A78" s="44">
        <f t="shared" si="1"/>
        <v>74</v>
      </c>
      <c r="B78" s="8" t="str">
        <f>CONCATENATE(Employees[[#This Row],[Lastname]]," ",Employees[[#This Row],[Firstname]], " ",LEFT(Employees[[#This Row],[Middlename]],1),IF(ISBLANK(Employees[[#This Row],[Middlename]])," ","."))</f>
        <v>BALANI FREDIRICK R.</v>
      </c>
      <c r="C78" s="18" t="s">
        <v>2088</v>
      </c>
      <c r="D78" s="18" t="s">
        <v>2089</v>
      </c>
      <c r="E78" s="18" t="s">
        <v>333</v>
      </c>
      <c r="F78" s="18" t="s">
        <v>1712</v>
      </c>
      <c r="G78" s="8"/>
      <c r="H78" s="18" t="s">
        <v>209</v>
      </c>
    </row>
    <row r="79" spans="1:8" ht="30" hidden="1" customHeight="1" x14ac:dyDescent="0.3">
      <c r="A79" s="44">
        <f t="shared" si="1"/>
        <v>75</v>
      </c>
      <c r="B79" s="8" t="str">
        <f>CONCATENATE(Employees[[#This Row],[Lastname]]," ",Employees[[#This Row],[Firstname]], " ",LEFT(Employees[[#This Row],[Middlename]],1),IF(ISBLANK(Employees[[#This Row],[Middlename]])," ","."))</f>
        <v>BALBUENA KRISNA MIGUELA S.</v>
      </c>
      <c r="C79" s="8" t="s">
        <v>1395</v>
      </c>
      <c r="D79" s="8" t="s">
        <v>1396</v>
      </c>
      <c r="E79" s="8" t="s">
        <v>161</v>
      </c>
      <c r="F79" s="8" t="s">
        <v>1295</v>
      </c>
      <c r="G79" s="18" t="s">
        <v>1295</v>
      </c>
      <c r="H79" s="8" t="s">
        <v>1717</v>
      </c>
    </row>
    <row r="80" spans="1:8" ht="30" hidden="1" customHeight="1" x14ac:dyDescent="0.3">
      <c r="A80" s="44">
        <f t="shared" si="1"/>
        <v>76</v>
      </c>
      <c r="B80" s="8" t="str">
        <f>CONCATENATE(Employees[[#This Row],[Lastname]]," ",Employees[[#This Row],[Firstname]], " ",LEFT(Employees[[#This Row],[Middlename]],1),IF(ISBLANK(Employees[[#This Row],[Middlename]])," ","."))</f>
        <v>BANICO PILAR B.</v>
      </c>
      <c r="C80" s="8" t="s">
        <v>573</v>
      </c>
      <c r="D80" s="8" t="s">
        <v>574</v>
      </c>
      <c r="E80" s="8" t="s">
        <v>804</v>
      </c>
      <c r="F80" s="8" t="s">
        <v>198</v>
      </c>
      <c r="G80" s="18" t="s">
        <v>2008</v>
      </c>
      <c r="H80" s="8" t="s">
        <v>369</v>
      </c>
    </row>
    <row r="81" spans="1:8" ht="30" hidden="1" customHeight="1" x14ac:dyDescent="0.3">
      <c r="A81" s="44">
        <f t="shared" si="1"/>
        <v>77</v>
      </c>
      <c r="B81" s="8" t="str">
        <f>CONCATENATE(Employees[[#This Row],[Lastname]]," ",Employees[[#This Row],[Firstname]], " ",LEFT(Employees[[#This Row],[Middlename]],1),IF(ISBLANK(Employees[[#This Row],[Middlename]])," ","."))</f>
        <v>BAROA JONA A.</v>
      </c>
      <c r="C81" s="8" t="s">
        <v>1397</v>
      </c>
      <c r="D81" s="8" t="s">
        <v>1398</v>
      </c>
      <c r="E81" s="8" t="s">
        <v>286</v>
      </c>
      <c r="F81" s="8" t="s">
        <v>1295</v>
      </c>
      <c r="G81" s="18" t="s">
        <v>1295</v>
      </c>
      <c r="H81" s="8" t="s">
        <v>978</v>
      </c>
    </row>
    <row r="82" spans="1:8" ht="30" hidden="1" customHeight="1" x14ac:dyDescent="0.3">
      <c r="A82" s="44">
        <f t="shared" si="1"/>
        <v>78</v>
      </c>
      <c r="B82" s="8" t="str">
        <f>CONCATENATE(Employees[[#This Row],[Lastname]]," ",Employees[[#This Row],[Firstname]], " ",LEFT(Employees[[#This Row],[Middlename]],1),IF(ISBLANK(Employees[[#This Row],[Middlename]])," ","."))</f>
        <v>BATHAN ELVIRA R.</v>
      </c>
      <c r="C82" s="8" t="s">
        <v>1399</v>
      </c>
      <c r="D82" s="8" t="s">
        <v>502</v>
      </c>
      <c r="E82" s="8" t="s">
        <v>560</v>
      </c>
      <c r="F82" s="8" t="s">
        <v>1295</v>
      </c>
      <c r="G82" s="18" t="s">
        <v>1295</v>
      </c>
      <c r="H82" s="8" t="s">
        <v>1713</v>
      </c>
    </row>
    <row r="83" spans="1:8" ht="30" hidden="1" customHeight="1" x14ac:dyDescent="0.3">
      <c r="A83" s="44">
        <f t="shared" si="1"/>
        <v>79</v>
      </c>
      <c r="B83" s="8" t="str">
        <f>CONCATENATE(Employees[[#This Row],[Lastname]]," ",Employees[[#This Row],[Firstname]], " ",LEFT(Employees[[#This Row],[Middlename]],1),IF(ISBLANK(Employees[[#This Row],[Middlename]])," ","."))</f>
        <v>BATINO CLARO C.</v>
      </c>
      <c r="C83" s="8" t="s">
        <v>986</v>
      </c>
      <c r="D83" s="8" t="s">
        <v>1400</v>
      </c>
      <c r="E83" s="8" t="s">
        <v>1401</v>
      </c>
      <c r="F83" s="8" t="s">
        <v>1295</v>
      </c>
      <c r="G83" s="18" t="s">
        <v>1295</v>
      </c>
      <c r="H83" s="8" t="s">
        <v>1294</v>
      </c>
    </row>
    <row r="84" spans="1:8" ht="30" hidden="1" customHeight="1" x14ac:dyDescent="0.3">
      <c r="A84" s="44">
        <f t="shared" si="1"/>
        <v>80</v>
      </c>
      <c r="B84" s="8" t="str">
        <f>CONCATENATE(Employees[[#This Row],[Lastname]]," ",Employees[[#This Row],[Firstname]], " ",LEFT(Employees[[#This Row],[Middlename]],1),IF(ISBLANK(Employees[[#This Row],[Middlename]])," ","."))</f>
        <v>BATINO FELISA C.</v>
      </c>
      <c r="C84" s="8" t="s">
        <v>986</v>
      </c>
      <c r="D84" s="8" t="s">
        <v>987</v>
      </c>
      <c r="E84" s="8" t="s">
        <v>134</v>
      </c>
      <c r="F84" s="8" t="s">
        <v>988</v>
      </c>
      <c r="G84" s="8" t="s">
        <v>2008</v>
      </c>
      <c r="H84" s="8" t="s">
        <v>135</v>
      </c>
    </row>
    <row r="85" spans="1:8" ht="30" hidden="1" customHeight="1" x14ac:dyDescent="0.3">
      <c r="A85" s="44">
        <f t="shared" si="1"/>
        <v>81</v>
      </c>
      <c r="B85" s="8" t="str">
        <f>CONCATENATE(Employees[[#This Row],[Lastname]]," ",Employees[[#This Row],[Firstname]], " ",LEFT(Employees[[#This Row],[Middlename]],1),IF(ISBLANK(Employees[[#This Row],[Middlename]])," ","."))</f>
        <v>BAURILE LOURDES Q.</v>
      </c>
      <c r="C85" s="8" t="s">
        <v>277</v>
      </c>
      <c r="D85" s="8" t="s">
        <v>278</v>
      </c>
      <c r="E85" s="8" t="s">
        <v>279</v>
      </c>
      <c r="F85" s="8" t="s">
        <v>125</v>
      </c>
      <c r="G85" s="18" t="s">
        <v>2008</v>
      </c>
      <c r="H85" s="8" t="s">
        <v>199</v>
      </c>
    </row>
    <row r="86" spans="1:8" ht="30" hidden="1" customHeight="1" x14ac:dyDescent="0.3">
      <c r="A86" s="44">
        <f t="shared" si="1"/>
        <v>82</v>
      </c>
      <c r="B86" s="8" t="str">
        <f>CONCATENATE(Employees[[#This Row],[Lastname]]," ",Employees[[#This Row],[Firstname]], " ",LEFT(Employees[[#This Row],[Middlename]],1),IF(ISBLANK(Employees[[#This Row],[Middlename]])," ","."))</f>
        <v>BAUTISTA JANICE M.</v>
      </c>
      <c r="C86" s="8" t="s">
        <v>804</v>
      </c>
      <c r="D86" s="8" t="s">
        <v>1290</v>
      </c>
      <c r="E86" s="8" t="s">
        <v>143</v>
      </c>
      <c r="F86" s="8" t="s">
        <v>198</v>
      </c>
      <c r="G86" s="18" t="s">
        <v>2008</v>
      </c>
      <c r="H86" s="8" t="s">
        <v>103</v>
      </c>
    </row>
    <row r="87" spans="1:8" ht="30" hidden="1" customHeight="1" x14ac:dyDescent="0.3">
      <c r="A87" s="44">
        <f t="shared" si="1"/>
        <v>83</v>
      </c>
      <c r="B87" s="8" t="str">
        <f>CONCATENATE(Employees[[#This Row],[Lastname]]," ",Employees[[#This Row],[Firstname]], " ",LEFT(Employees[[#This Row],[Middlename]],1),IF(ISBLANK(Employees[[#This Row],[Middlename]])," ","."))</f>
        <v xml:space="preserve">BAY AMIE  </v>
      </c>
      <c r="C87" s="8" t="s">
        <v>881</v>
      </c>
      <c r="D87" s="8" t="s">
        <v>1402</v>
      </c>
      <c r="E87" s="8"/>
      <c r="F87" s="8" t="s">
        <v>1295</v>
      </c>
      <c r="G87" s="18" t="s">
        <v>1295</v>
      </c>
      <c r="H87" s="8" t="s">
        <v>291</v>
      </c>
    </row>
    <row r="88" spans="1:8" ht="30" hidden="1" customHeight="1" x14ac:dyDescent="0.3">
      <c r="A88" s="44">
        <f t="shared" si="1"/>
        <v>84</v>
      </c>
      <c r="B88" s="8" t="str">
        <f>CONCATENATE(Employees[[#This Row],[Lastname]]," ",Employees[[#This Row],[Firstname]], " ",LEFT(Employees[[#This Row],[Middlename]],1),IF(ISBLANK(Employees[[#This Row],[Middlename]])," ","."))</f>
        <v>BAYANI MACY A.</v>
      </c>
      <c r="C88" s="8" t="s">
        <v>1131</v>
      </c>
      <c r="D88" s="8" t="s">
        <v>1132</v>
      </c>
      <c r="E88" s="8" t="s">
        <v>88</v>
      </c>
      <c r="F88" s="18" t="s">
        <v>1719</v>
      </c>
      <c r="G88" s="18" t="s">
        <v>1295</v>
      </c>
      <c r="H88" s="8"/>
    </row>
    <row r="89" spans="1:8" ht="30" hidden="1" customHeight="1" x14ac:dyDescent="0.3">
      <c r="A89" s="44">
        <f t="shared" si="1"/>
        <v>85</v>
      </c>
      <c r="B89" s="8" t="str">
        <f>CONCATENATE(Employees[[#This Row],[Lastname]]," ",Employees[[#This Row],[Firstname]], " ",LEFT(Employees[[#This Row],[Middlename]],1),IF(ISBLANK(Employees[[#This Row],[Middlename]])," ","."))</f>
        <v>BAYBAY ARNOLD C.</v>
      </c>
      <c r="C89" s="8" t="s">
        <v>187</v>
      </c>
      <c r="D89" s="8" t="s">
        <v>1403</v>
      </c>
      <c r="E89" s="8" t="s">
        <v>241</v>
      </c>
      <c r="F89" s="8" t="s">
        <v>1295</v>
      </c>
      <c r="G89" s="18" t="s">
        <v>1295</v>
      </c>
      <c r="H89" s="8" t="s">
        <v>291</v>
      </c>
    </row>
    <row r="90" spans="1:8" ht="30" hidden="1" customHeight="1" x14ac:dyDescent="0.3">
      <c r="A90" s="44">
        <f>A88+1</f>
        <v>85</v>
      </c>
      <c r="B90" s="8" t="str">
        <f>CONCATENATE(Employees[[#This Row],[Lastname]]," ",Employees[[#This Row],[Firstname]], " ",LEFT(Employees[[#This Row],[Middlename]],1),IF(ISBLANK(Employees[[#This Row],[Middlename]])," ","."))</f>
        <v>BAYBAY NOEL C.</v>
      </c>
      <c r="C90" s="8" t="s">
        <v>187</v>
      </c>
      <c r="D90" s="8" t="s">
        <v>2170</v>
      </c>
      <c r="E90" s="8" t="s">
        <v>134</v>
      </c>
      <c r="F90" s="8" t="s">
        <v>2171</v>
      </c>
      <c r="G90" s="8"/>
      <c r="H90" s="8" t="s">
        <v>2172</v>
      </c>
    </row>
    <row r="91" spans="1:8" ht="30" hidden="1" customHeight="1" x14ac:dyDescent="0.3">
      <c r="A91" s="44">
        <f>A89+1</f>
        <v>86</v>
      </c>
      <c r="B91" s="8" t="str">
        <f>CONCATENATE(Employees[[#This Row],[Lastname]]," ",Employees[[#This Row],[Firstname]], " ",LEFT(Employees[[#This Row],[Middlename]],1),IF(ISBLANK(Employees[[#This Row],[Middlename]])," ","."))</f>
        <v>BAYBAY JOLINA S.</v>
      </c>
      <c r="C91" s="8" t="s">
        <v>187</v>
      </c>
      <c r="D91" s="8" t="s">
        <v>1231</v>
      </c>
      <c r="E91" s="8" t="s">
        <v>161</v>
      </c>
      <c r="F91" s="8" t="s">
        <v>125</v>
      </c>
      <c r="G91" s="18" t="s">
        <v>2008</v>
      </c>
      <c r="H91" s="18" t="s">
        <v>141</v>
      </c>
    </row>
    <row r="92" spans="1:8" ht="30" hidden="1" customHeight="1" x14ac:dyDescent="0.3">
      <c r="A92" s="44">
        <f t="shared" si="1"/>
        <v>87</v>
      </c>
      <c r="B92" s="8" t="str">
        <f>CONCATENATE(Employees[[#This Row],[Lastname]]," ",Employees[[#This Row],[Firstname]], " ",LEFT(Employees[[#This Row],[Middlename]],1),IF(ISBLANK(Employees[[#This Row],[Middlename]])," ","."))</f>
        <v>BAYBAY LINDA G.</v>
      </c>
      <c r="C92" s="8" t="s">
        <v>187</v>
      </c>
      <c r="D92" s="8" t="s">
        <v>351</v>
      </c>
      <c r="E92" s="8" t="s">
        <v>860</v>
      </c>
      <c r="F92" s="8" t="s">
        <v>352</v>
      </c>
      <c r="G92" s="8" t="s">
        <v>2008</v>
      </c>
      <c r="H92" s="8" t="s">
        <v>540</v>
      </c>
    </row>
    <row r="93" spans="1:8" ht="30" hidden="1" customHeight="1" x14ac:dyDescent="0.3">
      <c r="A93" s="44">
        <f t="shared" si="1"/>
        <v>88</v>
      </c>
      <c r="B93" s="8" t="str">
        <f>CONCATENATE(Employees[[#This Row],[Lastname]]," ",Employees[[#This Row],[Firstname]], " ",LEFT(Employees[[#This Row],[Middlename]],1),IF(ISBLANK(Employees[[#This Row],[Middlename]])," ","."))</f>
        <v>BAYBAY LOLITA B.</v>
      </c>
      <c r="C93" s="8" t="s">
        <v>187</v>
      </c>
      <c r="D93" s="8" t="s">
        <v>332</v>
      </c>
      <c r="E93" s="8" t="s">
        <v>253</v>
      </c>
      <c r="F93" s="8" t="s">
        <v>120</v>
      </c>
      <c r="G93" s="18" t="s">
        <v>2008</v>
      </c>
      <c r="H93" s="8" t="s">
        <v>442</v>
      </c>
    </row>
    <row r="94" spans="1:8" ht="30" hidden="1" customHeight="1" x14ac:dyDescent="0.3">
      <c r="A94" s="44">
        <f t="shared" si="1"/>
        <v>89</v>
      </c>
      <c r="B94" s="8" t="str">
        <f>CONCATENATE(Employees[[#This Row],[Lastname]]," ",Employees[[#This Row],[Firstname]], " ",LEFT(Employees[[#This Row],[Middlename]],1),IF(ISBLANK(Employees[[#This Row],[Middlename]])," ","."))</f>
        <v>BAYBAY MA. PAZ R.</v>
      </c>
      <c r="C94" s="8" t="s">
        <v>187</v>
      </c>
      <c r="D94" s="8" t="s">
        <v>342</v>
      </c>
      <c r="E94" s="8" t="s">
        <v>333</v>
      </c>
      <c r="F94" s="8" t="s">
        <v>343</v>
      </c>
      <c r="G94" s="18" t="s">
        <v>2008</v>
      </c>
      <c r="H94" s="8" t="s">
        <v>126</v>
      </c>
    </row>
    <row r="95" spans="1:8" ht="30" hidden="1" customHeight="1" x14ac:dyDescent="0.3">
      <c r="A95" s="44">
        <f t="shared" si="1"/>
        <v>90</v>
      </c>
      <c r="B95" s="8" t="str">
        <f>CONCATENATE(Employees[[#This Row],[Lastname]]," ",Employees[[#This Row],[Firstname]], " ",LEFT(Employees[[#This Row],[Middlename]],1),IF(ISBLANK(Employees[[#This Row],[Middlename]])," ","."))</f>
        <v>BAYBAY MA. ROSA A.</v>
      </c>
      <c r="C95" s="8" t="s">
        <v>187</v>
      </c>
      <c r="D95" s="8" t="s">
        <v>188</v>
      </c>
      <c r="E95" s="8" t="s">
        <v>88</v>
      </c>
      <c r="F95" s="8" t="s">
        <v>125</v>
      </c>
      <c r="G95" s="18" t="s">
        <v>2008</v>
      </c>
      <c r="H95" s="8" t="s">
        <v>97</v>
      </c>
    </row>
    <row r="96" spans="1:8" ht="30" hidden="1" customHeight="1" x14ac:dyDescent="0.3">
      <c r="A96" s="44">
        <f t="shared" si="1"/>
        <v>91</v>
      </c>
      <c r="B96" s="8" t="str">
        <f>CONCATENATE(Employees[[#This Row],[Lastname]]," ",Employees[[#This Row],[Firstname]], " ",LEFT(Employees[[#This Row],[Middlename]],1),IF(ISBLANK(Employees[[#This Row],[Middlename]])," ","."))</f>
        <v xml:space="preserve">BAYBAY MARCELO  </v>
      </c>
      <c r="C96" s="8" t="s">
        <v>187</v>
      </c>
      <c r="D96" s="8" t="s">
        <v>975</v>
      </c>
      <c r="E96" s="8"/>
      <c r="F96" s="8" t="s">
        <v>198</v>
      </c>
      <c r="G96" s="18" t="s">
        <v>2008</v>
      </c>
      <c r="H96" s="8" t="s">
        <v>126</v>
      </c>
    </row>
    <row r="97" spans="1:8" ht="30" hidden="1" customHeight="1" x14ac:dyDescent="0.3">
      <c r="A97" s="44">
        <f t="shared" si="1"/>
        <v>92</v>
      </c>
      <c r="B97" s="8" t="str">
        <f>CONCATENATE(Employees[[#This Row],[Lastname]]," ",Employees[[#This Row],[Firstname]], " ",LEFT(Employees[[#This Row],[Middlename]],1),IF(ISBLANK(Employees[[#This Row],[Middlename]])," ","."))</f>
        <v>BAYHON GEORGE G.</v>
      </c>
      <c r="C97" s="8" t="s">
        <v>98</v>
      </c>
      <c r="D97" s="8" t="s">
        <v>470</v>
      </c>
      <c r="E97" s="8" t="s">
        <v>166</v>
      </c>
      <c r="F97" s="8" t="s">
        <v>198</v>
      </c>
      <c r="G97" s="18" t="s">
        <v>2008</v>
      </c>
      <c r="H97" s="8" t="s">
        <v>466</v>
      </c>
    </row>
    <row r="98" spans="1:8" ht="30" hidden="1" customHeight="1" x14ac:dyDescent="0.3">
      <c r="A98" s="44">
        <f t="shared" si="1"/>
        <v>93</v>
      </c>
      <c r="B98" s="8" t="str">
        <f>CONCATENATE(Employees[[#This Row],[Lastname]]," ",Employees[[#This Row],[Firstname]], " ",LEFT(Employees[[#This Row],[Middlename]],1),IF(ISBLANK(Employees[[#This Row],[Middlename]])," ","."))</f>
        <v>BAYHON LUISITO G.</v>
      </c>
      <c r="C98" s="8" t="s">
        <v>98</v>
      </c>
      <c r="D98" s="8" t="s">
        <v>1000</v>
      </c>
      <c r="E98" s="8" t="s">
        <v>166</v>
      </c>
      <c r="F98" s="18" t="s">
        <v>884</v>
      </c>
      <c r="G98" s="18" t="s">
        <v>2008</v>
      </c>
      <c r="H98" s="18" t="s">
        <v>978</v>
      </c>
    </row>
    <row r="99" spans="1:8" ht="30" hidden="1" customHeight="1" x14ac:dyDescent="0.3">
      <c r="A99" s="44">
        <f t="shared" si="1"/>
        <v>94</v>
      </c>
      <c r="B99" s="8" t="str">
        <f>CONCATENATE(Employees[[#This Row],[Lastname]]," ",Employees[[#This Row],[Firstname]], " ",LEFT(Employees[[#This Row],[Middlename]],1),IF(ISBLANK(Employees[[#This Row],[Middlename]])," ","."))</f>
        <v xml:space="preserve">BAYHON VIOLETA  </v>
      </c>
      <c r="C99" s="8" t="s">
        <v>98</v>
      </c>
      <c r="D99" s="8" t="s">
        <v>99</v>
      </c>
      <c r="E99" s="8"/>
      <c r="F99" s="8" t="s">
        <v>198</v>
      </c>
      <c r="G99" s="18" t="s">
        <v>2008</v>
      </c>
      <c r="H99" s="8" t="s">
        <v>97</v>
      </c>
    </row>
    <row r="100" spans="1:8" ht="30" hidden="1" customHeight="1" x14ac:dyDescent="0.3">
      <c r="A100" s="44">
        <f t="shared" si="1"/>
        <v>95</v>
      </c>
      <c r="B100" s="8" t="str">
        <f>CONCATENATE(Employees[[#This Row],[Lastname]]," ",Employees[[#This Row],[Firstname]], " ",LEFT(Employees[[#This Row],[Middlename]],1),IF(ISBLANK(Employees[[#This Row],[Middlename]])," ","."))</f>
        <v>BAYLA EVANGELINE C.</v>
      </c>
      <c r="C100" s="8" t="s">
        <v>207</v>
      </c>
      <c r="D100" s="8" t="s">
        <v>208</v>
      </c>
      <c r="E100" s="8" t="s">
        <v>134</v>
      </c>
      <c r="F100" s="8" t="s">
        <v>198</v>
      </c>
      <c r="G100" s="18" t="s">
        <v>2008</v>
      </c>
      <c r="H100" s="8" t="s">
        <v>745</v>
      </c>
    </row>
    <row r="101" spans="1:8" ht="30" hidden="1" customHeight="1" x14ac:dyDescent="0.3">
      <c r="A101" s="44">
        <f t="shared" si="1"/>
        <v>96</v>
      </c>
      <c r="B101" s="8" t="str">
        <f>CONCATENATE(Employees[[#This Row],[Lastname]]," ",Employees[[#This Row],[Firstname]], " ",LEFT(Employees[[#This Row],[Middlename]],1),IF(ISBLANK(Employees[[#This Row],[Middlename]])," ","."))</f>
        <v>BAYOT ANABEL D.</v>
      </c>
      <c r="C101" s="8" t="s">
        <v>345</v>
      </c>
      <c r="D101" s="8" t="s">
        <v>392</v>
      </c>
      <c r="E101" s="8" t="s">
        <v>119</v>
      </c>
      <c r="F101" s="8" t="s">
        <v>393</v>
      </c>
      <c r="G101" s="8" t="s">
        <v>2008</v>
      </c>
      <c r="H101" s="8" t="s">
        <v>103</v>
      </c>
    </row>
    <row r="102" spans="1:8" ht="30" hidden="1" customHeight="1" x14ac:dyDescent="0.3">
      <c r="A102" s="44">
        <f t="shared" si="1"/>
        <v>97</v>
      </c>
      <c r="B102" s="8" t="str">
        <f>CONCATENATE(Employees[[#This Row],[Lastname]]," ",Employees[[#This Row],[Firstname]], " ",LEFT(Employees[[#This Row],[Middlename]],1),IF(ISBLANK(Employees[[#This Row],[Middlename]])," ","."))</f>
        <v>BAYOT ANISIA P.</v>
      </c>
      <c r="C102" s="8" t="s">
        <v>345</v>
      </c>
      <c r="D102" s="8" t="s">
        <v>398</v>
      </c>
      <c r="E102" s="8" t="s">
        <v>124</v>
      </c>
      <c r="F102" s="8" t="s">
        <v>198</v>
      </c>
      <c r="G102" s="18" t="s">
        <v>2008</v>
      </c>
      <c r="H102" s="8" t="s">
        <v>103</v>
      </c>
    </row>
    <row r="103" spans="1:8" ht="30" hidden="1" customHeight="1" x14ac:dyDescent="0.3">
      <c r="A103" s="44">
        <f t="shared" si="1"/>
        <v>98</v>
      </c>
      <c r="B103" s="8" t="str">
        <f>CONCATENATE(Employees[[#This Row],[Lastname]]," ",Employees[[#This Row],[Firstname]], " ",LEFT(Employees[[#This Row],[Middlename]],1),IF(ISBLANK(Employees[[#This Row],[Middlename]])," ","."))</f>
        <v>BAYOT ELAINE B.</v>
      </c>
      <c r="C103" s="8" t="s">
        <v>345</v>
      </c>
      <c r="D103" s="8" t="s">
        <v>346</v>
      </c>
      <c r="E103" s="8" t="s">
        <v>1404</v>
      </c>
      <c r="F103" s="8" t="s">
        <v>96</v>
      </c>
      <c r="G103" s="8" t="s">
        <v>2008</v>
      </c>
      <c r="H103" s="8" t="s">
        <v>97</v>
      </c>
    </row>
    <row r="104" spans="1:8" ht="30" hidden="1" customHeight="1" x14ac:dyDescent="0.3">
      <c r="A104" s="44">
        <f t="shared" si="1"/>
        <v>99</v>
      </c>
      <c r="B104" s="8" t="str">
        <f>CONCATENATE(Employees[[#This Row],[Lastname]]," ",Employees[[#This Row],[Firstname]], " ",LEFT(Employees[[#This Row],[Middlename]],1),IF(ISBLANK(Employees[[#This Row],[Middlename]])," ","."))</f>
        <v>BAYOT EMILIANA C.</v>
      </c>
      <c r="C104" s="18" t="s">
        <v>345</v>
      </c>
      <c r="D104" s="18" t="s">
        <v>2153</v>
      </c>
      <c r="E104" s="18" t="s">
        <v>134</v>
      </c>
      <c r="F104" s="18" t="s">
        <v>458</v>
      </c>
      <c r="G104" s="8"/>
      <c r="H104" s="18" t="s">
        <v>141</v>
      </c>
    </row>
    <row r="105" spans="1:8" ht="30" hidden="1" customHeight="1" x14ac:dyDescent="0.3">
      <c r="A105" s="44">
        <f t="shared" si="1"/>
        <v>100</v>
      </c>
      <c r="B105" s="8" t="str">
        <f>CONCATENATE(Employees[[#This Row],[Lastname]]," ",Employees[[#This Row],[Firstname]], " ",LEFT(Employees[[#This Row],[Middlename]],1),IF(ISBLANK(Employees[[#This Row],[Middlename]])," ","."))</f>
        <v>BAYOT MERCED M.</v>
      </c>
      <c r="C105" s="8" t="s">
        <v>345</v>
      </c>
      <c r="D105" s="8" t="s">
        <v>754</v>
      </c>
      <c r="E105" s="8" t="s">
        <v>84</v>
      </c>
      <c r="F105" s="8" t="s">
        <v>198</v>
      </c>
      <c r="G105" s="18" t="s">
        <v>2008</v>
      </c>
      <c r="H105" s="8" t="s">
        <v>262</v>
      </c>
    </row>
    <row r="106" spans="1:8" ht="30" hidden="1" customHeight="1" x14ac:dyDescent="0.3">
      <c r="A106" s="44">
        <f t="shared" si="1"/>
        <v>101</v>
      </c>
      <c r="B106" s="8" t="str">
        <f>CONCATENATE(Employees[[#This Row],[Lastname]]," ",Employees[[#This Row],[Firstname]], " ",LEFT(Employees[[#This Row],[Middlename]],1),IF(ISBLANK(Employees[[#This Row],[Middlename]])," ","."))</f>
        <v>BAYOT RUMER M.</v>
      </c>
      <c r="C106" s="8" t="s">
        <v>345</v>
      </c>
      <c r="D106" s="8" t="s">
        <v>472</v>
      </c>
      <c r="E106" s="8" t="s">
        <v>84</v>
      </c>
      <c r="F106" s="8" t="s">
        <v>125</v>
      </c>
      <c r="G106" s="18" t="s">
        <v>2008</v>
      </c>
      <c r="H106" s="8" t="s">
        <v>466</v>
      </c>
    </row>
    <row r="107" spans="1:8" ht="30" hidden="1" customHeight="1" x14ac:dyDescent="0.3">
      <c r="A107" s="44">
        <f t="shared" si="1"/>
        <v>102</v>
      </c>
      <c r="B107" s="8" t="str">
        <f>CONCATENATE(Employees[[#This Row],[Lastname]]," ",Employees[[#This Row],[Firstname]], " ",LEFT(Employees[[#This Row],[Middlename]],1),IF(ISBLANK(Employees[[#This Row],[Middlename]])," ","."))</f>
        <v>BELOSTRINO JULIETA P.</v>
      </c>
      <c r="C107" s="8" t="s">
        <v>1405</v>
      </c>
      <c r="D107" s="8" t="s">
        <v>448</v>
      </c>
      <c r="E107" s="8" t="s">
        <v>124</v>
      </c>
      <c r="F107" s="8" t="s">
        <v>1295</v>
      </c>
      <c r="G107" s="18" t="s">
        <v>1295</v>
      </c>
      <c r="H107" s="8" t="s">
        <v>540</v>
      </c>
    </row>
    <row r="108" spans="1:8" ht="30" hidden="1" customHeight="1" x14ac:dyDescent="0.3">
      <c r="A108" s="44">
        <f t="shared" si="1"/>
        <v>103</v>
      </c>
      <c r="B108" s="8" t="str">
        <f>CONCATENATE(Employees[[#This Row],[Lastname]]," ",Employees[[#This Row],[Firstname]], " ",LEFT(Employees[[#This Row],[Middlename]],1),IF(ISBLANK(Employees[[#This Row],[Middlename]])," ","."))</f>
        <v>BERGADO MARILOU B.</v>
      </c>
      <c r="C108" s="8" t="s">
        <v>1406</v>
      </c>
      <c r="D108" s="8" t="s">
        <v>620</v>
      </c>
      <c r="E108" s="8" t="s">
        <v>345</v>
      </c>
      <c r="F108" s="8" t="s">
        <v>1295</v>
      </c>
      <c r="G108" s="18" t="s">
        <v>1295</v>
      </c>
      <c r="H108" s="8" t="s">
        <v>97</v>
      </c>
    </row>
    <row r="109" spans="1:8" ht="30" hidden="1" customHeight="1" x14ac:dyDescent="0.3">
      <c r="A109" s="44">
        <f t="shared" si="1"/>
        <v>104</v>
      </c>
      <c r="B109" s="8" t="str">
        <f>CONCATENATE(Employees[[#This Row],[Lastname]]," ",Employees[[#This Row],[Firstname]], " ",LEFT(Employees[[#This Row],[Middlename]],1),IF(ISBLANK(Employees[[#This Row],[Middlename]])," ","."))</f>
        <v>BERNALDEZ MARLONE P.</v>
      </c>
      <c r="C109" s="8" t="s">
        <v>927</v>
      </c>
      <c r="D109" s="8" t="s">
        <v>928</v>
      </c>
      <c r="E109" s="8" t="s">
        <v>124</v>
      </c>
      <c r="F109" s="8" t="s">
        <v>162</v>
      </c>
      <c r="G109" s="8" t="s">
        <v>2008</v>
      </c>
      <c r="H109" s="8" t="s">
        <v>1307</v>
      </c>
    </row>
    <row r="110" spans="1:8" ht="30" hidden="1" customHeight="1" x14ac:dyDescent="0.3">
      <c r="A110" s="44">
        <f t="shared" si="1"/>
        <v>105</v>
      </c>
      <c r="B110" s="8" t="str">
        <f>CONCATENATE(Employees[[#This Row],[Lastname]]," ",Employees[[#This Row],[Firstname]], " ",LEFT(Employees[[#This Row],[Middlename]],1),IF(ISBLANK(Employees[[#This Row],[Middlename]])," ","."))</f>
        <v>BISCOCHO JULIETA G.</v>
      </c>
      <c r="C110" s="8" t="s">
        <v>447</v>
      </c>
      <c r="D110" s="8" t="s">
        <v>448</v>
      </c>
      <c r="E110" s="8" t="s">
        <v>684</v>
      </c>
      <c r="F110" s="8" t="s">
        <v>352</v>
      </c>
      <c r="G110" s="8" t="s">
        <v>2008</v>
      </c>
      <c r="H110" s="8" t="s">
        <v>103</v>
      </c>
    </row>
    <row r="111" spans="1:8" ht="30" hidden="1" customHeight="1" x14ac:dyDescent="0.3">
      <c r="A111" s="44">
        <f t="shared" si="1"/>
        <v>106</v>
      </c>
      <c r="B111" s="8" t="str">
        <f>CONCATENATE(Employees[[#This Row],[Lastname]]," ",Employees[[#This Row],[Firstname]], " ",LEFT(Employees[[#This Row],[Middlename]],1),IF(ISBLANK(Employees[[#This Row],[Middlename]])," ","."))</f>
        <v>BITUIN LUCKY NIKKO G.</v>
      </c>
      <c r="C111" s="8" t="s">
        <v>1407</v>
      </c>
      <c r="D111" s="8" t="s">
        <v>1408</v>
      </c>
      <c r="E111" s="8" t="s">
        <v>166</v>
      </c>
      <c r="F111" s="8" t="s">
        <v>1718</v>
      </c>
      <c r="G111" s="18" t="s">
        <v>1295</v>
      </c>
      <c r="H111" s="8" t="s">
        <v>135</v>
      </c>
    </row>
    <row r="112" spans="1:8" ht="30" hidden="1" customHeight="1" x14ac:dyDescent="0.3">
      <c r="A112" s="44">
        <f t="shared" si="1"/>
        <v>107</v>
      </c>
      <c r="B112" s="8" t="str">
        <f>CONCATENATE(Employees[[#This Row],[Lastname]]," ",Employees[[#This Row],[Firstname]], " ",LEFT(Employees[[#This Row],[Middlename]],1),IF(ISBLANK(Employees[[#This Row],[Middlename]])," ","."))</f>
        <v>BOFILL ERNA P.</v>
      </c>
      <c r="C112" s="8" t="s">
        <v>858</v>
      </c>
      <c r="D112" s="8" t="s">
        <v>857</v>
      </c>
      <c r="E112" s="8" t="s">
        <v>176</v>
      </c>
      <c r="F112" s="8" t="s">
        <v>125</v>
      </c>
      <c r="G112" s="18" t="s">
        <v>2008</v>
      </c>
      <c r="H112" s="8" t="s">
        <v>540</v>
      </c>
    </row>
    <row r="113" spans="1:8" ht="30" hidden="1" customHeight="1" x14ac:dyDescent="0.3">
      <c r="A113" s="44">
        <f t="shared" si="1"/>
        <v>108</v>
      </c>
      <c r="B113" s="8" t="str">
        <f>CONCATENATE(Employees[[#This Row],[Lastname]]," ",Employees[[#This Row],[Firstname]], " ",LEFT(Employees[[#This Row],[Middlename]],1),IF(ISBLANK(Employees[[#This Row],[Middlename]])," ","."))</f>
        <v>BORJA EDWIN G.</v>
      </c>
      <c r="C113" s="8" t="s">
        <v>253</v>
      </c>
      <c r="D113" s="8" t="s">
        <v>252</v>
      </c>
      <c r="E113" s="8" t="s">
        <v>166</v>
      </c>
      <c r="F113" s="8" t="s">
        <v>198</v>
      </c>
      <c r="G113" s="18" t="s">
        <v>2008</v>
      </c>
      <c r="H113" s="8" t="s">
        <v>243</v>
      </c>
    </row>
    <row r="114" spans="1:8" ht="30" hidden="1" customHeight="1" x14ac:dyDescent="0.3">
      <c r="A114" s="44">
        <f t="shared" si="1"/>
        <v>109</v>
      </c>
      <c r="B114" s="8" t="str">
        <f>CONCATENATE(Employees[[#This Row],[Lastname]]," ",Employees[[#This Row],[Firstname]], " ",LEFT(Employees[[#This Row],[Middlename]],1),IF(ISBLANK(Employees[[#This Row],[Middlename]])," ","."))</f>
        <v>BORJA NECY M.</v>
      </c>
      <c r="C114" s="8" t="s">
        <v>253</v>
      </c>
      <c r="D114" s="8" t="s">
        <v>611</v>
      </c>
      <c r="E114" s="8" t="s">
        <v>84</v>
      </c>
      <c r="F114" s="8" t="s">
        <v>170</v>
      </c>
      <c r="G114" s="18" t="s">
        <v>2008</v>
      </c>
      <c r="H114" s="8" t="s">
        <v>182</v>
      </c>
    </row>
    <row r="115" spans="1:8" ht="30" hidden="1" customHeight="1" x14ac:dyDescent="0.3">
      <c r="A115" s="44">
        <f t="shared" si="1"/>
        <v>110</v>
      </c>
      <c r="B115" s="8" t="str">
        <f>CONCATENATE(Employees[[#This Row],[Lastname]]," ",Employees[[#This Row],[Firstname]], " ",LEFT(Employees[[#This Row],[Middlename]],1),IF(ISBLANK(Employees[[#This Row],[Middlename]])," ","."))</f>
        <v>BRIZUELA LENIE E.</v>
      </c>
      <c r="C115" s="8" t="s">
        <v>1409</v>
      </c>
      <c r="D115" s="8" t="s">
        <v>1410</v>
      </c>
      <c r="E115" s="8" t="s">
        <v>1411</v>
      </c>
      <c r="F115" s="8" t="s">
        <v>1295</v>
      </c>
      <c r="G115" s="18" t="s">
        <v>1295</v>
      </c>
      <c r="H115" s="8" t="s">
        <v>1716</v>
      </c>
    </row>
    <row r="116" spans="1:8" ht="30" hidden="1" customHeight="1" x14ac:dyDescent="0.3">
      <c r="A116" s="44">
        <f t="shared" si="1"/>
        <v>111</v>
      </c>
      <c r="B116" s="8" t="str">
        <f>CONCATENATE(Employees[[#This Row],[Lastname]]," ",Employees[[#This Row],[Firstname]], " ",LEFT(Employees[[#This Row],[Middlename]],1),IF(ISBLANK(Employees[[#This Row],[Middlename]])," ","."))</f>
        <v>BRON FLORENCIO L.</v>
      </c>
      <c r="C116" s="8" t="s">
        <v>1412</v>
      </c>
      <c r="D116" s="8" t="s">
        <v>1413</v>
      </c>
      <c r="E116" s="8" t="s">
        <v>229</v>
      </c>
      <c r="F116" s="8" t="s">
        <v>1295</v>
      </c>
      <c r="G116" s="18" t="s">
        <v>1295</v>
      </c>
      <c r="H116" s="8" t="s">
        <v>1715</v>
      </c>
    </row>
    <row r="117" spans="1:8" ht="30" hidden="1" customHeight="1" x14ac:dyDescent="0.3">
      <c r="A117" s="44">
        <f t="shared" si="1"/>
        <v>112</v>
      </c>
      <c r="B117" s="8" t="str">
        <f>CONCATENATE(Employees[[#This Row],[Lastname]]," ",Employees[[#This Row],[Firstname]], " ",LEFT(Employees[[#This Row],[Middlename]],1),IF(ISBLANK(Employees[[#This Row],[Middlename]])," ","."))</f>
        <v>BUGARIN MA. ANA M.</v>
      </c>
      <c r="C117" s="8" t="s">
        <v>537</v>
      </c>
      <c r="D117" s="8" t="s">
        <v>538</v>
      </c>
      <c r="E117" s="8" t="s">
        <v>1335</v>
      </c>
      <c r="F117" s="8" t="s">
        <v>539</v>
      </c>
      <c r="G117" s="18" t="s">
        <v>2008</v>
      </c>
      <c r="H117" s="8" t="s">
        <v>540</v>
      </c>
    </row>
    <row r="118" spans="1:8" ht="30" hidden="1" customHeight="1" x14ac:dyDescent="0.3">
      <c r="A118" s="44">
        <f t="shared" si="1"/>
        <v>113</v>
      </c>
      <c r="B118" s="8" t="str">
        <f>CONCATENATE(Employees[[#This Row],[Lastname]]," ",Employees[[#This Row],[Firstname]], " ",LEFT(Employees[[#This Row],[Middlename]],1),IF(ISBLANK(Employees[[#This Row],[Middlename]])," ","."))</f>
        <v>BUNGCASAN REGINALDO JR. B.</v>
      </c>
      <c r="C118" s="8" t="s">
        <v>639</v>
      </c>
      <c r="D118" s="8" t="s">
        <v>640</v>
      </c>
      <c r="E118" s="8" t="s">
        <v>145</v>
      </c>
      <c r="F118" s="8" t="s">
        <v>125</v>
      </c>
      <c r="G118" s="18" t="s">
        <v>2008</v>
      </c>
      <c r="H118" s="8" t="s">
        <v>141</v>
      </c>
    </row>
    <row r="119" spans="1:8" ht="30" hidden="1" customHeight="1" x14ac:dyDescent="0.3">
      <c r="A119" s="44">
        <f t="shared" si="1"/>
        <v>114</v>
      </c>
      <c r="B119" s="8" t="str">
        <f>CONCATENATE(Employees[[#This Row],[Lastname]]," ",Employees[[#This Row],[Firstname]], " ",LEFT(Employees[[#This Row],[Middlename]],1),IF(ISBLANK(Employees[[#This Row],[Middlename]])," ","."))</f>
        <v>BURAZON CARIDAD A.</v>
      </c>
      <c r="C119" s="8" t="s">
        <v>834</v>
      </c>
      <c r="D119" s="8" t="s">
        <v>835</v>
      </c>
      <c r="E119" s="8" t="s">
        <v>286</v>
      </c>
      <c r="F119" s="8" t="s">
        <v>836</v>
      </c>
      <c r="G119" s="8" t="s">
        <v>2008</v>
      </c>
      <c r="H119" s="8" t="s">
        <v>103</v>
      </c>
    </row>
    <row r="120" spans="1:8" ht="30" hidden="1" customHeight="1" x14ac:dyDescent="0.3">
      <c r="A120" s="44">
        <f t="shared" si="1"/>
        <v>115</v>
      </c>
      <c r="B120" s="8" t="str">
        <f>CONCATENATE(Employees[[#This Row],[Lastname]]," ",Employees[[#This Row],[Firstname]], " ",LEFT(Employees[[#This Row],[Middlename]],1),IF(ISBLANK(Employees[[#This Row],[Middlename]])," ","."))</f>
        <v>BUTALON DIANNE H.</v>
      </c>
      <c r="C120" s="8" t="s">
        <v>1414</v>
      </c>
      <c r="D120" s="8" t="s">
        <v>1415</v>
      </c>
      <c r="E120" s="8" t="s">
        <v>622</v>
      </c>
      <c r="F120" s="8" t="s">
        <v>1718</v>
      </c>
      <c r="G120" s="18" t="s">
        <v>1295</v>
      </c>
      <c r="H120" s="8" t="s">
        <v>97</v>
      </c>
    </row>
    <row r="121" spans="1:8" ht="30" hidden="1" customHeight="1" x14ac:dyDescent="0.3">
      <c r="A121" s="44">
        <f t="shared" si="1"/>
        <v>116</v>
      </c>
      <c r="B121" s="8" t="str">
        <f>CONCATENATE(Employees[[#This Row],[Lastname]]," ",Employees[[#This Row],[Firstname]], " ",LEFT(Employees[[#This Row],[Middlename]],1),IF(ISBLANK(Employees[[#This Row],[Middlename]])," ","."))</f>
        <v>CABANLIT ZOSIMA M.</v>
      </c>
      <c r="C121" s="8" t="s">
        <v>1416</v>
      </c>
      <c r="D121" s="8" t="s">
        <v>1417</v>
      </c>
      <c r="E121" s="8" t="s">
        <v>84</v>
      </c>
      <c r="F121" s="8" t="s">
        <v>1295</v>
      </c>
      <c r="G121" s="18" t="s">
        <v>1295</v>
      </c>
      <c r="H121" s="8" t="s">
        <v>593</v>
      </c>
    </row>
    <row r="122" spans="1:8" ht="30" hidden="1" customHeight="1" x14ac:dyDescent="0.3">
      <c r="A122" s="44">
        <f t="shared" si="1"/>
        <v>117</v>
      </c>
      <c r="B122" s="8" t="str">
        <f>CONCATENATE(Employees[[#This Row],[Lastname]]," ",Employees[[#This Row],[Firstname]], " ",LEFT(Employees[[#This Row],[Middlename]],1),IF(ISBLANK(Employees[[#This Row],[Middlename]])," ","."))</f>
        <v>CABANTING AIRA P.</v>
      </c>
      <c r="C122" s="8" t="s">
        <v>1418</v>
      </c>
      <c r="D122" s="8" t="s">
        <v>1419</v>
      </c>
      <c r="E122" s="8" t="s">
        <v>582</v>
      </c>
      <c r="F122" s="8" t="s">
        <v>1711</v>
      </c>
      <c r="G122" s="18" t="s">
        <v>1295</v>
      </c>
      <c r="H122" s="8" t="s">
        <v>97</v>
      </c>
    </row>
    <row r="123" spans="1:8" ht="30" hidden="1" customHeight="1" x14ac:dyDescent="0.3">
      <c r="A123" s="44">
        <f t="shared" si="1"/>
        <v>118</v>
      </c>
      <c r="B123" s="8" t="str">
        <f>CONCATENATE(Employees[[#This Row],[Lastname]]," ",Employees[[#This Row],[Firstname]], " ",LEFT(Employees[[#This Row],[Middlename]],1),IF(ISBLANK(Employees[[#This Row],[Middlename]])," ","."))</f>
        <v>CACAO ANDREA F.</v>
      </c>
      <c r="C123" s="8" t="s">
        <v>237</v>
      </c>
      <c r="D123" s="8" t="s">
        <v>238</v>
      </c>
      <c r="E123" s="8" t="s">
        <v>239</v>
      </c>
      <c r="F123" s="8" t="s">
        <v>212</v>
      </c>
      <c r="G123" s="18" t="s">
        <v>2008</v>
      </c>
      <c r="H123" s="8" t="s">
        <v>213</v>
      </c>
    </row>
    <row r="124" spans="1:8" ht="30" hidden="1" customHeight="1" x14ac:dyDescent="0.3">
      <c r="A124" s="44">
        <f t="shared" si="1"/>
        <v>119</v>
      </c>
      <c r="B124" s="8" t="str">
        <f>CONCATENATE(Employees[[#This Row],[Lastname]]," ",Employees[[#This Row],[Firstname]], " ",LEFT(Employees[[#This Row],[Middlename]],1),IF(ISBLANK(Employees[[#This Row],[Middlename]])," ","."))</f>
        <v>CAGUICLA JO HAENA D.</v>
      </c>
      <c r="C124" s="8" t="s">
        <v>1420</v>
      </c>
      <c r="D124" s="8" t="s">
        <v>1421</v>
      </c>
      <c r="E124" s="8" t="s">
        <v>119</v>
      </c>
      <c r="F124" s="8" t="s">
        <v>1719</v>
      </c>
      <c r="G124" s="8" t="s">
        <v>1712</v>
      </c>
      <c r="H124" s="8"/>
    </row>
    <row r="125" spans="1:8" ht="30" hidden="1" customHeight="1" x14ac:dyDescent="0.3">
      <c r="A125" s="44">
        <f t="shared" si="1"/>
        <v>120</v>
      </c>
      <c r="B125" s="8" t="str">
        <f>CONCATENATE(Employees[[#This Row],[Lastname]]," ",Employees[[#This Row],[Firstname]], " ",LEFT(Employees[[#This Row],[Middlename]],1),IF(ISBLANK(Employees[[#This Row],[Middlename]])," ","."))</f>
        <v>CAGUITLA ELSA A.</v>
      </c>
      <c r="C125" s="8" t="s">
        <v>1422</v>
      </c>
      <c r="D125" s="8" t="s">
        <v>676</v>
      </c>
      <c r="E125" s="8" t="s">
        <v>286</v>
      </c>
      <c r="F125" s="8" t="s">
        <v>1295</v>
      </c>
      <c r="G125" s="18" t="s">
        <v>1295</v>
      </c>
      <c r="H125" s="8" t="s">
        <v>199</v>
      </c>
    </row>
    <row r="126" spans="1:8" ht="30" hidden="1" customHeight="1" x14ac:dyDescent="0.3">
      <c r="A126" s="44">
        <f t="shared" si="1"/>
        <v>121</v>
      </c>
      <c r="B126" s="8" t="str">
        <f>CONCATENATE(Employees[[#This Row],[Lastname]]," ",Employees[[#This Row],[Firstname]], " ",LEFT(Employees[[#This Row],[Middlename]],1),IF(ISBLANK(Employees[[#This Row],[Middlename]])," ","."))</f>
        <v>CAGUITLA GEMINIANO M.</v>
      </c>
      <c r="C126" s="8" t="s">
        <v>1422</v>
      </c>
      <c r="D126" s="8" t="s">
        <v>1423</v>
      </c>
      <c r="E126" s="8" t="s">
        <v>323</v>
      </c>
      <c r="F126" s="8" t="s">
        <v>1295</v>
      </c>
      <c r="G126" s="18" t="s">
        <v>1295</v>
      </c>
      <c r="H126" s="8" t="s">
        <v>291</v>
      </c>
    </row>
    <row r="127" spans="1:8" ht="30" hidden="1" customHeight="1" x14ac:dyDescent="0.3">
      <c r="A127" s="44">
        <f t="shared" si="1"/>
        <v>122</v>
      </c>
      <c r="B127" s="8" t="str">
        <f>CONCATENATE(Employees[[#This Row],[Lastname]]," ",Employees[[#This Row],[Firstname]], " ",LEFT(Employees[[#This Row],[Middlename]],1),IF(ISBLANK(Employees[[#This Row],[Middlename]])," ","."))</f>
        <v>CAJAS MINA H.</v>
      </c>
      <c r="C127" s="8" t="s">
        <v>1424</v>
      </c>
      <c r="D127" s="8" t="s">
        <v>1425</v>
      </c>
      <c r="E127" s="8" t="s">
        <v>1426</v>
      </c>
      <c r="F127" s="8" t="s">
        <v>1295</v>
      </c>
      <c r="G127" s="18" t="s">
        <v>1295</v>
      </c>
      <c r="H127" s="8" t="s">
        <v>199</v>
      </c>
    </row>
    <row r="128" spans="1:8" ht="30" hidden="1" customHeight="1" x14ac:dyDescent="0.3">
      <c r="A128" s="44">
        <f t="shared" si="1"/>
        <v>123</v>
      </c>
      <c r="B128" s="8" t="str">
        <f>CONCATENATE(Employees[[#This Row],[Lastname]]," ",Employees[[#This Row],[Firstname]], " ",LEFT(Employees[[#This Row],[Middlename]],1),IF(ISBLANK(Employees[[#This Row],[Middlename]])," ","."))</f>
        <v>CALANOG ALMA P.</v>
      </c>
      <c r="C128" s="8" t="s">
        <v>695</v>
      </c>
      <c r="D128" s="8" t="s">
        <v>87</v>
      </c>
      <c r="E128" s="8" t="s">
        <v>124</v>
      </c>
      <c r="F128" s="8" t="s">
        <v>125</v>
      </c>
      <c r="G128" s="18" t="s">
        <v>2008</v>
      </c>
      <c r="H128" s="8" t="s">
        <v>360</v>
      </c>
    </row>
    <row r="129" spans="1:8" ht="30" hidden="1" customHeight="1" x14ac:dyDescent="0.3">
      <c r="A129" s="44">
        <f t="shared" si="1"/>
        <v>124</v>
      </c>
      <c r="B129" s="8" t="str">
        <f>CONCATENATE(Employees[[#This Row],[Lastname]]," ",Employees[[#This Row],[Firstname]], " ",LEFT(Employees[[#This Row],[Middlename]],1),IF(ISBLANK(Employees[[#This Row],[Middlename]])," ","."))</f>
        <v>CALANOG EUGENE V.</v>
      </c>
      <c r="C129" s="8" t="s">
        <v>695</v>
      </c>
      <c r="D129" s="8" t="s">
        <v>1996</v>
      </c>
      <c r="E129" s="8" t="s">
        <v>348</v>
      </c>
      <c r="F129" s="8" t="s">
        <v>1997</v>
      </c>
      <c r="G129" s="18" t="s">
        <v>2008</v>
      </c>
      <c r="H129" s="8" t="s">
        <v>135</v>
      </c>
    </row>
    <row r="130" spans="1:8" ht="30" hidden="1" customHeight="1" x14ac:dyDescent="0.3">
      <c r="A130" s="44">
        <f t="shared" si="1"/>
        <v>125</v>
      </c>
      <c r="B130" s="8" t="str">
        <f>CONCATENATE(Employees[[#This Row],[Lastname]]," ",Employees[[#This Row],[Firstname]], " ",LEFT(Employees[[#This Row],[Middlename]],1),IF(ISBLANK(Employees[[#This Row],[Middlename]])," ","."))</f>
        <v>CAMERO PEDRITO C.</v>
      </c>
      <c r="C130" s="8" t="s">
        <v>2047</v>
      </c>
      <c r="D130" s="8" t="s">
        <v>2048</v>
      </c>
      <c r="E130" s="8" t="s">
        <v>134</v>
      </c>
      <c r="F130" s="8" t="s">
        <v>2049</v>
      </c>
      <c r="G130" s="8" t="s">
        <v>1295</v>
      </c>
      <c r="H130" s="8" t="s">
        <v>2050</v>
      </c>
    </row>
    <row r="131" spans="1:8" ht="30" hidden="1" customHeight="1" x14ac:dyDescent="0.3">
      <c r="A131" s="44">
        <f t="shared" si="1"/>
        <v>126</v>
      </c>
      <c r="B131" s="8" t="str">
        <f>CONCATENATE(Employees[[#This Row],[Lastname]]," ",Employees[[#This Row],[Firstname]], " ",LEFT(Employees[[#This Row],[Middlename]],1),IF(ISBLANK(Employees[[#This Row],[Middlename]])," ","."))</f>
        <v>CANDELARIA DANILO M.</v>
      </c>
      <c r="C131" s="8" t="s">
        <v>1298</v>
      </c>
      <c r="D131" s="8" t="s">
        <v>309</v>
      </c>
      <c r="E131" s="8" t="s">
        <v>84</v>
      </c>
      <c r="F131" s="8" t="s">
        <v>1299</v>
      </c>
      <c r="G131" s="8" t="s">
        <v>2008</v>
      </c>
      <c r="H131" s="8" t="s">
        <v>288</v>
      </c>
    </row>
    <row r="132" spans="1:8" ht="30" hidden="1" customHeight="1" x14ac:dyDescent="0.3">
      <c r="A132" s="44">
        <f t="shared" si="1"/>
        <v>127</v>
      </c>
      <c r="B132" s="8" t="str">
        <f>CONCATENATE(Employees[[#This Row],[Lastname]]," ",Employees[[#This Row],[Firstname]], " ",LEFT(Employees[[#This Row],[Middlename]],1),IF(ISBLANK(Employees[[#This Row],[Middlename]])," ","."))</f>
        <v>CAPUNO OLIVER M.</v>
      </c>
      <c r="C132" s="8" t="s">
        <v>851</v>
      </c>
      <c r="D132" s="8" t="s">
        <v>1427</v>
      </c>
      <c r="E132" s="8" t="s">
        <v>84</v>
      </c>
      <c r="F132" s="8" t="s">
        <v>1295</v>
      </c>
      <c r="G132" s="18" t="s">
        <v>1295</v>
      </c>
      <c r="H132" s="8" t="s">
        <v>1720</v>
      </c>
    </row>
    <row r="133" spans="1:8" ht="30" hidden="1" customHeight="1" x14ac:dyDescent="0.3">
      <c r="A133" s="44">
        <f t="shared" si="1"/>
        <v>128</v>
      </c>
      <c r="B133" s="8" t="str">
        <f>CONCATENATE(Employees[[#This Row],[Lastname]]," ",Employees[[#This Row],[Firstname]], " ",LEFT(Employees[[#This Row],[Middlename]],1),IF(ISBLANK(Employees[[#This Row],[Middlename]])," ","."))</f>
        <v>CAPUPUS LIZA FE F.</v>
      </c>
      <c r="C133" s="8" t="s">
        <v>1327</v>
      </c>
      <c r="D133" s="8" t="s">
        <v>1328</v>
      </c>
      <c r="E133" s="8" t="s">
        <v>1329</v>
      </c>
      <c r="F133" s="8" t="s">
        <v>1330</v>
      </c>
      <c r="G133" s="18" t="s">
        <v>2008</v>
      </c>
      <c r="H133" s="8" t="s">
        <v>135</v>
      </c>
    </row>
    <row r="134" spans="1:8" ht="30" hidden="1" customHeight="1" x14ac:dyDescent="0.3">
      <c r="A134" s="44">
        <f t="shared" si="1"/>
        <v>129</v>
      </c>
      <c r="B134" s="8" t="str">
        <f>CONCATENATE(Employees[[#This Row],[Lastname]]," ",Employees[[#This Row],[Firstname]], " ",LEFT(Employees[[#This Row],[Middlename]],1),IF(ISBLANK(Employees[[#This Row],[Middlename]])," ","."))</f>
        <v>CARAAN ANNABELLE F.</v>
      </c>
      <c r="C134" s="8" t="s">
        <v>655</v>
      </c>
      <c r="D134" s="8" t="s">
        <v>656</v>
      </c>
      <c r="E134" s="8" t="s">
        <v>239</v>
      </c>
      <c r="F134" s="8" t="s">
        <v>657</v>
      </c>
      <c r="G134" s="8" t="s">
        <v>2008</v>
      </c>
      <c r="H134" s="8" t="s">
        <v>466</v>
      </c>
    </row>
    <row r="135" spans="1:8" ht="30" hidden="1" customHeight="1" x14ac:dyDescent="0.3">
      <c r="A135" s="44">
        <f t="shared" si="1"/>
        <v>130</v>
      </c>
      <c r="B135" s="8" t="str">
        <f>CONCATENATE(Employees[[#This Row],[Lastname]]," ",Employees[[#This Row],[Firstname]], " ",LEFT(Employees[[#This Row],[Middlename]],1),IF(ISBLANK(Employees[[#This Row],[Middlename]])," ","."))</f>
        <v>CARAAN FELIX M.</v>
      </c>
      <c r="C135" s="8" t="s">
        <v>655</v>
      </c>
      <c r="D135" s="8" t="s">
        <v>571</v>
      </c>
      <c r="E135" s="8" t="s">
        <v>84</v>
      </c>
      <c r="F135" s="8" t="s">
        <v>198</v>
      </c>
      <c r="G135" s="18" t="s">
        <v>2008</v>
      </c>
      <c r="H135" s="8" t="s">
        <v>593</v>
      </c>
    </row>
    <row r="136" spans="1:8" ht="30" hidden="1" customHeight="1" x14ac:dyDescent="0.3">
      <c r="A136" s="44">
        <f t="shared" ref="A136:A182" si="2">A135+1</f>
        <v>131</v>
      </c>
      <c r="B136" s="8" t="str">
        <f>CONCATENATE(Employees[[#This Row],[Lastname]]," ",Employees[[#This Row],[Firstname]], " ",LEFT(Employees[[#This Row],[Middlename]],1),IF(ISBLANK(Employees[[#This Row],[Middlename]])," ","."))</f>
        <v>CARLITO ELENA M.</v>
      </c>
      <c r="C136" s="8" t="s">
        <v>1428</v>
      </c>
      <c r="D136" s="8" t="s">
        <v>1429</v>
      </c>
      <c r="E136" s="8" t="s">
        <v>563</v>
      </c>
      <c r="F136" s="8" t="s">
        <v>1295</v>
      </c>
      <c r="G136" s="18" t="s">
        <v>1295</v>
      </c>
      <c r="H136" s="8" t="s">
        <v>97</v>
      </c>
    </row>
    <row r="137" spans="1:8" ht="30" hidden="1" customHeight="1" x14ac:dyDescent="0.3">
      <c r="A137" s="44">
        <f t="shared" si="2"/>
        <v>132</v>
      </c>
      <c r="B137" s="8" t="str">
        <f>CONCATENATE(Employees[[#This Row],[Lastname]]," ",Employees[[#This Row],[Firstname]], " ",LEFT(Employees[[#This Row],[Middlename]],1),IF(ISBLANK(Employees[[#This Row],[Middlename]])," ","."))</f>
        <v>CARMONA REMY M.</v>
      </c>
      <c r="C137" s="8" t="s">
        <v>1351</v>
      </c>
      <c r="D137" s="8" t="s">
        <v>1352</v>
      </c>
      <c r="E137" s="8" t="s">
        <v>84</v>
      </c>
      <c r="F137" s="8" t="s">
        <v>125</v>
      </c>
      <c r="G137" s="18" t="s">
        <v>2008</v>
      </c>
      <c r="H137" s="8" t="s">
        <v>364</v>
      </c>
    </row>
    <row r="138" spans="1:8" ht="30" hidden="1" customHeight="1" x14ac:dyDescent="0.3">
      <c r="A138" s="44">
        <f t="shared" si="2"/>
        <v>133</v>
      </c>
      <c r="B138" s="8" t="str">
        <f>CONCATENATE(Employees[[#This Row],[Lastname]]," ",Employees[[#This Row],[Firstname]], " ",LEFT(Employees[[#This Row],[Middlename]],1),IF(ISBLANK(Employees[[#This Row],[Middlename]])," ","."))</f>
        <v>CASTILLO FLORDELIZA T.</v>
      </c>
      <c r="C138" s="8" t="s">
        <v>587</v>
      </c>
      <c r="D138" s="8" t="s">
        <v>356</v>
      </c>
      <c r="E138" s="8" t="s">
        <v>806</v>
      </c>
      <c r="F138" s="8" t="s">
        <v>588</v>
      </c>
      <c r="G138" s="18" t="s">
        <v>2008</v>
      </c>
      <c r="H138" s="8" t="s">
        <v>369</v>
      </c>
    </row>
    <row r="139" spans="1:8" ht="30" hidden="1" customHeight="1" x14ac:dyDescent="0.3">
      <c r="A139" s="44">
        <f t="shared" si="2"/>
        <v>134</v>
      </c>
      <c r="B139" s="8" t="str">
        <f>CONCATENATE(Employees[[#This Row],[Lastname]]," ",Employees[[#This Row],[Firstname]], " ",LEFT(Employees[[#This Row],[Middlename]],1),IF(ISBLANK(Employees[[#This Row],[Middlename]])," ","."))</f>
        <v xml:space="preserve">CASTILLO ROBENSON  </v>
      </c>
      <c r="C139" s="8" t="s">
        <v>587</v>
      </c>
      <c r="D139" s="8" t="s">
        <v>1430</v>
      </c>
      <c r="E139" s="8"/>
      <c r="F139" s="8" t="s">
        <v>1295</v>
      </c>
      <c r="G139" s="18" t="s">
        <v>1295</v>
      </c>
      <c r="H139" s="8" t="s">
        <v>291</v>
      </c>
    </row>
    <row r="140" spans="1:8" ht="30" hidden="1" customHeight="1" x14ac:dyDescent="0.3">
      <c r="A140" s="44">
        <f t="shared" si="2"/>
        <v>135</v>
      </c>
      <c r="B140" s="8" t="str">
        <f>CONCATENATE(Employees[[#This Row],[Lastname]]," ",Employees[[#This Row],[Firstname]], " ",LEFT(Employees[[#This Row],[Middlename]],1),IF(ISBLANK(Employees[[#This Row],[Middlename]])," ","."))</f>
        <v>CASTRO VIVIAN A.</v>
      </c>
      <c r="C140" s="8" t="s">
        <v>1993</v>
      </c>
      <c r="D140" s="8" t="s">
        <v>1994</v>
      </c>
      <c r="E140" s="8" t="s">
        <v>1285</v>
      </c>
      <c r="F140" s="8" t="s">
        <v>96</v>
      </c>
      <c r="G140" s="8" t="s">
        <v>2008</v>
      </c>
      <c r="H140" s="8" t="s">
        <v>97</v>
      </c>
    </row>
    <row r="141" spans="1:8" ht="30" hidden="1" customHeight="1" x14ac:dyDescent="0.3">
      <c r="A141" s="44">
        <f t="shared" si="2"/>
        <v>136</v>
      </c>
      <c r="B141" s="8" t="str">
        <f>CONCATENATE(Employees[[#This Row],[Lastname]]," ",Employees[[#This Row],[Firstname]], " ",LEFT(Employees[[#This Row],[Middlename]],1),IF(ISBLANK(Employees[[#This Row],[Middlename]])," ","."))</f>
        <v>CESICAR JOCHELLE JOAN S.</v>
      </c>
      <c r="C141" s="8" t="s">
        <v>1431</v>
      </c>
      <c r="D141" s="8" t="s">
        <v>1432</v>
      </c>
      <c r="E141" s="8" t="s">
        <v>1433</v>
      </c>
      <c r="F141" s="8" t="s">
        <v>1295</v>
      </c>
      <c r="G141" s="18" t="s">
        <v>1295</v>
      </c>
      <c r="H141" s="8" t="s">
        <v>1721</v>
      </c>
    </row>
    <row r="142" spans="1:8" ht="30" hidden="1" customHeight="1" x14ac:dyDescent="0.3">
      <c r="A142" s="44">
        <f t="shared" si="2"/>
        <v>137</v>
      </c>
      <c r="B142" s="8" t="str">
        <f>CONCATENATE(Employees[[#This Row],[Lastname]]," ",Employees[[#This Row],[Firstname]], " ",LEFT(Employees[[#This Row],[Middlename]],1),IF(ISBLANK(Employees[[#This Row],[Middlename]])," ","."))</f>
        <v>CHACON ELISA G.</v>
      </c>
      <c r="C142" s="8" t="s">
        <v>375</v>
      </c>
      <c r="D142" s="8" t="s">
        <v>376</v>
      </c>
      <c r="E142" s="8" t="s">
        <v>219</v>
      </c>
      <c r="F142" s="8" t="s">
        <v>377</v>
      </c>
      <c r="G142" s="18" t="s">
        <v>2008</v>
      </c>
      <c r="H142" s="8" t="s">
        <v>369</v>
      </c>
    </row>
    <row r="143" spans="1:8" ht="30" hidden="1" customHeight="1" x14ac:dyDescent="0.3">
      <c r="A143" s="44">
        <f t="shared" si="2"/>
        <v>138</v>
      </c>
      <c r="B143" s="8" t="str">
        <f>CONCATENATE(Employees[[#This Row],[Lastname]]," ",Employees[[#This Row],[Firstname]], " ",LEFT(Employees[[#This Row],[Middlename]],1),IF(ISBLANK(Employees[[#This Row],[Middlename]])," ","."))</f>
        <v>CHANGCO KATHLEEN CARLA F.</v>
      </c>
      <c r="C143" s="8" t="s">
        <v>1434</v>
      </c>
      <c r="D143" s="8" t="s">
        <v>1435</v>
      </c>
      <c r="E143" s="8" t="s">
        <v>1436</v>
      </c>
      <c r="F143" s="8" t="s">
        <v>1718</v>
      </c>
      <c r="G143" s="18" t="s">
        <v>1295</v>
      </c>
      <c r="H143" s="8" t="s">
        <v>135</v>
      </c>
    </row>
    <row r="144" spans="1:8" ht="30" hidden="1" customHeight="1" x14ac:dyDescent="0.3">
      <c r="A144" s="44">
        <f t="shared" si="2"/>
        <v>139</v>
      </c>
      <c r="B144" s="8" t="str">
        <f>CONCATENATE(Employees[[#This Row],[Lastname]]," ",Employees[[#This Row],[Firstname]], " ",LEFT(Employees[[#This Row],[Middlename]],1),IF(ISBLANK(Employees[[#This Row],[Middlename]])," ","."))</f>
        <v>COLETO ASHLEY M.</v>
      </c>
      <c r="C144" s="8" t="s">
        <v>892</v>
      </c>
      <c r="D144" s="8" t="s">
        <v>1437</v>
      </c>
      <c r="E144" s="8" t="s">
        <v>84</v>
      </c>
      <c r="F144" s="8" t="s">
        <v>1295</v>
      </c>
      <c r="G144" s="18" t="s">
        <v>1295</v>
      </c>
      <c r="H144" s="8" t="s">
        <v>1722</v>
      </c>
    </row>
    <row r="145" spans="1:8" ht="30" hidden="1" customHeight="1" x14ac:dyDescent="0.3">
      <c r="A145" s="44">
        <f t="shared" si="2"/>
        <v>140</v>
      </c>
      <c r="B145" s="8" t="str">
        <f>CONCATENATE(Employees[[#This Row],[Lastname]]," ",Employees[[#This Row],[Firstname]], " ",LEFT(Employees[[#This Row],[Middlename]],1),IF(ISBLANK(Employees[[#This Row],[Middlename]])," ","."))</f>
        <v>COLETO HANY ROY D.</v>
      </c>
      <c r="C145" s="8" t="s">
        <v>892</v>
      </c>
      <c r="D145" s="8" t="s">
        <v>893</v>
      </c>
      <c r="E145" s="8" t="s">
        <v>1333</v>
      </c>
      <c r="F145" s="8" t="s">
        <v>894</v>
      </c>
      <c r="G145" s="8" t="s">
        <v>2008</v>
      </c>
      <c r="H145" s="8" t="s">
        <v>97</v>
      </c>
    </row>
    <row r="146" spans="1:8" ht="30" hidden="1" customHeight="1" x14ac:dyDescent="0.3">
      <c r="A146" s="44">
        <f t="shared" si="2"/>
        <v>141</v>
      </c>
      <c r="B146" s="8" t="str">
        <f>CONCATENATE(Employees[[#This Row],[Lastname]]," ",Employees[[#This Row],[Firstname]], " ",LEFT(Employees[[#This Row],[Middlename]],1),IF(ISBLANK(Employees[[#This Row],[Middlename]])," ","."))</f>
        <v>CONSTANTE FLORAVILLA R.</v>
      </c>
      <c r="C146" s="8" t="s">
        <v>1077</v>
      </c>
      <c r="D146" s="8" t="s">
        <v>1078</v>
      </c>
      <c r="E146" s="8" t="s">
        <v>1079</v>
      </c>
      <c r="F146" s="8" t="s">
        <v>212</v>
      </c>
      <c r="G146" s="18" t="s">
        <v>2008</v>
      </c>
      <c r="H146" s="8" t="s">
        <v>213</v>
      </c>
    </row>
    <row r="147" spans="1:8" ht="30" hidden="1" customHeight="1" x14ac:dyDescent="0.3">
      <c r="A147" s="44">
        <f t="shared" si="2"/>
        <v>142</v>
      </c>
      <c r="B147" s="8" t="str">
        <f>CONCATENATE(Employees[[#This Row],[Lastname]]," ",Employees[[#This Row],[Firstname]], " ",LEFT(Employees[[#This Row],[Middlename]],1),IF(ISBLANK(Employees[[#This Row],[Middlename]])," ","."))</f>
        <v>CONTRERAS ALEJANDRO M.</v>
      </c>
      <c r="C147" s="8" t="s">
        <v>1332</v>
      </c>
      <c r="D147" s="8" t="s">
        <v>1438</v>
      </c>
      <c r="E147" s="8" t="s">
        <v>84</v>
      </c>
      <c r="F147" s="8" t="s">
        <v>1295</v>
      </c>
      <c r="G147" s="18" t="s">
        <v>1295</v>
      </c>
      <c r="H147" s="8" t="s">
        <v>199</v>
      </c>
    </row>
    <row r="148" spans="1:8" ht="30" hidden="1" customHeight="1" x14ac:dyDescent="0.3">
      <c r="A148" s="44">
        <f t="shared" si="2"/>
        <v>143</v>
      </c>
      <c r="B148" s="8" t="str">
        <f>CONCATENATE(Employees[[#This Row],[Lastname]]," ",Employees[[#This Row],[Firstname]], " ",LEFT(Employees[[#This Row],[Middlename]],1),IF(ISBLANK(Employees[[#This Row],[Middlename]])," ","."))</f>
        <v>CONTRERAS ALLAN B.</v>
      </c>
      <c r="C148" s="8" t="s">
        <v>1332</v>
      </c>
      <c r="D148" s="8" t="s">
        <v>1439</v>
      </c>
      <c r="E148" s="8" t="s">
        <v>145</v>
      </c>
      <c r="F148" s="8" t="s">
        <v>1295</v>
      </c>
      <c r="G148" s="18" t="s">
        <v>1295</v>
      </c>
      <c r="H148" s="8" t="s">
        <v>199</v>
      </c>
    </row>
    <row r="149" spans="1:8" ht="30" hidden="1" customHeight="1" x14ac:dyDescent="0.3">
      <c r="A149" s="44">
        <f t="shared" si="2"/>
        <v>144</v>
      </c>
      <c r="B149" s="8" t="str">
        <f>CONCATENATE(Employees[[#This Row],[Lastname]]," ",Employees[[#This Row],[Firstname]], " ",LEFT(Employees[[#This Row],[Middlename]],1),IF(ISBLANK(Employees[[#This Row],[Middlename]])," ","."))</f>
        <v>CONTRERAS SARAH JANE P.</v>
      </c>
      <c r="C149" s="8" t="s">
        <v>1332</v>
      </c>
      <c r="D149" s="8" t="s">
        <v>1440</v>
      </c>
      <c r="E149" s="8" t="s">
        <v>124</v>
      </c>
      <c r="F149" s="8" t="s">
        <v>1295</v>
      </c>
      <c r="G149" s="18" t="s">
        <v>1295</v>
      </c>
      <c r="H149" s="8" t="s">
        <v>1710</v>
      </c>
    </row>
    <row r="150" spans="1:8" ht="30" hidden="1" customHeight="1" x14ac:dyDescent="0.3">
      <c r="A150" s="44">
        <f t="shared" si="2"/>
        <v>145</v>
      </c>
      <c r="B150" s="8" t="str">
        <f>CONCATENATE(Employees[[#This Row],[Lastname]]," ",Employees[[#This Row],[Firstname]], " ",LEFT(Employees[[#This Row],[Middlename]],1),IF(ISBLANK(Employees[[#This Row],[Middlename]])," ","."))</f>
        <v>CORTADO JOEL B.</v>
      </c>
      <c r="C150" s="8" t="s">
        <v>1441</v>
      </c>
      <c r="D150" s="8" t="s">
        <v>794</v>
      </c>
      <c r="E150" s="8" t="s">
        <v>145</v>
      </c>
      <c r="F150" s="8" t="s">
        <v>1295</v>
      </c>
      <c r="G150" s="18" t="s">
        <v>1295</v>
      </c>
      <c r="H150" s="8" t="s">
        <v>199</v>
      </c>
    </row>
    <row r="151" spans="1:8" ht="30" hidden="1" customHeight="1" x14ac:dyDescent="0.3">
      <c r="A151" s="44">
        <f t="shared" si="2"/>
        <v>146</v>
      </c>
      <c r="B151" s="8" t="str">
        <f>CONCATENATE(Employees[[#This Row],[Lastname]]," ",Employees[[#This Row],[Firstname]], " ",LEFT(Employees[[#This Row],[Middlename]],1),IF(ISBLANK(Employees[[#This Row],[Middlename]])," ","."))</f>
        <v>CORTEZ FIDELA B.</v>
      </c>
      <c r="C151" s="8" t="s">
        <v>241</v>
      </c>
      <c r="D151" s="8" t="s">
        <v>242</v>
      </c>
      <c r="E151" s="8" t="s">
        <v>145</v>
      </c>
      <c r="F151" s="18" t="s">
        <v>198</v>
      </c>
      <c r="G151" s="18" t="s">
        <v>2008</v>
      </c>
      <c r="H151" s="8" t="s">
        <v>243</v>
      </c>
    </row>
    <row r="152" spans="1:8" ht="30" hidden="1" customHeight="1" x14ac:dyDescent="0.3">
      <c r="A152" s="44">
        <f t="shared" si="2"/>
        <v>147</v>
      </c>
      <c r="B152" s="8" t="str">
        <f>CONCATENATE(Employees[[#This Row],[Lastname]]," ",Employees[[#This Row],[Firstname]], " ",LEFT(Employees[[#This Row],[Middlename]],1),IF(ISBLANK(Employees[[#This Row],[Middlename]])," ","."))</f>
        <v>CORTEZ MARCOS NOEL A.</v>
      </c>
      <c r="C152" s="8" t="s">
        <v>241</v>
      </c>
      <c r="D152" s="8" t="s">
        <v>652</v>
      </c>
      <c r="E152" s="8" t="s">
        <v>88</v>
      </c>
      <c r="F152" s="8" t="s">
        <v>653</v>
      </c>
      <c r="G152" s="8" t="s">
        <v>2008</v>
      </c>
      <c r="H152" s="18" t="s">
        <v>466</v>
      </c>
    </row>
    <row r="153" spans="1:8" ht="30" hidden="1" customHeight="1" x14ac:dyDescent="0.3">
      <c r="A153" s="44">
        <f t="shared" si="2"/>
        <v>148</v>
      </c>
      <c r="B153" s="8" t="str">
        <f>CONCATENATE(Employees[[#This Row],[Lastname]]," ",Employees[[#This Row],[Firstname]], " ",LEFT(Employees[[#This Row],[Middlename]],1),IF(ISBLANK(Employees[[#This Row],[Middlename]])," ","."))</f>
        <v>CORTEZ NERIFE H.</v>
      </c>
      <c r="C153" s="8" t="s">
        <v>241</v>
      </c>
      <c r="D153" s="8" t="s">
        <v>791</v>
      </c>
      <c r="E153" s="8" t="s">
        <v>792</v>
      </c>
      <c r="F153" s="8" t="s">
        <v>198</v>
      </c>
      <c r="G153" s="18" t="s">
        <v>2008</v>
      </c>
      <c r="H153" s="8" t="s">
        <v>1070</v>
      </c>
    </row>
    <row r="154" spans="1:8" ht="30" hidden="1" customHeight="1" x14ac:dyDescent="0.3">
      <c r="A154" s="44">
        <f t="shared" si="2"/>
        <v>149</v>
      </c>
      <c r="B154" s="8" t="str">
        <f>CONCATENATE(Employees[[#This Row],[Lastname]]," ",Employees[[#This Row],[Firstname]], " ",LEFT(Employees[[#This Row],[Middlename]],1),IF(ISBLANK(Employees[[#This Row],[Middlename]])," ","."))</f>
        <v>COSA PAOLA GRACE P.</v>
      </c>
      <c r="C154" s="8" t="s">
        <v>1442</v>
      </c>
      <c r="D154" s="8" t="s">
        <v>1443</v>
      </c>
      <c r="E154" s="8" t="s">
        <v>124</v>
      </c>
      <c r="F154" s="8" t="s">
        <v>1295</v>
      </c>
      <c r="G154" s="18" t="s">
        <v>1295</v>
      </c>
      <c r="H154" s="8" t="s">
        <v>1722</v>
      </c>
    </row>
    <row r="155" spans="1:8" ht="30" hidden="1" customHeight="1" x14ac:dyDescent="0.3">
      <c r="A155" s="44">
        <f t="shared" si="2"/>
        <v>150</v>
      </c>
      <c r="B155" s="8" t="str">
        <f>CONCATENATE(Employees[[#This Row],[Lastname]]," ",Employees[[#This Row],[Firstname]], " ",LEFT(Employees[[#This Row],[Middlename]],1),IF(ISBLANK(Employees[[#This Row],[Middlename]])," ","."))</f>
        <v xml:space="preserve">COSINO RIMWELL  </v>
      </c>
      <c r="C155" s="8" t="s">
        <v>1444</v>
      </c>
      <c r="D155" s="8" t="s">
        <v>1445</v>
      </c>
      <c r="E155" s="8"/>
      <c r="F155" s="8" t="s">
        <v>1718</v>
      </c>
      <c r="G155" s="18" t="s">
        <v>1295</v>
      </c>
      <c r="H155" s="8" t="s">
        <v>135</v>
      </c>
    </row>
    <row r="156" spans="1:8" ht="30" hidden="1" customHeight="1" x14ac:dyDescent="0.3">
      <c r="A156" s="44">
        <f t="shared" si="2"/>
        <v>151</v>
      </c>
      <c r="B156" s="8" t="str">
        <f>CONCATENATE(Employees[[#This Row],[Lastname]]," ",Employees[[#This Row],[Firstname]], " ",LEFT(Employees[[#This Row],[Middlename]],1),IF(ISBLANK(Employees[[#This Row],[Middlename]])," ","."))</f>
        <v>COSME CORAZON O.</v>
      </c>
      <c r="C156" s="8" t="s">
        <v>268</v>
      </c>
      <c r="D156" s="8" t="s">
        <v>1446</v>
      </c>
      <c r="E156" s="8" t="s">
        <v>584</v>
      </c>
      <c r="F156" s="8" t="s">
        <v>1295</v>
      </c>
      <c r="G156" s="18" t="s">
        <v>1295</v>
      </c>
      <c r="H156" s="8" t="s">
        <v>1717</v>
      </c>
    </row>
    <row r="157" spans="1:8" ht="30" hidden="1" customHeight="1" x14ac:dyDescent="0.3">
      <c r="A157" s="44">
        <f t="shared" si="2"/>
        <v>152</v>
      </c>
      <c r="B157" s="8" t="str">
        <f>CONCATENATE(Employees[[#This Row],[Lastname]]," ",Employees[[#This Row],[Firstname]], " ",LEFT(Employees[[#This Row],[Middlename]],1),IF(ISBLANK(Employees[[#This Row],[Middlename]])," ","."))</f>
        <v>COSME MA VICTORIA M.</v>
      </c>
      <c r="C157" s="8" t="s">
        <v>268</v>
      </c>
      <c r="D157" s="8" t="s">
        <v>269</v>
      </c>
      <c r="E157" s="8" t="s">
        <v>84</v>
      </c>
      <c r="F157" s="8" t="s">
        <v>125</v>
      </c>
      <c r="G157" s="18" t="s">
        <v>2008</v>
      </c>
      <c r="H157" s="8" t="s">
        <v>199</v>
      </c>
    </row>
    <row r="158" spans="1:8" ht="30" hidden="1" customHeight="1" x14ac:dyDescent="0.3">
      <c r="A158" s="44">
        <f t="shared" si="2"/>
        <v>153</v>
      </c>
      <c r="B158" s="8" t="str">
        <f>CONCATENATE(Employees[[#This Row],[Lastname]]," ",Employees[[#This Row],[Firstname]], " ",LEFT(Employees[[#This Row],[Middlename]],1),IF(ISBLANK(Employees[[#This Row],[Middlename]])," ","."))</f>
        <v>COSTANTE  SYLVIA C.</v>
      </c>
      <c r="C158" s="8" t="s">
        <v>990</v>
      </c>
      <c r="D158" s="8" t="s">
        <v>991</v>
      </c>
      <c r="E158" s="8" t="s">
        <v>134</v>
      </c>
      <c r="F158" s="8" t="s">
        <v>174</v>
      </c>
      <c r="G158" s="18" t="s">
        <v>2008</v>
      </c>
      <c r="H158" s="8" t="s">
        <v>334</v>
      </c>
    </row>
    <row r="159" spans="1:8" ht="30" hidden="1" customHeight="1" x14ac:dyDescent="0.3">
      <c r="A159" s="44">
        <f t="shared" si="2"/>
        <v>154</v>
      </c>
      <c r="B159" s="8" t="str">
        <f>CONCATENATE(Employees[[#This Row],[Lastname]]," ",Employees[[#This Row],[Firstname]], " ",LEFT(Employees[[#This Row],[Middlename]],1),IF(ISBLANK(Employees[[#This Row],[Middlename]])," ","."))</f>
        <v>COSTANTE HERBERT F.</v>
      </c>
      <c r="C159" s="8" t="s">
        <v>1447</v>
      </c>
      <c r="D159" s="8" t="s">
        <v>1448</v>
      </c>
      <c r="E159" s="8" t="s">
        <v>1436</v>
      </c>
      <c r="F159" s="8" t="s">
        <v>1712</v>
      </c>
      <c r="G159" s="18" t="s">
        <v>1712</v>
      </c>
      <c r="H159" s="8" t="s">
        <v>152</v>
      </c>
    </row>
    <row r="160" spans="1:8" ht="30" hidden="1" customHeight="1" x14ac:dyDescent="0.3">
      <c r="A160" s="44">
        <f t="shared" si="2"/>
        <v>155</v>
      </c>
      <c r="B160" s="8" t="str">
        <f>CONCATENATE(Employees[[#This Row],[Lastname]]," ",Employees[[#This Row],[Firstname]], " ",LEFT(Employees[[#This Row],[Middlename]],1),IF(ISBLANK(Employees[[#This Row],[Middlename]])," ","."))</f>
        <v>COTONER NELIA C.</v>
      </c>
      <c r="C160" s="8" t="s">
        <v>481</v>
      </c>
      <c r="D160" s="8" t="s">
        <v>482</v>
      </c>
      <c r="E160" s="8" t="s">
        <v>134</v>
      </c>
      <c r="F160" s="8" t="s">
        <v>483</v>
      </c>
      <c r="G160" s="18" t="s">
        <v>2008</v>
      </c>
      <c r="H160" s="8" t="s">
        <v>484</v>
      </c>
    </row>
    <row r="161" spans="1:8" ht="30" hidden="1" customHeight="1" x14ac:dyDescent="0.3">
      <c r="A161" s="44">
        <f t="shared" si="2"/>
        <v>156</v>
      </c>
      <c r="B161" s="8" t="str">
        <f>CONCATENATE(Employees[[#This Row],[Lastname]]," ",Employees[[#This Row],[Firstname]], " ",LEFT(Employees[[#This Row],[Middlename]],1),IF(ISBLANK(Employees[[#This Row],[Middlename]])," ","."))</f>
        <v>CREUS SAMUEL A.</v>
      </c>
      <c r="C161" s="18" t="s">
        <v>789</v>
      </c>
      <c r="D161" s="18" t="s">
        <v>2095</v>
      </c>
      <c r="E161" s="18" t="s">
        <v>88</v>
      </c>
      <c r="F161" s="18" t="s">
        <v>2096</v>
      </c>
      <c r="G161" s="8"/>
      <c r="H161" s="18" t="s">
        <v>2086</v>
      </c>
    </row>
    <row r="162" spans="1:8" ht="30" hidden="1" customHeight="1" x14ac:dyDescent="0.3">
      <c r="A162" s="44">
        <f t="shared" si="2"/>
        <v>157</v>
      </c>
      <c r="B162" s="8" t="str">
        <f>CONCATENATE(Employees[[#This Row],[Lastname]]," ",Employees[[#This Row],[Firstname]], " ",LEFT(Employees[[#This Row],[Middlename]],1),IF(ISBLANK(Employees[[#This Row],[Middlename]])," ","."))</f>
        <v>CRIZALDO THELMA U.</v>
      </c>
      <c r="C162" s="8" t="s">
        <v>831</v>
      </c>
      <c r="D162" s="8" t="s">
        <v>832</v>
      </c>
      <c r="E162" s="8" t="s">
        <v>597</v>
      </c>
      <c r="F162" s="8" t="s">
        <v>162</v>
      </c>
      <c r="G162" s="8" t="s">
        <v>2008</v>
      </c>
      <c r="H162" s="8" t="s">
        <v>135</v>
      </c>
    </row>
    <row r="163" spans="1:8" ht="30" hidden="1" customHeight="1" x14ac:dyDescent="0.3">
      <c r="A163" s="44">
        <f t="shared" si="2"/>
        <v>158</v>
      </c>
      <c r="B163" s="8" t="str">
        <f>CONCATENATE(Employees[[#This Row],[Lastname]]," ",Employees[[#This Row],[Firstname]], " ",LEFT(Employees[[#This Row],[Middlename]],1),IF(ISBLANK(Employees[[#This Row],[Middlename]])," ","."))</f>
        <v>CROOX VALERIE R.</v>
      </c>
      <c r="C163" s="8" t="s">
        <v>1449</v>
      </c>
      <c r="D163" s="8" t="s">
        <v>1450</v>
      </c>
      <c r="E163" s="8" t="s">
        <v>1451</v>
      </c>
      <c r="F163" s="8" t="s">
        <v>1295</v>
      </c>
      <c r="G163" s="18" t="s">
        <v>1295</v>
      </c>
      <c r="H163" s="8" t="s">
        <v>97</v>
      </c>
    </row>
    <row r="164" spans="1:8" ht="30" hidden="1" customHeight="1" x14ac:dyDescent="0.3">
      <c r="A164" s="44">
        <f t="shared" si="2"/>
        <v>159</v>
      </c>
      <c r="B164" s="8" t="str">
        <f>CONCATENATE(Employees[[#This Row],[Lastname]]," ",Employees[[#This Row],[Firstname]], " ",LEFT(Employees[[#This Row],[Middlename]],1),IF(ISBLANK(Employees[[#This Row],[Middlename]])," ","."))</f>
        <v>CRUZADA MAGDALENA A.</v>
      </c>
      <c r="C164" s="8" t="s">
        <v>498</v>
      </c>
      <c r="D164" s="8" t="s">
        <v>499</v>
      </c>
      <c r="E164" s="8" t="s">
        <v>513</v>
      </c>
      <c r="F164" s="8" t="s">
        <v>170</v>
      </c>
      <c r="G164" s="18" t="s">
        <v>2008</v>
      </c>
      <c r="H164" s="8" t="s">
        <v>484</v>
      </c>
    </row>
    <row r="165" spans="1:8" ht="30" hidden="1" customHeight="1" x14ac:dyDescent="0.3">
      <c r="A165" s="44">
        <f t="shared" si="2"/>
        <v>160</v>
      </c>
      <c r="B165" s="8" t="str">
        <f>CONCATENATE(Employees[[#This Row],[Lastname]]," ",Employees[[#This Row],[Firstname]], " ",LEFT(Employees[[#This Row],[Middlename]],1),IF(ISBLANK(Employees[[#This Row],[Middlename]])," ","."))</f>
        <v>CUENO FLOR M.</v>
      </c>
      <c r="C165" s="8" t="s">
        <v>1452</v>
      </c>
      <c r="D165" s="8" t="s">
        <v>1453</v>
      </c>
      <c r="E165" s="8" t="s">
        <v>557</v>
      </c>
      <c r="F165" s="8" t="s">
        <v>1295</v>
      </c>
      <c r="G165" s="18" t="s">
        <v>1295</v>
      </c>
      <c r="H165" s="8" t="s">
        <v>199</v>
      </c>
    </row>
    <row r="166" spans="1:8" ht="30" hidden="1" customHeight="1" x14ac:dyDescent="0.3">
      <c r="A166" s="44">
        <f t="shared" si="2"/>
        <v>161</v>
      </c>
      <c r="B166" s="8" t="str">
        <f>CONCATENATE(Employees[[#This Row],[Lastname]]," ",Employees[[#This Row],[Firstname]], " ",LEFT(Employees[[#This Row],[Middlename]],1),IF(ISBLANK(Employees[[#This Row],[Middlename]])," ","."))</f>
        <v>CUIZON DAYLIN M.</v>
      </c>
      <c r="C166" s="18" t="s">
        <v>2077</v>
      </c>
      <c r="D166" s="18" t="s">
        <v>2078</v>
      </c>
      <c r="E166" s="18" t="s">
        <v>2081</v>
      </c>
      <c r="F166" s="18" t="s">
        <v>2079</v>
      </c>
      <c r="G166" s="18" t="s">
        <v>1295</v>
      </c>
      <c r="H166" s="18" t="s">
        <v>1070</v>
      </c>
    </row>
    <row r="167" spans="1:8" ht="30" hidden="1" customHeight="1" x14ac:dyDescent="0.3">
      <c r="A167" s="44">
        <f t="shared" si="2"/>
        <v>162</v>
      </c>
      <c r="B167" s="8" t="str">
        <f>CONCATENATE(Employees[[#This Row],[Lastname]]," ",Employees[[#This Row],[Firstname]], " ",LEFT(Employees[[#This Row],[Middlename]],1),IF(ISBLANK(Employees[[#This Row],[Middlename]])," ","."))</f>
        <v>DAÑO ALMA R.</v>
      </c>
      <c r="C167" s="8" t="s">
        <v>1317</v>
      </c>
      <c r="D167" s="8" t="s">
        <v>87</v>
      </c>
      <c r="E167" s="8" t="s">
        <v>154</v>
      </c>
      <c r="F167" s="8" t="s">
        <v>198</v>
      </c>
      <c r="G167" s="18" t="s">
        <v>2008</v>
      </c>
      <c r="H167" s="8" t="s">
        <v>442</v>
      </c>
    </row>
    <row r="168" spans="1:8" ht="30" hidden="1" customHeight="1" x14ac:dyDescent="0.3">
      <c r="A168" s="44">
        <f t="shared" si="2"/>
        <v>163</v>
      </c>
      <c r="B168" s="8" t="str">
        <f>CONCATENATE(Employees[[#This Row],[Lastname]]," ",Employees[[#This Row],[Firstname]], " ",LEFT(Employees[[#This Row],[Middlename]],1),IF(ISBLANK(Employees[[#This Row],[Middlename]])," ","."))</f>
        <v>DATU SHIRLEY G.</v>
      </c>
      <c r="C168" s="8" t="s">
        <v>1454</v>
      </c>
      <c r="D168" s="8" t="s">
        <v>1455</v>
      </c>
      <c r="E168" s="8" t="s">
        <v>1456</v>
      </c>
      <c r="F168" s="8" t="s">
        <v>1723</v>
      </c>
      <c r="G168" s="18" t="s">
        <v>1295</v>
      </c>
      <c r="H168" s="8" t="s">
        <v>97</v>
      </c>
    </row>
    <row r="169" spans="1:8" ht="30" hidden="1" customHeight="1" x14ac:dyDescent="0.3">
      <c r="A169" s="44">
        <f t="shared" si="2"/>
        <v>164</v>
      </c>
      <c r="B169" s="8" t="str">
        <f>CONCATENATE(Employees[[#This Row],[Lastname]]," ",Employees[[#This Row],[Firstname]], " ",LEFT(Employees[[#This Row],[Middlename]],1),IF(ISBLANK(Employees[[#This Row],[Middlename]])," ","."))</f>
        <v>DAVID MELANIE D.</v>
      </c>
      <c r="C169" s="8" t="s">
        <v>1457</v>
      </c>
      <c r="D169" s="8" t="s">
        <v>708</v>
      </c>
      <c r="E169" s="8" t="s">
        <v>100</v>
      </c>
      <c r="F169" s="8" t="s">
        <v>1295</v>
      </c>
      <c r="G169" s="18" t="s">
        <v>1295</v>
      </c>
      <c r="H169" s="8" t="s">
        <v>1717</v>
      </c>
    </row>
    <row r="170" spans="1:8" ht="30" hidden="1" customHeight="1" x14ac:dyDescent="0.3">
      <c r="A170" s="44">
        <f t="shared" si="2"/>
        <v>165</v>
      </c>
      <c r="B170" s="8" t="str">
        <f>CONCATENATE(Employees[[#This Row],[Lastname]]," ",Employees[[#This Row],[Firstname]], " ",LEFT(Employees[[#This Row],[Middlename]],1),IF(ISBLANK(Employees[[#This Row],[Middlename]])," ","."))</f>
        <v>DE ASIS JANETTE D.</v>
      </c>
      <c r="C170" s="8" t="s">
        <v>1458</v>
      </c>
      <c r="D170" s="8" t="s">
        <v>1459</v>
      </c>
      <c r="E170" s="8" t="s">
        <v>119</v>
      </c>
      <c r="F170" s="8" t="s">
        <v>1295</v>
      </c>
      <c r="G170" s="18" t="s">
        <v>1295</v>
      </c>
      <c r="H170" s="8" t="s">
        <v>152</v>
      </c>
    </row>
    <row r="171" spans="1:8" ht="30" hidden="1" customHeight="1" x14ac:dyDescent="0.3">
      <c r="A171" s="44">
        <f t="shared" si="2"/>
        <v>166</v>
      </c>
      <c r="B171" s="8" t="str">
        <f>CONCATENATE(Employees[[#This Row],[Lastname]]," ",Employees[[#This Row],[Firstname]], " ",LEFT(Employees[[#This Row],[Middlename]],1),IF(ISBLANK(Employees[[#This Row],[Middlename]])," ","."))</f>
        <v>DE CASTRO  CHRISTINE JEAN D.</v>
      </c>
      <c r="C171" s="8" t="s">
        <v>456</v>
      </c>
      <c r="D171" s="8" t="s">
        <v>1460</v>
      </c>
      <c r="E171" s="8" t="s">
        <v>119</v>
      </c>
      <c r="F171" s="8" t="s">
        <v>1295</v>
      </c>
      <c r="G171" s="18" t="s">
        <v>1295</v>
      </c>
      <c r="H171" s="8" t="s">
        <v>213</v>
      </c>
    </row>
    <row r="172" spans="1:8" ht="30" hidden="1" customHeight="1" x14ac:dyDescent="0.3">
      <c r="A172" s="44">
        <f t="shared" si="2"/>
        <v>167</v>
      </c>
      <c r="B172" s="8" t="str">
        <f>CONCATENATE(Employees[[#This Row],[Lastname]]," ",Employees[[#This Row],[Firstname]], " ",LEFT(Employees[[#This Row],[Middlename]],1),IF(ISBLANK(Employees[[#This Row],[Middlename]])," ","."))</f>
        <v>DE CASTRO JOSEPH NHOEL T.</v>
      </c>
      <c r="C172" s="8" t="s">
        <v>456</v>
      </c>
      <c r="D172" s="8" t="s">
        <v>958</v>
      </c>
      <c r="E172" s="8" t="s">
        <v>956</v>
      </c>
      <c r="F172" s="8" t="s">
        <v>957</v>
      </c>
      <c r="G172" s="8" t="s">
        <v>2008</v>
      </c>
      <c r="H172" s="8" t="s">
        <v>540</v>
      </c>
    </row>
    <row r="173" spans="1:8" ht="30" hidden="1" customHeight="1" x14ac:dyDescent="0.3">
      <c r="A173" s="44">
        <f t="shared" si="2"/>
        <v>168</v>
      </c>
      <c r="B173" s="8" t="str">
        <f>CONCATENATE(Employees[[#This Row],[Lastname]]," ",Employees[[#This Row],[Firstname]], " ",LEFT(Employees[[#This Row],[Middlename]],1),IF(ISBLANK(Employees[[#This Row],[Middlename]])," ","."))</f>
        <v>DE CASTRO JUANITA M.</v>
      </c>
      <c r="C173" s="8" t="s">
        <v>456</v>
      </c>
      <c r="D173" s="8" t="s">
        <v>457</v>
      </c>
      <c r="E173" s="8" t="s">
        <v>84</v>
      </c>
      <c r="F173" s="8" t="s">
        <v>458</v>
      </c>
      <c r="G173" s="18" t="s">
        <v>2008</v>
      </c>
      <c r="H173" s="8" t="s">
        <v>273</v>
      </c>
    </row>
    <row r="174" spans="1:8" ht="30" hidden="1" customHeight="1" x14ac:dyDescent="0.3">
      <c r="A174" s="44">
        <f t="shared" si="2"/>
        <v>169</v>
      </c>
      <c r="B174" s="8" t="str">
        <f>CONCATENATE(Employees[[#This Row],[Lastname]]," ",Employees[[#This Row],[Firstname]], " ",LEFT(Employees[[#This Row],[Middlename]],1),IF(ISBLANK(Employees[[#This Row],[Middlename]])," ","."))</f>
        <v>DE CASTRO MARYLEN A.</v>
      </c>
      <c r="C174" s="18" t="s">
        <v>456</v>
      </c>
      <c r="D174" s="18" t="s">
        <v>2135</v>
      </c>
      <c r="E174" s="18" t="s">
        <v>88</v>
      </c>
      <c r="F174" s="18" t="s">
        <v>2136</v>
      </c>
      <c r="G174" s="8"/>
      <c r="H174" s="18" t="s">
        <v>141</v>
      </c>
    </row>
    <row r="175" spans="1:8" ht="30" hidden="1" customHeight="1" x14ac:dyDescent="0.3">
      <c r="A175" s="44">
        <f t="shared" si="2"/>
        <v>170</v>
      </c>
      <c r="B175" s="8" t="str">
        <f>CONCATENATE(Employees[[#This Row],[Lastname]]," ",Employees[[#This Row],[Firstname]], " ",LEFT(Employees[[#This Row],[Middlename]],1),IF(ISBLANK(Employees[[#This Row],[Middlename]])," ","."))</f>
        <v>DE GRANO LIUSA R.</v>
      </c>
      <c r="C175" s="8" t="s">
        <v>419</v>
      </c>
      <c r="D175" s="8" t="s">
        <v>772</v>
      </c>
      <c r="E175" s="8" t="s">
        <v>333</v>
      </c>
      <c r="F175" s="8" t="s">
        <v>125</v>
      </c>
      <c r="G175" s="18" t="s">
        <v>2008</v>
      </c>
      <c r="H175" s="8" t="s">
        <v>103</v>
      </c>
    </row>
    <row r="176" spans="1:8" ht="30" hidden="1" customHeight="1" x14ac:dyDescent="0.3">
      <c r="A176" s="44">
        <f t="shared" si="2"/>
        <v>171</v>
      </c>
      <c r="B176" s="8" t="str">
        <f>CONCATENATE(Employees[[#This Row],[Lastname]]," ",Employees[[#This Row],[Firstname]], " ",LEFT(Employees[[#This Row],[Middlename]],1),IF(ISBLANK(Employees[[#This Row],[Middlename]])," ","."))</f>
        <v>DE GRANO MA. ERLINDA F.</v>
      </c>
      <c r="C176" s="8" t="s">
        <v>419</v>
      </c>
      <c r="D176" s="8" t="s">
        <v>420</v>
      </c>
      <c r="E176" s="8" t="s">
        <v>239</v>
      </c>
      <c r="F176" s="8" t="s">
        <v>125</v>
      </c>
      <c r="G176" s="18" t="s">
        <v>2008</v>
      </c>
      <c r="H176" s="8" t="s">
        <v>103</v>
      </c>
    </row>
    <row r="177" spans="1:8" ht="30" hidden="1" customHeight="1" x14ac:dyDescent="0.3">
      <c r="A177" s="44">
        <f t="shared" si="2"/>
        <v>172</v>
      </c>
      <c r="B177" s="8" t="str">
        <f>CONCATENATE(Employees[[#This Row],[Lastname]]," ",Employees[[#This Row],[Firstname]], " ",LEFT(Employees[[#This Row],[Middlename]],1),IF(ISBLANK(Employees[[#This Row],[Middlename]])," ","."))</f>
        <v>DE GUIA MARIVIC B.</v>
      </c>
      <c r="C177" s="8" t="s">
        <v>1461</v>
      </c>
      <c r="D177" s="8" t="s">
        <v>1462</v>
      </c>
      <c r="E177" s="8" t="s">
        <v>1463</v>
      </c>
      <c r="F177" s="8" t="s">
        <v>1712</v>
      </c>
      <c r="G177" s="18" t="s">
        <v>1712</v>
      </c>
      <c r="H177" s="8" t="s">
        <v>1713</v>
      </c>
    </row>
    <row r="178" spans="1:8" ht="30" hidden="1" customHeight="1" x14ac:dyDescent="0.3">
      <c r="A178" s="44">
        <f t="shared" si="2"/>
        <v>173</v>
      </c>
      <c r="B178" s="8" t="str">
        <f>CONCATENATE(Employees[[#This Row],[Lastname]]," ",Employees[[#This Row],[Firstname]], " ",LEFT(Employees[[#This Row],[Middlename]],1),IF(ISBLANK(Employees[[#This Row],[Middlename]])," ","."))</f>
        <v xml:space="preserve">DE GUZMAN CLEMENTE  </v>
      </c>
      <c r="C178" s="8" t="s">
        <v>164</v>
      </c>
      <c r="D178" s="8" t="s">
        <v>1464</v>
      </c>
      <c r="E178" s="8"/>
      <c r="F178" s="8" t="s">
        <v>1295</v>
      </c>
      <c r="G178" s="18" t="s">
        <v>1295</v>
      </c>
      <c r="H178" s="8" t="s">
        <v>97</v>
      </c>
    </row>
    <row r="179" spans="1:8" ht="30" hidden="1" customHeight="1" x14ac:dyDescent="0.3">
      <c r="A179" s="44">
        <f t="shared" si="2"/>
        <v>174</v>
      </c>
      <c r="B179" s="8" t="str">
        <f>CONCATENATE(Employees[[#This Row],[Lastname]]," ",Employees[[#This Row],[Firstname]], " ",LEFT(Employees[[#This Row],[Middlename]],1),IF(ISBLANK(Employees[[#This Row],[Middlename]])," ","."))</f>
        <v>DE GUZMAN RONALD ANDREW G.</v>
      </c>
      <c r="C179" s="8" t="s">
        <v>164</v>
      </c>
      <c r="D179" s="8" t="s">
        <v>165</v>
      </c>
      <c r="E179" s="8" t="s">
        <v>811</v>
      </c>
      <c r="F179" s="8" t="s">
        <v>96</v>
      </c>
      <c r="G179" s="8" t="s">
        <v>2008</v>
      </c>
      <c r="H179" s="8" t="s">
        <v>135</v>
      </c>
    </row>
    <row r="180" spans="1:8" ht="30" hidden="1" customHeight="1" x14ac:dyDescent="0.3">
      <c r="A180" s="44">
        <f t="shared" si="2"/>
        <v>175</v>
      </c>
      <c r="B180" s="8" t="str">
        <f>CONCATENATE(Employees[[#This Row],[Lastname]]," ",Employees[[#This Row],[Firstname]], " ",LEFT(Employees[[#This Row],[Middlename]],1),IF(ISBLANK(Employees[[#This Row],[Middlename]])," ","."))</f>
        <v>DE LARA GRACE L.</v>
      </c>
      <c r="C180" s="8" t="s">
        <v>1465</v>
      </c>
      <c r="D180" s="8" t="s">
        <v>1466</v>
      </c>
      <c r="E180" s="8" t="s">
        <v>1467</v>
      </c>
      <c r="F180" s="8" t="s">
        <v>1295</v>
      </c>
      <c r="G180" s="18" t="s">
        <v>1295</v>
      </c>
      <c r="H180" s="8" t="s">
        <v>97</v>
      </c>
    </row>
    <row r="181" spans="1:8" ht="30" hidden="1" customHeight="1" x14ac:dyDescent="0.3">
      <c r="A181" s="44">
        <f t="shared" si="2"/>
        <v>176</v>
      </c>
      <c r="B181" s="8" t="str">
        <f>CONCATENATE(Employees[[#This Row],[Lastname]]," ",Employees[[#This Row],[Firstname]], " ",LEFT(Employees[[#This Row],[Middlename]],1),IF(ISBLANK(Employees[[#This Row],[Middlename]])," ","."))</f>
        <v>DE LEON ANALITA B.</v>
      </c>
      <c r="C181" s="8" t="s">
        <v>1468</v>
      </c>
      <c r="D181" s="8" t="s">
        <v>1469</v>
      </c>
      <c r="E181" s="8" t="s">
        <v>345</v>
      </c>
      <c r="F181" s="8" t="s">
        <v>1295</v>
      </c>
      <c r="G181" s="18" t="s">
        <v>1295</v>
      </c>
      <c r="H181" s="8" t="s">
        <v>199</v>
      </c>
    </row>
    <row r="182" spans="1:8" ht="30" hidden="1" customHeight="1" x14ac:dyDescent="0.3">
      <c r="A182" s="44">
        <f t="shared" si="2"/>
        <v>177</v>
      </c>
      <c r="B182" s="8" t="str">
        <f>CONCATENATE(Employees[[#This Row],[Lastname]]," ",Employees[[#This Row],[Firstname]], " ",LEFT(Employees[[#This Row],[Middlename]],1),IF(ISBLANK(Employees[[#This Row],[Middlename]])," ","."))</f>
        <v xml:space="preserve">DE LUNA ERNESTO  </v>
      </c>
      <c r="C182" s="8" t="s">
        <v>993</v>
      </c>
      <c r="D182" s="8" t="s">
        <v>909</v>
      </c>
      <c r="E182" s="8"/>
      <c r="F182" s="8" t="s">
        <v>198</v>
      </c>
      <c r="G182" s="18" t="s">
        <v>2008</v>
      </c>
      <c r="H182" s="8" t="s">
        <v>593</v>
      </c>
    </row>
    <row r="183" spans="1:8" ht="30" hidden="1" customHeight="1" x14ac:dyDescent="0.3">
      <c r="A183" s="44">
        <f t="shared" ref="A183:A246" si="3">A182+1</f>
        <v>178</v>
      </c>
      <c r="B183" s="8" t="str">
        <f>CONCATENATE(Employees[[#This Row],[Lastname]]," ",Employees[[#This Row],[Firstname]], " ",LEFT(Employees[[#This Row],[Middlename]],1),IF(ISBLANK(Employees[[#This Row],[Middlename]])," ","."))</f>
        <v>OCAMPO ORLANDO R.</v>
      </c>
      <c r="C183" s="8" t="s">
        <v>842</v>
      </c>
      <c r="D183" s="8" t="s">
        <v>843</v>
      </c>
      <c r="E183" s="8" t="s">
        <v>333</v>
      </c>
      <c r="F183" s="8" t="s">
        <v>198</v>
      </c>
      <c r="G183" s="18" t="s">
        <v>2008</v>
      </c>
      <c r="H183" s="8" t="s">
        <v>273</v>
      </c>
    </row>
    <row r="184" spans="1:8" ht="30" hidden="1" customHeight="1" x14ac:dyDescent="0.3">
      <c r="A184" s="44">
        <f t="shared" si="3"/>
        <v>179</v>
      </c>
      <c r="B184" s="8" t="str">
        <f>CONCATENATE(Employees[[#This Row],[Lastname]]," ",Employees[[#This Row],[Firstname]], " ",LEFT(Employees[[#This Row],[Middlename]],1),IF(ISBLANK(Employees[[#This Row],[Middlename]])," ","."))</f>
        <v>OCAMPO NOVELYN U.</v>
      </c>
      <c r="C184" s="8" t="s">
        <v>842</v>
      </c>
      <c r="D184" s="8" t="s">
        <v>1611</v>
      </c>
      <c r="E184" s="8" t="s">
        <v>1612</v>
      </c>
      <c r="F184" s="8" t="s">
        <v>1295</v>
      </c>
      <c r="G184" s="18" t="s">
        <v>1295</v>
      </c>
      <c r="H184" s="8" t="s">
        <v>213</v>
      </c>
    </row>
    <row r="185" spans="1:8" ht="30" hidden="1" customHeight="1" x14ac:dyDescent="0.3">
      <c r="A185" s="44">
        <f t="shared" si="3"/>
        <v>180</v>
      </c>
      <c r="B185" s="8" t="str">
        <f>CONCATENATE(Employees[[#This Row],[Lastname]]," ",Employees[[#This Row],[Firstname]], " ",LEFT(Employees[[#This Row],[Middlename]],1),IF(ISBLANK(Employees[[#This Row],[Middlename]])," ","."))</f>
        <v>OCAMPO MERLINDA R.</v>
      </c>
      <c r="C185" s="8" t="s">
        <v>842</v>
      </c>
      <c r="D185" s="8" t="s">
        <v>1610</v>
      </c>
      <c r="E185" s="8" t="s">
        <v>154</v>
      </c>
      <c r="F185" s="8" t="s">
        <v>1295</v>
      </c>
      <c r="G185" s="18" t="s">
        <v>1295</v>
      </c>
      <c r="H185" s="8" t="s">
        <v>97</v>
      </c>
    </row>
    <row r="186" spans="1:8" ht="30" hidden="1" customHeight="1" x14ac:dyDescent="0.3">
      <c r="A186" s="44">
        <f t="shared" si="3"/>
        <v>181</v>
      </c>
      <c r="B186" s="8" t="str">
        <f>CONCATENATE(Employees[[#This Row],[Lastname]]," ",Employees[[#This Row],[Firstname]], " ",LEFT(Employees[[#This Row],[Middlename]],1),IF(ISBLANK(Employees[[#This Row],[Middlename]])," ","."))</f>
        <v>DE SAGUN NANCY D.</v>
      </c>
      <c r="C186" s="8" t="s">
        <v>249</v>
      </c>
      <c r="D186" s="8" t="s">
        <v>1470</v>
      </c>
      <c r="E186" s="8" t="s">
        <v>100</v>
      </c>
      <c r="F186" s="8" t="s">
        <v>1295</v>
      </c>
      <c r="G186" s="18" t="s">
        <v>1295</v>
      </c>
      <c r="H186" s="8" t="s">
        <v>364</v>
      </c>
    </row>
    <row r="187" spans="1:8" ht="30" hidden="1" customHeight="1" x14ac:dyDescent="0.3">
      <c r="A187" s="44">
        <f t="shared" si="3"/>
        <v>182</v>
      </c>
      <c r="B187" s="8" t="str">
        <f>CONCATENATE(Employees[[#This Row],[Lastname]]," ",Employees[[#This Row],[Firstname]], " ",LEFT(Employees[[#This Row],[Middlename]],1),IF(ISBLANK(Employees[[#This Row],[Middlename]])," ","."))</f>
        <v>DE SAGUN VICTOR V.</v>
      </c>
      <c r="C187" s="8" t="s">
        <v>249</v>
      </c>
      <c r="D187" s="8" t="s">
        <v>250</v>
      </c>
      <c r="E187" s="8" t="s">
        <v>150</v>
      </c>
      <c r="F187" s="18" t="s">
        <v>2013</v>
      </c>
      <c r="G187" s="18" t="s">
        <v>2008</v>
      </c>
      <c r="H187" s="8" t="s">
        <v>243</v>
      </c>
    </row>
    <row r="188" spans="1:8" ht="30" hidden="1" customHeight="1" x14ac:dyDescent="0.3">
      <c r="A188" s="44">
        <f t="shared" si="3"/>
        <v>183</v>
      </c>
      <c r="B188" s="8" t="str">
        <f>CONCATENATE(Employees[[#This Row],[Lastname]]," ",Employees[[#This Row],[Firstname]], " ",LEFT(Employees[[#This Row],[Middlename]],1),IF(ISBLANK(Employees[[#This Row],[Middlename]])," ","."))</f>
        <v>DE VILLA JAYVEE U.</v>
      </c>
      <c r="C188" s="8" t="s">
        <v>340</v>
      </c>
      <c r="D188" s="8" t="s">
        <v>2038</v>
      </c>
      <c r="E188" s="8" t="s">
        <v>2039</v>
      </c>
      <c r="F188" s="8" t="s">
        <v>2040</v>
      </c>
      <c r="G188" s="8" t="s">
        <v>2008</v>
      </c>
      <c r="H188" s="8" t="s">
        <v>442</v>
      </c>
    </row>
    <row r="189" spans="1:8" ht="30" hidden="1" customHeight="1" x14ac:dyDescent="0.3">
      <c r="A189" s="44">
        <f t="shared" si="3"/>
        <v>184</v>
      </c>
      <c r="B189" s="8" t="str">
        <f>CONCATENATE(Employees[[#This Row],[Lastname]]," ",Employees[[#This Row],[Firstname]], " ",LEFT(Employees[[#This Row],[Middlename]],1),IF(ISBLANK(Employees[[#This Row],[Middlename]])," ","."))</f>
        <v>DE VILLA MYRNA D.</v>
      </c>
      <c r="C189" s="8" t="s">
        <v>340</v>
      </c>
      <c r="D189" s="8" t="s">
        <v>532</v>
      </c>
      <c r="E189" s="8" t="s">
        <v>786</v>
      </c>
      <c r="F189" s="8" t="s">
        <v>198</v>
      </c>
      <c r="G189" s="18" t="s">
        <v>2008</v>
      </c>
      <c r="H189" s="8" t="s">
        <v>209</v>
      </c>
    </row>
    <row r="190" spans="1:8" ht="30" hidden="1" customHeight="1" x14ac:dyDescent="0.3">
      <c r="A190" s="44">
        <f t="shared" si="3"/>
        <v>185</v>
      </c>
      <c r="B190" s="8" t="str">
        <f>CONCATENATE(Employees[[#This Row],[Lastname]]," ",Employees[[#This Row],[Firstname]], " ",LEFT(Employees[[#This Row],[Middlename]],1),IF(ISBLANK(Employees[[#This Row],[Middlename]])," ","."))</f>
        <v>DE VILLA OFELIA G.</v>
      </c>
      <c r="C190" s="8" t="s">
        <v>340</v>
      </c>
      <c r="D190" s="8" t="s">
        <v>197</v>
      </c>
      <c r="E190" s="8" t="s">
        <v>166</v>
      </c>
      <c r="F190" s="8" t="s">
        <v>198</v>
      </c>
      <c r="G190" s="18" t="s">
        <v>2008</v>
      </c>
      <c r="H190" s="8" t="s">
        <v>338</v>
      </c>
    </row>
    <row r="191" spans="1:8" ht="30" hidden="1" customHeight="1" x14ac:dyDescent="0.3">
      <c r="A191" s="44">
        <f t="shared" si="3"/>
        <v>186</v>
      </c>
      <c r="B191" s="8" t="str">
        <f>CONCATENATE(Employees[[#This Row],[Lastname]]," ",Employees[[#This Row],[Firstname]], " ",LEFT(Employees[[#This Row],[Middlename]],1),IF(ISBLANK(Employees[[#This Row],[Middlename]])," ","."))</f>
        <v>DEL MUNDO ESTER B.</v>
      </c>
      <c r="C191" s="8" t="s">
        <v>450</v>
      </c>
      <c r="D191" s="8" t="s">
        <v>451</v>
      </c>
      <c r="E191" s="8" t="s">
        <v>145</v>
      </c>
      <c r="F191" s="8" t="s">
        <v>125</v>
      </c>
      <c r="G191" s="18" t="s">
        <v>2008</v>
      </c>
      <c r="H191" s="8" t="s">
        <v>273</v>
      </c>
    </row>
    <row r="192" spans="1:8" ht="30" hidden="1" customHeight="1" x14ac:dyDescent="0.3">
      <c r="A192" s="44">
        <f t="shared" si="3"/>
        <v>187</v>
      </c>
      <c r="B192" s="8" t="str">
        <f>CONCATENATE(Employees[[#This Row],[Lastname]]," ",Employees[[#This Row],[Firstname]], " ",LEFT(Employees[[#This Row],[Middlename]],1),IF(ISBLANK(Employees[[#This Row],[Middlename]])," ","."))</f>
        <v>DEL MUNDO HERMOGENES C.</v>
      </c>
      <c r="C192" s="8" t="s">
        <v>450</v>
      </c>
      <c r="D192" s="8" t="s">
        <v>453</v>
      </c>
      <c r="E192" s="8" t="s">
        <v>134</v>
      </c>
      <c r="F192" s="8" t="s">
        <v>454</v>
      </c>
      <c r="G192" s="18" t="s">
        <v>2008</v>
      </c>
      <c r="H192" s="8" t="s">
        <v>273</v>
      </c>
    </row>
    <row r="193" spans="1:8" ht="30" hidden="1" customHeight="1" x14ac:dyDescent="0.3">
      <c r="A193" s="44">
        <f t="shared" si="3"/>
        <v>188</v>
      </c>
      <c r="B193" s="8" t="str">
        <f>CONCATENATE(Employees[[#This Row],[Lastname]]," ",Employees[[#This Row],[Firstname]], " ",LEFT(Employees[[#This Row],[Middlename]],1),IF(ISBLANK(Employees[[#This Row],[Middlename]])," ","."))</f>
        <v>DEL MUNDO JONAS B.</v>
      </c>
      <c r="C193" s="8" t="s">
        <v>450</v>
      </c>
      <c r="D193" s="8" t="s">
        <v>2003</v>
      </c>
      <c r="E193" s="8" t="s">
        <v>145</v>
      </c>
      <c r="F193" s="8" t="s">
        <v>1295</v>
      </c>
      <c r="G193" s="18" t="s">
        <v>1295</v>
      </c>
      <c r="H193" s="8" t="s">
        <v>135</v>
      </c>
    </row>
    <row r="194" spans="1:8" ht="30" hidden="1" customHeight="1" x14ac:dyDescent="0.3">
      <c r="A194" s="44">
        <f t="shared" si="3"/>
        <v>189</v>
      </c>
      <c r="B194" s="8" t="str">
        <f>CONCATENATE(Employees[[#This Row],[Lastname]]," ",Employees[[#This Row],[Firstname]], " ",LEFT(Employees[[#This Row],[Middlename]],1),IF(ISBLANK(Employees[[#This Row],[Middlename]])," ","."))</f>
        <v>DEL MUNDO ROSALLE A.</v>
      </c>
      <c r="C194" s="8" t="s">
        <v>450</v>
      </c>
      <c r="D194" s="8" t="s">
        <v>524</v>
      </c>
      <c r="E194" s="8" t="s">
        <v>88</v>
      </c>
      <c r="F194" s="8" t="s">
        <v>125</v>
      </c>
      <c r="G194" s="18" t="s">
        <v>2008</v>
      </c>
      <c r="H194" s="8" t="s">
        <v>156</v>
      </c>
    </row>
    <row r="195" spans="1:8" ht="30" hidden="1" customHeight="1" x14ac:dyDescent="0.3">
      <c r="A195" s="44">
        <f t="shared" si="3"/>
        <v>190</v>
      </c>
      <c r="B195" s="8" t="str">
        <f>CONCATENATE(Employees[[#This Row],[Lastname]]," ",Employees[[#This Row],[Firstname]], " ",LEFT(Employees[[#This Row],[Middlename]],1),IF(ISBLANK(Employees[[#This Row],[Middlename]])," ","."))</f>
        <v>DELA CRUZ CHARITO A.</v>
      </c>
      <c r="C195" s="8" t="s">
        <v>1019</v>
      </c>
      <c r="D195" s="8" t="s">
        <v>1471</v>
      </c>
      <c r="E195" s="8" t="s">
        <v>666</v>
      </c>
      <c r="F195" s="8" t="s">
        <v>1295</v>
      </c>
      <c r="G195" s="18" t="s">
        <v>1295</v>
      </c>
      <c r="H195" s="8" t="s">
        <v>645</v>
      </c>
    </row>
    <row r="196" spans="1:8" ht="30" hidden="1" customHeight="1" x14ac:dyDescent="0.3">
      <c r="A196" s="44">
        <f t="shared" si="3"/>
        <v>191</v>
      </c>
      <c r="B196" s="8" t="str">
        <f>CONCATENATE(Employees[[#This Row],[Lastname]]," ",Employees[[#This Row],[Firstname]], " ",LEFT(Employees[[#This Row],[Middlename]],1),IF(ISBLANK(Employees[[#This Row],[Middlename]])," ","."))</f>
        <v>DELA CRUZ EVANGELINE P.</v>
      </c>
      <c r="C196" s="8" t="s">
        <v>1019</v>
      </c>
      <c r="D196" s="8" t="s">
        <v>208</v>
      </c>
      <c r="E196" s="8" t="s">
        <v>124</v>
      </c>
      <c r="F196" s="8" t="s">
        <v>125</v>
      </c>
      <c r="G196" s="18" t="s">
        <v>2008</v>
      </c>
      <c r="H196" s="8" t="s">
        <v>1020</v>
      </c>
    </row>
    <row r="197" spans="1:8" ht="30" hidden="1" customHeight="1" x14ac:dyDescent="0.3">
      <c r="A197" s="44">
        <f t="shared" si="3"/>
        <v>192</v>
      </c>
      <c r="B197" s="8" t="str">
        <f>CONCATENATE(Employees[[#This Row],[Lastname]]," ",Employees[[#This Row],[Firstname]], " ",LEFT(Employees[[#This Row],[Middlename]],1),IF(ISBLANK(Employees[[#This Row],[Middlename]])," ","."))</f>
        <v>DELA CRUZ SHIELA G.</v>
      </c>
      <c r="C197" s="8" t="s">
        <v>1019</v>
      </c>
      <c r="D197" s="8" t="s">
        <v>2000</v>
      </c>
      <c r="E197" s="8" t="s">
        <v>2001</v>
      </c>
      <c r="F197" s="8" t="s">
        <v>192</v>
      </c>
      <c r="G197" s="8" t="s">
        <v>2008</v>
      </c>
      <c r="H197" s="8" t="s">
        <v>97</v>
      </c>
    </row>
    <row r="198" spans="1:8" ht="30" hidden="1" customHeight="1" x14ac:dyDescent="0.3">
      <c r="A198" s="44">
        <f t="shared" si="3"/>
        <v>193</v>
      </c>
      <c r="B198" s="8" t="str">
        <f>CONCATENATE(Employees[[#This Row],[Lastname]]," ",Employees[[#This Row],[Firstname]], " ",LEFT(Employees[[#This Row],[Middlename]],1),IF(ISBLANK(Employees[[#This Row],[Middlename]])," ","."))</f>
        <v>DELA GRACIA MA. CECILIA P.</v>
      </c>
      <c r="C198" s="8" t="s">
        <v>868</v>
      </c>
      <c r="D198" s="8" t="s">
        <v>869</v>
      </c>
      <c r="E198" s="8" t="s">
        <v>870</v>
      </c>
      <c r="F198" s="8" t="s">
        <v>871</v>
      </c>
      <c r="G198" s="18" t="s">
        <v>2008</v>
      </c>
      <c r="H198" s="8" t="s">
        <v>442</v>
      </c>
    </row>
    <row r="199" spans="1:8" ht="30" hidden="1" customHeight="1" x14ac:dyDescent="0.3">
      <c r="A199" s="44">
        <f t="shared" si="3"/>
        <v>194</v>
      </c>
      <c r="B199" s="8" t="str">
        <f>CONCATENATE(Employees[[#This Row],[Lastname]]," ",Employees[[#This Row],[Firstname]], " ",LEFT(Employees[[#This Row],[Middlename]],1),IF(ISBLANK(Employees[[#This Row],[Middlename]])," ","."))</f>
        <v>DELA PEÑA ALFREDO C.</v>
      </c>
      <c r="C199" s="8" t="s">
        <v>1003</v>
      </c>
      <c r="D199" s="8" t="s">
        <v>180</v>
      </c>
      <c r="E199" s="8" t="s">
        <v>905</v>
      </c>
      <c r="F199" s="8" t="s">
        <v>904</v>
      </c>
      <c r="G199" s="18" t="s">
        <v>2008</v>
      </c>
      <c r="H199" s="8" t="s">
        <v>273</v>
      </c>
    </row>
    <row r="200" spans="1:8" ht="30" hidden="1" customHeight="1" x14ac:dyDescent="0.3">
      <c r="A200" s="44">
        <f t="shared" si="3"/>
        <v>195</v>
      </c>
      <c r="B200" s="8" t="str">
        <f>CONCATENATE(Employees[[#This Row],[Lastname]]," ",Employees[[#This Row],[Firstname]], " ",LEFT(Employees[[#This Row],[Middlename]],1),IF(ISBLANK(Employees[[#This Row],[Middlename]])," ","."))</f>
        <v>DELFINO NINA C.</v>
      </c>
      <c r="C200" s="8" t="s">
        <v>389</v>
      </c>
      <c r="D200" s="8" t="s">
        <v>390</v>
      </c>
      <c r="E200" s="8" t="s">
        <v>134</v>
      </c>
      <c r="F200" s="8" t="s">
        <v>96</v>
      </c>
      <c r="G200" s="8" t="s">
        <v>2008</v>
      </c>
      <c r="H200" s="8" t="s">
        <v>97</v>
      </c>
    </row>
    <row r="201" spans="1:8" ht="30" hidden="1" customHeight="1" x14ac:dyDescent="0.3">
      <c r="A201" s="44">
        <f t="shared" si="3"/>
        <v>196</v>
      </c>
      <c r="B201" s="8" t="str">
        <f>CONCATENATE(Employees[[#This Row],[Lastname]]," ",Employees[[#This Row],[Firstname]], " ",LEFT(Employees[[#This Row],[Middlename]],1),IF(ISBLANK(Employees[[#This Row],[Middlename]])," ","."))</f>
        <v xml:space="preserve">DELMUNDO JONAS  </v>
      </c>
      <c r="C201" s="18" t="s">
        <v>2123</v>
      </c>
      <c r="D201" s="18" t="s">
        <v>2003</v>
      </c>
      <c r="E201" s="8"/>
      <c r="F201" s="18" t="s">
        <v>2124</v>
      </c>
      <c r="G201" s="8"/>
      <c r="H201" s="18" t="s">
        <v>135</v>
      </c>
    </row>
    <row r="202" spans="1:8" ht="30" hidden="1" customHeight="1" x14ac:dyDescent="0.3">
      <c r="A202" s="44">
        <f t="shared" si="3"/>
        <v>197</v>
      </c>
      <c r="B202" s="8" t="str">
        <f>CONCATENATE(Employees[[#This Row],[Lastname]]," ",Employees[[#This Row],[Firstname]], " ",LEFT(Employees[[#This Row],[Middlename]],1),IF(ISBLANK(Employees[[#This Row],[Middlename]])," ","."))</f>
        <v>DEMATERA PEDRO B.</v>
      </c>
      <c r="C202" s="8" t="s">
        <v>1472</v>
      </c>
      <c r="D202" s="8" t="s">
        <v>1473</v>
      </c>
      <c r="E202" s="8" t="s">
        <v>804</v>
      </c>
      <c r="F202" s="8" t="s">
        <v>1295</v>
      </c>
      <c r="G202" s="18" t="s">
        <v>1295</v>
      </c>
      <c r="H202" s="8" t="s">
        <v>353</v>
      </c>
    </row>
    <row r="203" spans="1:8" ht="30" hidden="1" customHeight="1" x14ac:dyDescent="0.3">
      <c r="A203" s="44">
        <f t="shared" si="3"/>
        <v>198</v>
      </c>
      <c r="B203" s="8" t="str">
        <f>CONCATENATE(Employees[[#This Row],[Lastname]]," ",Employees[[#This Row],[Firstname]], " ",LEFT(Employees[[#This Row],[Middlename]],1),IF(ISBLANK(Employees[[#This Row],[Middlename]])," ","."))</f>
        <v>DERLA APOLONIO JR D.</v>
      </c>
      <c r="C203" s="8" t="s">
        <v>1474</v>
      </c>
      <c r="D203" s="8" t="s">
        <v>1475</v>
      </c>
      <c r="E203" s="8" t="s">
        <v>119</v>
      </c>
      <c r="F203" s="8" t="s">
        <v>1295</v>
      </c>
      <c r="G203" s="18" t="s">
        <v>1295</v>
      </c>
      <c r="H203" s="8" t="s">
        <v>291</v>
      </c>
    </row>
    <row r="204" spans="1:8" ht="30" hidden="1" customHeight="1" x14ac:dyDescent="0.3">
      <c r="A204" s="44">
        <f t="shared" si="3"/>
        <v>199</v>
      </c>
      <c r="B204" s="8" t="str">
        <f>CONCATENATE(Employees[[#This Row],[Lastname]]," ",Employees[[#This Row],[Firstname]], " ",LEFT(Employees[[#This Row],[Middlename]],1),IF(ISBLANK(Employees[[#This Row],[Middlename]])," ","."))</f>
        <v>DERLA ARTHUR D.</v>
      </c>
      <c r="C204" s="8" t="s">
        <v>1474</v>
      </c>
      <c r="D204" s="8" t="s">
        <v>1476</v>
      </c>
      <c r="E204" s="8" t="s">
        <v>1477</v>
      </c>
      <c r="F204" s="8" t="s">
        <v>1295</v>
      </c>
      <c r="G204" s="18" t="s">
        <v>1295</v>
      </c>
      <c r="H204" s="8" t="s">
        <v>291</v>
      </c>
    </row>
    <row r="205" spans="1:8" ht="30" hidden="1" customHeight="1" x14ac:dyDescent="0.3">
      <c r="A205" s="44">
        <f t="shared" si="3"/>
        <v>200</v>
      </c>
      <c r="B205" s="8" t="str">
        <f>CONCATENATE(Employees[[#This Row],[Lastname]]," ",Employees[[#This Row],[Firstname]], " ",LEFT(Employees[[#This Row],[Middlename]],1),IF(ISBLANK(Employees[[#This Row],[Middlename]])," ","."))</f>
        <v>DESEPEDA ADELAIDA R.</v>
      </c>
      <c r="C205" s="18" t="s">
        <v>2121</v>
      </c>
      <c r="D205" s="18" t="s">
        <v>265</v>
      </c>
      <c r="E205" s="18" t="s">
        <v>333</v>
      </c>
      <c r="F205" s="18" t="s">
        <v>1295</v>
      </c>
      <c r="G205" s="8"/>
      <c r="H205" s="18" t="s">
        <v>209</v>
      </c>
    </row>
    <row r="206" spans="1:8" ht="30" hidden="1" customHeight="1" x14ac:dyDescent="0.3">
      <c r="A206" s="44">
        <f t="shared" si="3"/>
        <v>201</v>
      </c>
      <c r="B206" s="8" t="str">
        <f>CONCATENATE(Employees[[#This Row],[Lastname]]," ",Employees[[#This Row],[Firstname]], " ",LEFT(Employees[[#This Row],[Middlename]],1),IF(ISBLANK(Employees[[#This Row],[Middlename]])," ","."))</f>
        <v>DESINGAŃO PURIFICACION A.</v>
      </c>
      <c r="C206" s="8" t="s">
        <v>1478</v>
      </c>
      <c r="D206" s="8" t="s">
        <v>1479</v>
      </c>
      <c r="E206" s="8" t="s">
        <v>1480</v>
      </c>
      <c r="F206" s="8" t="s">
        <v>1295</v>
      </c>
      <c r="G206" s="18" t="s">
        <v>1295</v>
      </c>
      <c r="H206" s="8" t="s">
        <v>364</v>
      </c>
    </row>
    <row r="207" spans="1:8" ht="30" hidden="1" customHeight="1" x14ac:dyDescent="0.3">
      <c r="A207" s="44">
        <f t="shared" si="3"/>
        <v>202</v>
      </c>
      <c r="B207" s="8" t="str">
        <f>CONCATENATE(Employees[[#This Row],[Lastname]]," ",Employees[[#This Row],[Firstname]], " ",LEFT(Employees[[#This Row],[Middlename]],1),IF(ISBLANK(Employees[[#This Row],[Middlename]])," ","."))</f>
        <v xml:space="preserve">DESIPEDA ALDWIN  </v>
      </c>
      <c r="C207" s="18" t="s">
        <v>1481</v>
      </c>
      <c r="D207" s="18" t="s">
        <v>2119</v>
      </c>
      <c r="E207" s="8"/>
      <c r="F207" s="18" t="s">
        <v>1295</v>
      </c>
      <c r="G207" s="18"/>
      <c r="H207" s="18" t="s">
        <v>291</v>
      </c>
    </row>
    <row r="208" spans="1:8" ht="30" hidden="1" customHeight="1" x14ac:dyDescent="0.3">
      <c r="A208" s="44">
        <f t="shared" si="3"/>
        <v>203</v>
      </c>
      <c r="B208" s="8" t="str">
        <f>CONCATENATE(Employees[[#This Row],[Lastname]]," ",Employees[[#This Row],[Firstname]], " ",LEFT(Employees[[#This Row],[Middlename]],1),IF(ISBLANK(Employees[[#This Row],[Middlename]])," ","."))</f>
        <v>DESIPEDA MACARIA P.</v>
      </c>
      <c r="C208" s="8" t="s">
        <v>1481</v>
      </c>
      <c r="D208" s="8" t="s">
        <v>1482</v>
      </c>
      <c r="E208" s="8" t="s">
        <v>1483</v>
      </c>
      <c r="F208" s="8" t="s">
        <v>1295</v>
      </c>
      <c r="G208" s="18" t="s">
        <v>1295</v>
      </c>
      <c r="H208" s="8" t="s">
        <v>1713</v>
      </c>
    </row>
    <row r="209" spans="1:8" ht="30" hidden="1" customHeight="1" x14ac:dyDescent="0.3">
      <c r="A209" s="44">
        <f t="shared" si="3"/>
        <v>204</v>
      </c>
      <c r="B209" s="8" t="str">
        <f>CONCATENATE(Employees[[#This Row],[Lastname]]," ",Employees[[#This Row],[Firstname]], " ",LEFT(Employees[[#This Row],[Middlename]],1),IF(ISBLANK(Employees[[#This Row],[Middlename]])," ","."))</f>
        <v>DEVILLA ALICE P.</v>
      </c>
      <c r="C209" s="18" t="s">
        <v>2115</v>
      </c>
      <c r="D209" s="18" t="s">
        <v>2116</v>
      </c>
      <c r="E209" s="18" t="s">
        <v>124</v>
      </c>
      <c r="F209" s="18" t="s">
        <v>1295</v>
      </c>
      <c r="G209" s="8"/>
      <c r="H209" s="18" t="s">
        <v>2071</v>
      </c>
    </row>
    <row r="210" spans="1:8" ht="30" hidden="1" customHeight="1" x14ac:dyDescent="0.3">
      <c r="A210" s="44">
        <f t="shared" si="3"/>
        <v>205</v>
      </c>
      <c r="B210" s="8" t="str">
        <f>CONCATENATE(Employees[[#This Row],[Lastname]]," ",Employees[[#This Row],[Firstname]], " ",LEFT(Employees[[#This Row],[Middlename]],1),IF(ISBLANK(Employees[[#This Row],[Middlename]])," ","."))</f>
        <v>DIAZ CAROLINA P.</v>
      </c>
      <c r="C210" s="8" t="s">
        <v>1292</v>
      </c>
      <c r="D210" s="8" t="s">
        <v>545</v>
      </c>
      <c r="E210" s="8" t="s">
        <v>124</v>
      </c>
      <c r="F210" s="8" t="s">
        <v>1295</v>
      </c>
      <c r="G210" s="18" t="s">
        <v>1295</v>
      </c>
      <c r="H210" s="8" t="s">
        <v>364</v>
      </c>
    </row>
    <row r="211" spans="1:8" ht="30" hidden="1" customHeight="1" x14ac:dyDescent="0.3">
      <c r="A211" s="44">
        <f t="shared" si="3"/>
        <v>206</v>
      </c>
      <c r="B211" s="8" t="str">
        <f>CONCATENATE(Employees[[#This Row],[Lastname]]," ",Employees[[#This Row],[Firstname]], " ",LEFT(Employees[[#This Row],[Middlename]],1),IF(ISBLANK(Employees[[#This Row],[Middlename]])," ","."))</f>
        <v>DIAZ CAROLINA P.</v>
      </c>
      <c r="C211" s="8" t="s">
        <v>1292</v>
      </c>
      <c r="D211" s="8" t="s">
        <v>545</v>
      </c>
      <c r="E211" s="8" t="s">
        <v>124</v>
      </c>
      <c r="F211" s="8" t="s">
        <v>1293</v>
      </c>
      <c r="G211" s="18" t="s">
        <v>2008</v>
      </c>
      <c r="H211" s="8" t="s">
        <v>1294</v>
      </c>
    </row>
    <row r="212" spans="1:8" ht="30" hidden="1" customHeight="1" x14ac:dyDescent="0.3">
      <c r="A212" s="44">
        <f t="shared" si="3"/>
        <v>207</v>
      </c>
      <c r="B212" s="8" t="str">
        <f>CONCATENATE(Employees[[#This Row],[Lastname]]," ",Employees[[#This Row],[Firstname]], " ",LEFT(Employees[[#This Row],[Middlename]],1),IF(ISBLANK(Employees[[#This Row],[Middlename]])," ","."))</f>
        <v xml:space="preserve">DIGNO DANILO  </v>
      </c>
      <c r="C212" s="8" t="s">
        <v>1484</v>
      </c>
      <c r="D212" s="8" t="s">
        <v>309</v>
      </c>
      <c r="E212" s="8"/>
      <c r="F212" s="8" t="s">
        <v>1295</v>
      </c>
      <c r="G212" s="18" t="s">
        <v>1295</v>
      </c>
      <c r="H212" s="8" t="s">
        <v>291</v>
      </c>
    </row>
    <row r="213" spans="1:8" ht="30" hidden="1" customHeight="1" x14ac:dyDescent="0.3">
      <c r="A213" s="44">
        <f t="shared" si="3"/>
        <v>208</v>
      </c>
      <c r="B213" s="8" t="str">
        <f>CONCATENATE(Employees[[#This Row],[Lastname]]," ",Employees[[#This Row],[Firstname]], " ",LEFT(Employees[[#This Row],[Middlename]],1),IF(ISBLANK(Employees[[#This Row],[Middlename]])," ","."))</f>
        <v xml:space="preserve">DIGO MANUEL  </v>
      </c>
      <c r="C213" s="8" t="s">
        <v>293</v>
      </c>
      <c r="D213" s="8" t="s">
        <v>294</v>
      </c>
      <c r="E213" s="8"/>
      <c r="F213" s="18" t="s">
        <v>2014</v>
      </c>
      <c r="G213" s="18" t="s">
        <v>2008</v>
      </c>
      <c r="H213" s="8" t="s">
        <v>199</v>
      </c>
    </row>
    <row r="214" spans="1:8" ht="30" hidden="1" customHeight="1" x14ac:dyDescent="0.3">
      <c r="A214" s="44">
        <f t="shared" si="3"/>
        <v>209</v>
      </c>
      <c r="B214" s="8" t="str">
        <f>CONCATENATE(Employees[[#This Row],[Lastname]]," ",Employees[[#This Row],[Firstname]], " ",LEFT(Employees[[#This Row],[Middlename]],1),IF(ISBLANK(Employees[[#This Row],[Middlename]])," ","."))</f>
        <v>DIGO MARIE BERNADETTE C.</v>
      </c>
      <c r="C214" s="8" t="s">
        <v>293</v>
      </c>
      <c r="D214" s="8" t="s">
        <v>1485</v>
      </c>
      <c r="E214" s="8" t="s">
        <v>1486</v>
      </c>
      <c r="F214" s="8" t="s">
        <v>1295</v>
      </c>
      <c r="G214" s="18" t="s">
        <v>1295</v>
      </c>
      <c r="H214" s="8" t="s">
        <v>97</v>
      </c>
    </row>
    <row r="215" spans="1:8" ht="30" hidden="1" customHeight="1" x14ac:dyDescent="0.3">
      <c r="A215" s="44">
        <f t="shared" si="3"/>
        <v>210</v>
      </c>
      <c r="B215" s="8" t="str">
        <f>CONCATENATE(Employees[[#This Row],[Lastname]]," ",Employees[[#This Row],[Firstname]], " ",LEFT(Employees[[#This Row],[Middlename]],1),IF(ISBLANK(Employees[[#This Row],[Middlename]])," ","."))</f>
        <v>DILIDILI AIREEN M.</v>
      </c>
      <c r="C215" s="8" t="s">
        <v>1487</v>
      </c>
      <c r="D215" s="8" t="s">
        <v>1488</v>
      </c>
      <c r="E215" s="8" t="s">
        <v>810</v>
      </c>
      <c r="F215" s="8" t="s">
        <v>1295</v>
      </c>
      <c r="G215" s="18" t="s">
        <v>1295</v>
      </c>
      <c r="H215" s="8" t="s">
        <v>1713</v>
      </c>
    </row>
    <row r="216" spans="1:8" ht="30" hidden="1" customHeight="1" x14ac:dyDescent="0.3">
      <c r="A216" s="44">
        <f t="shared" si="3"/>
        <v>211</v>
      </c>
      <c r="B216" s="8" t="str">
        <f>CONCATENATE(Employees[[#This Row],[Lastname]]," ",Employees[[#This Row],[Firstname]], " ",LEFT(Employees[[#This Row],[Middlename]],1),IF(ISBLANK(Employees[[#This Row],[Middlename]])," ","."))</f>
        <v>DIMAANO LEOVIGILDA A.</v>
      </c>
      <c r="C216" s="8" t="s">
        <v>1489</v>
      </c>
      <c r="D216" s="8" t="s">
        <v>1490</v>
      </c>
      <c r="E216" s="8" t="s">
        <v>286</v>
      </c>
      <c r="F216" s="8" t="s">
        <v>1295</v>
      </c>
      <c r="G216" s="18" t="s">
        <v>1295</v>
      </c>
      <c r="H216" s="8" t="s">
        <v>1715</v>
      </c>
    </row>
    <row r="217" spans="1:8" ht="30" hidden="1" customHeight="1" x14ac:dyDescent="0.3">
      <c r="A217" s="44">
        <f t="shared" si="3"/>
        <v>212</v>
      </c>
      <c r="B217" s="8" t="str">
        <f>CONCATENATE(Employees[[#This Row],[Lastname]]," ",Employees[[#This Row],[Firstname]], " ",LEFT(Employees[[#This Row],[Middlename]],1),IF(ISBLANK(Employees[[#This Row],[Middlename]])," ","."))</f>
        <v>DIMAILIG ARLYN R.</v>
      </c>
      <c r="C217" s="8" t="s">
        <v>1491</v>
      </c>
      <c r="D217" s="8" t="s">
        <v>1492</v>
      </c>
      <c r="E217" s="8" t="s">
        <v>333</v>
      </c>
      <c r="F217" s="8" t="s">
        <v>1295</v>
      </c>
      <c r="G217" s="18" t="s">
        <v>1295</v>
      </c>
      <c r="H217" s="8" t="s">
        <v>593</v>
      </c>
    </row>
    <row r="218" spans="1:8" ht="30" hidden="1" customHeight="1" x14ac:dyDescent="0.3">
      <c r="A218" s="44">
        <f t="shared" si="3"/>
        <v>213</v>
      </c>
      <c r="B218" s="8" t="str">
        <f>CONCATENATE(Employees[[#This Row],[Lastname]]," ",Employees[[#This Row],[Firstname]], " ",LEFT(Employees[[#This Row],[Middlename]],1),IF(ISBLANK(Employees[[#This Row],[Middlename]])," ","."))</f>
        <v>DIMAPILIS ALFREDO C.</v>
      </c>
      <c r="C218" s="8" t="s">
        <v>100</v>
      </c>
      <c r="D218" s="8" t="s">
        <v>180</v>
      </c>
      <c r="E218" s="8" t="s">
        <v>134</v>
      </c>
      <c r="F218" s="8" t="s">
        <v>181</v>
      </c>
      <c r="G218" s="18" t="s">
        <v>2008</v>
      </c>
      <c r="H218" s="8" t="s">
        <v>182</v>
      </c>
    </row>
    <row r="219" spans="1:8" ht="30" hidden="1" customHeight="1" x14ac:dyDescent="0.3">
      <c r="A219" s="44">
        <f t="shared" si="3"/>
        <v>214</v>
      </c>
      <c r="B219" s="8" t="str">
        <f>CONCATENATE(Employees[[#This Row],[Lastname]]," ",Employees[[#This Row],[Firstname]], " ",LEFT(Employees[[#This Row],[Middlename]],1),IF(ISBLANK(Employees[[#This Row],[Middlename]])," ","."))</f>
        <v>DIMAPILIS ANTHONY A.</v>
      </c>
      <c r="C219" s="8" t="s">
        <v>100</v>
      </c>
      <c r="D219" s="8" t="s">
        <v>101</v>
      </c>
      <c r="E219" s="8" t="s">
        <v>88</v>
      </c>
      <c r="F219" s="8" t="s">
        <v>102</v>
      </c>
      <c r="G219" s="8" t="s">
        <v>2008</v>
      </c>
      <c r="H219" s="8" t="s">
        <v>103</v>
      </c>
    </row>
    <row r="220" spans="1:8" ht="30" hidden="1" customHeight="1" x14ac:dyDescent="0.3">
      <c r="A220" s="44">
        <f t="shared" si="3"/>
        <v>215</v>
      </c>
      <c r="B220" s="8" t="str">
        <f>CONCATENATE(Employees[[#This Row],[Lastname]]," ",Employees[[#This Row],[Firstname]], " ",LEFT(Employees[[#This Row],[Middlename]],1),IF(ISBLANK(Employees[[#This Row],[Middlename]])," ","."))</f>
        <v>DIMAPILIS ARIEL M.</v>
      </c>
      <c r="C220" s="8" t="s">
        <v>100</v>
      </c>
      <c r="D220" s="8" t="s">
        <v>403</v>
      </c>
      <c r="E220" s="8" t="s">
        <v>323</v>
      </c>
      <c r="F220" s="8" t="s">
        <v>404</v>
      </c>
      <c r="G220" s="8" t="s">
        <v>2008</v>
      </c>
      <c r="H220" s="8" t="s">
        <v>103</v>
      </c>
    </row>
    <row r="221" spans="1:8" ht="30" hidden="1" customHeight="1" x14ac:dyDescent="0.3">
      <c r="A221" s="44">
        <f t="shared" si="3"/>
        <v>216</v>
      </c>
      <c r="B221" s="8" t="str">
        <f>CONCATENATE(Employees[[#This Row],[Lastname]]," ",Employees[[#This Row],[Firstname]], " ",LEFT(Employees[[#This Row],[Middlename]],1),IF(ISBLANK(Employees[[#This Row],[Middlename]])," ","."))</f>
        <v>DIMAPILIS DENNIS C.</v>
      </c>
      <c r="C221" s="8" t="s">
        <v>100</v>
      </c>
      <c r="D221" s="8" t="s">
        <v>302</v>
      </c>
      <c r="E221" s="8" t="s">
        <v>134</v>
      </c>
      <c r="F221" s="8" t="s">
        <v>1295</v>
      </c>
      <c r="G221" s="18" t="s">
        <v>1295</v>
      </c>
      <c r="H221" s="8" t="s">
        <v>1724</v>
      </c>
    </row>
    <row r="222" spans="1:8" ht="30" hidden="1" customHeight="1" x14ac:dyDescent="0.3">
      <c r="A222" s="44">
        <f t="shared" si="3"/>
        <v>217</v>
      </c>
      <c r="B222" s="8" t="str">
        <f>CONCATENATE(Employees[[#This Row],[Lastname]]," ",Employees[[#This Row],[Firstname]], " ",LEFT(Employees[[#This Row],[Middlename]],1),IF(ISBLANK(Employees[[#This Row],[Middlename]])," ","."))</f>
        <v>DIMAPILIS DENNIS C.</v>
      </c>
      <c r="C222" s="8" t="s">
        <v>100</v>
      </c>
      <c r="D222" s="8" t="s">
        <v>302</v>
      </c>
      <c r="E222" s="8" t="s">
        <v>134</v>
      </c>
      <c r="F222" s="8" t="s">
        <v>303</v>
      </c>
      <c r="G222" s="18" t="s">
        <v>2008</v>
      </c>
      <c r="H222" s="8" t="s">
        <v>298</v>
      </c>
    </row>
    <row r="223" spans="1:8" ht="30" hidden="1" customHeight="1" x14ac:dyDescent="0.3">
      <c r="A223" s="44">
        <f t="shared" si="3"/>
        <v>218</v>
      </c>
      <c r="B223" s="8" t="str">
        <f>CONCATENATE(Employees[[#This Row],[Lastname]]," ",Employees[[#This Row],[Firstname]], " ",LEFT(Employees[[#This Row],[Middlename]],1),IF(ISBLANK(Employees[[#This Row],[Middlename]])," ","."))</f>
        <v>DIMAPILIS ELIZABETH A.</v>
      </c>
      <c r="C223" s="8" t="s">
        <v>100</v>
      </c>
      <c r="D223" s="8" t="s">
        <v>211</v>
      </c>
      <c r="E223" s="8" t="s">
        <v>619</v>
      </c>
      <c r="F223" s="8" t="s">
        <v>1295</v>
      </c>
      <c r="G223" s="18" t="s">
        <v>1295</v>
      </c>
      <c r="H223" s="8" t="s">
        <v>213</v>
      </c>
    </row>
    <row r="224" spans="1:8" ht="30" hidden="1" customHeight="1" x14ac:dyDescent="0.3">
      <c r="A224" s="44">
        <f t="shared" si="3"/>
        <v>219</v>
      </c>
      <c r="B224" s="8" t="str">
        <f>CONCATENATE(Employees[[#This Row],[Lastname]]," ",Employees[[#This Row],[Firstname]], " ",LEFT(Employees[[#This Row],[Middlename]],1),IF(ISBLANK(Employees[[#This Row],[Middlename]])," ","."))</f>
        <v>DIMAPILIS ELIZABETH D.</v>
      </c>
      <c r="C224" s="8" t="s">
        <v>100</v>
      </c>
      <c r="D224" s="8" t="s">
        <v>211</v>
      </c>
      <c r="E224" s="8" t="s">
        <v>119</v>
      </c>
      <c r="F224" s="8" t="s">
        <v>212</v>
      </c>
      <c r="G224" s="18" t="s">
        <v>2008</v>
      </c>
      <c r="H224" s="8" t="s">
        <v>213</v>
      </c>
    </row>
    <row r="225" spans="1:8" s="8" customFormat="1" ht="30" hidden="1" customHeight="1" x14ac:dyDescent="0.3">
      <c r="A225" s="44">
        <f t="shared" si="3"/>
        <v>220</v>
      </c>
      <c r="B225" s="8" t="str">
        <f>CONCATENATE(Employees[[#This Row],[Lastname]]," ",Employees[[#This Row],[Firstname]], " ",LEFT(Employees[[#This Row],[Middlename]],1),IF(ISBLANK(Employees[[#This Row],[Middlename]])," ","."))</f>
        <v>DIMAPILIS ELVIRA S.</v>
      </c>
      <c r="C225" s="8" t="s">
        <v>100</v>
      </c>
      <c r="D225" s="8" t="s">
        <v>502</v>
      </c>
      <c r="E225" s="8" t="s">
        <v>161</v>
      </c>
      <c r="F225" s="8" t="s">
        <v>125</v>
      </c>
      <c r="G225" s="18" t="s">
        <v>2008</v>
      </c>
      <c r="H225" s="8" t="s">
        <v>103</v>
      </c>
    </row>
    <row r="226" spans="1:8" s="8" customFormat="1" ht="30" hidden="1" customHeight="1" x14ac:dyDescent="0.3">
      <c r="A226" s="44">
        <f t="shared" si="3"/>
        <v>221</v>
      </c>
      <c r="B226" s="8" t="str">
        <f>CONCATENATE(Employees[[#This Row],[Lastname]]," ",Employees[[#This Row],[Firstname]], " ",LEFT(Employees[[#This Row],[Middlename]],1),IF(ISBLANK(Employees[[#This Row],[Middlename]])," ","."))</f>
        <v>DIMAPILIS JONNA T.</v>
      </c>
      <c r="C226" s="8" t="s">
        <v>100</v>
      </c>
      <c r="D226" s="8" t="s">
        <v>106</v>
      </c>
      <c r="E226" s="8" t="s">
        <v>107</v>
      </c>
      <c r="F226" s="8" t="s">
        <v>108</v>
      </c>
      <c r="G226" s="18" t="s">
        <v>2008</v>
      </c>
      <c r="H226" s="8" t="s">
        <v>109</v>
      </c>
    </row>
    <row r="227" spans="1:8" s="8" customFormat="1" ht="30" hidden="1" customHeight="1" x14ac:dyDescent="0.3">
      <c r="A227" s="44">
        <f t="shared" si="3"/>
        <v>222</v>
      </c>
      <c r="B227" s="8" t="str">
        <f>CONCATENATE(Employees[[#This Row],[Lastname]]," ",Employees[[#This Row],[Firstname]], " ",LEFT(Employees[[#This Row],[Middlename]],1),IF(ISBLANK(Employees[[#This Row],[Middlename]])," ","."))</f>
        <v>DIMAPILIS JOSEPHINE P.</v>
      </c>
      <c r="C227" s="8" t="s">
        <v>100</v>
      </c>
      <c r="D227" s="8" t="s">
        <v>409</v>
      </c>
      <c r="E227" s="8" t="s">
        <v>124</v>
      </c>
      <c r="F227" s="8" t="s">
        <v>125</v>
      </c>
      <c r="G227" s="18" t="s">
        <v>2008</v>
      </c>
      <c r="H227" s="8" t="s">
        <v>103</v>
      </c>
    </row>
    <row r="228" spans="1:8" ht="30" hidden="1" customHeight="1" x14ac:dyDescent="0.3">
      <c r="A228" s="44">
        <f t="shared" si="3"/>
        <v>223</v>
      </c>
      <c r="B228" s="8" t="str">
        <f>CONCATENATE(Employees[[#This Row],[Lastname]]," ",Employees[[#This Row],[Firstname]], " ",LEFT(Employees[[#This Row],[Middlename]],1),IF(ISBLANK(Employees[[#This Row],[Middlename]])," ","."))</f>
        <v>DIMAPILIS MA. TRINIDAD S.</v>
      </c>
      <c r="C228" s="8" t="s">
        <v>100</v>
      </c>
      <c r="D228" s="8" t="s">
        <v>261</v>
      </c>
      <c r="E228" s="8" t="s">
        <v>161</v>
      </c>
      <c r="F228" s="8" t="s">
        <v>198</v>
      </c>
      <c r="G228" s="18" t="s">
        <v>2008</v>
      </c>
      <c r="H228" s="8" t="s">
        <v>262</v>
      </c>
    </row>
    <row r="229" spans="1:8" ht="30" hidden="1" customHeight="1" x14ac:dyDescent="0.3">
      <c r="A229" s="44">
        <f t="shared" si="3"/>
        <v>224</v>
      </c>
      <c r="B229" s="8" t="str">
        <f>CONCATENATE(Employees[[#This Row],[Lastname]]," ",Employees[[#This Row],[Firstname]], " ",LEFT(Employees[[#This Row],[Middlename]],1),IF(ISBLANK(Employees[[#This Row],[Middlename]])," ","."))</f>
        <v>DIMAPILIS VILMA T.</v>
      </c>
      <c r="C229" s="8" t="s">
        <v>100</v>
      </c>
      <c r="D229" s="8" t="s">
        <v>527</v>
      </c>
      <c r="E229" s="8" t="s">
        <v>883</v>
      </c>
      <c r="F229" s="8" t="s">
        <v>198</v>
      </c>
      <c r="G229" s="18" t="s">
        <v>2008</v>
      </c>
      <c r="H229" s="8" t="s">
        <v>209</v>
      </c>
    </row>
    <row r="230" spans="1:8" ht="30" hidden="1" customHeight="1" x14ac:dyDescent="0.3">
      <c r="A230" s="44">
        <f t="shared" si="3"/>
        <v>225</v>
      </c>
      <c r="B230" s="8" t="str">
        <f>CONCATENATE(Employees[[#This Row],[Lastname]]," ",Employees[[#This Row],[Firstname]], " ",LEFT(Employees[[#This Row],[Middlename]],1),IF(ISBLANK(Employees[[#This Row],[Middlename]])," ","."))</f>
        <v>DIMAPILIS VINCE BENEDICT R.</v>
      </c>
      <c r="C230" s="8" t="s">
        <v>100</v>
      </c>
      <c r="D230" s="8" t="s">
        <v>1493</v>
      </c>
      <c r="E230" s="8" t="s">
        <v>1494</v>
      </c>
      <c r="F230" s="8" t="s">
        <v>1712</v>
      </c>
      <c r="G230" s="18" t="s">
        <v>1712</v>
      </c>
      <c r="H230" s="8" t="s">
        <v>135</v>
      </c>
    </row>
    <row r="231" spans="1:8" ht="30" hidden="1" customHeight="1" x14ac:dyDescent="0.3">
      <c r="A231" s="44">
        <f t="shared" si="3"/>
        <v>226</v>
      </c>
      <c r="B231" s="8" t="str">
        <f>CONCATENATE(Employees[[#This Row],[Lastname]]," ",Employees[[#This Row],[Firstname]], " ",LEFT(Employees[[#This Row],[Middlename]],1),IF(ISBLANK(Employees[[#This Row],[Middlename]])," ","."))</f>
        <v>DIMARANAN ANNA P.</v>
      </c>
      <c r="C231" s="8" t="s">
        <v>168</v>
      </c>
      <c r="D231" s="8" t="s">
        <v>1495</v>
      </c>
      <c r="E231" s="8" t="s">
        <v>1496</v>
      </c>
      <c r="F231" s="8" t="s">
        <v>1712</v>
      </c>
      <c r="G231" s="18" t="s">
        <v>1712</v>
      </c>
      <c r="H231" s="8" t="s">
        <v>1725</v>
      </c>
    </row>
    <row r="232" spans="1:8" ht="30" hidden="1" customHeight="1" x14ac:dyDescent="0.3">
      <c r="A232" s="44">
        <f t="shared" si="3"/>
        <v>227</v>
      </c>
      <c r="B232" s="8" t="str">
        <f>CONCATENATE(Employees[[#This Row],[Lastname]]," ",Employees[[#This Row],[Firstname]], " ",LEFT(Employees[[#This Row],[Middlename]],1),IF(ISBLANK(Employees[[#This Row],[Middlename]])," ","."))</f>
        <v>DIMARANAN GREGORIA C.</v>
      </c>
      <c r="C232" s="8" t="s">
        <v>168</v>
      </c>
      <c r="D232" s="8" t="s">
        <v>866</v>
      </c>
      <c r="E232" s="8" t="s">
        <v>655</v>
      </c>
      <c r="F232" s="8" t="s">
        <v>315</v>
      </c>
      <c r="G232" s="18" t="s">
        <v>2008</v>
      </c>
      <c r="H232" s="8" t="s">
        <v>442</v>
      </c>
    </row>
    <row r="233" spans="1:8" ht="30" hidden="1" customHeight="1" x14ac:dyDescent="0.3">
      <c r="A233" s="44">
        <f t="shared" si="3"/>
        <v>228</v>
      </c>
      <c r="B233" s="8" t="str">
        <f>CONCATENATE(Employees[[#This Row],[Lastname]]," ",Employees[[#This Row],[Firstname]], " ",LEFT(Employees[[#This Row],[Middlename]],1),IF(ISBLANK(Employees[[#This Row],[Middlename]])," ","."))</f>
        <v>DIMARANAN JENELIN B.</v>
      </c>
      <c r="C233" s="18" t="s">
        <v>168</v>
      </c>
      <c r="D233" s="18" t="s">
        <v>2054</v>
      </c>
      <c r="E233" s="18" t="s">
        <v>145</v>
      </c>
      <c r="F233" s="18" t="s">
        <v>1293</v>
      </c>
      <c r="G233" s="18" t="s">
        <v>1295</v>
      </c>
      <c r="H233" s="18" t="s">
        <v>364</v>
      </c>
    </row>
    <row r="234" spans="1:8" ht="30" hidden="1" customHeight="1" x14ac:dyDescent="0.3">
      <c r="A234" s="44">
        <f t="shared" si="3"/>
        <v>229</v>
      </c>
      <c r="B234" s="8" t="str">
        <f>CONCATENATE(Employees[[#This Row],[Lastname]]," ",Employees[[#This Row],[Firstname]], " ",LEFT(Employees[[#This Row],[Middlename]],1),IF(ISBLANK(Employees[[#This Row],[Middlename]])," ","."))</f>
        <v>DIMARANAN JOEL M.</v>
      </c>
      <c r="C234" s="8" t="s">
        <v>168</v>
      </c>
      <c r="D234" s="8" t="s">
        <v>794</v>
      </c>
      <c r="E234" s="8" t="s">
        <v>84</v>
      </c>
      <c r="F234" s="8" t="s">
        <v>1712</v>
      </c>
      <c r="G234" s="18" t="s">
        <v>1712</v>
      </c>
      <c r="H234" s="8" t="s">
        <v>1713</v>
      </c>
    </row>
    <row r="235" spans="1:8" ht="30" hidden="1" customHeight="1" x14ac:dyDescent="0.3">
      <c r="A235" s="44">
        <f t="shared" si="3"/>
        <v>230</v>
      </c>
      <c r="B235" s="8" t="str">
        <f>CONCATENATE(Employees[[#This Row],[Lastname]]," ",Employees[[#This Row],[Firstname]], " ",LEFT(Employees[[#This Row],[Middlename]],1),IF(ISBLANK(Employees[[#This Row],[Middlename]])," ","."))</f>
        <v>DIMARANAN KHRISSELLE E.</v>
      </c>
      <c r="C235" s="8" t="s">
        <v>168</v>
      </c>
      <c r="D235" s="8" t="s">
        <v>1497</v>
      </c>
      <c r="E235" s="8" t="s">
        <v>1498</v>
      </c>
      <c r="F235" s="8" t="s">
        <v>1719</v>
      </c>
      <c r="G235" s="8" t="s">
        <v>1712</v>
      </c>
      <c r="H235" s="8" t="s">
        <v>1717</v>
      </c>
    </row>
    <row r="236" spans="1:8" ht="30" hidden="1" customHeight="1" x14ac:dyDescent="0.3">
      <c r="A236" s="44">
        <f t="shared" si="3"/>
        <v>231</v>
      </c>
      <c r="B236" s="8" t="str">
        <f>CONCATENATE(Employees[[#This Row],[Lastname]]," ",Employees[[#This Row],[Firstname]], " ",LEFT(Employees[[#This Row],[Middlename]],1),IF(ISBLANK(Employees[[#This Row],[Middlename]])," ","."))</f>
        <v>DIMARANAN PERPETUA F.</v>
      </c>
      <c r="C236" s="8" t="s">
        <v>168</v>
      </c>
      <c r="D236" s="8" t="s">
        <v>529</v>
      </c>
      <c r="E236" s="8" t="s">
        <v>239</v>
      </c>
      <c r="F236" s="8" t="s">
        <v>120</v>
      </c>
      <c r="G236" s="18" t="s">
        <v>2008</v>
      </c>
      <c r="H236" s="8" t="s">
        <v>530</v>
      </c>
    </row>
    <row r="237" spans="1:8" ht="30" hidden="1" customHeight="1" x14ac:dyDescent="0.3">
      <c r="A237" s="44">
        <f t="shared" si="3"/>
        <v>232</v>
      </c>
      <c r="B237" s="8" t="str">
        <f>CONCATENATE(Employees[[#This Row],[Lastname]]," ",Employees[[#This Row],[Firstname]], " ",LEFT(Employees[[#This Row],[Middlename]],1),IF(ISBLANK(Employees[[#This Row],[Middlename]])," ","."))</f>
        <v>DIMARANAN REYNALDO R.</v>
      </c>
      <c r="C237" s="8" t="s">
        <v>168</v>
      </c>
      <c r="D237" s="8" t="s">
        <v>601</v>
      </c>
      <c r="E237" s="8" t="s">
        <v>333</v>
      </c>
      <c r="F237" s="8" t="s">
        <v>198</v>
      </c>
      <c r="G237" s="18" t="s">
        <v>2008</v>
      </c>
      <c r="H237" s="8" t="s">
        <v>288</v>
      </c>
    </row>
    <row r="238" spans="1:8" ht="30" hidden="1" customHeight="1" x14ac:dyDescent="0.3">
      <c r="A238" s="44">
        <f t="shared" si="3"/>
        <v>233</v>
      </c>
      <c r="B238" s="8" t="str">
        <f>CONCATENATE(Employees[[#This Row],[Lastname]]," ",Employees[[#This Row],[Firstname]], " ",LEFT(Employees[[#This Row],[Middlename]],1),IF(ISBLANK(Employees[[#This Row],[Middlename]])," ","."))</f>
        <v>DIMARANAN RODORA G.</v>
      </c>
      <c r="C238" s="8" t="s">
        <v>168</v>
      </c>
      <c r="D238" s="8" t="s">
        <v>169</v>
      </c>
      <c r="E238" s="8" t="s">
        <v>166</v>
      </c>
      <c r="F238" s="8" t="s">
        <v>170</v>
      </c>
      <c r="G238" s="18" t="s">
        <v>2008</v>
      </c>
      <c r="H238" s="8" t="s">
        <v>89</v>
      </c>
    </row>
    <row r="239" spans="1:8" ht="30" hidden="1" customHeight="1" x14ac:dyDescent="0.3">
      <c r="A239" s="44">
        <f t="shared" si="3"/>
        <v>234</v>
      </c>
      <c r="B239" s="8" t="str">
        <f>CONCATENATE(Employees[[#This Row],[Lastname]]," ",Employees[[#This Row],[Firstname]], " ",LEFT(Employees[[#This Row],[Middlename]],1),IF(ISBLANK(Employees[[#This Row],[Middlename]])," ","."))</f>
        <v xml:space="preserve">DISEPEDA ALDWIN  </v>
      </c>
      <c r="C239" s="18" t="s">
        <v>295</v>
      </c>
      <c r="D239" s="18" t="s">
        <v>2119</v>
      </c>
      <c r="E239" s="8"/>
      <c r="F239" s="18" t="s">
        <v>1295</v>
      </c>
      <c r="G239" s="18"/>
      <c r="H239" s="18" t="s">
        <v>291</v>
      </c>
    </row>
    <row r="240" spans="1:8" ht="30" hidden="1" customHeight="1" x14ac:dyDescent="0.3">
      <c r="A240" s="44">
        <f t="shared" si="3"/>
        <v>235</v>
      </c>
      <c r="B240" s="8" t="str">
        <f>CONCATENATE(Employees[[#This Row],[Lastname]]," ",Employees[[#This Row],[Firstname]], " ",LEFT(Employees[[#This Row],[Middlename]],1),IF(ISBLANK(Employees[[#This Row],[Middlename]])," ","."))</f>
        <v>DISEPEDA MACARIA P.</v>
      </c>
      <c r="C240" s="8" t="s">
        <v>295</v>
      </c>
      <c r="D240" s="8" t="s">
        <v>1482</v>
      </c>
      <c r="E240" s="8" t="s">
        <v>1483</v>
      </c>
      <c r="F240" s="8" t="s">
        <v>1295</v>
      </c>
      <c r="G240" s="18" t="s">
        <v>1295</v>
      </c>
      <c r="H240" s="8" t="s">
        <v>1713</v>
      </c>
    </row>
    <row r="241" spans="1:8" ht="30" hidden="1" customHeight="1" x14ac:dyDescent="0.3">
      <c r="A241" s="44">
        <f t="shared" si="3"/>
        <v>236</v>
      </c>
      <c r="B241" s="8" t="str">
        <f>CONCATENATE(Employees[[#This Row],[Lastname]]," ",Employees[[#This Row],[Firstname]], " ",LEFT(Employees[[#This Row],[Middlename]],1),IF(ISBLANK(Employees[[#This Row],[Middlename]])," ","."))</f>
        <v xml:space="preserve">DISEPEDA ROMELITO  </v>
      </c>
      <c r="C241" s="8" t="s">
        <v>295</v>
      </c>
      <c r="D241" s="8" t="s">
        <v>296</v>
      </c>
      <c r="E241" s="8"/>
      <c r="F241" s="8" t="s">
        <v>297</v>
      </c>
      <c r="G241" s="8" t="s">
        <v>2008</v>
      </c>
      <c r="H241" s="8" t="s">
        <v>298</v>
      </c>
    </row>
    <row r="242" spans="1:8" ht="30" hidden="1" customHeight="1" x14ac:dyDescent="0.3">
      <c r="A242" s="44">
        <f t="shared" si="3"/>
        <v>237</v>
      </c>
      <c r="B242" s="8" t="str">
        <f>CONCATENATE(Employees[[#This Row],[Lastname]]," ",Employees[[#This Row],[Firstname]], " ",LEFT(Employees[[#This Row],[Middlename]],1),IF(ISBLANK(Employees[[#This Row],[Middlename]])," ","."))</f>
        <v xml:space="preserve">DOCTORA ZENAIDA  </v>
      </c>
      <c r="C242" s="8" t="s">
        <v>290</v>
      </c>
      <c r="D242" s="8" t="s">
        <v>160</v>
      </c>
      <c r="E242" s="8"/>
      <c r="F242" s="18" t="s">
        <v>198</v>
      </c>
      <c r="G242" s="18" t="s">
        <v>2008</v>
      </c>
      <c r="H242" s="8" t="s">
        <v>291</v>
      </c>
    </row>
    <row r="243" spans="1:8" ht="30" hidden="1" customHeight="1" x14ac:dyDescent="0.3">
      <c r="A243" s="44">
        <f t="shared" si="3"/>
        <v>238</v>
      </c>
      <c r="B243" s="8" t="str">
        <f>CONCATENATE(Employees[[#This Row],[Lastname]]," ",Employees[[#This Row],[Firstname]], " ",LEFT(Employees[[#This Row],[Middlename]],1),IF(ISBLANK(Employees[[#This Row],[Middlename]])," ","."))</f>
        <v>DOGELIO CHRISTIAN B.</v>
      </c>
      <c r="C243" s="8" t="s">
        <v>536</v>
      </c>
      <c r="D243" s="8" t="s">
        <v>1499</v>
      </c>
      <c r="E243" s="8" t="s">
        <v>145</v>
      </c>
      <c r="F243" s="8" t="s">
        <v>1295</v>
      </c>
      <c r="G243" s="18" t="s">
        <v>1295</v>
      </c>
      <c r="H243" s="8" t="s">
        <v>329</v>
      </c>
    </row>
    <row r="244" spans="1:8" ht="30" hidden="1" customHeight="1" x14ac:dyDescent="0.3">
      <c r="A244" s="44">
        <f t="shared" si="3"/>
        <v>239</v>
      </c>
      <c r="B244" s="8" t="str">
        <f>CONCATENATE(Employees[[#This Row],[Lastname]]," ",Employees[[#This Row],[Firstname]], " ",LEFT(Employees[[#This Row],[Middlename]],1),IF(ISBLANK(Employees[[#This Row],[Middlename]])," ","."))</f>
        <v>DOGELIO DANNA MARIZ V.</v>
      </c>
      <c r="C244" s="18" t="s">
        <v>536</v>
      </c>
      <c r="D244" s="18" t="s">
        <v>2126</v>
      </c>
      <c r="E244" s="18" t="s">
        <v>150</v>
      </c>
      <c r="F244" s="18" t="s">
        <v>2127</v>
      </c>
      <c r="G244" s="18"/>
      <c r="H244" s="18" t="s">
        <v>442</v>
      </c>
    </row>
    <row r="245" spans="1:8" ht="30" hidden="1" customHeight="1" x14ac:dyDescent="0.3">
      <c r="A245" s="44">
        <f t="shared" si="3"/>
        <v>240</v>
      </c>
      <c r="B245" s="8" t="str">
        <f>CONCATENATE(Employees[[#This Row],[Lastname]]," ",Employees[[#This Row],[Firstname]], " ",LEFT(Employees[[#This Row],[Middlename]],1),IF(ISBLANK(Employees[[#This Row],[Middlename]])," ","."))</f>
        <v>DOGELIO JEAN MELODY M.</v>
      </c>
      <c r="C245" s="8" t="s">
        <v>536</v>
      </c>
      <c r="D245" s="8" t="s">
        <v>1500</v>
      </c>
      <c r="E245" s="8" t="s">
        <v>1501</v>
      </c>
      <c r="F245" s="8" t="s">
        <v>1712</v>
      </c>
      <c r="G245" s="18" t="s">
        <v>1712</v>
      </c>
      <c r="H245" s="8" t="s">
        <v>103</v>
      </c>
    </row>
    <row r="246" spans="1:8" ht="30" hidden="1" customHeight="1" x14ac:dyDescent="0.3">
      <c r="A246" s="44">
        <f t="shared" si="3"/>
        <v>241</v>
      </c>
      <c r="B246" s="8" t="str">
        <f>CONCATENATE(Employees[[#This Row],[Lastname]]," ",Employees[[#This Row],[Firstname]], " ",LEFT(Employees[[#This Row],[Middlename]],1),IF(ISBLANK(Employees[[#This Row],[Middlename]])," ","."))</f>
        <v>DOGELIO RONNEL D.</v>
      </c>
      <c r="C246" s="8" t="s">
        <v>536</v>
      </c>
      <c r="D246" s="8" t="s">
        <v>1314</v>
      </c>
      <c r="E246" s="8" t="s">
        <v>1315</v>
      </c>
      <c r="F246" s="8" t="s">
        <v>274</v>
      </c>
      <c r="G246" s="18" t="s">
        <v>2008</v>
      </c>
      <c r="H246" s="8" t="s">
        <v>273</v>
      </c>
    </row>
    <row r="247" spans="1:8" ht="30" hidden="1" customHeight="1" x14ac:dyDescent="0.3">
      <c r="A247" s="44">
        <f t="shared" ref="A247:A310" si="4">A246+1</f>
        <v>242</v>
      </c>
      <c r="B247" s="8" t="str">
        <f>CONCATENATE(Employees[[#This Row],[Lastname]]," ",Employees[[#This Row],[Firstname]], " ",LEFT(Employees[[#This Row],[Middlename]],1),IF(ISBLANK(Employees[[#This Row],[Middlename]])," ","."))</f>
        <v>DOGNIDON MARLYN P.</v>
      </c>
      <c r="C247" s="8" t="s">
        <v>703</v>
      </c>
      <c r="D247" s="8" t="s">
        <v>704</v>
      </c>
      <c r="E247" s="8" t="s">
        <v>124</v>
      </c>
      <c r="F247" s="8" t="s">
        <v>96</v>
      </c>
      <c r="G247" s="8" t="s">
        <v>2008</v>
      </c>
      <c r="H247" s="8" t="s">
        <v>97</v>
      </c>
    </row>
    <row r="248" spans="1:8" ht="30" hidden="1" customHeight="1" x14ac:dyDescent="0.3">
      <c r="A248" s="44">
        <f t="shared" si="4"/>
        <v>243</v>
      </c>
      <c r="B248" s="8" t="str">
        <f>CONCATENATE(Employees[[#This Row],[Lastname]]," ",Employees[[#This Row],[Firstname]], " ",LEFT(Employees[[#This Row],[Middlename]],1),IF(ISBLANK(Employees[[#This Row],[Middlename]])," ","."))</f>
        <v>DOLOT JESUS JR. D.</v>
      </c>
      <c r="C248" s="8" t="s">
        <v>1051</v>
      </c>
      <c r="D248" s="8" t="s">
        <v>1052</v>
      </c>
      <c r="E248" s="8" t="s">
        <v>119</v>
      </c>
      <c r="F248" s="8" t="s">
        <v>125</v>
      </c>
      <c r="G248" s="18" t="s">
        <v>2008</v>
      </c>
      <c r="H248" s="8" t="s">
        <v>156</v>
      </c>
    </row>
    <row r="249" spans="1:8" ht="30" hidden="1" customHeight="1" x14ac:dyDescent="0.3">
      <c r="A249" s="44">
        <f t="shared" si="4"/>
        <v>244</v>
      </c>
      <c r="B249" s="8" t="str">
        <f>CONCATENATE(Employees[[#This Row],[Lastname]]," ",Employees[[#This Row],[Firstname]], " ",LEFT(Employees[[#This Row],[Middlename]],1),IF(ISBLANK(Employees[[#This Row],[Middlename]])," ","."))</f>
        <v>DOMINGO RACHEL L.</v>
      </c>
      <c r="C249" s="8" t="s">
        <v>1235</v>
      </c>
      <c r="D249" s="8" t="s">
        <v>1236</v>
      </c>
      <c r="E249" s="8" t="s">
        <v>229</v>
      </c>
      <c r="F249" s="8" t="s">
        <v>1289</v>
      </c>
      <c r="G249" s="18" t="s">
        <v>2008</v>
      </c>
      <c r="H249" s="8" t="s">
        <v>199</v>
      </c>
    </row>
    <row r="250" spans="1:8" ht="30" hidden="1" customHeight="1" x14ac:dyDescent="0.3">
      <c r="A250" s="44">
        <f t="shared" si="4"/>
        <v>245</v>
      </c>
      <c r="B250" s="8" t="str">
        <f>CONCATENATE(Employees[[#This Row],[Lastname]]," ",Employees[[#This Row],[Firstname]], " ",LEFT(Employees[[#This Row],[Middlename]],1),IF(ISBLANK(Employees[[#This Row],[Middlename]])," ","."))</f>
        <v>DUNGO PURISIMA CORAZON E.</v>
      </c>
      <c r="C250" s="8" t="s">
        <v>1024</v>
      </c>
      <c r="D250" s="8" t="s">
        <v>411</v>
      </c>
      <c r="E250" s="8" t="s">
        <v>381</v>
      </c>
      <c r="F250" s="8" t="s">
        <v>393</v>
      </c>
      <c r="G250" s="8" t="s">
        <v>2008</v>
      </c>
      <c r="H250" s="8" t="s">
        <v>103</v>
      </c>
    </row>
    <row r="251" spans="1:8" ht="30" hidden="1" customHeight="1" x14ac:dyDescent="0.3">
      <c r="A251" s="44">
        <f t="shared" si="4"/>
        <v>246</v>
      </c>
      <c r="B251" s="8" t="str">
        <f>CONCATENATE(Employees[[#This Row],[Lastname]]," ",Employees[[#This Row],[Firstname]], " ",LEFT(Employees[[#This Row],[Middlename]],1),IF(ISBLANK(Employees[[#This Row],[Middlename]])," ","."))</f>
        <v>EGASAN DELIA J.</v>
      </c>
      <c r="C251" s="8" t="s">
        <v>824</v>
      </c>
      <c r="D251" s="8" t="s">
        <v>825</v>
      </c>
      <c r="E251" s="8" t="s">
        <v>193</v>
      </c>
      <c r="F251" s="18" t="s">
        <v>198</v>
      </c>
      <c r="G251" s="18" t="s">
        <v>2008</v>
      </c>
      <c r="H251" s="8" t="s">
        <v>135</v>
      </c>
    </row>
    <row r="252" spans="1:8" ht="30" hidden="1" customHeight="1" x14ac:dyDescent="0.3">
      <c r="A252" s="44">
        <f t="shared" si="4"/>
        <v>247</v>
      </c>
      <c r="B252" s="8" t="str">
        <f>CONCATENATE(Employees[[#This Row],[Lastname]]," ",Employees[[#This Row],[Firstname]], " ",LEFT(Employees[[#This Row],[Middlename]],1),IF(ISBLANK(Employees[[#This Row],[Middlename]])," ","."))</f>
        <v>EMELO MARXIANE T.</v>
      </c>
      <c r="C252" s="8" t="s">
        <v>930</v>
      </c>
      <c r="D252" s="8" t="s">
        <v>931</v>
      </c>
      <c r="E252" s="8" t="s">
        <v>107</v>
      </c>
      <c r="F252" s="8" t="s">
        <v>817</v>
      </c>
      <c r="G252" s="8" t="s">
        <v>2008</v>
      </c>
      <c r="H252" s="8" t="s">
        <v>97</v>
      </c>
    </row>
    <row r="253" spans="1:8" ht="30" hidden="1" customHeight="1" x14ac:dyDescent="0.3">
      <c r="A253" s="44">
        <f t="shared" si="4"/>
        <v>248</v>
      </c>
      <c r="B253" s="8" t="str">
        <f>CONCATENATE(Employees[[#This Row],[Lastname]]," ",Employees[[#This Row],[Firstname]], " ",LEFT(Employees[[#This Row],[Middlename]],1),IF(ISBLANK(Employees[[#This Row],[Middlename]])," ","."))</f>
        <v>EMELO MARYJANE T.</v>
      </c>
      <c r="C253" s="8" t="s">
        <v>930</v>
      </c>
      <c r="D253" s="8" t="s">
        <v>1047</v>
      </c>
      <c r="E253" s="8" t="s">
        <v>107</v>
      </c>
      <c r="F253" s="8" t="s">
        <v>817</v>
      </c>
      <c r="G253" s="8" t="s">
        <v>2008</v>
      </c>
      <c r="H253" s="8" t="s">
        <v>97</v>
      </c>
    </row>
    <row r="254" spans="1:8" ht="30" hidden="1" customHeight="1" x14ac:dyDescent="0.3">
      <c r="A254" s="44">
        <f t="shared" si="4"/>
        <v>249</v>
      </c>
      <c r="B254" s="8" t="str">
        <f>CONCATENATE(Employees[[#This Row],[Lastname]]," ",Employees[[#This Row],[Firstname]], " ",LEFT(Employees[[#This Row],[Middlename]],1),IF(ISBLANK(Employees[[#This Row],[Middlename]])," ","."))</f>
        <v>ENMACIO LEILA A.</v>
      </c>
      <c r="C254" s="8" t="s">
        <v>519</v>
      </c>
      <c r="D254" s="8" t="s">
        <v>520</v>
      </c>
      <c r="E254" s="8" t="s">
        <v>286</v>
      </c>
      <c r="F254" s="8" t="s">
        <v>521</v>
      </c>
      <c r="G254" s="18" t="s">
        <v>2008</v>
      </c>
      <c r="H254" s="8" t="s">
        <v>442</v>
      </c>
    </row>
    <row r="255" spans="1:8" ht="30" hidden="1" customHeight="1" x14ac:dyDescent="0.3">
      <c r="A255" s="44">
        <f t="shared" si="4"/>
        <v>250</v>
      </c>
      <c r="B255" s="8" t="str">
        <f>CONCATENATE(Employees[[#This Row],[Lastname]]," ",Employees[[#This Row],[Firstname]], " ",LEFT(Employees[[#This Row],[Middlename]],1),IF(ISBLANK(Employees[[#This Row],[Middlename]])," ","."))</f>
        <v>ENRIQUEZ ANABEL O.</v>
      </c>
      <c r="C255" s="8" t="s">
        <v>122</v>
      </c>
      <c r="D255" s="8" t="s">
        <v>392</v>
      </c>
      <c r="E255" s="8" t="s">
        <v>1503</v>
      </c>
      <c r="F255" s="8" t="s">
        <v>1295</v>
      </c>
      <c r="G255" s="18" t="s">
        <v>1295</v>
      </c>
      <c r="H255" s="8" t="s">
        <v>135</v>
      </c>
    </row>
    <row r="256" spans="1:8" ht="30" hidden="1" customHeight="1" x14ac:dyDescent="0.3">
      <c r="A256" s="44">
        <f t="shared" si="4"/>
        <v>251</v>
      </c>
      <c r="B256" s="8" t="str">
        <f>CONCATENATE(Employees[[#This Row],[Lastname]]," ",Employees[[#This Row],[Firstname]], " ",LEFT(Employees[[#This Row],[Middlename]],1),IF(ISBLANK(Employees[[#This Row],[Middlename]])," ","."))</f>
        <v>ENRIQUEZ EDGAR P.</v>
      </c>
      <c r="C256" s="8" t="s">
        <v>122</v>
      </c>
      <c r="D256" s="8" t="s">
        <v>123</v>
      </c>
      <c r="E256" s="8" t="s">
        <v>124</v>
      </c>
      <c r="F256" s="8" t="s">
        <v>125</v>
      </c>
      <c r="G256" s="18" t="s">
        <v>2008</v>
      </c>
      <c r="H256" s="8" t="s">
        <v>126</v>
      </c>
    </row>
    <row r="257" spans="1:8" ht="30" hidden="1" customHeight="1" x14ac:dyDescent="0.3">
      <c r="A257" s="44">
        <f t="shared" si="4"/>
        <v>252</v>
      </c>
      <c r="B257" s="8" t="str">
        <f>CONCATENATE(Employees[[#This Row],[Lastname]]," ",Employees[[#This Row],[Firstname]], " ",LEFT(Employees[[#This Row],[Middlename]],1),IF(ISBLANK(Employees[[#This Row],[Middlename]])," ","."))</f>
        <v xml:space="preserve">ENRIQUEZ ERIBERTO  </v>
      </c>
      <c r="C257" s="18" t="s">
        <v>122</v>
      </c>
      <c r="D257" s="18" t="s">
        <v>2133</v>
      </c>
      <c r="E257" s="8"/>
      <c r="F257" s="18" t="s">
        <v>1295</v>
      </c>
      <c r="G257" s="8"/>
      <c r="H257" s="18" t="s">
        <v>291</v>
      </c>
    </row>
    <row r="258" spans="1:8" ht="30" hidden="1" customHeight="1" x14ac:dyDescent="0.3">
      <c r="A258" s="44">
        <f t="shared" si="4"/>
        <v>253</v>
      </c>
      <c r="B258" s="8" t="str">
        <f>CONCATENATE(Employees[[#This Row],[Lastname]]," ",Employees[[#This Row],[Firstname]], " ",LEFT(Employees[[#This Row],[Middlename]],1),IF(ISBLANK(Employees[[#This Row],[Middlename]])," ","."))</f>
        <v>EREÑO MELANIE B.</v>
      </c>
      <c r="C258" s="18" t="s">
        <v>2156</v>
      </c>
      <c r="D258" s="18" t="s">
        <v>708</v>
      </c>
      <c r="E258" s="18" t="s">
        <v>145</v>
      </c>
      <c r="F258" s="18" t="s">
        <v>125</v>
      </c>
      <c r="G258" s="8"/>
      <c r="H258" s="18" t="s">
        <v>152</v>
      </c>
    </row>
    <row r="259" spans="1:8" ht="30" hidden="1" customHeight="1" x14ac:dyDescent="0.3">
      <c r="A259" s="44">
        <f t="shared" si="4"/>
        <v>254</v>
      </c>
      <c r="B259" s="8" t="str">
        <f>CONCATENATE(Employees[[#This Row],[Lastname]]," ",Employees[[#This Row],[Firstname]], " ",LEFT(Employees[[#This Row],[Middlename]],1),IF(ISBLANK(Employees[[#This Row],[Middlename]])," ","."))</f>
        <v>ERIDAO ROSALINDA P.</v>
      </c>
      <c r="C259" s="8" t="s">
        <v>232</v>
      </c>
      <c r="D259" s="8" t="s">
        <v>231</v>
      </c>
      <c r="E259" s="8" t="s">
        <v>124</v>
      </c>
      <c r="F259" s="8" t="s">
        <v>224</v>
      </c>
      <c r="G259" s="8" t="s">
        <v>2008</v>
      </c>
      <c r="H259" s="8" t="s">
        <v>213</v>
      </c>
    </row>
    <row r="260" spans="1:8" ht="30" hidden="1" customHeight="1" x14ac:dyDescent="0.3">
      <c r="A260" s="44">
        <f t="shared" si="4"/>
        <v>255</v>
      </c>
      <c r="B260" s="8" t="str">
        <f>CONCATENATE(Employees[[#This Row],[Lastname]]," ",Employees[[#This Row],[Firstname]], " ",LEFT(Employees[[#This Row],[Middlename]],1),IF(ISBLANK(Employees[[#This Row],[Middlename]])," ","."))</f>
        <v>ESCAMILLAS EVELYN M.</v>
      </c>
      <c r="C260" s="8" t="s">
        <v>415</v>
      </c>
      <c r="D260" s="8" t="s">
        <v>416</v>
      </c>
      <c r="E260" s="8" t="s">
        <v>84</v>
      </c>
      <c r="F260" s="8" t="s">
        <v>417</v>
      </c>
      <c r="G260" s="8" t="s">
        <v>2008</v>
      </c>
      <c r="H260" s="8" t="s">
        <v>103</v>
      </c>
    </row>
    <row r="261" spans="1:8" ht="30" hidden="1" customHeight="1" x14ac:dyDescent="0.3">
      <c r="A261" s="44">
        <f t="shared" si="4"/>
        <v>256</v>
      </c>
      <c r="B261" s="8" t="str">
        <f>CONCATENATE(Employees[[#This Row],[Lastname]]," ",Employees[[#This Row],[Firstname]], " ",LEFT(Employees[[#This Row],[Middlename]],1),IF(ISBLANK(Employees[[#This Row],[Middlename]])," ","."))</f>
        <v xml:space="preserve">ESMAEL EMRAN  </v>
      </c>
      <c r="C261" s="8" t="s">
        <v>1504</v>
      </c>
      <c r="D261" s="8" t="s">
        <v>1505</v>
      </c>
      <c r="E261" s="8"/>
      <c r="F261" s="8" t="s">
        <v>1295</v>
      </c>
      <c r="G261" s="18" t="s">
        <v>1295</v>
      </c>
      <c r="H261" s="8" t="s">
        <v>291</v>
      </c>
    </row>
    <row r="262" spans="1:8" ht="30" hidden="1" customHeight="1" x14ac:dyDescent="0.3">
      <c r="A262" s="44">
        <f t="shared" si="4"/>
        <v>257</v>
      </c>
      <c r="B262" s="8" t="str">
        <f>CONCATENATE(Employees[[#This Row],[Lastname]]," ",Employees[[#This Row],[Firstname]], " ",LEFT(Employees[[#This Row],[Middlename]],1),IF(ISBLANK(Employees[[#This Row],[Middlename]])," ","."))</f>
        <v>ESPINOSA RUBY ANN V.</v>
      </c>
      <c r="C262" s="8" t="s">
        <v>1506</v>
      </c>
      <c r="D262" s="8" t="s">
        <v>1507</v>
      </c>
      <c r="E262" s="8" t="s">
        <v>726</v>
      </c>
      <c r="F262" s="8" t="s">
        <v>1295</v>
      </c>
      <c r="G262" s="18" t="s">
        <v>1295</v>
      </c>
      <c r="H262" s="8" t="s">
        <v>97</v>
      </c>
    </row>
    <row r="263" spans="1:8" ht="30" hidden="1" customHeight="1" x14ac:dyDescent="0.3">
      <c r="A263" s="44">
        <f t="shared" si="4"/>
        <v>258</v>
      </c>
      <c r="B263" s="8" t="str">
        <f>CONCATENATE(Employees[[#This Row],[Lastname]]," ",Employees[[#This Row],[Firstname]], " ",LEFT(Employees[[#This Row],[Middlename]],1),IF(ISBLANK(Employees[[#This Row],[Middlename]])," ","."))</f>
        <v>ESPIRITU RONALD M.</v>
      </c>
      <c r="C263" s="8" t="s">
        <v>625</v>
      </c>
      <c r="D263" s="8" t="s">
        <v>626</v>
      </c>
      <c r="E263" s="8" t="s">
        <v>84</v>
      </c>
      <c r="F263" s="8" t="s">
        <v>125</v>
      </c>
      <c r="G263" s="18" t="s">
        <v>2008</v>
      </c>
      <c r="H263" s="8" t="s">
        <v>103</v>
      </c>
    </row>
    <row r="264" spans="1:8" ht="30" hidden="1" customHeight="1" x14ac:dyDescent="0.3">
      <c r="A264" s="44">
        <f t="shared" si="4"/>
        <v>259</v>
      </c>
      <c r="B264" s="8" t="str">
        <f>CONCATENATE(Employees[[#This Row],[Lastname]]," ",Employees[[#This Row],[Firstname]], " ",LEFT(Employees[[#This Row],[Middlename]],1),IF(ISBLANK(Employees[[#This Row],[Middlename]])," ","."))</f>
        <v>ESTABILLO JUSTINE CARL G.</v>
      </c>
      <c r="C264" s="8" t="s">
        <v>1411</v>
      </c>
      <c r="D264" s="8" t="s">
        <v>1508</v>
      </c>
      <c r="E264" s="8" t="s">
        <v>1509</v>
      </c>
      <c r="F264" s="8" t="s">
        <v>1712</v>
      </c>
      <c r="G264" s="18" t="s">
        <v>1712</v>
      </c>
      <c r="H264" s="8" t="s">
        <v>135</v>
      </c>
    </row>
    <row r="265" spans="1:8" ht="30" hidden="1" customHeight="1" x14ac:dyDescent="0.3">
      <c r="A265" s="44">
        <f t="shared" si="4"/>
        <v>260</v>
      </c>
      <c r="B265" s="8" t="str">
        <f>CONCATENATE(Employees[[#This Row],[Lastname]]," ",Employees[[#This Row],[Firstname]], " ",LEFT(Employees[[#This Row],[Middlename]],1),IF(ISBLANK(Employees[[#This Row],[Middlename]])," ","."))</f>
        <v>ESTALE JOCELYN M.</v>
      </c>
      <c r="C265" s="8" t="s">
        <v>1510</v>
      </c>
      <c r="D265" s="8" t="s">
        <v>1511</v>
      </c>
      <c r="E265" s="8" t="s">
        <v>132</v>
      </c>
      <c r="F265" s="8" t="s">
        <v>1295</v>
      </c>
      <c r="G265" s="18" t="s">
        <v>1295</v>
      </c>
      <c r="H265" s="8" t="s">
        <v>1715</v>
      </c>
    </row>
    <row r="266" spans="1:8" ht="30" hidden="1" customHeight="1" x14ac:dyDescent="0.3">
      <c r="A266" s="44">
        <f t="shared" si="4"/>
        <v>261</v>
      </c>
      <c r="B266" s="8" t="str">
        <f>CONCATENATE(Employees[[#This Row],[Lastname]]," ",Employees[[#This Row],[Firstname]], " ",LEFT(Employees[[#This Row],[Middlename]],1),IF(ISBLANK(Employees[[#This Row],[Middlename]])," ","."))</f>
        <v>ESTIEBER ARISTOTLE B.</v>
      </c>
      <c r="C266" s="8" t="s">
        <v>1512</v>
      </c>
      <c r="D266" s="8" t="s">
        <v>1513</v>
      </c>
      <c r="E266" s="8" t="s">
        <v>145</v>
      </c>
      <c r="F266" s="8" t="s">
        <v>1295</v>
      </c>
      <c r="G266" s="18" t="s">
        <v>1295</v>
      </c>
      <c r="H266" s="8" t="s">
        <v>291</v>
      </c>
    </row>
    <row r="267" spans="1:8" ht="30" hidden="1" customHeight="1" x14ac:dyDescent="0.3">
      <c r="A267" s="44">
        <f t="shared" si="4"/>
        <v>262</v>
      </c>
      <c r="B267" s="8" t="str">
        <f>CONCATENATE(Employees[[#This Row],[Lastname]]," ",Employees[[#This Row],[Firstname]], " ",LEFT(Employees[[#This Row],[Middlename]],1),IF(ISBLANK(Employees[[#This Row],[Middlename]])," ","."))</f>
        <v>ESTIGOY BEVERLY ANNE P.</v>
      </c>
      <c r="C267" s="8" t="s">
        <v>386</v>
      </c>
      <c r="D267" s="8" t="s">
        <v>387</v>
      </c>
      <c r="E267" s="8" t="s">
        <v>124</v>
      </c>
      <c r="F267" s="8" t="s">
        <v>96</v>
      </c>
      <c r="G267" s="8" t="s">
        <v>2008</v>
      </c>
      <c r="H267" s="8" t="s">
        <v>97</v>
      </c>
    </row>
    <row r="268" spans="1:8" ht="30" hidden="1" customHeight="1" x14ac:dyDescent="0.3">
      <c r="A268" s="44">
        <f t="shared" si="4"/>
        <v>263</v>
      </c>
      <c r="B268" s="8" t="str">
        <f>CONCATENATE(Employees[[#This Row],[Lastname]]," ",Employees[[#This Row],[Firstname]], " ",LEFT(Employees[[#This Row],[Middlename]],1),IF(ISBLANK(Employees[[#This Row],[Middlename]])," ","."))</f>
        <v>ESTOLE JOCELYN D.</v>
      </c>
      <c r="C268" s="8" t="s">
        <v>1514</v>
      </c>
      <c r="D268" s="8" t="s">
        <v>1511</v>
      </c>
      <c r="E268" s="8" t="s">
        <v>119</v>
      </c>
      <c r="F268" s="8" t="s">
        <v>1295</v>
      </c>
      <c r="G268" s="18" t="s">
        <v>1295</v>
      </c>
      <c r="H268" s="8" t="s">
        <v>369</v>
      </c>
    </row>
    <row r="269" spans="1:8" ht="30" hidden="1" customHeight="1" x14ac:dyDescent="0.3">
      <c r="A269" s="44">
        <f t="shared" si="4"/>
        <v>264</v>
      </c>
      <c r="B269" s="8" t="str">
        <f>CONCATENATE(Employees[[#This Row],[Lastname]]," ",Employees[[#This Row],[Firstname]], " ",LEFT(Employees[[#This Row],[Middlename]],1),IF(ISBLANK(Employees[[#This Row],[Middlename]])," ","."))</f>
        <v>ESTRANGCO MERCY U.</v>
      </c>
      <c r="C269" s="8" t="s">
        <v>595</v>
      </c>
      <c r="D269" s="8" t="s">
        <v>596</v>
      </c>
      <c r="E269" s="8" t="s">
        <v>597</v>
      </c>
      <c r="F269" s="8" t="s">
        <v>198</v>
      </c>
      <c r="G269" s="18" t="s">
        <v>2008</v>
      </c>
      <c r="H269" s="8" t="s">
        <v>593</v>
      </c>
    </row>
    <row r="270" spans="1:8" ht="30" hidden="1" customHeight="1" x14ac:dyDescent="0.3">
      <c r="A270" s="44">
        <f t="shared" si="4"/>
        <v>265</v>
      </c>
      <c r="B270" s="8" t="str">
        <f>CONCATENATE(Employees[[#This Row],[Lastname]]," ",Employees[[#This Row],[Firstname]], " ",LEFT(Employees[[#This Row],[Middlename]],1),IF(ISBLANK(Employees[[#This Row],[Middlename]])," ","."))</f>
        <v>EVANGELISTA NORENA S.</v>
      </c>
      <c r="C270" s="8" t="s">
        <v>768</v>
      </c>
      <c r="D270" s="8" t="s">
        <v>769</v>
      </c>
      <c r="E270" s="8" t="s">
        <v>161</v>
      </c>
      <c r="F270" s="8" t="s">
        <v>770</v>
      </c>
      <c r="G270" s="18" t="s">
        <v>2008</v>
      </c>
      <c r="H270" s="8" t="s">
        <v>103</v>
      </c>
    </row>
    <row r="271" spans="1:8" ht="30" hidden="1" customHeight="1" x14ac:dyDescent="0.3">
      <c r="A271" s="44">
        <f t="shared" si="4"/>
        <v>266</v>
      </c>
      <c r="B271" s="8" t="str">
        <f>CONCATENATE(Employees[[#This Row],[Lastname]]," ",Employees[[#This Row],[Firstname]], " ",LEFT(Employees[[#This Row],[Middlename]],1),IF(ISBLANK(Employees[[#This Row],[Middlename]])," ","."))</f>
        <v>FELICIDARIO PAMELA C.</v>
      </c>
      <c r="C271" s="8" t="s">
        <v>1267</v>
      </c>
      <c r="D271" s="8" t="s">
        <v>1268</v>
      </c>
      <c r="E271" s="8" t="s">
        <v>1269</v>
      </c>
      <c r="F271" s="8" t="s">
        <v>125</v>
      </c>
      <c r="G271" s="18" t="s">
        <v>2008</v>
      </c>
      <c r="H271" s="8" t="s">
        <v>1202</v>
      </c>
    </row>
    <row r="272" spans="1:8" ht="30" hidden="1" customHeight="1" x14ac:dyDescent="0.3">
      <c r="A272" s="44">
        <f t="shared" si="4"/>
        <v>267</v>
      </c>
      <c r="B272" s="8" t="str">
        <f>CONCATENATE(Employees[[#This Row],[Lastname]]," ",Employees[[#This Row],[Firstname]], " ",LEFT(Employees[[#This Row],[Middlename]],1),IF(ISBLANK(Employees[[#This Row],[Middlename]])," ","."))</f>
        <v>FELLO VIRGILIO O.</v>
      </c>
      <c r="C272" s="8" t="s">
        <v>1133</v>
      </c>
      <c r="D272" s="8" t="s">
        <v>1134</v>
      </c>
      <c r="E272" s="8" t="s">
        <v>584</v>
      </c>
      <c r="F272" s="8" t="s">
        <v>1295</v>
      </c>
      <c r="G272" s="18" t="s">
        <v>1295</v>
      </c>
      <c r="H272" s="8" t="s">
        <v>199</v>
      </c>
    </row>
    <row r="273" spans="1:8" ht="30" hidden="1" customHeight="1" x14ac:dyDescent="0.3">
      <c r="A273" s="44">
        <f t="shared" si="4"/>
        <v>268</v>
      </c>
      <c r="B273" s="8" t="str">
        <f>CONCATENATE(Employees[[#This Row],[Lastname]]," ",Employees[[#This Row],[Firstname]], " ",LEFT(Employees[[#This Row],[Middlename]],1),IF(ISBLANK(Employees[[#This Row],[Middlename]])," ","."))</f>
        <v>FELLO VIRGILIO O.</v>
      </c>
      <c r="C273" s="8" t="s">
        <v>1133</v>
      </c>
      <c r="D273" s="8" t="s">
        <v>1134</v>
      </c>
      <c r="E273" s="8" t="s">
        <v>584</v>
      </c>
      <c r="F273" s="18" t="s">
        <v>1295</v>
      </c>
      <c r="G273" s="18" t="s">
        <v>1295</v>
      </c>
      <c r="H273" s="8"/>
    </row>
    <row r="274" spans="1:8" ht="30" hidden="1" customHeight="1" x14ac:dyDescent="0.3">
      <c r="A274" s="44">
        <f t="shared" si="4"/>
        <v>269</v>
      </c>
      <c r="B274" s="8" t="str">
        <f>CONCATENATE(Employees[[#This Row],[Lastname]]," ",Employees[[#This Row],[Firstname]], " ",LEFT(Employees[[#This Row],[Middlename]],1),IF(ISBLANK(Employees[[#This Row],[Middlename]])," ","."))</f>
        <v>FERMA AMELITA V.</v>
      </c>
      <c r="C274" s="8" t="s">
        <v>433</v>
      </c>
      <c r="D274" s="8" t="s">
        <v>774</v>
      </c>
      <c r="E274" s="8" t="s">
        <v>726</v>
      </c>
      <c r="F274" s="18" t="s">
        <v>2015</v>
      </c>
      <c r="G274" s="18" t="s">
        <v>2008</v>
      </c>
      <c r="H274" s="18" t="s">
        <v>1069</v>
      </c>
    </row>
    <row r="275" spans="1:8" ht="30" hidden="1" customHeight="1" x14ac:dyDescent="0.3">
      <c r="A275" s="44">
        <f t="shared" si="4"/>
        <v>270</v>
      </c>
      <c r="B275" s="8" t="str">
        <f>CONCATENATE(Employees[[#This Row],[Lastname]]," ",Employees[[#This Row],[Firstname]], " ",LEFT(Employees[[#This Row],[Middlename]],1),IF(ISBLANK(Employees[[#This Row],[Middlename]])," ","."))</f>
        <v>FERMA ARCELI C.</v>
      </c>
      <c r="C275" s="8" t="s">
        <v>433</v>
      </c>
      <c r="D275" s="8" t="s">
        <v>434</v>
      </c>
      <c r="E275" s="8" t="s">
        <v>134</v>
      </c>
      <c r="F275" s="8" t="s">
        <v>125</v>
      </c>
      <c r="G275" s="18" t="s">
        <v>2008</v>
      </c>
      <c r="H275" s="8" t="s">
        <v>334</v>
      </c>
    </row>
    <row r="276" spans="1:8" ht="30" hidden="1" customHeight="1" x14ac:dyDescent="0.3">
      <c r="A276" s="44">
        <f t="shared" si="4"/>
        <v>271</v>
      </c>
      <c r="B276" s="8" t="str">
        <f>CONCATENATE(Employees[[#This Row],[Lastname]]," ",Employees[[#This Row],[Firstname]], " ",LEFT(Employees[[#This Row],[Middlename]],1),IF(ISBLANK(Employees[[#This Row],[Middlename]])," ","."))</f>
        <v>FERMA ELIZA C.</v>
      </c>
      <c r="C276" s="18" t="s">
        <v>433</v>
      </c>
      <c r="D276" s="18" t="s">
        <v>2149</v>
      </c>
      <c r="E276" s="18" t="s">
        <v>134</v>
      </c>
      <c r="F276" s="18" t="s">
        <v>2150</v>
      </c>
      <c r="G276" s="8"/>
      <c r="H276" s="18" t="s">
        <v>2151</v>
      </c>
    </row>
    <row r="277" spans="1:8" ht="30" hidden="1" customHeight="1" x14ac:dyDescent="0.3">
      <c r="A277" s="44">
        <f t="shared" si="4"/>
        <v>272</v>
      </c>
      <c r="B277" s="8" t="str">
        <f>CONCATENATE(Employees[[#This Row],[Lastname]]," ",Employees[[#This Row],[Firstname]], " ",LEFT(Employees[[#This Row],[Middlename]],1),IF(ISBLANK(Employees[[#This Row],[Middlename]])," ","."))</f>
        <v>FERMA ERIC N.</v>
      </c>
      <c r="C277" s="8" t="s">
        <v>433</v>
      </c>
      <c r="D277" s="8" t="s">
        <v>1515</v>
      </c>
      <c r="E277" s="8" t="s">
        <v>1516</v>
      </c>
      <c r="F277" s="8" t="s">
        <v>1295</v>
      </c>
      <c r="G277" s="18" t="s">
        <v>1295</v>
      </c>
      <c r="H277" s="8" t="s">
        <v>209</v>
      </c>
    </row>
    <row r="278" spans="1:8" ht="30" hidden="1" customHeight="1" x14ac:dyDescent="0.3">
      <c r="A278" s="44">
        <f t="shared" si="4"/>
        <v>273</v>
      </c>
      <c r="B278" s="8" t="str">
        <f>CONCATENATE(Employees[[#This Row],[Lastname]]," ",Employees[[#This Row],[Firstname]], " ",LEFT(Employees[[#This Row],[Middlename]],1),IF(ISBLANK(Employees[[#This Row],[Middlename]])," ","."))</f>
        <v>FERMA ETHEL GRACE N.</v>
      </c>
      <c r="C278" s="8" t="s">
        <v>433</v>
      </c>
      <c r="D278" s="8" t="s">
        <v>1517</v>
      </c>
      <c r="E278" s="8" t="s">
        <v>1518</v>
      </c>
      <c r="F278" s="8" t="s">
        <v>1295</v>
      </c>
      <c r="G278" s="18" t="s">
        <v>1295</v>
      </c>
      <c r="H278" s="8" t="s">
        <v>97</v>
      </c>
    </row>
    <row r="279" spans="1:8" ht="30" hidden="1" customHeight="1" x14ac:dyDescent="0.3">
      <c r="A279" s="44">
        <f t="shared" si="4"/>
        <v>274</v>
      </c>
      <c r="B279" s="8" t="str">
        <f>CONCATENATE(Employees[[#This Row],[Lastname]]," ",Employees[[#This Row],[Firstname]], " ",LEFT(Employees[[#This Row],[Middlename]],1),IF(ISBLANK(Employees[[#This Row],[Middlename]])," ","."))</f>
        <v>FERMA JOSEFA O.</v>
      </c>
      <c r="C279" s="8" t="s">
        <v>433</v>
      </c>
      <c r="D279" s="8" t="s">
        <v>1100</v>
      </c>
      <c r="E279" s="8" t="s">
        <v>842</v>
      </c>
      <c r="F279" s="8" t="s">
        <v>871</v>
      </c>
      <c r="G279" s="18" t="s">
        <v>2008</v>
      </c>
      <c r="H279" s="18" t="s">
        <v>109</v>
      </c>
    </row>
    <row r="280" spans="1:8" ht="30" hidden="1" customHeight="1" x14ac:dyDescent="0.3">
      <c r="A280" s="44">
        <f t="shared" si="4"/>
        <v>275</v>
      </c>
      <c r="B280" s="8" t="str">
        <f>CONCATENATE(Employees[[#This Row],[Lastname]]," ",Employees[[#This Row],[Firstname]], " ",LEFT(Employees[[#This Row],[Middlename]],1),IF(ISBLANK(Employees[[#This Row],[Middlename]])," ","."))</f>
        <v>FERMA MARIA I.</v>
      </c>
      <c r="C280" s="8" t="s">
        <v>433</v>
      </c>
      <c r="D280" s="8" t="s">
        <v>724</v>
      </c>
      <c r="E280" s="8" t="s">
        <v>961</v>
      </c>
      <c r="F280" s="8" t="s">
        <v>125</v>
      </c>
      <c r="G280" s="18" t="s">
        <v>2008</v>
      </c>
      <c r="H280" s="8" t="s">
        <v>540</v>
      </c>
    </row>
    <row r="281" spans="1:8" ht="30" hidden="1" customHeight="1" x14ac:dyDescent="0.3">
      <c r="A281" s="44">
        <f t="shared" si="4"/>
        <v>276</v>
      </c>
      <c r="B281" s="8" t="str">
        <f>CONCATENATE(Employees[[#This Row],[Lastname]]," ",Employees[[#This Row],[Firstname]], " ",LEFT(Employees[[#This Row],[Middlename]],1),IF(ISBLANK(Employees[[#This Row],[Middlename]])," ","."))</f>
        <v>FERMA MARIA VICTORIA D.</v>
      </c>
      <c r="C281" s="8" t="s">
        <v>433</v>
      </c>
      <c r="D281" s="8" t="s">
        <v>576</v>
      </c>
      <c r="E281" s="8" t="s">
        <v>119</v>
      </c>
      <c r="F281" s="8" t="s">
        <v>125</v>
      </c>
      <c r="G281" s="18" t="s">
        <v>2008</v>
      </c>
      <c r="H281" s="8" t="s">
        <v>369</v>
      </c>
    </row>
    <row r="282" spans="1:8" ht="30" customHeight="1" x14ac:dyDescent="0.3">
      <c r="A282" s="44">
        <f t="shared" si="4"/>
        <v>277</v>
      </c>
      <c r="B282" s="8" t="str">
        <f>CONCATENATE(Employees[[#This Row],[Lastname]]," ",Employees[[#This Row],[Firstname]], " ",LEFT(Employees[[#This Row],[Middlename]],1),IF(ISBLANK(Employees[[#This Row],[Middlename]])," ","."))</f>
        <v xml:space="preserve">FERMA RAYMOND  </v>
      </c>
      <c r="C282" s="8" t="s">
        <v>433</v>
      </c>
      <c r="D282" s="8" t="s">
        <v>1519</v>
      </c>
      <c r="E282" s="8"/>
      <c r="F282" s="8" t="s">
        <v>1295</v>
      </c>
      <c r="G282" s="18" t="s">
        <v>1295</v>
      </c>
      <c r="H282" s="8" t="s">
        <v>291</v>
      </c>
    </row>
    <row r="283" spans="1:8" ht="30" hidden="1" customHeight="1" x14ac:dyDescent="0.3">
      <c r="A283" s="44">
        <f t="shared" si="4"/>
        <v>278</v>
      </c>
      <c r="B283" s="8" t="str">
        <f>CONCATENATE(Employees[[#This Row],[Lastname]]," ",Employees[[#This Row],[Firstname]], " ",LEFT(Employees[[#This Row],[Middlename]],1),IF(ISBLANK(Employees[[#This Row],[Middlename]])," ","."))</f>
        <v xml:space="preserve">FERMA ROMEO  </v>
      </c>
      <c r="C283" s="8" t="s">
        <v>433</v>
      </c>
      <c r="D283" s="8" t="s">
        <v>796</v>
      </c>
      <c r="E283" s="8"/>
      <c r="F283" s="18" t="s">
        <v>125</v>
      </c>
      <c r="G283" s="18" t="s">
        <v>2008</v>
      </c>
      <c r="H283" s="8" t="s">
        <v>291</v>
      </c>
    </row>
    <row r="284" spans="1:8" ht="30" hidden="1" customHeight="1" x14ac:dyDescent="0.3">
      <c r="A284" s="44">
        <f t="shared" si="4"/>
        <v>279</v>
      </c>
      <c r="B284" s="8" t="str">
        <f>CONCATENATE(Employees[[#This Row],[Lastname]]," ",Employees[[#This Row],[Firstname]], " ",LEFT(Employees[[#This Row],[Middlename]],1),IF(ISBLANK(Employees[[#This Row],[Middlename]])," ","."))</f>
        <v>FERNANDEZ MILAGROS C.</v>
      </c>
      <c r="C284" s="8" t="s">
        <v>788</v>
      </c>
      <c r="D284" s="8" t="s">
        <v>1081</v>
      </c>
      <c r="E284" s="8" t="s">
        <v>655</v>
      </c>
      <c r="F284" s="8" t="s">
        <v>198</v>
      </c>
      <c r="G284" s="18" t="s">
        <v>2008</v>
      </c>
      <c r="H284" s="8" t="s">
        <v>103</v>
      </c>
    </row>
    <row r="285" spans="1:8" ht="30" hidden="1" customHeight="1" x14ac:dyDescent="0.3">
      <c r="A285" s="44">
        <f t="shared" si="4"/>
        <v>280</v>
      </c>
      <c r="B285" s="8" t="str">
        <f>CONCATENATE(Employees[[#This Row],[Lastname]]," ",Employees[[#This Row],[Firstname]], " ",LEFT(Employees[[#This Row],[Middlename]],1),IF(ISBLANK(Employees[[#This Row],[Middlename]])," ","."))</f>
        <v xml:space="preserve">FLAVIER ADORACION  </v>
      </c>
      <c r="C285" s="8" t="s">
        <v>477</v>
      </c>
      <c r="D285" s="8" t="s">
        <v>478</v>
      </c>
      <c r="E285" s="8"/>
      <c r="F285" s="8" t="s">
        <v>479</v>
      </c>
      <c r="G285" s="18" t="s">
        <v>2008</v>
      </c>
      <c r="H285" s="8" t="s">
        <v>109</v>
      </c>
    </row>
    <row r="286" spans="1:8" ht="30" hidden="1" customHeight="1" x14ac:dyDescent="0.3">
      <c r="A286" s="44">
        <f t="shared" si="4"/>
        <v>281</v>
      </c>
      <c r="B286" s="8" t="str">
        <f>CONCATENATE(Employees[[#This Row],[Lastname]]," ",Employees[[#This Row],[Firstname]], " ",LEFT(Employees[[#This Row],[Middlename]],1),IF(ISBLANK(Employees[[#This Row],[Middlename]])," ","."))</f>
        <v xml:space="preserve">FLORES EDERLYN  </v>
      </c>
      <c r="C286" s="8" t="s">
        <v>1520</v>
      </c>
      <c r="D286" s="8" t="s">
        <v>1521</v>
      </c>
      <c r="E286" s="8"/>
      <c r="F286" s="8" t="s">
        <v>1295</v>
      </c>
      <c r="G286" s="18" t="s">
        <v>1295</v>
      </c>
      <c r="H286" s="8" t="s">
        <v>291</v>
      </c>
    </row>
    <row r="287" spans="1:8" ht="30" hidden="1" customHeight="1" x14ac:dyDescent="0.3">
      <c r="A287" s="44">
        <f t="shared" si="4"/>
        <v>282</v>
      </c>
      <c r="B287" s="8" t="str">
        <f>CONCATENATE(Employees[[#This Row],[Lastname]]," ",Employees[[#This Row],[Firstname]], " ",LEFT(Employees[[#This Row],[Middlename]],1),IF(ISBLANK(Employees[[#This Row],[Middlename]])," ","."))</f>
        <v>FLORES MARIA PATRICIA NICOLE C.</v>
      </c>
      <c r="C287" s="8" t="s">
        <v>1520</v>
      </c>
      <c r="D287" s="8" t="s">
        <v>1522</v>
      </c>
      <c r="E287" s="8" t="s">
        <v>1523</v>
      </c>
      <c r="F287" s="8" t="s">
        <v>1295</v>
      </c>
      <c r="G287" s="18" t="s">
        <v>1295</v>
      </c>
      <c r="H287" s="8" t="s">
        <v>97</v>
      </c>
    </row>
    <row r="288" spans="1:8" ht="30" hidden="1" customHeight="1" x14ac:dyDescent="0.3">
      <c r="A288" s="44">
        <f t="shared" si="4"/>
        <v>283</v>
      </c>
      <c r="B288" s="8" t="str">
        <f>CONCATENATE(Employees[[#This Row],[Lastname]]," ",Employees[[#This Row],[Firstname]], " ",LEFT(Employees[[#This Row],[Middlename]],1),IF(ISBLANK(Employees[[#This Row],[Middlename]])," ","."))</f>
        <v xml:space="preserve">FLORES RICHARD  </v>
      </c>
      <c r="C288" s="8" t="s">
        <v>1520</v>
      </c>
      <c r="D288" s="8" t="s">
        <v>1381</v>
      </c>
      <c r="E288" s="8"/>
      <c r="F288" s="8" t="s">
        <v>1295</v>
      </c>
      <c r="G288" s="18" t="s">
        <v>1295</v>
      </c>
      <c r="H288" s="8" t="s">
        <v>291</v>
      </c>
    </row>
    <row r="289" spans="1:8" ht="30" hidden="1" customHeight="1" x14ac:dyDescent="0.3">
      <c r="A289" s="44">
        <f t="shared" si="4"/>
        <v>284</v>
      </c>
      <c r="B289" s="8" t="str">
        <f>CONCATENATE(Employees[[#This Row],[Lastname]]," ",Employees[[#This Row],[Firstname]], " ",LEFT(Employees[[#This Row],[Middlename]],1),IF(ISBLANK(Employees[[#This Row],[Middlename]])," ","."))</f>
        <v>FRONDOZO AILEEN D.</v>
      </c>
      <c r="C289" s="8" t="s">
        <v>1524</v>
      </c>
      <c r="D289" s="8" t="s">
        <v>118</v>
      </c>
      <c r="E289" s="8" t="s">
        <v>119</v>
      </c>
      <c r="F289" s="8" t="s">
        <v>1295</v>
      </c>
      <c r="G289" s="18" t="s">
        <v>1295</v>
      </c>
      <c r="H289" s="8" t="s">
        <v>439</v>
      </c>
    </row>
    <row r="290" spans="1:8" ht="30" hidden="1" customHeight="1" x14ac:dyDescent="0.3">
      <c r="A290" s="44">
        <f t="shared" si="4"/>
        <v>285</v>
      </c>
      <c r="B290" s="8" t="str">
        <f>CONCATENATE(Employees[[#This Row],[Lastname]]," ",Employees[[#This Row],[Firstname]], " ",LEFT(Employees[[#This Row],[Middlename]],1),IF(ISBLANK(Employees[[#This Row],[Middlename]])," ","."))</f>
        <v>GABEJA MHAR G.</v>
      </c>
      <c r="C290" s="8" t="s">
        <v>605</v>
      </c>
      <c r="D290" s="8" t="s">
        <v>606</v>
      </c>
      <c r="E290" s="8" t="s">
        <v>166</v>
      </c>
      <c r="F290" s="8" t="s">
        <v>607</v>
      </c>
      <c r="G290" s="18" t="s">
        <v>2008</v>
      </c>
      <c r="H290" s="8" t="s">
        <v>593</v>
      </c>
    </row>
    <row r="291" spans="1:8" ht="30" hidden="1" customHeight="1" x14ac:dyDescent="0.3">
      <c r="A291" s="44">
        <f t="shared" si="4"/>
        <v>286</v>
      </c>
      <c r="B291" s="8" t="str">
        <f>CONCATENATE(Employees[[#This Row],[Lastname]]," ",Employees[[#This Row],[Firstname]], " ",LEFT(Employees[[#This Row],[Middlename]],1),IF(ISBLANK(Employees[[#This Row],[Middlename]])," ","."))</f>
        <v>GALANG JULIET B.</v>
      </c>
      <c r="C291" s="8" t="s">
        <v>937</v>
      </c>
      <c r="D291" s="8" t="s">
        <v>938</v>
      </c>
      <c r="E291" s="8" t="s">
        <v>939</v>
      </c>
      <c r="F291" s="8" t="s">
        <v>2010</v>
      </c>
      <c r="G291" s="18" t="s">
        <v>2009</v>
      </c>
      <c r="H291" s="8" t="s">
        <v>360</v>
      </c>
    </row>
    <row r="292" spans="1:8" ht="30" hidden="1" customHeight="1" x14ac:dyDescent="0.3">
      <c r="A292" s="44">
        <f t="shared" si="4"/>
        <v>287</v>
      </c>
      <c r="B292" s="8" t="str">
        <f>CONCATENATE(Employees[[#This Row],[Lastname]]," ",Employees[[#This Row],[Firstname]], " ",LEFT(Employees[[#This Row],[Middlename]],1),IF(ISBLANK(Employees[[#This Row],[Middlename]])," ","."))</f>
        <v>GALARDE DELFIN A.</v>
      </c>
      <c r="C292" s="8" t="s">
        <v>1525</v>
      </c>
      <c r="D292" s="8" t="s">
        <v>1526</v>
      </c>
      <c r="E292" s="8" t="s">
        <v>88</v>
      </c>
      <c r="F292" s="8" t="s">
        <v>1295</v>
      </c>
      <c r="G292" s="18" t="s">
        <v>1295</v>
      </c>
      <c r="H292" s="8" t="s">
        <v>1726</v>
      </c>
    </row>
    <row r="293" spans="1:8" ht="30" hidden="1" customHeight="1" x14ac:dyDescent="0.3">
      <c r="A293" s="44">
        <f t="shared" si="4"/>
        <v>288</v>
      </c>
      <c r="B293" s="8" t="str">
        <f>CONCATENATE(Employees[[#This Row],[Lastname]]," ",Employees[[#This Row],[Firstname]], " ",LEFT(Employees[[#This Row],[Middlename]],1),IF(ISBLANK(Employees[[#This Row],[Middlename]])," ","."))</f>
        <v>GARCIA HAIZEL M.</v>
      </c>
      <c r="C293" s="8" t="s">
        <v>366</v>
      </c>
      <c r="D293" s="8" t="s">
        <v>367</v>
      </c>
      <c r="E293" s="8" t="s">
        <v>810</v>
      </c>
      <c r="F293" s="8" t="s">
        <v>368</v>
      </c>
      <c r="G293" s="18" t="s">
        <v>2008</v>
      </c>
      <c r="H293" s="8" t="s">
        <v>369</v>
      </c>
    </row>
    <row r="294" spans="1:8" ht="30" hidden="1" customHeight="1" x14ac:dyDescent="0.3">
      <c r="A294" s="44">
        <f t="shared" si="4"/>
        <v>289</v>
      </c>
      <c r="B294" s="8" t="str">
        <f>CONCATENATE(Employees[[#This Row],[Lastname]]," ",Employees[[#This Row],[Firstname]], " ",LEFT(Employees[[#This Row],[Middlename]],1),IF(ISBLANK(Employees[[#This Row],[Middlename]])," ","."))</f>
        <v>GARCIA JOAN B.</v>
      </c>
      <c r="C294" s="8" t="s">
        <v>366</v>
      </c>
      <c r="D294" s="8" t="s">
        <v>1527</v>
      </c>
      <c r="E294" s="8" t="s">
        <v>187</v>
      </c>
      <c r="F294" s="8" t="s">
        <v>1295</v>
      </c>
      <c r="G294" s="18" t="s">
        <v>1295</v>
      </c>
      <c r="H294" s="8" t="s">
        <v>97</v>
      </c>
    </row>
    <row r="295" spans="1:8" ht="30" hidden="1" customHeight="1" x14ac:dyDescent="0.3">
      <c r="A295" s="44">
        <f t="shared" si="4"/>
        <v>290</v>
      </c>
      <c r="B295" s="8" t="str">
        <f>CONCATENATE(Employees[[#This Row],[Lastname]]," ",Employees[[#This Row],[Firstname]], " ",LEFT(Employees[[#This Row],[Middlename]],1),IF(ISBLANK(Employees[[#This Row],[Middlename]])," ","."))</f>
        <v>GATPANDAN DOLORES J.</v>
      </c>
      <c r="C295" s="8" t="s">
        <v>219</v>
      </c>
      <c r="D295" s="8" t="s">
        <v>220</v>
      </c>
      <c r="E295" s="8" t="s">
        <v>139</v>
      </c>
      <c r="F295" s="8" t="s">
        <v>212</v>
      </c>
      <c r="G295" s="18" t="s">
        <v>2008</v>
      </c>
      <c r="H295" s="8" t="s">
        <v>213</v>
      </c>
    </row>
    <row r="296" spans="1:8" ht="30" hidden="1" customHeight="1" x14ac:dyDescent="0.3">
      <c r="A296" s="44">
        <f t="shared" si="4"/>
        <v>291</v>
      </c>
      <c r="B296" s="8" t="str">
        <f>CONCATENATE(Employees[[#This Row],[Lastname]]," ",Employees[[#This Row],[Firstname]], " ",LEFT(Employees[[#This Row],[Middlename]],1),IF(ISBLANK(Employees[[#This Row],[Middlename]])," ","."))</f>
        <v xml:space="preserve">GATPANDAN ETHEL  </v>
      </c>
      <c r="C296" s="8" t="s">
        <v>219</v>
      </c>
      <c r="D296" s="8" t="s">
        <v>1528</v>
      </c>
      <c r="E296" s="8"/>
      <c r="F296" s="8" t="s">
        <v>1295</v>
      </c>
      <c r="G296" s="18" t="s">
        <v>1295</v>
      </c>
      <c r="H296" s="8" t="s">
        <v>97</v>
      </c>
    </row>
    <row r="297" spans="1:8" ht="30" hidden="1" customHeight="1" x14ac:dyDescent="0.3">
      <c r="A297" s="44">
        <f t="shared" si="4"/>
        <v>292</v>
      </c>
      <c r="B297" s="8" t="str">
        <f>CONCATENATE(Employees[[#This Row],[Lastname]]," ",Employees[[#This Row],[Firstname]], " ",LEFT(Employees[[#This Row],[Middlename]],1),IF(ISBLANK(Employees[[#This Row],[Middlename]])," ","."))</f>
        <v>GATPANDAN MICHAEL E.</v>
      </c>
      <c r="C297" s="8" t="s">
        <v>219</v>
      </c>
      <c r="D297" s="8" t="s">
        <v>1529</v>
      </c>
      <c r="E297" s="8" t="s">
        <v>1530</v>
      </c>
      <c r="F297" s="8" t="s">
        <v>1295</v>
      </c>
      <c r="G297" s="18" t="s">
        <v>1295</v>
      </c>
      <c r="H297" s="8" t="s">
        <v>209</v>
      </c>
    </row>
    <row r="298" spans="1:8" ht="30" hidden="1" customHeight="1" x14ac:dyDescent="0.3">
      <c r="A298" s="44">
        <f t="shared" si="4"/>
        <v>293</v>
      </c>
      <c r="B298" s="8" t="str">
        <f>CONCATENATE(Employees[[#This Row],[Lastname]]," ",Employees[[#This Row],[Firstname]], " ",LEFT(Employees[[#This Row],[Middlename]],1),IF(ISBLANK(Employees[[#This Row],[Middlename]])," ","."))</f>
        <v>GATPANDAN NENITA M.</v>
      </c>
      <c r="C298" s="8" t="s">
        <v>219</v>
      </c>
      <c r="D298" s="8" t="s">
        <v>371</v>
      </c>
      <c r="E298" s="8" t="s">
        <v>84</v>
      </c>
      <c r="F298" s="8" t="s">
        <v>634</v>
      </c>
      <c r="G298" s="18" t="s">
        <v>2008</v>
      </c>
      <c r="H298" s="8" t="s">
        <v>372</v>
      </c>
    </row>
    <row r="299" spans="1:8" ht="30" hidden="1" customHeight="1" x14ac:dyDescent="0.3">
      <c r="A299" s="44">
        <f t="shared" si="4"/>
        <v>294</v>
      </c>
      <c r="B299" s="8" t="str">
        <f>CONCATENATE(Employees[[#This Row],[Lastname]]," ",Employees[[#This Row],[Firstname]], " ",LEFT(Employees[[#This Row],[Middlename]],1),IF(ISBLANK(Employees[[#This Row],[Middlename]])," ","."))</f>
        <v>GOMEZ EMMA M.</v>
      </c>
      <c r="C299" s="8" t="s">
        <v>684</v>
      </c>
      <c r="D299" s="8" t="s">
        <v>487</v>
      </c>
      <c r="E299" s="8" t="s">
        <v>84</v>
      </c>
      <c r="F299" s="8" t="s">
        <v>685</v>
      </c>
      <c r="G299" s="18" t="s">
        <v>2008</v>
      </c>
      <c r="H299" s="8" t="s">
        <v>273</v>
      </c>
    </row>
    <row r="300" spans="1:8" ht="30" hidden="1" customHeight="1" x14ac:dyDescent="0.3">
      <c r="A300" s="44">
        <f t="shared" si="4"/>
        <v>295</v>
      </c>
      <c r="B300" s="8" t="str">
        <f>CONCATENATE(Employees[[#This Row],[Lastname]]," ",Employees[[#This Row],[Firstname]], " ",LEFT(Employees[[#This Row],[Middlename]],1),IF(ISBLANK(Employees[[#This Row],[Middlename]])," ","."))</f>
        <v>GONZALES CHRISTI NERISSE E.</v>
      </c>
      <c r="C300" s="8" t="s">
        <v>860</v>
      </c>
      <c r="D300" s="8" t="s">
        <v>1531</v>
      </c>
      <c r="E300" s="8" t="s">
        <v>381</v>
      </c>
      <c r="F300" s="8" t="s">
        <v>1295</v>
      </c>
      <c r="G300" s="18" t="s">
        <v>1295</v>
      </c>
      <c r="H300" s="8" t="s">
        <v>273</v>
      </c>
    </row>
    <row r="301" spans="1:8" ht="30" hidden="1" customHeight="1" x14ac:dyDescent="0.3">
      <c r="A301" s="44">
        <f t="shared" si="4"/>
        <v>296</v>
      </c>
      <c r="B301" s="8" t="str">
        <f>CONCATENATE(Employees[[#This Row],[Lastname]]," ",Employees[[#This Row],[Firstname]], " ",LEFT(Employees[[#This Row],[Middlename]],1),IF(ISBLANK(Employees[[#This Row],[Middlename]])," ","."))</f>
        <v>GONZALES MARIO O.</v>
      </c>
      <c r="C301" s="8" t="s">
        <v>860</v>
      </c>
      <c r="D301" s="8" t="s">
        <v>599</v>
      </c>
      <c r="E301" s="8" t="s">
        <v>1532</v>
      </c>
      <c r="F301" s="8" t="s">
        <v>1295</v>
      </c>
      <c r="G301" s="18" t="s">
        <v>1295</v>
      </c>
      <c r="H301" s="8" t="s">
        <v>209</v>
      </c>
    </row>
    <row r="302" spans="1:8" ht="30" hidden="1" customHeight="1" x14ac:dyDescent="0.3">
      <c r="A302" s="44">
        <f t="shared" si="4"/>
        <v>297</v>
      </c>
      <c r="B302" s="8" t="str">
        <f>CONCATENATE(Employees[[#This Row],[Lastname]]," ",Employees[[#This Row],[Firstname]], " ",LEFT(Employees[[#This Row],[Middlename]],1),IF(ISBLANK(Employees[[#This Row],[Middlename]])," ","."))</f>
        <v>GONZALES MARY JANE D.</v>
      </c>
      <c r="C302" s="8" t="s">
        <v>860</v>
      </c>
      <c r="D302" s="8" t="s">
        <v>1502</v>
      </c>
      <c r="E302" s="8" t="s">
        <v>119</v>
      </c>
      <c r="F302" s="8" t="s">
        <v>1295</v>
      </c>
      <c r="G302" s="18" t="s">
        <v>1295</v>
      </c>
      <c r="H302" s="8" t="s">
        <v>213</v>
      </c>
    </row>
    <row r="303" spans="1:8" ht="30" hidden="1" customHeight="1" x14ac:dyDescent="0.3">
      <c r="A303" s="44">
        <f t="shared" si="4"/>
        <v>298</v>
      </c>
      <c r="B303" s="8" t="str">
        <f>CONCATENATE(Employees[[#This Row],[Lastname]]," ",Employees[[#This Row],[Firstname]], " ",LEFT(Employees[[#This Row],[Middlename]],1),IF(ISBLANK(Employees[[#This Row],[Middlename]])," ","."))</f>
        <v>GUAÑEZO MA. GINA P.</v>
      </c>
      <c r="C303" s="8" t="s">
        <v>764</v>
      </c>
      <c r="D303" s="8" t="s">
        <v>765</v>
      </c>
      <c r="E303" s="8" t="s">
        <v>124</v>
      </c>
      <c r="F303" s="8" t="s">
        <v>393</v>
      </c>
      <c r="G303" s="8" t="s">
        <v>2008</v>
      </c>
      <c r="H303" s="8" t="s">
        <v>103</v>
      </c>
    </row>
    <row r="304" spans="1:8" ht="30" hidden="1" customHeight="1" x14ac:dyDescent="0.3">
      <c r="A304" s="44">
        <f t="shared" si="4"/>
        <v>299</v>
      </c>
      <c r="B304" s="8" t="str">
        <f>CONCATENATE(Employees[[#This Row],[Lastname]]," ",Employees[[#This Row],[Firstname]], " ",LEFT(Employees[[#This Row],[Middlename]],1),IF(ISBLANK(Employees[[#This Row],[Middlename]])," ","."))</f>
        <v>GUAÑEZO MARY ANNE P.</v>
      </c>
      <c r="C304" s="18" t="s">
        <v>764</v>
      </c>
      <c r="D304" s="8" t="s">
        <v>839</v>
      </c>
      <c r="E304" s="8" t="s">
        <v>840</v>
      </c>
      <c r="F304" s="8" t="s">
        <v>125</v>
      </c>
      <c r="G304" s="18" t="s">
        <v>2008</v>
      </c>
      <c r="H304" s="8" t="s">
        <v>103</v>
      </c>
    </row>
    <row r="305" spans="1:8" ht="30" hidden="1" customHeight="1" x14ac:dyDescent="0.3">
      <c r="A305" s="44">
        <f t="shared" si="4"/>
        <v>300</v>
      </c>
      <c r="B305" s="8" t="str">
        <f>CONCATENATE(Employees[[#This Row],[Lastname]]," ",Employees[[#This Row],[Firstname]], " ",LEFT(Employees[[#This Row],[Middlename]],1),IF(ISBLANK(Employees[[#This Row],[Middlename]])," ","."))</f>
        <v xml:space="preserve">GUEVARRA ROLANDO  </v>
      </c>
      <c r="C305" s="8" t="s">
        <v>1533</v>
      </c>
      <c r="D305" s="8" t="s">
        <v>1534</v>
      </c>
      <c r="E305" s="8"/>
      <c r="F305" s="8" t="s">
        <v>1295</v>
      </c>
      <c r="G305" s="18" t="s">
        <v>1295</v>
      </c>
      <c r="H305" s="8" t="s">
        <v>291</v>
      </c>
    </row>
    <row r="306" spans="1:8" ht="30" hidden="1" customHeight="1" x14ac:dyDescent="0.3">
      <c r="A306" s="44">
        <f t="shared" si="4"/>
        <v>301</v>
      </c>
      <c r="B306" s="8" t="str">
        <f>CONCATENATE(Employees[[#This Row],[Lastname]]," ",Employees[[#This Row],[Firstname]], " ",LEFT(Employees[[#This Row],[Middlename]],1),IF(ISBLANK(Employees[[#This Row],[Middlename]])," ","."))</f>
        <v>GUMIRAN HERMINIA A.</v>
      </c>
      <c r="C306" s="8" t="s">
        <v>1535</v>
      </c>
      <c r="D306" s="8" t="s">
        <v>1536</v>
      </c>
      <c r="E306" s="8" t="s">
        <v>1537</v>
      </c>
      <c r="F306" s="8" t="s">
        <v>1295</v>
      </c>
      <c r="G306" s="18" t="s">
        <v>1295</v>
      </c>
      <c r="H306" s="8" t="s">
        <v>1070</v>
      </c>
    </row>
    <row r="307" spans="1:8" ht="30" hidden="1" customHeight="1" x14ac:dyDescent="0.3">
      <c r="A307" s="44">
        <f t="shared" si="4"/>
        <v>302</v>
      </c>
      <c r="B307" s="8" t="str">
        <f>CONCATENATE(Employees[[#This Row],[Lastname]]," ",Employees[[#This Row],[Firstname]], " ",LEFT(Employees[[#This Row],[Middlename]],1),IF(ISBLANK(Employees[[#This Row],[Middlename]])," ","."))</f>
        <v>GUTIERREZ LYDIA C.</v>
      </c>
      <c r="C307" s="8" t="s">
        <v>172</v>
      </c>
      <c r="D307" s="8" t="s">
        <v>173</v>
      </c>
      <c r="E307" s="8" t="s">
        <v>695</v>
      </c>
      <c r="F307" s="8" t="s">
        <v>174</v>
      </c>
      <c r="G307" s="18" t="s">
        <v>2008</v>
      </c>
      <c r="H307" s="8" t="s">
        <v>89</v>
      </c>
    </row>
    <row r="308" spans="1:8" ht="30" hidden="1" customHeight="1" x14ac:dyDescent="0.3">
      <c r="A308" s="44">
        <f t="shared" si="4"/>
        <v>303</v>
      </c>
      <c r="B308" s="8" t="str">
        <f>CONCATENATE(Employees[[#This Row],[Lastname]]," ",Employees[[#This Row],[Firstname]], " ",LEFT(Employees[[#This Row],[Middlename]],1),IF(ISBLANK(Employees[[#This Row],[Middlename]])," ","."))</f>
        <v>GUTIERREZ MARICIS A.</v>
      </c>
      <c r="C308" s="18" t="s">
        <v>172</v>
      </c>
      <c r="D308" s="18" t="s">
        <v>2138</v>
      </c>
      <c r="E308" s="18" t="s">
        <v>88</v>
      </c>
      <c r="F308" s="18" t="s">
        <v>2136</v>
      </c>
      <c r="G308" s="8"/>
      <c r="H308" s="18" t="s">
        <v>141</v>
      </c>
    </row>
    <row r="309" spans="1:8" ht="30" hidden="1" customHeight="1" x14ac:dyDescent="0.3">
      <c r="A309" s="44">
        <f t="shared" si="4"/>
        <v>304</v>
      </c>
      <c r="B309" s="8" t="str">
        <f>CONCATENATE(Employees[[#This Row],[Lastname]]," ",Employees[[#This Row],[Firstname]], " ",LEFT(Employees[[#This Row],[Middlename]],1),IF(ISBLANK(Employees[[#This Row],[Middlename]])," ","."))</f>
        <v>GUTIERREZ RENCELLE LALAINE A.</v>
      </c>
      <c r="C309" s="8" t="s">
        <v>172</v>
      </c>
      <c r="D309" s="8" t="s">
        <v>1538</v>
      </c>
      <c r="E309" s="8" t="s">
        <v>286</v>
      </c>
      <c r="F309" s="8" t="s">
        <v>1295</v>
      </c>
      <c r="G309" s="18" t="s">
        <v>1295</v>
      </c>
      <c r="H309" s="8" t="s">
        <v>126</v>
      </c>
    </row>
    <row r="310" spans="1:8" ht="30" hidden="1" customHeight="1" x14ac:dyDescent="0.3">
      <c r="A310" s="44">
        <f t="shared" si="4"/>
        <v>305</v>
      </c>
      <c r="B310" s="8" t="str">
        <f>CONCATENATE(Employees[[#This Row],[Lastname]]," ",Employees[[#This Row],[Firstname]], " ",LEFT(Employees[[#This Row],[Middlename]],1),IF(ISBLANK(Employees[[#This Row],[Middlename]])," ","."))</f>
        <v>HADAP JONALYN L.</v>
      </c>
      <c r="C310" s="8" t="s">
        <v>234</v>
      </c>
      <c r="D310" s="8" t="s">
        <v>235</v>
      </c>
      <c r="E310" s="8" t="s">
        <v>236</v>
      </c>
      <c r="F310" s="8" t="s">
        <v>212</v>
      </c>
      <c r="G310" s="18" t="s">
        <v>2008</v>
      </c>
      <c r="H310" s="8" t="s">
        <v>213</v>
      </c>
    </row>
    <row r="311" spans="1:8" ht="30" hidden="1" customHeight="1" x14ac:dyDescent="0.3">
      <c r="A311" s="44">
        <f t="shared" ref="A311:A374" si="5">A310+1</f>
        <v>306</v>
      </c>
      <c r="B311" s="8" t="str">
        <f>CONCATENATE(Employees[[#This Row],[Lastname]]," ",Employees[[#This Row],[Firstname]], " ",LEFT(Employees[[#This Row],[Middlename]],1),IF(ISBLANK(Employees[[#This Row],[Middlename]])," ","."))</f>
        <v>HAPITA MELANIE A.</v>
      </c>
      <c r="C311" s="8" t="s">
        <v>707</v>
      </c>
      <c r="D311" s="8" t="s">
        <v>708</v>
      </c>
      <c r="E311" s="8" t="s">
        <v>1539</v>
      </c>
      <c r="F311" s="8" t="s">
        <v>1295</v>
      </c>
      <c r="G311" s="18" t="s">
        <v>1295</v>
      </c>
      <c r="H311" s="8" t="s">
        <v>97</v>
      </c>
    </row>
    <row r="312" spans="1:8" ht="30" hidden="1" customHeight="1" x14ac:dyDescent="0.3">
      <c r="A312" s="44">
        <f t="shared" si="5"/>
        <v>307</v>
      </c>
      <c r="B312" s="8" t="str">
        <f>CONCATENATE(Employees[[#This Row],[Lastname]]," ",Employees[[#This Row],[Firstname]], " ",LEFT(Employees[[#This Row],[Middlename]],1),IF(ISBLANK(Employees[[#This Row],[Middlename]])," ","."))</f>
        <v>HAYAG JERMAINE JOI D.</v>
      </c>
      <c r="C312" s="8" t="s">
        <v>1271</v>
      </c>
      <c r="D312" s="8" t="s">
        <v>1272</v>
      </c>
      <c r="E312" s="8" t="s">
        <v>450</v>
      </c>
      <c r="F312" s="8" t="s">
        <v>96</v>
      </c>
      <c r="G312" s="8" t="s">
        <v>2008</v>
      </c>
      <c r="H312" s="8" t="s">
        <v>135</v>
      </c>
    </row>
    <row r="313" spans="1:8" ht="30" hidden="1" customHeight="1" x14ac:dyDescent="0.3">
      <c r="A313" s="44">
        <f t="shared" si="5"/>
        <v>308</v>
      </c>
      <c r="B313" s="8" t="str">
        <f>CONCATENATE(Employees[[#This Row],[Lastname]]," ",Employees[[#This Row],[Firstname]], " ",LEFT(Employees[[#This Row],[Middlename]],1),IF(ISBLANK(Employees[[#This Row],[Middlename]])," ","."))</f>
        <v xml:space="preserve">HERNADEZ VICTOR  </v>
      </c>
      <c r="C313" s="8" t="s">
        <v>922</v>
      </c>
      <c r="D313" s="8" t="s">
        <v>250</v>
      </c>
      <c r="E313" s="8"/>
      <c r="F313" s="18" t="s">
        <v>125</v>
      </c>
      <c r="G313" s="18" t="s">
        <v>2008</v>
      </c>
      <c r="H313" s="8" t="s">
        <v>97</v>
      </c>
    </row>
    <row r="314" spans="1:8" ht="30" hidden="1" customHeight="1" x14ac:dyDescent="0.3">
      <c r="A314" s="44">
        <f t="shared" si="5"/>
        <v>309</v>
      </c>
      <c r="B314" s="8" t="str">
        <f>CONCATENATE(Employees[[#This Row],[Lastname]]," ",Employees[[#This Row],[Firstname]], " ",LEFT(Employees[[#This Row],[Middlename]],1),IF(ISBLANK(Employees[[#This Row],[Middlename]])," ","."))</f>
        <v>HERNANDEZ CORNELIO A.</v>
      </c>
      <c r="C314" s="8" t="s">
        <v>128</v>
      </c>
      <c r="D314" s="8" t="s">
        <v>591</v>
      </c>
      <c r="E314" s="8" t="s">
        <v>88</v>
      </c>
      <c r="F314" s="8" t="s">
        <v>198</v>
      </c>
      <c r="G314" s="18" t="s">
        <v>2008</v>
      </c>
      <c r="H314" s="8" t="s">
        <v>369</v>
      </c>
    </row>
    <row r="315" spans="1:8" ht="30" hidden="1" customHeight="1" x14ac:dyDescent="0.3">
      <c r="A315" s="44">
        <f t="shared" si="5"/>
        <v>310</v>
      </c>
      <c r="B315" s="8" t="str">
        <f>CONCATENATE(Employees[[#This Row],[Lastname]]," ",Employees[[#This Row],[Firstname]], " ",LEFT(Employees[[#This Row],[Middlename]],1),IF(ISBLANK(Employees[[#This Row],[Middlename]])," ","."))</f>
        <v>HERNANDEZ DONATO Q.</v>
      </c>
      <c r="C315" s="8" t="s">
        <v>128</v>
      </c>
      <c r="D315" s="8" t="s">
        <v>384</v>
      </c>
      <c r="E315" s="8" t="s">
        <v>279</v>
      </c>
      <c r="F315" s="8" t="s">
        <v>96</v>
      </c>
      <c r="G315" s="8" t="s">
        <v>2008</v>
      </c>
      <c r="H315" s="8" t="s">
        <v>97</v>
      </c>
    </row>
    <row r="316" spans="1:8" ht="30" hidden="1" customHeight="1" x14ac:dyDescent="0.3">
      <c r="A316" s="44">
        <f t="shared" si="5"/>
        <v>311</v>
      </c>
      <c r="B316" s="8" t="str">
        <f>CONCATENATE(Employees[[#This Row],[Lastname]]," ",Employees[[#This Row],[Firstname]], " ",LEFT(Employees[[#This Row],[Middlename]],1),IF(ISBLANK(Employees[[#This Row],[Middlename]])," ","."))</f>
        <v>HERNANDEZ MARIO A.</v>
      </c>
      <c r="C316" s="8" t="s">
        <v>128</v>
      </c>
      <c r="D316" s="8" t="s">
        <v>599</v>
      </c>
      <c r="E316" s="8" t="s">
        <v>88</v>
      </c>
      <c r="F316" s="8" t="s">
        <v>198</v>
      </c>
      <c r="G316" s="18" t="s">
        <v>2008</v>
      </c>
      <c r="H316" s="8" t="s">
        <v>593</v>
      </c>
    </row>
    <row r="317" spans="1:8" ht="30" hidden="1" customHeight="1" x14ac:dyDescent="0.3">
      <c r="A317" s="44">
        <f t="shared" si="5"/>
        <v>312</v>
      </c>
      <c r="B317" s="8" t="str">
        <f>CONCATENATE(Employees[[#This Row],[Lastname]]," ",Employees[[#This Row],[Firstname]], " ",LEFT(Employees[[#This Row],[Middlename]],1),IF(ISBLANK(Employees[[#This Row],[Middlename]])," ","."))</f>
        <v>HERNANDEZ ROBERTO M.</v>
      </c>
      <c r="C317" s="8" t="s">
        <v>128</v>
      </c>
      <c r="D317" s="8" t="s">
        <v>129</v>
      </c>
      <c r="E317" s="8" t="s">
        <v>84</v>
      </c>
      <c r="F317" s="8" t="s">
        <v>125</v>
      </c>
      <c r="G317" s="18" t="s">
        <v>2008</v>
      </c>
      <c r="H317" s="8" t="s">
        <v>130</v>
      </c>
    </row>
    <row r="318" spans="1:8" ht="30" hidden="1" customHeight="1" x14ac:dyDescent="0.3">
      <c r="A318" s="44">
        <f t="shared" si="5"/>
        <v>313</v>
      </c>
      <c r="B318" s="8" t="str">
        <f>CONCATENATE(Employees[[#This Row],[Lastname]]," ",Employees[[#This Row],[Firstname]], " ",LEFT(Employees[[#This Row],[Middlename]],1),IF(ISBLANK(Employees[[#This Row],[Middlename]])," ","."))</f>
        <v>HERNANDEZ RODERICK M.</v>
      </c>
      <c r="C318" s="8" t="s">
        <v>128</v>
      </c>
      <c r="D318" s="8" t="s">
        <v>1540</v>
      </c>
      <c r="E318" s="8" t="s">
        <v>84</v>
      </c>
      <c r="F318" s="8" t="s">
        <v>1295</v>
      </c>
      <c r="G318" s="18" t="s">
        <v>1295</v>
      </c>
      <c r="H318" s="8" t="s">
        <v>1715</v>
      </c>
    </row>
    <row r="319" spans="1:8" ht="30" hidden="1" customHeight="1" x14ac:dyDescent="0.3">
      <c r="A319" s="44">
        <f t="shared" si="5"/>
        <v>314</v>
      </c>
      <c r="B319" s="8" t="str">
        <f>CONCATENATE(Employees[[#This Row],[Lastname]]," ",Employees[[#This Row],[Firstname]], " ",LEFT(Employees[[#This Row],[Middlename]],1),IF(ISBLANK(Employees[[#This Row],[Middlename]])," ","."))</f>
        <v>HERNANDO BENILDA S.</v>
      </c>
      <c r="C319" s="8" t="s">
        <v>622</v>
      </c>
      <c r="D319" s="8" t="s">
        <v>1344</v>
      </c>
      <c r="E319" s="8" t="s">
        <v>1345</v>
      </c>
      <c r="F319" s="8" t="s">
        <v>125</v>
      </c>
      <c r="G319" s="18" t="s">
        <v>2008</v>
      </c>
      <c r="H319" s="8" t="s">
        <v>364</v>
      </c>
    </row>
    <row r="320" spans="1:8" ht="30" hidden="1" customHeight="1" x14ac:dyDescent="0.3">
      <c r="A320" s="44">
        <f t="shared" si="5"/>
        <v>315</v>
      </c>
      <c r="B320" s="8" t="str">
        <f>CONCATENATE(Employees[[#This Row],[Lastname]]," ",Employees[[#This Row],[Firstname]], " ",LEFT(Employees[[#This Row],[Middlename]],1),IF(ISBLANK(Employees[[#This Row],[Middlename]])," ","."))</f>
        <v>HERNANDO MERIC B.</v>
      </c>
      <c r="C320" s="8" t="s">
        <v>622</v>
      </c>
      <c r="D320" s="8" t="s">
        <v>623</v>
      </c>
      <c r="E320" s="8" t="s">
        <v>145</v>
      </c>
      <c r="F320" s="8" t="s">
        <v>325</v>
      </c>
      <c r="G320" s="18" t="s">
        <v>2008</v>
      </c>
      <c r="H320" s="8" t="s">
        <v>182</v>
      </c>
    </row>
    <row r="321" spans="1:8" ht="30" hidden="1" customHeight="1" x14ac:dyDescent="0.3">
      <c r="A321" s="44">
        <f t="shared" si="5"/>
        <v>316</v>
      </c>
      <c r="B321" s="8" t="str">
        <f>CONCATENATE(Employees[[#This Row],[Lastname]]," ",Employees[[#This Row],[Firstname]], " ",LEFT(Employees[[#This Row],[Middlename]],1),IF(ISBLANK(Employees[[#This Row],[Middlename]])," ","."))</f>
        <v>HERNANDO MERLE B.</v>
      </c>
      <c r="C321" s="8" t="s">
        <v>622</v>
      </c>
      <c r="D321" s="8" t="s">
        <v>1200</v>
      </c>
      <c r="E321" s="8" t="s">
        <v>145</v>
      </c>
      <c r="F321" s="8" t="s">
        <v>1201</v>
      </c>
      <c r="G321" s="8" t="s">
        <v>2008</v>
      </c>
      <c r="H321" s="18" t="s">
        <v>1202</v>
      </c>
    </row>
    <row r="322" spans="1:8" ht="30" hidden="1" customHeight="1" x14ac:dyDescent="0.3">
      <c r="A322" s="44">
        <f t="shared" si="5"/>
        <v>317</v>
      </c>
      <c r="B322" s="8" t="str">
        <f>CONCATENATE(Employees[[#This Row],[Lastname]]," ",Employees[[#This Row],[Firstname]], " ",LEFT(Employees[[#This Row],[Middlename]],1),IF(ISBLANK(Employees[[#This Row],[Middlename]])," ","."))</f>
        <v>IGNO CRISTINA M.</v>
      </c>
      <c r="C322" s="8" t="s">
        <v>83</v>
      </c>
      <c r="D322" s="8" t="s">
        <v>432</v>
      </c>
      <c r="E322" s="8" t="s">
        <v>84</v>
      </c>
      <c r="F322" s="18" t="s">
        <v>125</v>
      </c>
      <c r="G322" s="18" t="s">
        <v>2008</v>
      </c>
      <c r="H322" s="8" t="s">
        <v>89</v>
      </c>
    </row>
    <row r="323" spans="1:8" ht="30" hidden="1" customHeight="1" x14ac:dyDescent="0.3">
      <c r="A323" s="44">
        <f t="shared" si="5"/>
        <v>318</v>
      </c>
      <c r="B323" s="8" t="str">
        <f>CONCATENATE(Employees[[#This Row],[Lastname]]," ",Employees[[#This Row],[Firstname]], " ",LEFT(Employees[[#This Row],[Middlename]],1),IF(ISBLANK(Employees[[#This Row],[Middlename]])," ","."))</f>
        <v>JABINES MARIA SHELLY D.</v>
      </c>
      <c r="C323" s="8" t="s">
        <v>1541</v>
      </c>
      <c r="D323" s="8" t="s">
        <v>1542</v>
      </c>
      <c r="E323" s="8" t="s">
        <v>119</v>
      </c>
      <c r="F323" s="8" t="s">
        <v>1295</v>
      </c>
      <c r="G323" s="18" t="s">
        <v>1295</v>
      </c>
      <c r="H323" s="8" t="s">
        <v>372</v>
      </c>
    </row>
    <row r="324" spans="1:8" ht="30" hidden="1" customHeight="1" x14ac:dyDescent="0.3">
      <c r="A324" s="44">
        <f t="shared" si="5"/>
        <v>319</v>
      </c>
      <c r="B324" s="8" t="str">
        <f>CONCATENATE(Employees[[#This Row],[Lastname]]," ",Employees[[#This Row],[Firstname]], " ",LEFT(Employees[[#This Row],[Middlename]],1),IF(ISBLANK(Employees[[#This Row],[Middlename]])," ","."))</f>
        <v>JAVIER CARMELITA M.</v>
      </c>
      <c r="C324" s="8" t="s">
        <v>193</v>
      </c>
      <c r="D324" s="8" t="s">
        <v>194</v>
      </c>
      <c r="E324" s="8" t="s">
        <v>84</v>
      </c>
      <c r="F324" s="18" t="s">
        <v>198</v>
      </c>
      <c r="G324" s="18" t="s">
        <v>2008</v>
      </c>
      <c r="H324" s="18" t="s">
        <v>369</v>
      </c>
    </row>
    <row r="325" spans="1:8" ht="30" hidden="1" customHeight="1" x14ac:dyDescent="0.3">
      <c r="A325" s="44">
        <f t="shared" si="5"/>
        <v>320</v>
      </c>
      <c r="B325" s="8" t="str">
        <f>CONCATENATE(Employees[[#This Row],[Lastname]]," ",Employees[[#This Row],[Firstname]], " ",LEFT(Employees[[#This Row],[Middlename]],1),IF(ISBLANK(Employees[[#This Row],[Middlename]])," ","."))</f>
        <v>JAVIER ELISEO B.</v>
      </c>
      <c r="C325" s="8" t="s">
        <v>193</v>
      </c>
      <c r="D325" s="8" t="s">
        <v>718</v>
      </c>
      <c r="E325" s="8" t="s">
        <v>145</v>
      </c>
      <c r="F325" s="8" t="s">
        <v>719</v>
      </c>
      <c r="G325" s="8" t="s">
        <v>2008</v>
      </c>
      <c r="H325" s="8" t="s">
        <v>540</v>
      </c>
    </row>
    <row r="326" spans="1:8" ht="30" hidden="1" customHeight="1" x14ac:dyDescent="0.3">
      <c r="A326" s="44">
        <f t="shared" si="5"/>
        <v>321</v>
      </c>
      <c r="B326" s="8" t="str">
        <f>CONCATENATE(Employees[[#This Row],[Lastname]]," ",Employees[[#This Row],[Firstname]], " ",LEFT(Employees[[#This Row],[Middlename]],1),IF(ISBLANK(Employees[[#This Row],[Middlename]])," ","."))</f>
        <v>JAVIER EMMA R.</v>
      </c>
      <c r="C326" s="8" t="s">
        <v>193</v>
      </c>
      <c r="D326" s="8" t="s">
        <v>487</v>
      </c>
      <c r="E326" s="8" t="s">
        <v>333</v>
      </c>
      <c r="F326" s="8" t="s">
        <v>108</v>
      </c>
      <c r="G326" s="18" t="s">
        <v>2008</v>
      </c>
      <c r="H326" s="8" t="s">
        <v>97</v>
      </c>
    </row>
    <row r="327" spans="1:8" ht="30" hidden="1" customHeight="1" x14ac:dyDescent="0.3">
      <c r="A327" s="44">
        <f t="shared" si="5"/>
        <v>322</v>
      </c>
      <c r="B327" s="8" t="str">
        <f>CONCATENATE(Employees[[#This Row],[Lastname]]," ",Employees[[#This Row],[Firstname]], " ",LEFT(Employees[[#This Row],[Middlename]],1),IF(ISBLANK(Employees[[#This Row],[Middlename]])," ","."))</f>
        <v xml:space="preserve">JAVIER HILARIO  </v>
      </c>
      <c r="C327" s="8" t="s">
        <v>193</v>
      </c>
      <c r="D327" s="8" t="s">
        <v>281</v>
      </c>
      <c r="E327" s="8"/>
      <c r="F327" s="18" t="s">
        <v>884</v>
      </c>
      <c r="G327" s="18" t="s">
        <v>2008</v>
      </c>
      <c r="H327" s="8" t="s">
        <v>199</v>
      </c>
    </row>
    <row r="328" spans="1:8" ht="30" hidden="1" customHeight="1" x14ac:dyDescent="0.3">
      <c r="A328" s="44">
        <f t="shared" si="5"/>
        <v>323</v>
      </c>
      <c r="B328" s="8" t="str">
        <f>CONCATENATE(Employees[[#This Row],[Lastname]]," ",Employees[[#This Row],[Firstname]], " ",LEFT(Employees[[#This Row],[Middlename]],1),IF(ISBLANK(Employees[[#This Row],[Middlename]])," ","."))</f>
        <v>JAVIER MYLENE M.</v>
      </c>
      <c r="C328" s="8" t="s">
        <v>193</v>
      </c>
      <c r="D328" s="8" t="s">
        <v>911</v>
      </c>
      <c r="E328" s="8" t="s">
        <v>912</v>
      </c>
      <c r="F328" s="8" t="s">
        <v>108</v>
      </c>
      <c r="G328" s="18" t="s">
        <v>2008</v>
      </c>
      <c r="H328" s="8" t="s">
        <v>141</v>
      </c>
    </row>
    <row r="329" spans="1:8" ht="30" hidden="1" customHeight="1" x14ac:dyDescent="0.3">
      <c r="A329" s="44">
        <f t="shared" si="5"/>
        <v>324</v>
      </c>
      <c r="B329" s="8" t="str">
        <f>CONCATENATE(Employees[[#This Row],[Lastname]]," ",Employees[[#This Row],[Firstname]], " ",LEFT(Employees[[#This Row],[Middlename]],1),IF(ISBLANK(Employees[[#This Row],[Middlename]])," ","."))</f>
        <v>JORGE CAROLINA M.</v>
      </c>
      <c r="C329" s="8" t="s">
        <v>762</v>
      </c>
      <c r="D329" s="8" t="s">
        <v>545</v>
      </c>
      <c r="E329" s="8" t="s">
        <v>143</v>
      </c>
      <c r="F329" s="8" t="s">
        <v>170</v>
      </c>
      <c r="G329" s="18" t="s">
        <v>2008</v>
      </c>
      <c r="H329" s="8" t="s">
        <v>103</v>
      </c>
    </row>
    <row r="330" spans="1:8" ht="30" hidden="1" customHeight="1" x14ac:dyDescent="0.3">
      <c r="A330" s="44">
        <f t="shared" si="5"/>
        <v>325</v>
      </c>
      <c r="B330" s="8" t="str">
        <f>CONCATENATE(Employees[[#This Row],[Lastname]]," ",Employees[[#This Row],[Firstname]], " ",LEFT(Employees[[#This Row],[Middlename]],1),IF(ISBLANK(Employees[[#This Row],[Middlename]])," ","."))</f>
        <v>JUMARANG AIME A.</v>
      </c>
      <c r="C330" s="8" t="s">
        <v>856</v>
      </c>
      <c r="D330" s="8" t="s">
        <v>895</v>
      </c>
      <c r="E330" s="8" t="s">
        <v>916</v>
      </c>
      <c r="F330" s="8" t="s">
        <v>896</v>
      </c>
      <c r="G330" s="8" t="s">
        <v>2008</v>
      </c>
      <c r="H330" s="8" t="s">
        <v>97</v>
      </c>
    </row>
    <row r="331" spans="1:8" ht="30" hidden="1" customHeight="1" x14ac:dyDescent="0.3">
      <c r="A331" s="44">
        <f t="shared" si="5"/>
        <v>326</v>
      </c>
      <c r="B331" s="8" t="str">
        <f>CONCATENATE(Employees[[#This Row],[Lastname]]," ",Employees[[#This Row],[Firstname]], " ",LEFT(Employees[[#This Row],[Middlename]],1),IF(ISBLANK(Employees[[#This Row],[Middlename]])," ","."))</f>
        <v>JUNILLER ALTHEA JANINE A.</v>
      </c>
      <c r="C331" s="18" t="s">
        <v>2130</v>
      </c>
      <c r="D331" s="18" t="s">
        <v>2131</v>
      </c>
      <c r="E331" s="18" t="s">
        <v>88</v>
      </c>
      <c r="F331" s="18" t="s">
        <v>1295</v>
      </c>
      <c r="G331" s="18"/>
      <c r="H331" s="18" t="s">
        <v>152</v>
      </c>
    </row>
    <row r="332" spans="1:8" ht="30" hidden="1" customHeight="1" x14ac:dyDescent="0.3">
      <c r="A332" s="44">
        <f t="shared" si="5"/>
        <v>327</v>
      </c>
      <c r="B332" s="8" t="str">
        <f>CONCATENATE(Employees[[#This Row],[Lastname]]," ",Employees[[#This Row],[Firstname]], " ",LEFT(Employees[[#This Row],[Middlename]],1),IF(ISBLANK(Employees[[#This Row],[Middlename]])," ","."))</f>
        <v>LABANANCIA TEDDY BOY N.</v>
      </c>
      <c r="C332" s="8" t="s">
        <v>1543</v>
      </c>
      <c r="D332" s="8" t="s">
        <v>1544</v>
      </c>
      <c r="E332" s="8" t="s">
        <v>1545</v>
      </c>
      <c r="F332" s="8" t="s">
        <v>1295</v>
      </c>
      <c r="G332" s="18" t="s">
        <v>1295</v>
      </c>
      <c r="H332" s="8" t="s">
        <v>1727</v>
      </c>
    </row>
    <row r="333" spans="1:8" ht="30" hidden="1" customHeight="1" x14ac:dyDescent="0.3">
      <c r="A333" s="44">
        <f t="shared" si="5"/>
        <v>328</v>
      </c>
      <c r="B333" s="8" t="str">
        <f>CONCATENATE(Employees[[#This Row],[Lastname]]," ",Employees[[#This Row],[Firstname]], " ",LEFT(Employees[[#This Row],[Middlename]],1),IF(ISBLANK(Employees[[#This Row],[Middlename]])," ","."))</f>
        <v>LABARDA GINA L.</v>
      </c>
      <c r="C333" s="8" t="s">
        <v>547</v>
      </c>
      <c r="D333" s="8" t="s">
        <v>548</v>
      </c>
      <c r="E333" s="8" t="s">
        <v>236</v>
      </c>
      <c r="F333" s="8" t="s">
        <v>198</v>
      </c>
      <c r="G333" s="18" t="s">
        <v>2008</v>
      </c>
      <c r="H333" s="8" t="s">
        <v>199</v>
      </c>
    </row>
    <row r="334" spans="1:8" ht="30" hidden="1" customHeight="1" x14ac:dyDescent="0.3">
      <c r="A334" s="44">
        <f t="shared" si="5"/>
        <v>329</v>
      </c>
      <c r="B334" s="8" t="str">
        <f>CONCATENATE(Employees[[#This Row],[Lastname]]," ",Employees[[#This Row],[Firstname]], " ",LEFT(Employees[[#This Row],[Middlename]],1),IF(ISBLANK(Employees[[#This Row],[Middlename]])," ","."))</f>
        <v>LACIBAL RYAN G.</v>
      </c>
      <c r="C334" s="8" t="s">
        <v>2165</v>
      </c>
      <c r="D334" s="8" t="s">
        <v>2166</v>
      </c>
      <c r="E334" s="8" t="s">
        <v>166</v>
      </c>
      <c r="F334" s="8" t="s">
        <v>1295</v>
      </c>
      <c r="G334" s="8"/>
      <c r="H334" s="8" t="s">
        <v>1069</v>
      </c>
    </row>
    <row r="335" spans="1:8" ht="30" hidden="1" customHeight="1" x14ac:dyDescent="0.3">
      <c r="A335" s="44">
        <f t="shared" si="5"/>
        <v>330</v>
      </c>
      <c r="B335" s="8" t="str">
        <f>CONCATENATE(Employees[[#This Row],[Lastname]]," ",Employees[[#This Row],[Firstname]], " ",LEFT(Employees[[#This Row],[Middlename]],1),IF(ISBLANK(Employees[[#This Row],[Middlename]])," ","."))</f>
        <v>LAGUARDIA JOSELITO R.</v>
      </c>
      <c r="C335" s="8" t="s">
        <v>642</v>
      </c>
      <c r="D335" s="8" t="s">
        <v>643</v>
      </c>
      <c r="E335" s="8" t="s">
        <v>333</v>
      </c>
      <c r="F335" s="8" t="s">
        <v>644</v>
      </c>
      <c r="G335" s="8" t="s">
        <v>2008</v>
      </c>
      <c r="H335" s="8" t="s">
        <v>645</v>
      </c>
    </row>
    <row r="336" spans="1:8" ht="30" hidden="1" customHeight="1" x14ac:dyDescent="0.3">
      <c r="A336" s="44">
        <f t="shared" si="5"/>
        <v>331</v>
      </c>
      <c r="B336" s="8" t="str">
        <f>CONCATENATE(Employees[[#This Row],[Lastname]]," ",Employees[[#This Row],[Firstname]], " ",LEFT(Employees[[#This Row],[Middlename]],1),IF(ISBLANK(Employees[[#This Row],[Middlename]])," ","."))</f>
        <v>LANDICHO CHARLENE R.</v>
      </c>
      <c r="C336" s="8" t="s">
        <v>1546</v>
      </c>
      <c r="D336" s="8" t="s">
        <v>1547</v>
      </c>
      <c r="E336" s="8" t="s">
        <v>1548</v>
      </c>
      <c r="F336" s="8" t="s">
        <v>1295</v>
      </c>
      <c r="G336" s="18" t="s">
        <v>1295</v>
      </c>
      <c r="H336" s="8" t="s">
        <v>209</v>
      </c>
    </row>
    <row r="337" spans="1:8" ht="30" hidden="1" customHeight="1" x14ac:dyDescent="0.3">
      <c r="A337" s="44">
        <f t="shared" si="5"/>
        <v>332</v>
      </c>
      <c r="B337" s="8" t="str">
        <f>CONCATENATE(Employees[[#This Row],[Lastname]]," ",Employees[[#This Row],[Firstname]], " ",LEFT(Employees[[#This Row],[Middlename]],1),IF(ISBLANK(Employees[[#This Row],[Middlename]])," ","."))</f>
        <v>LANDICHO ELEANOR S.</v>
      </c>
      <c r="C337" s="18" t="s">
        <v>1546</v>
      </c>
      <c r="D337" s="18" t="s">
        <v>2109</v>
      </c>
      <c r="E337" s="18" t="s">
        <v>2110</v>
      </c>
      <c r="F337" s="18" t="s">
        <v>2107</v>
      </c>
      <c r="G337" s="8"/>
      <c r="H337" s="18" t="s">
        <v>2071</v>
      </c>
    </row>
    <row r="338" spans="1:8" ht="30" hidden="1" customHeight="1" x14ac:dyDescent="0.3">
      <c r="A338" s="44">
        <f t="shared" si="5"/>
        <v>333</v>
      </c>
      <c r="B338" s="8" t="str">
        <f>CONCATENATE(Employees[[#This Row],[Lastname]]," ",Employees[[#This Row],[Firstname]], " ",LEFT(Employees[[#This Row],[Middlename]],1),IF(ISBLANK(Employees[[#This Row],[Middlename]])," ","."))</f>
        <v>LANDICHO ROSALINA B.</v>
      </c>
      <c r="C338" s="8" t="s">
        <v>1546</v>
      </c>
      <c r="D338" s="8" t="s">
        <v>1549</v>
      </c>
      <c r="E338" s="8" t="s">
        <v>187</v>
      </c>
      <c r="F338" s="8" t="s">
        <v>1295</v>
      </c>
      <c r="G338" s="18" t="s">
        <v>1295</v>
      </c>
      <c r="H338" s="8" t="s">
        <v>1715</v>
      </c>
    </row>
    <row r="339" spans="1:8" ht="30" hidden="1" customHeight="1" x14ac:dyDescent="0.3">
      <c r="A339" s="44">
        <f t="shared" si="5"/>
        <v>334</v>
      </c>
      <c r="B339" s="8" t="str">
        <f>CONCATENATE(Employees[[#This Row],[Lastname]]," ",Employees[[#This Row],[Firstname]], " ",LEFT(Employees[[#This Row],[Middlename]],1),IF(ISBLANK(Employees[[#This Row],[Middlename]])," ","."))</f>
        <v>LANTING AILEEN D.</v>
      </c>
      <c r="C339" s="8" t="s">
        <v>117</v>
      </c>
      <c r="D339" s="8" t="s">
        <v>118</v>
      </c>
      <c r="E339" s="8" t="s">
        <v>119</v>
      </c>
      <c r="F339" s="8" t="s">
        <v>120</v>
      </c>
      <c r="G339" s="18" t="s">
        <v>2008</v>
      </c>
      <c r="H339" s="8" t="s">
        <v>115</v>
      </c>
    </row>
    <row r="340" spans="1:8" ht="30" hidden="1" customHeight="1" x14ac:dyDescent="0.3">
      <c r="A340" s="44">
        <f t="shared" si="5"/>
        <v>335</v>
      </c>
      <c r="B340" s="8" t="str">
        <f>CONCATENATE(Employees[[#This Row],[Lastname]]," ",Employees[[#This Row],[Firstname]], " ",LEFT(Employees[[#This Row],[Middlename]],1),IF(ISBLANK(Employees[[#This Row],[Middlename]])," ","."))</f>
        <v>LARIOSA ALBERT R.</v>
      </c>
      <c r="C340" s="8" t="s">
        <v>1550</v>
      </c>
      <c r="D340" s="8" t="s">
        <v>1551</v>
      </c>
      <c r="E340" s="8" t="s">
        <v>560</v>
      </c>
      <c r="F340" s="8" t="s">
        <v>1295</v>
      </c>
      <c r="G340" s="18" t="s">
        <v>1295</v>
      </c>
      <c r="H340" s="8" t="s">
        <v>209</v>
      </c>
    </row>
    <row r="341" spans="1:8" ht="30" hidden="1" customHeight="1" x14ac:dyDescent="0.3">
      <c r="A341" s="44">
        <f t="shared" si="5"/>
        <v>336</v>
      </c>
      <c r="B341" s="8" t="str">
        <f>CONCATENATE(Employees[[#This Row],[Lastname]]," ",Employees[[#This Row],[Firstname]], " ",LEFT(Employees[[#This Row],[Middlename]],1),IF(ISBLANK(Employees[[#This Row],[Middlename]])," ","."))</f>
        <v>LAROZA KIM VINCENT L.</v>
      </c>
      <c r="C341" s="8" t="s">
        <v>919</v>
      </c>
      <c r="D341" s="8" t="s">
        <v>920</v>
      </c>
      <c r="E341" s="8" t="s">
        <v>229</v>
      </c>
      <c r="F341" s="8" t="s">
        <v>96</v>
      </c>
      <c r="G341" s="8" t="s">
        <v>2008</v>
      </c>
      <c r="H341" s="8" t="s">
        <v>97</v>
      </c>
    </row>
    <row r="342" spans="1:8" ht="30" hidden="1" customHeight="1" x14ac:dyDescent="0.3">
      <c r="A342" s="44">
        <f t="shared" si="5"/>
        <v>337</v>
      </c>
      <c r="B342" s="8" t="str">
        <f>CONCATENATE(Employees[[#This Row],[Lastname]]," ",Employees[[#This Row],[Firstname]], " ",LEFT(Employees[[#This Row],[Middlename]],1),IF(ISBLANK(Employees[[#This Row],[Middlename]])," ","."))</f>
        <v>LAVINA FLORINDA E.</v>
      </c>
      <c r="C342" s="18" t="s">
        <v>2141</v>
      </c>
      <c r="D342" s="18" t="s">
        <v>2142</v>
      </c>
      <c r="E342" s="18" t="s">
        <v>381</v>
      </c>
      <c r="F342" s="18" t="s">
        <v>1295</v>
      </c>
      <c r="G342" s="8"/>
      <c r="H342" s="18" t="s">
        <v>199</v>
      </c>
    </row>
    <row r="343" spans="1:8" ht="30" hidden="1" customHeight="1" x14ac:dyDescent="0.3">
      <c r="A343" s="44">
        <f t="shared" si="5"/>
        <v>338</v>
      </c>
      <c r="B343" s="8" t="str">
        <f>CONCATENATE(Employees[[#This Row],[Lastname]]," ",Employees[[#This Row],[Firstname]], " ",LEFT(Employees[[#This Row],[Middlename]],1),IF(ISBLANK(Employees[[#This Row],[Middlename]])," ","."))</f>
        <v>LEGASPI DOLORES B.</v>
      </c>
      <c r="C343" s="8" t="s">
        <v>812</v>
      </c>
      <c r="D343" s="8" t="s">
        <v>220</v>
      </c>
      <c r="E343" s="8" t="s">
        <v>145</v>
      </c>
      <c r="F343" s="8" t="s">
        <v>162</v>
      </c>
      <c r="G343" s="8" t="s">
        <v>2008</v>
      </c>
      <c r="H343" s="8" t="s">
        <v>135</v>
      </c>
    </row>
    <row r="344" spans="1:8" ht="30" hidden="1" customHeight="1" x14ac:dyDescent="0.3">
      <c r="A344" s="44">
        <f t="shared" si="5"/>
        <v>339</v>
      </c>
      <c r="B344" s="8" t="str">
        <f>CONCATENATE(Employees[[#This Row],[Lastname]]," ",Employees[[#This Row],[Firstname]], " ",LEFT(Employees[[#This Row],[Middlename]],1),IF(ISBLANK(Employees[[#This Row],[Middlename]])," ","."))</f>
        <v>LEPARDO ROWENA R.</v>
      </c>
      <c r="C344" s="8" t="s">
        <v>630</v>
      </c>
      <c r="D344" s="8" t="s">
        <v>631</v>
      </c>
      <c r="E344" s="8" t="s">
        <v>805</v>
      </c>
      <c r="F344" s="8" t="s">
        <v>632</v>
      </c>
      <c r="G344" s="18" t="s">
        <v>2008</v>
      </c>
      <c r="H344" s="8" t="s">
        <v>369</v>
      </c>
    </row>
    <row r="345" spans="1:8" ht="30" hidden="1" customHeight="1" x14ac:dyDescent="0.3">
      <c r="A345" s="44">
        <f t="shared" si="5"/>
        <v>340</v>
      </c>
      <c r="B345" s="8" t="str">
        <f>CONCATENATE(Employees[[#This Row],[Lastname]]," ",Employees[[#This Row],[Firstname]], " ",LEFT(Employees[[#This Row],[Middlename]],1),IF(ISBLANK(Employees[[#This Row],[Middlename]])," ","."))</f>
        <v>LERIO ROSEMARIE V.</v>
      </c>
      <c r="C345" s="8" t="s">
        <v>1092</v>
      </c>
      <c r="D345" s="8" t="s">
        <v>1093</v>
      </c>
      <c r="E345" s="8" t="s">
        <v>726</v>
      </c>
      <c r="F345" s="8" t="s">
        <v>1094</v>
      </c>
      <c r="G345" s="18" t="s">
        <v>2008</v>
      </c>
      <c r="H345" s="8" t="s">
        <v>442</v>
      </c>
    </row>
    <row r="346" spans="1:8" ht="30" hidden="1" customHeight="1" x14ac:dyDescent="0.3">
      <c r="A346" s="44">
        <f t="shared" si="5"/>
        <v>341</v>
      </c>
      <c r="B346" s="8" t="str">
        <f>CONCATENATE(Employees[[#This Row],[Lastname]]," ",Employees[[#This Row],[Firstname]], " ",LEFT(Employees[[#This Row],[Middlename]],1),IF(ISBLANK(Employees[[#This Row],[Middlename]])," ","."))</f>
        <v>LIMBOC FLORDELIZA J.</v>
      </c>
      <c r="C346" s="8" t="s">
        <v>355</v>
      </c>
      <c r="D346" s="8" t="s">
        <v>356</v>
      </c>
      <c r="E346" s="8" t="s">
        <v>856</v>
      </c>
      <c r="F346" s="8" t="s">
        <v>357</v>
      </c>
      <c r="G346" s="18" t="s">
        <v>2008</v>
      </c>
      <c r="H346" s="8" t="s">
        <v>540</v>
      </c>
    </row>
    <row r="347" spans="1:8" ht="30" hidden="1" customHeight="1" x14ac:dyDescent="0.3">
      <c r="A347" s="44">
        <f t="shared" si="5"/>
        <v>342</v>
      </c>
      <c r="B347" s="8" t="str">
        <f>CONCATENATE(Employees[[#This Row],[Lastname]]," ",Employees[[#This Row],[Firstname]], " ",LEFT(Employees[[#This Row],[Middlename]],1),IF(ISBLANK(Employees[[#This Row],[Middlename]])," ","."))</f>
        <v>LOGROÑO JONATHAN C.</v>
      </c>
      <c r="C347" s="8" t="s">
        <v>1552</v>
      </c>
      <c r="D347" s="8" t="s">
        <v>1553</v>
      </c>
      <c r="E347" s="8" t="s">
        <v>1554</v>
      </c>
      <c r="F347" s="8" t="s">
        <v>1712</v>
      </c>
      <c r="G347" s="18" t="s">
        <v>1712</v>
      </c>
      <c r="H347" s="8" t="s">
        <v>1715</v>
      </c>
    </row>
    <row r="348" spans="1:8" ht="30" hidden="1" customHeight="1" x14ac:dyDescent="0.3">
      <c r="A348" s="44">
        <f t="shared" si="5"/>
        <v>343</v>
      </c>
      <c r="B348" s="8" t="str">
        <f>CONCATENATE(Employees[[#This Row],[Lastname]]," ",Employees[[#This Row],[Firstname]], " ",LEFT(Employees[[#This Row],[Middlename]],1),IF(ISBLANK(Employees[[#This Row],[Middlename]])," ","."))</f>
        <v>LORILLA LOIDA P.</v>
      </c>
      <c r="C348" s="8" t="s">
        <v>1555</v>
      </c>
      <c r="D348" s="8" t="s">
        <v>1556</v>
      </c>
      <c r="E348" s="8" t="s">
        <v>460</v>
      </c>
      <c r="F348" s="8" t="s">
        <v>1295</v>
      </c>
      <c r="G348" s="18" t="s">
        <v>1295</v>
      </c>
      <c r="H348" s="8" t="s">
        <v>1728</v>
      </c>
    </row>
    <row r="349" spans="1:8" ht="30" hidden="1" customHeight="1" x14ac:dyDescent="0.3">
      <c r="A349" s="44">
        <f t="shared" si="5"/>
        <v>344</v>
      </c>
      <c r="B349" s="8" t="str">
        <f>CONCATENATE(Employees[[#This Row],[Lastname]]," ",Employees[[#This Row],[Firstname]], " ",LEFT(Employees[[#This Row],[Middlename]],1),IF(ISBLANK(Employees[[#This Row],[Middlename]])," ","."))</f>
        <v>LOYOLA JANE A.</v>
      </c>
      <c r="C349" s="8" t="s">
        <v>914</v>
      </c>
      <c r="D349" s="8" t="s">
        <v>915</v>
      </c>
      <c r="E349" s="8" t="s">
        <v>916</v>
      </c>
      <c r="F349" s="8" t="s">
        <v>917</v>
      </c>
      <c r="G349" s="8" t="s">
        <v>2008</v>
      </c>
      <c r="H349" s="8" t="s">
        <v>141</v>
      </c>
    </row>
    <row r="350" spans="1:8" ht="30" hidden="1" customHeight="1" x14ac:dyDescent="0.3">
      <c r="A350" s="44">
        <f t="shared" si="5"/>
        <v>345</v>
      </c>
      <c r="B350" s="8" t="str">
        <f>CONCATENATE(Employees[[#This Row],[Lastname]]," ",Employees[[#This Row],[Firstname]], " ",LEFT(Employees[[#This Row],[Middlename]],1),IF(ISBLANK(Employees[[#This Row],[Middlename]])," ","."))</f>
        <v>LUCIANO ADELAIDA C.</v>
      </c>
      <c r="C350" s="8" t="s">
        <v>264</v>
      </c>
      <c r="D350" s="8" t="s">
        <v>265</v>
      </c>
      <c r="E350" s="8" t="s">
        <v>789</v>
      </c>
      <c r="F350" s="8" t="s">
        <v>266</v>
      </c>
      <c r="G350" s="18" t="s">
        <v>2008</v>
      </c>
      <c r="H350" s="8" t="s">
        <v>126</v>
      </c>
    </row>
    <row r="351" spans="1:8" ht="30" hidden="1" customHeight="1" x14ac:dyDescent="0.3">
      <c r="A351" s="44">
        <f t="shared" si="5"/>
        <v>346</v>
      </c>
      <c r="B351" s="8" t="str">
        <f>CONCATENATE(Employees[[#This Row],[Lastname]]," ",Employees[[#This Row],[Firstname]], " ",LEFT(Employees[[#This Row],[Middlename]],1),IF(ISBLANK(Employees[[#This Row],[Middlename]])," ","."))</f>
        <v>LUMENARIO ZARAH A.</v>
      </c>
      <c r="C351" s="18" t="s">
        <v>2065</v>
      </c>
      <c r="D351" s="18" t="s">
        <v>2066</v>
      </c>
      <c r="E351" s="18" t="s">
        <v>88</v>
      </c>
      <c r="F351" s="18" t="s">
        <v>125</v>
      </c>
      <c r="G351" s="8"/>
      <c r="H351" s="18" t="s">
        <v>2067</v>
      </c>
    </row>
    <row r="352" spans="1:8" ht="30" hidden="1" customHeight="1" x14ac:dyDescent="0.3">
      <c r="A352" s="44">
        <f t="shared" si="5"/>
        <v>347</v>
      </c>
      <c r="B352" s="8" t="str">
        <f>CONCATENATE(Employees[[#This Row],[Lastname]]," ",Employees[[#This Row],[Firstname]], " ",LEFT(Employees[[#This Row],[Middlename]],1),IF(ISBLANK(Employees[[#This Row],[Middlename]])," ","."))</f>
        <v xml:space="preserve">LUNA  FERNANDO  </v>
      </c>
      <c r="C352" s="8" t="s">
        <v>1040</v>
      </c>
      <c r="D352" s="8" t="s">
        <v>1041</v>
      </c>
      <c r="E352" s="8"/>
      <c r="F352" s="8" t="s">
        <v>198</v>
      </c>
      <c r="G352" s="18" t="s">
        <v>2008</v>
      </c>
      <c r="H352" s="8" t="s">
        <v>291</v>
      </c>
    </row>
    <row r="353" spans="1:8" ht="30" hidden="1" customHeight="1" x14ac:dyDescent="0.3">
      <c r="A353" s="44">
        <f t="shared" si="5"/>
        <v>348</v>
      </c>
      <c r="B353" s="8" t="str">
        <f>CONCATENATE(Employees[[#This Row],[Lastname]]," ",Employees[[#This Row],[Firstname]], " ",LEFT(Employees[[#This Row],[Middlename]],1),IF(ISBLANK(Employees[[#This Row],[Middlename]])," ","."))</f>
        <v>LUNA GUILLERMA J.</v>
      </c>
      <c r="C353" s="18" t="s">
        <v>236</v>
      </c>
      <c r="D353" s="18" t="s">
        <v>716</v>
      </c>
      <c r="E353" s="18" t="s">
        <v>193</v>
      </c>
      <c r="F353" s="18" t="s">
        <v>2070</v>
      </c>
      <c r="G353" s="8"/>
      <c r="H353" s="18" t="s">
        <v>2071</v>
      </c>
    </row>
    <row r="354" spans="1:8" ht="30" hidden="1" customHeight="1" x14ac:dyDescent="0.3">
      <c r="A354" s="44">
        <f t="shared" si="5"/>
        <v>349</v>
      </c>
      <c r="B354" s="8" t="str">
        <f>CONCATENATE(Employees[[#This Row],[Lastname]]," ",Employees[[#This Row],[Firstname]], " ",LEFT(Employees[[#This Row],[Middlename]],1),IF(ISBLANK(Employees[[#This Row],[Middlename]])," ","."))</f>
        <v>LUNA LALAINE D.</v>
      </c>
      <c r="C354" s="8" t="s">
        <v>236</v>
      </c>
      <c r="D354" s="8" t="s">
        <v>1557</v>
      </c>
      <c r="E354" s="8" t="s">
        <v>1003</v>
      </c>
      <c r="F354" s="8" t="s">
        <v>1719</v>
      </c>
      <c r="G354" s="8" t="s">
        <v>1712</v>
      </c>
      <c r="H354" s="8" t="s">
        <v>1717</v>
      </c>
    </row>
    <row r="355" spans="1:8" ht="30" hidden="1" customHeight="1" x14ac:dyDescent="0.3">
      <c r="A355" s="44">
        <f t="shared" si="5"/>
        <v>350</v>
      </c>
      <c r="B355" s="8" t="str">
        <f>CONCATENATE(Employees[[#This Row],[Lastname]]," ",Employees[[#This Row],[Firstname]], " ",LEFT(Employees[[#This Row],[Middlename]],1),IF(ISBLANK(Employees[[#This Row],[Middlename]])," ","."))</f>
        <v>MABUTI ANA MARIE C.</v>
      </c>
      <c r="C355" s="8" t="s">
        <v>395</v>
      </c>
      <c r="D355" s="8" t="s">
        <v>396</v>
      </c>
      <c r="E355" s="8" t="s">
        <v>134</v>
      </c>
      <c r="F355" s="8" t="s">
        <v>393</v>
      </c>
      <c r="G355" s="8" t="s">
        <v>2008</v>
      </c>
      <c r="H355" s="8" t="s">
        <v>103</v>
      </c>
    </row>
    <row r="356" spans="1:8" ht="30" hidden="1" customHeight="1" x14ac:dyDescent="0.3">
      <c r="A356" s="44">
        <f t="shared" si="5"/>
        <v>351</v>
      </c>
      <c r="B356" s="8" t="str">
        <f>CONCATENATE(Employees[[#This Row],[Lastname]]," ",Employees[[#This Row],[Firstname]], " ",LEFT(Employees[[#This Row],[Middlename]],1),IF(ISBLANK(Employees[[#This Row],[Middlename]])," ","."))</f>
        <v xml:space="preserve">MACAPUNO FELIX  </v>
      </c>
      <c r="C356" s="8" t="s">
        <v>570</v>
      </c>
      <c r="D356" s="8" t="s">
        <v>571</v>
      </c>
      <c r="E356" s="8"/>
      <c r="F356" s="18" t="s">
        <v>198</v>
      </c>
      <c r="G356" s="18" t="s">
        <v>2008</v>
      </c>
      <c r="H356" s="8" t="s">
        <v>291</v>
      </c>
    </row>
    <row r="357" spans="1:8" ht="30" hidden="1" customHeight="1" x14ac:dyDescent="0.3">
      <c r="A357" s="44">
        <f t="shared" si="5"/>
        <v>352</v>
      </c>
      <c r="B357" s="8" t="str">
        <f>CONCATENATE(Employees[[#This Row],[Lastname]]," ",Employees[[#This Row],[Firstname]], " ",LEFT(Employees[[#This Row],[Middlename]],1),IF(ISBLANK(Employees[[#This Row],[Middlename]])," ","."))</f>
        <v>MACASPAC ELVIRA V.</v>
      </c>
      <c r="C357" s="8" t="s">
        <v>501</v>
      </c>
      <c r="D357" s="8" t="s">
        <v>502</v>
      </c>
      <c r="E357" s="8" t="s">
        <v>787</v>
      </c>
      <c r="F357" s="8" t="s">
        <v>503</v>
      </c>
      <c r="G357" s="8" t="s">
        <v>2008</v>
      </c>
      <c r="H357" s="8" t="s">
        <v>484</v>
      </c>
    </row>
    <row r="358" spans="1:8" ht="30" hidden="1" customHeight="1" x14ac:dyDescent="0.3">
      <c r="A358" s="44">
        <f t="shared" si="5"/>
        <v>353</v>
      </c>
      <c r="B358" s="8" t="str">
        <f>CONCATENATE(Employees[[#This Row],[Lastname]]," ",Employees[[#This Row],[Firstname]], " ",LEFT(Employees[[#This Row],[Middlename]],1),IF(ISBLANK(Employees[[#This Row],[Middlename]])," ","."))</f>
        <v>MACASPAC JOSE VICTOR P.</v>
      </c>
      <c r="C358" s="8" t="s">
        <v>501</v>
      </c>
      <c r="D358" s="8" t="s">
        <v>592</v>
      </c>
      <c r="E358" s="8" t="s">
        <v>124</v>
      </c>
      <c r="F358" s="8" t="s">
        <v>125</v>
      </c>
      <c r="G358" s="18" t="s">
        <v>2008</v>
      </c>
      <c r="H358" s="8" t="s">
        <v>593</v>
      </c>
    </row>
    <row r="359" spans="1:8" ht="30" hidden="1" customHeight="1" x14ac:dyDescent="0.3">
      <c r="A359" s="44">
        <f t="shared" si="5"/>
        <v>354</v>
      </c>
      <c r="B359" s="8" t="str">
        <f>CONCATENATE(Employees[[#This Row],[Lastname]]," ",Employees[[#This Row],[Firstname]], " ",LEFT(Employees[[#This Row],[Middlename]],1),IF(ISBLANK(Employees[[#This Row],[Middlename]])," ","."))</f>
        <v>MADRAZO ALLAN PAUL A.</v>
      </c>
      <c r="C359" s="8" t="s">
        <v>319</v>
      </c>
      <c r="D359" s="8" t="s">
        <v>320</v>
      </c>
      <c r="E359" s="8" t="s">
        <v>845</v>
      </c>
      <c r="F359" s="8" t="s">
        <v>321</v>
      </c>
      <c r="G359" s="8" t="s">
        <v>2008</v>
      </c>
      <c r="H359" s="8" t="s">
        <v>273</v>
      </c>
    </row>
    <row r="360" spans="1:8" ht="30" hidden="1" customHeight="1" x14ac:dyDescent="0.3">
      <c r="A360" s="44">
        <f t="shared" si="5"/>
        <v>355</v>
      </c>
      <c r="B360" s="8" t="str">
        <f>CONCATENATE(Employees[[#This Row],[Lastname]]," ",Employees[[#This Row],[Firstname]], " ",LEFT(Employees[[#This Row],[Middlename]],1),IF(ISBLANK(Employees[[#This Row],[Middlename]])," ","."))</f>
        <v>MAESTRECAMPO LORENA A.</v>
      </c>
      <c r="C360" s="8" t="s">
        <v>609</v>
      </c>
      <c r="D360" s="8" t="s">
        <v>191</v>
      </c>
      <c r="E360" s="8" t="s">
        <v>610</v>
      </c>
      <c r="F360" s="8" t="s">
        <v>479</v>
      </c>
      <c r="G360" s="18" t="s">
        <v>2008</v>
      </c>
      <c r="H360" s="8" t="s">
        <v>89</v>
      </c>
    </row>
    <row r="361" spans="1:8" ht="30" hidden="1" customHeight="1" x14ac:dyDescent="0.3">
      <c r="A361" s="44">
        <f t="shared" si="5"/>
        <v>356</v>
      </c>
      <c r="B361" s="8" t="str">
        <f>CONCATENATE(Employees[[#This Row],[Lastname]]," ",Employees[[#This Row],[Firstname]], " ",LEFT(Employees[[#This Row],[Middlename]],1),IF(ISBLANK(Employees[[#This Row],[Middlename]])," ","."))</f>
        <v xml:space="preserve">MAGUINAO GILBERT  </v>
      </c>
      <c r="C361" s="8" t="s">
        <v>876</v>
      </c>
      <c r="D361" s="8" t="s">
        <v>877</v>
      </c>
      <c r="E361" s="8"/>
      <c r="F361" s="8" t="s">
        <v>198</v>
      </c>
      <c r="G361" s="18" t="s">
        <v>2008</v>
      </c>
      <c r="H361" s="8" t="s">
        <v>209</v>
      </c>
    </row>
    <row r="362" spans="1:8" ht="30" hidden="1" customHeight="1" x14ac:dyDescent="0.3">
      <c r="A362" s="44">
        <f t="shared" si="5"/>
        <v>357</v>
      </c>
      <c r="B362" s="8" t="str">
        <f>CONCATENATE(Employees[[#This Row],[Lastname]]," ",Employees[[#This Row],[Firstname]], " ",LEFT(Employees[[#This Row],[Middlename]],1),IF(ISBLANK(Employees[[#This Row],[Middlename]])," ","."))</f>
        <v>MAGUINAO NIÑA F.</v>
      </c>
      <c r="C362" s="8" t="s">
        <v>876</v>
      </c>
      <c r="D362" s="8" t="s">
        <v>1558</v>
      </c>
      <c r="E362" s="8" t="s">
        <v>433</v>
      </c>
      <c r="F362" s="8" t="s">
        <v>1295</v>
      </c>
      <c r="G362" s="18" t="s">
        <v>1295</v>
      </c>
      <c r="H362" s="8" t="s">
        <v>97</v>
      </c>
    </row>
    <row r="363" spans="1:8" ht="30" hidden="1" customHeight="1" x14ac:dyDescent="0.3">
      <c r="A363" s="44">
        <f t="shared" si="5"/>
        <v>358</v>
      </c>
      <c r="B363" s="8" t="str">
        <f>CONCATENATE(Employees[[#This Row],[Lastname]]," ",Employees[[#This Row],[Firstname]], " ",LEFT(Employees[[#This Row],[Middlename]],1),IF(ISBLANK(Employees[[#This Row],[Middlename]])," ","."))</f>
        <v>MALABANAN ALMA A.</v>
      </c>
      <c r="C363" s="8" t="s">
        <v>86</v>
      </c>
      <c r="D363" s="8" t="s">
        <v>87</v>
      </c>
      <c r="E363" s="8" t="s">
        <v>88</v>
      </c>
      <c r="F363" s="8" t="s">
        <v>93</v>
      </c>
      <c r="G363" s="18" t="s">
        <v>2008</v>
      </c>
      <c r="H363" s="8" t="s">
        <v>89</v>
      </c>
    </row>
    <row r="364" spans="1:8" ht="30" hidden="1" customHeight="1" x14ac:dyDescent="0.3">
      <c r="A364" s="44">
        <f t="shared" si="5"/>
        <v>359</v>
      </c>
      <c r="B364" s="8" t="str">
        <f>CONCATENATE(Employees[[#This Row],[Lastname]]," ",Employees[[#This Row],[Firstname]], " ",LEFT(Employees[[#This Row],[Middlename]],1),IF(ISBLANK(Employees[[#This Row],[Middlename]])," ","."))</f>
        <v>MALANAN JENNYLYN R.</v>
      </c>
      <c r="C364" s="8" t="s">
        <v>1559</v>
      </c>
      <c r="D364" s="8" t="s">
        <v>1560</v>
      </c>
      <c r="E364" s="8" t="s">
        <v>675</v>
      </c>
      <c r="F364" s="8" t="s">
        <v>1295</v>
      </c>
      <c r="G364" s="18" t="s">
        <v>1295</v>
      </c>
      <c r="H364" s="8" t="s">
        <v>199</v>
      </c>
    </row>
    <row r="365" spans="1:8" ht="30" hidden="1" customHeight="1" x14ac:dyDescent="0.3">
      <c r="A365" s="44">
        <f t="shared" si="5"/>
        <v>360</v>
      </c>
      <c r="B365" s="8" t="str">
        <f>CONCATENATE(Employees[[#This Row],[Lastname]]," ",Employees[[#This Row],[Firstname]], " ",LEFT(Employees[[#This Row],[Middlename]],1),IF(ISBLANK(Employees[[#This Row],[Middlename]])," ","."))</f>
        <v>MALIGAYA NELITA M.</v>
      </c>
      <c r="C365" s="8" t="s">
        <v>444</v>
      </c>
      <c r="D365" s="8" t="s">
        <v>445</v>
      </c>
      <c r="E365" s="8" t="s">
        <v>84</v>
      </c>
      <c r="F365" s="8" t="s">
        <v>120</v>
      </c>
      <c r="G365" s="18" t="s">
        <v>2008</v>
      </c>
      <c r="H365" s="8" t="s">
        <v>209</v>
      </c>
    </row>
    <row r="366" spans="1:8" ht="30" hidden="1" customHeight="1" x14ac:dyDescent="0.3">
      <c r="A366" s="44">
        <f t="shared" si="5"/>
        <v>361</v>
      </c>
      <c r="B366" s="8" t="str">
        <f>CONCATENATE(Employees[[#This Row],[Lastname]]," ",Employees[[#This Row],[Firstname]], " ",LEFT(Employees[[#This Row],[Middlename]],1),IF(ISBLANK(Employees[[#This Row],[Middlename]])," ","."))</f>
        <v>MALIGAYO YOLANDA D.</v>
      </c>
      <c r="C366" s="8" t="s">
        <v>827</v>
      </c>
      <c r="D366" s="8" t="s">
        <v>828</v>
      </c>
      <c r="E366" s="8" t="s">
        <v>119</v>
      </c>
      <c r="F366" s="8" t="s">
        <v>829</v>
      </c>
      <c r="G366" s="18" t="s">
        <v>2008</v>
      </c>
      <c r="H366" s="8" t="s">
        <v>135</v>
      </c>
    </row>
    <row r="367" spans="1:8" ht="30" hidden="1" customHeight="1" x14ac:dyDescent="0.3">
      <c r="A367" s="44">
        <f t="shared" si="5"/>
        <v>362</v>
      </c>
      <c r="B367" s="8" t="str">
        <f>CONCATENATE(Employees[[#This Row],[Lastname]]," ",Employees[[#This Row],[Firstname]], " ",LEFT(Employees[[#This Row],[Middlename]],1),IF(ISBLANK(Employees[[#This Row],[Middlename]])," ","."))</f>
        <v>MALUBAY MELINDA D.</v>
      </c>
      <c r="C367" s="8" t="s">
        <v>505</v>
      </c>
      <c r="D367" s="8" t="s">
        <v>506</v>
      </c>
      <c r="E367" s="8" t="s">
        <v>119</v>
      </c>
      <c r="F367" s="8" t="s">
        <v>125</v>
      </c>
      <c r="G367" s="18" t="s">
        <v>2008</v>
      </c>
      <c r="H367" s="8" t="s">
        <v>490</v>
      </c>
    </row>
    <row r="368" spans="1:8" ht="30" hidden="1" customHeight="1" x14ac:dyDescent="0.3">
      <c r="A368" s="44">
        <f t="shared" si="5"/>
        <v>363</v>
      </c>
      <c r="B368" s="8" t="str">
        <f>CONCATENATE(Employees[[#This Row],[Lastname]]," ",Employees[[#This Row],[Firstname]], " ",LEFT(Employees[[#This Row],[Middlename]],1),IF(ISBLANK(Employees[[#This Row],[Middlename]])," ","."))</f>
        <v>MAMARIL JOSEFINA P.</v>
      </c>
      <c r="C368" s="8" t="s">
        <v>1561</v>
      </c>
      <c r="D368" s="8" t="s">
        <v>1562</v>
      </c>
      <c r="E368" s="8" t="s">
        <v>582</v>
      </c>
      <c r="F368" s="8" t="s">
        <v>1295</v>
      </c>
      <c r="G368" s="18" t="s">
        <v>1295</v>
      </c>
      <c r="H368" s="8" t="s">
        <v>1713</v>
      </c>
    </row>
    <row r="369" spans="1:8" ht="30" hidden="1" customHeight="1" x14ac:dyDescent="0.3">
      <c r="A369" s="44">
        <f t="shared" si="5"/>
        <v>364</v>
      </c>
      <c r="B369" s="8" t="str">
        <f>CONCATENATE(Employees[[#This Row],[Lastname]]," ",Employees[[#This Row],[Firstname]], " ",LEFT(Employees[[#This Row],[Middlename]],1),IF(ISBLANK(Employees[[#This Row],[Middlename]])," ","."))</f>
        <v>MANALO CELSA B.</v>
      </c>
      <c r="C369" s="8" t="s">
        <v>143</v>
      </c>
      <c r="D369" s="8" t="s">
        <v>144</v>
      </c>
      <c r="E369" s="8" t="s">
        <v>345</v>
      </c>
      <c r="F369" s="8" t="s">
        <v>146</v>
      </c>
      <c r="G369" s="8" t="s">
        <v>2008</v>
      </c>
      <c r="H369" s="8" t="s">
        <v>141</v>
      </c>
    </row>
    <row r="370" spans="1:8" ht="30" hidden="1" customHeight="1" x14ac:dyDescent="0.3">
      <c r="A370" s="44">
        <f t="shared" si="5"/>
        <v>365</v>
      </c>
      <c r="B370" s="8" t="str">
        <f>CONCATENATE(Employees[[#This Row],[Lastname]]," ",Employees[[#This Row],[Firstname]], " ",LEFT(Employees[[#This Row],[Middlename]],1),IF(ISBLANK(Employees[[#This Row],[Middlename]])," ","."))</f>
        <v>MANALO CYNTHIA D.</v>
      </c>
      <c r="C370" s="8" t="s">
        <v>143</v>
      </c>
      <c r="D370" s="8" t="s">
        <v>924</v>
      </c>
      <c r="E370" s="8" t="s">
        <v>1199</v>
      </c>
      <c r="F370" s="8" t="s">
        <v>925</v>
      </c>
      <c r="G370" s="18" t="s">
        <v>2008</v>
      </c>
      <c r="H370" s="8" t="s">
        <v>97</v>
      </c>
    </row>
    <row r="371" spans="1:8" ht="30" hidden="1" customHeight="1" x14ac:dyDescent="0.3">
      <c r="A371" s="44">
        <f t="shared" si="5"/>
        <v>366</v>
      </c>
      <c r="B371" s="8" t="str">
        <f>CONCATENATE(Employees[[#This Row],[Lastname]]," ",Employees[[#This Row],[Firstname]], " ",LEFT(Employees[[#This Row],[Middlename]],1),IF(ISBLANK(Employees[[#This Row],[Middlename]])," ","."))</f>
        <v>MANALO EDITHA V.</v>
      </c>
      <c r="C371" s="8" t="s">
        <v>143</v>
      </c>
      <c r="D371" s="8" t="s">
        <v>510</v>
      </c>
      <c r="E371" s="8" t="s">
        <v>865</v>
      </c>
      <c r="F371" s="8" t="s">
        <v>511</v>
      </c>
      <c r="G371" s="18" t="s">
        <v>2008</v>
      </c>
      <c r="H371" s="8" t="s">
        <v>442</v>
      </c>
    </row>
    <row r="372" spans="1:8" ht="30" hidden="1" customHeight="1" x14ac:dyDescent="0.3">
      <c r="A372" s="44">
        <f t="shared" si="5"/>
        <v>367</v>
      </c>
      <c r="B372" s="8" t="str">
        <f>CONCATENATE(Employees[[#This Row],[Lastname]]," ",Employees[[#This Row],[Firstname]], " ",LEFT(Employees[[#This Row],[Middlename]],1),IF(ISBLANK(Employees[[#This Row],[Middlename]])," ","."))</f>
        <v>MANALO ELIADA F.</v>
      </c>
      <c r="C372" s="8" t="s">
        <v>143</v>
      </c>
      <c r="D372" s="8" t="s">
        <v>673</v>
      </c>
      <c r="E372" s="8" t="s">
        <v>239</v>
      </c>
      <c r="F372" s="8" t="s">
        <v>198</v>
      </c>
      <c r="G372" s="18" t="s">
        <v>2008</v>
      </c>
      <c r="H372" s="8" t="s">
        <v>364</v>
      </c>
    </row>
    <row r="373" spans="1:8" ht="30" hidden="1" customHeight="1" x14ac:dyDescent="0.3">
      <c r="A373" s="44">
        <f t="shared" si="5"/>
        <v>368</v>
      </c>
      <c r="B373" s="8" t="str">
        <f>CONCATENATE(Employees[[#This Row],[Lastname]]," ",Employees[[#This Row],[Firstname]], " ",LEFT(Employees[[#This Row],[Middlename]],1),IF(ISBLANK(Employees[[#This Row],[Middlename]])," ","."))</f>
        <v>MANALO FERNANDO G.</v>
      </c>
      <c r="C373" s="8" t="s">
        <v>143</v>
      </c>
      <c r="D373" s="8" t="s">
        <v>1041</v>
      </c>
      <c r="E373" s="8" t="s">
        <v>219</v>
      </c>
      <c r="F373" s="8" t="s">
        <v>1295</v>
      </c>
      <c r="G373" s="18" t="s">
        <v>1295</v>
      </c>
      <c r="H373" s="8" t="s">
        <v>97</v>
      </c>
    </row>
    <row r="374" spans="1:8" ht="30" hidden="1" customHeight="1" x14ac:dyDescent="0.3">
      <c r="A374" s="44">
        <f t="shared" si="5"/>
        <v>369</v>
      </c>
      <c r="B374" s="8" t="str">
        <f>CONCATENATE(Employees[[#This Row],[Lastname]]," ",Employees[[#This Row],[Firstname]], " ",LEFT(Employees[[#This Row],[Middlename]],1),IF(ISBLANK(Employees[[#This Row],[Middlename]])," ","."))</f>
        <v>MANALO JENNY R.</v>
      </c>
      <c r="C374" s="18" t="s">
        <v>143</v>
      </c>
      <c r="D374" s="18" t="s">
        <v>2074</v>
      </c>
      <c r="E374" s="18" t="s">
        <v>2075</v>
      </c>
      <c r="F374" s="18" t="s">
        <v>1719</v>
      </c>
      <c r="G374" s="8"/>
      <c r="H374" s="18" t="s">
        <v>2076</v>
      </c>
    </row>
    <row r="375" spans="1:8" ht="30" hidden="1" customHeight="1" x14ac:dyDescent="0.3">
      <c r="A375" s="44">
        <f t="shared" ref="A375:A438" si="6">A374+1</f>
        <v>370</v>
      </c>
      <c r="B375" s="8" t="str">
        <f>CONCATENATE(Employees[[#This Row],[Lastname]]," ",Employees[[#This Row],[Firstname]], " ",LEFT(Employees[[#This Row],[Middlename]],1),IF(ISBLANK(Employees[[#This Row],[Middlename]])," ","."))</f>
        <v xml:space="preserve">MANGUINAO GILBERT  </v>
      </c>
      <c r="C375" s="8" t="s">
        <v>967</v>
      </c>
      <c r="D375" s="8" t="s">
        <v>877</v>
      </c>
      <c r="E375" s="8"/>
      <c r="F375" s="8" t="s">
        <v>968</v>
      </c>
      <c r="G375" s="18" t="s">
        <v>2008</v>
      </c>
      <c r="H375" s="8" t="s">
        <v>209</v>
      </c>
    </row>
    <row r="376" spans="1:8" ht="30" hidden="1" customHeight="1" x14ac:dyDescent="0.3">
      <c r="A376" s="44">
        <f t="shared" si="6"/>
        <v>371</v>
      </c>
      <c r="B376" s="8" t="str">
        <f>CONCATENATE(Employees[[#This Row],[Lastname]]," ",Employees[[#This Row],[Firstname]], " ",LEFT(Employees[[#This Row],[Middlename]],1),IF(ISBLANK(Employees[[#This Row],[Middlename]])," ","."))</f>
        <v>MANIMTIM JOJIT A.</v>
      </c>
      <c r="C376" s="18" t="s">
        <v>1380</v>
      </c>
      <c r="D376" s="18" t="s">
        <v>2034</v>
      </c>
      <c r="E376" s="18" t="s">
        <v>1599</v>
      </c>
      <c r="F376" s="18" t="s">
        <v>2035</v>
      </c>
      <c r="G376" s="18" t="s">
        <v>2008</v>
      </c>
      <c r="H376" s="18" t="s">
        <v>89</v>
      </c>
    </row>
    <row r="377" spans="1:8" ht="30" hidden="1" customHeight="1" x14ac:dyDescent="0.3">
      <c r="A377" s="44">
        <f t="shared" si="6"/>
        <v>372</v>
      </c>
      <c r="B377" s="8" t="str">
        <f>CONCATENATE(Employees[[#This Row],[Lastname]]," ",Employees[[#This Row],[Firstname]], " ",LEFT(Employees[[#This Row],[Middlename]],1),IF(ISBLANK(Employees[[#This Row],[Middlename]])," ","."))</f>
        <v>MANLANGIT LEONILA R.</v>
      </c>
      <c r="C377" s="8" t="s">
        <v>1563</v>
      </c>
      <c r="D377" s="8" t="s">
        <v>1392</v>
      </c>
      <c r="E377" s="8" t="s">
        <v>1564</v>
      </c>
      <c r="F377" s="8" t="s">
        <v>1295</v>
      </c>
      <c r="G377" s="18" t="s">
        <v>1295</v>
      </c>
      <c r="H377" s="8" t="s">
        <v>1713</v>
      </c>
    </row>
    <row r="378" spans="1:8" ht="30" hidden="1" customHeight="1" x14ac:dyDescent="0.3">
      <c r="A378" s="44">
        <f t="shared" si="6"/>
        <v>373</v>
      </c>
      <c r="B378" s="8" t="str">
        <f>CONCATENATE(Employees[[#This Row],[Lastname]]," ",Employees[[#This Row],[Firstname]], " ",LEFT(Employees[[#This Row],[Middlename]],1),IF(ISBLANK(Employees[[#This Row],[Middlename]])," ","."))</f>
        <v>MARAÑON AMY LOU T.</v>
      </c>
      <c r="C378" s="8" t="s">
        <v>1565</v>
      </c>
      <c r="D378" s="8" t="s">
        <v>1566</v>
      </c>
      <c r="E378" s="8" t="s">
        <v>1567</v>
      </c>
      <c r="F378" s="8" t="s">
        <v>1295</v>
      </c>
      <c r="G378" s="18" t="s">
        <v>1295</v>
      </c>
      <c r="H378" s="8" t="s">
        <v>1714</v>
      </c>
    </row>
    <row r="379" spans="1:8" ht="30" hidden="1" customHeight="1" x14ac:dyDescent="0.3">
      <c r="A379" s="44">
        <f t="shared" si="6"/>
        <v>374</v>
      </c>
      <c r="B379" s="8" t="str">
        <f>CONCATENATE(Employees[[#This Row],[Lastname]]," ",Employees[[#This Row],[Firstname]], " ",LEFT(Employees[[#This Row],[Middlename]],1),IF(ISBLANK(Employees[[#This Row],[Middlename]])," ","."))</f>
        <v>MARASIGAN AGUINO D.</v>
      </c>
      <c r="C379" s="8" t="s">
        <v>557</v>
      </c>
      <c r="D379" s="8" t="s">
        <v>1568</v>
      </c>
      <c r="E379" s="8" t="s">
        <v>119</v>
      </c>
      <c r="F379" s="8" t="s">
        <v>1295</v>
      </c>
      <c r="G379" s="18" t="s">
        <v>1295</v>
      </c>
      <c r="H379" s="8" t="s">
        <v>1724</v>
      </c>
    </row>
    <row r="380" spans="1:8" ht="30" hidden="1" customHeight="1" x14ac:dyDescent="0.3">
      <c r="A380" s="44">
        <f t="shared" si="6"/>
        <v>375</v>
      </c>
      <c r="B380" s="8" t="str">
        <f>CONCATENATE(Employees[[#This Row],[Lastname]]," ",Employees[[#This Row],[Firstname]], " ",LEFT(Employees[[#This Row],[Middlename]],1),IF(ISBLANK(Employees[[#This Row],[Middlename]])," ","."))</f>
        <v>MARASIGAN BIENVENIDO E.</v>
      </c>
      <c r="C380" s="8" t="s">
        <v>557</v>
      </c>
      <c r="D380" s="8" t="s">
        <v>1569</v>
      </c>
      <c r="E380" s="8" t="s">
        <v>1530</v>
      </c>
      <c r="F380" s="8" t="s">
        <v>1295</v>
      </c>
      <c r="G380" s="18" t="s">
        <v>1295</v>
      </c>
      <c r="H380" s="8" t="s">
        <v>209</v>
      </c>
    </row>
    <row r="381" spans="1:8" ht="30" hidden="1" customHeight="1" x14ac:dyDescent="0.3">
      <c r="A381" s="44">
        <f t="shared" si="6"/>
        <v>376</v>
      </c>
      <c r="B381" s="8" t="str">
        <f>CONCATENATE(Employees[[#This Row],[Lastname]]," ",Employees[[#This Row],[Firstname]], " ",LEFT(Employees[[#This Row],[Middlename]],1),IF(ISBLANK(Employees[[#This Row],[Middlename]])," ","."))</f>
        <v>MARASIGAN CHRISTIAN M.</v>
      </c>
      <c r="C381" s="8" t="s">
        <v>557</v>
      </c>
      <c r="D381" s="8" t="s">
        <v>1499</v>
      </c>
      <c r="E381" s="8" t="s">
        <v>84</v>
      </c>
      <c r="F381" s="8" t="s">
        <v>1295</v>
      </c>
      <c r="G381" s="18" t="s">
        <v>1295</v>
      </c>
      <c r="H381" s="8" t="s">
        <v>126</v>
      </c>
    </row>
    <row r="382" spans="1:8" ht="30" hidden="1" customHeight="1" x14ac:dyDescent="0.3">
      <c r="A382" s="44">
        <f t="shared" si="6"/>
        <v>377</v>
      </c>
      <c r="B382" s="8" t="str">
        <f>CONCATENATE(Employees[[#This Row],[Lastname]]," ",Employees[[#This Row],[Firstname]], " ",LEFT(Employees[[#This Row],[Middlename]],1),IF(ISBLANK(Employees[[#This Row],[Middlename]])," ","."))</f>
        <v xml:space="preserve">MARASIGAN DANIEL  </v>
      </c>
      <c r="C382" s="8" t="s">
        <v>557</v>
      </c>
      <c r="D382" s="8" t="s">
        <v>558</v>
      </c>
      <c r="E382" s="8"/>
      <c r="F382" s="18" t="s">
        <v>198</v>
      </c>
      <c r="G382" s="18" t="s">
        <v>2008</v>
      </c>
      <c r="H382" s="8" t="s">
        <v>291</v>
      </c>
    </row>
    <row r="383" spans="1:8" ht="30" hidden="1" customHeight="1" x14ac:dyDescent="0.3">
      <c r="A383" s="44">
        <f t="shared" si="6"/>
        <v>378</v>
      </c>
      <c r="B383" s="8" t="str">
        <f>CONCATENATE(Employees[[#This Row],[Lastname]]," ",Employees[[#This Row],[Firstname]], " ",LEFT(Employees[[#This Row],[Middlename]],1),IF(ISBLANK(Employees[[#This Row],[Middlename]])," ","."))</f>
        <v>MARASIGAN GINALYN D.</v>
      </c>
      <c r="C383" s="8" t="s">
        <v>557</v>
      </c>
      <c r="D383" s="8" t="s">
        <v>1085</v>
      </c>
      <c r="E383" s="8" t="s">
        <v>1086</v>
      </c>
      <c r="F383" s="8" t="s">
        <v>125</v>
      </c>
      <c r="G383" s="18" t="s">
        <v>2008</v>
      </c>
      <c r="H383" s="8" t="s">
        <v>442</v>
      </c>
    </row>
    <row r="384" spans="1:8" ht="30" hidden="1" customHeight="1" x14ac:dyDescent="0.3">
      <c r="A384" s="44">
        <f t="shared" si="6"/>
        <v>379</v>
      </c>
      <c r="B384" s="8" t="str">
        <f>CONCATENATE(Employees[[#This Row],[Lastname]]," ",Employees[[#This Row],[Firstname]], " ",LEFT(Employees[[#This Row],[Middlename]],1),IF(ISBLANK(Employees[[#This Row],[Middlename]])," ","."))</f>
        <v>MARASIGAN INOCENCIA P.</v>
      </c>
      <c r="C384" s="8" t="s">
        <v>557</v>
      </c>
      <c r="D384" s="8" t="s">
        <v>1022</v>
      </c>
      <c r="E384" s="8" t="s">
        <v>715</v>
      </c>
      <c r="F384" s="8" t="s">
        <v>212</v>
      </c>
      <c r="G384" s="18" t="s">
        <v>2008</v>
      </c>
      <c r="H384" s="8" t="s">
        <v>213</v>
      </c>
    </row>
    <row r="385" spans="1:8" ht="30" hidden="1" customHeight="1" x14ac:dyDescent="0.3">
      <c r="A385" s="44">
        <f t="shared" si="6"/>
        <v>380</v>
      </c>
      <c r="B385" s="8" t="str">
        <f>CONCATENATE(Employees[[#This Row],[Lastname]]," ",Employees[[#This Row],[Firstname]], " ",LEFT(Employees[[#This Row],[Middlename]],1),IF(ISBLANK(Employees[[#This Row],[Middlename]])," ","."))</f>
        <v>MARASIGAN JANINE C.</v>
      </c>
      <c r="C385" s="8" t="s">
        <v>557</v>
      </c>
      <c r="D385" s="8" t="s">
        <v>1570</v>
      </c>
      <c r="E385" s="8" t="s">
        <v>1571</v>
      </c>
      <c r="F385" s="8" t="s">
        <v>1729</v>
      </c>
      <c r="G385" s="8" t="s">
        <v>2008</v>
      </c>
      <c r="H385" s="8" t="s">
        <v>97</v>
      </c>
    </row>
    <row r="386" spans="1:8" ht="30" hidden="1" customHeight="1" x14ac:dyDescent="0.3">
      <c r="A386" s="44">
        <f t="shared" si="6"/>
        <v>381</v>
      </c>
      <c r="B386" s="8" t="str">
        <f>CONCATENATE(Employees[[#This Row],[Lastname]]," ",Employees[[#This Row],[Firstname]], " ",LEFT(Employees[[#This Row],[Middlename]],1),IF(ISBLANK(Employees[[#This Row],[Middlename]])," ","."))</f>
        <v>MARCIAL RUSTICO B.</v>
      </c>
      <c r="C386" s="8" t="s">
        <v>980</v>
      </c>
      <c r="D386" s="8" t="s">
        <v>981</v>
      </c>
      <c r="E386" s="8" t="s">
        <v>145</v>
      </c>
      <c r="F386" s="8" t="s">
        <v>973</v>
      </c>
      <c r="G386" s="8" t="s">
        <v>2008</v>
      </c>
      <c r="H386" s="8" t="s">
        <v>298</v>
      </c>
    </row>
    <row r="387" spans="1:8" ht="30" hidden="1" customHeight="1" x14ac:dyDescent="0.3">
      <c r="A387" s="44">
        <f t="shared" si="6"/>
        <v>382</v>
      </c>
      <c r="B387" s="8" t="str">
        <f>CONCATENATE(Employees[[#This Row],[Lastname]]," ",Employees[[#This Row],[Firstname]], " ",LEFT(Employees[[#This Row],[Middlename]],1),IF(ISBLANK(Employees[[#This Row],[Middlename]])," ","."))</f>
        <v>MARDO MELINDA E.</v>
      </c>
      <c r="C387" s="8" t="s">
        <v>1572</v>
      </c>
      <c r="D387" s="8" t="s">
        <v>506</v>
      </c>
      <c r="E387" s="8" t="s">
        <v>381</v>
      </c>
      <c r="F387" s="8" t="s">
        <v>1295</v>
      </c>
      <c r="G387" s="18" t="s">
        <v>1295</v>
      </c>
      <c r="H387" s="8" t="s">
        <v>1730</v>
      </c>
    </row>
    <row r="388" spans="1:8" ht="30" hidden="1" customHeight="1" x14ac:dyDescent="0.3">
      <c r="A388" s="44">
        <f t="shared" si="6"/>
        <v>383</v>
      </c>
      <c r="B388" s="8" t="str">
        <f>CONCATENATE(Employees[[#This Row],[Lastname]]," ",Employees[[#This Row],[Firstname]], " ",LEFT(Employees[[#This Row],[Middlename]],1),IF(ISBLANK(Employees[[#This Row],[Middlename]])," ","."))</f>
        <v>MARINDUQUE ANNE RENELYN P.</v>
      </c>
      <c r="C388" s="8" t="s">
        <v>132</v>
      </c>
      <c r="D388" s="8" t="s">
        <v>359</v>
      </c>
      <c r="E388" s="8" t="s">
        <v>124</v>
      </c>
      <c r="F388" s="8" t="s">
        <v>125</v>
      </c>
      <c r="G388" s="18" t="s">
        <v>2008</v>
      </c>
      <c r="H388" s="8" t="s">
        <v>360</v>
      </c>
    </row>
    <row r="389" spans="1:8" ht="30" hidden="1" customHeight="1" x14ac:dyDescent="0.3">
      <c r="A389" s="44">
        <f t="shared" si="6"/>
        <v>384</v>
      </c>
      <c r="B389" s="8" t="str">
        <f>CONCATENATE(Employees[[#This Row],[Lastname]]," ",Employees[[#This Row],[Firstname]], " ",LEFT(Employees[[#This Row],[Middlename]],1),IF(ISBLANK(Employees[[#This Row],[Middlename]])," ","."))</f>
        <v>MARINDUQUE AURORA A.</v>
      </c>
      <c r="C389" s="8" t="s">
        <v>132</v>
      </c>
      <c r="D389" s="8" t="s">
        <v>1097</v>
      </c>
      <c r="E389" s="8" t="s">
        <v>907</v>
      </c>
      <c r="F389" s="8" t="s">
        <v>1098</v>
      </c>
      <c r="G389" s="8" t="s">
        <v>2008</v>
      </c>
      <c r="H389" s="8" t="s">
        <v>360</v>
      </c>
    </row>
    <row r="390" spans="1:8" ht="30" hidden="1" customHeight="1" x14ac:dyDescent="0.3">
      <c r="A390" s="44">
        <f t="shared" si="6"/>
        <v>385</v>
      </c>
      <c r="B390" s="8" t="str">
        <f>CONCATENATE(Employees[[#This Row],[Lastname]]," ",Employees[[#This Row],[Firstname]], " ",LEFT(Employees[[#This Row],[Middlename]],1),IF(ISBLANK(Employees[[#This Row],[Middlename]])," ","."))</f>
        <v>MARINDUQUE ERNESTO P.</v>
      </c>
      <c r="C390" s="8" t="s">
        <v>132</v>
      </c>
      <c r="D390" s="8" t="s">
        <v>909</v>
      </c>
      <c r="E390" s="8" t="s">
        <v>870</v>
      </c>
      <c r="F390" s="8" t="s">
        <v>198</v>
      </c>
      <c r="G390" s="18" t="s">
        <v>2008</v>
      </c>
      <c r="H390" s="8" t="s">
        <v>273</v>
      </c>
    </row>
    <row r="391" spans="1:8" ht="30" hidden="1" customHeight="1" x14ac:dyDescent="0.3">
      <c r="A391" s="44">
        <f t="shared" si="6"/>
        <v>386</v>
      </c>
      <c r="B391" s="8" t="str">
        <f>CONCATENATE(Employees[[#This Row],[Lastname]]," ",Employees[[#This Row],[Firstname]], " ",LEFT(Employees[[#This Row],[Middlename]],1),IF(ISBLANK(Employees[[#This Row],[Middlename]])," ","."))</f>
        <v>MARINDUQUE GERRY C.</v>
      </c>
      <c r="C391" s="8" t="s">
        <v>132</v>
      </c>
      <c r="D391" s="8" t="s">
        <v>133</v>
      </c>
      <c r="E391" s="8" t="s">
        <v>134</v>
      </c>
      <c r="F391" s="8" t="s">
        <v>198</v>
      </c>
      <c r="G391" s="18" t="s">
        <v>2008</v>
      </c>
      <c r="H391" s="8" t="s">
        <v>135</v>
      </c>
    </row>
    <row r="392" spans="1:8" ht="30" hidden="1" customHeight="1" x14ac:dyDescent="0.3">
      <c r="A392" s="44">
        <f t="shared" si="6"/>
        <v>387</v>
      </c>
      <c r="B392" s="8" t="str">
        <f>CONCATENATE(Employees[[#This Row],[Lastname]]," ",Employees[[#This Row],[Firstname]], " ",LEFT(Employees[[#This Row],[Middlename]],1),IF(ISBLANK(Employees[[#This Row],[Middlename]])," ","."))</f>
        <v>MARINDUQUE MARISSA M.</v>
      </c>
      <c r="C392" s="8" t="s">
        <v>132</v>
      </c>
      <c r="D392" s="8" t="s">
        <v>185</v>
      </c>
      <c r="E392" s="8" t="s">
        <v>84</v>
      </c>
      <c r="F392" s="8" t="s">
        <v>468</v>
      </c>
      <c r="G392" s="18" t="s">
        <v>2008</v>
      </c>
      <c r="H392" s="8" t="s">
        <v>466</v>
      </c>
    </row>
    <row r="393" spans="1:8" ht="30" hidden="1" customHeight="1" x14ac:dyDescent="0.3">
      <c r="A393" s="44">
        <f t="shared" si="6"/>
        <v>388</v>
      </c>
      <c r="B393" s="8" t="str">
        <f>CONCATENATE(Employees[[#This Row],[Lastname]]," ",Employees[[#This Row],[Firstname]], " ",LEFT(Employees[[#This Row],[Middlename]],1),IF(ISBLANK(Employees[[#This Row],[Middlename]])," ","."))</f>
        <v>MARINDUQUE ROWENA G.</v>
      </c>
      <c r="C393" s="8" t="s">
        <v>132</v>
      </c>
      <c r="D393" s="8" t="s">
        <v>631</v>
      </c>
      <c r="E393" s="8" t="s">
        <v>166</v>
      </c>
      <c r="F393" s="8" t="s">
        <v>1295</v>
      </c>
      <c r="G393" s="18" t="s">
        <v>1295</v>
      </c>
      <c r="H393" s="8" t="s">
        <v>364</v>
      </c>
    </row>
    <row r="394" spans="1:8" ht="30" hidden="1" customHeight="1" x14ac:dyDescent="0.3">
      <c r="A394" s="44">
        <f t="shared" si="6"/>
        <v>389</v>
      </c>
      <c r="B394" s="8" t="str">
        <f>CONCATENATE(Employees[[#This Row],[Lastname]]," ",Employees[[#This Row],[Firstname]], " ",LEFT(Employees[[#This Row],[Middlename]],1),IF(ISBLANK(Employees[[#This Row],[Middlename]])," ","."))</f>
        <v>MARINDUQUE ROWENA G.</v>
      </c>
      <c r="C394" s="8" t="s">
        <v>132</v>
      </c>
      <c r="D394" s="8" t="s">
        <v>631</v>
      </c>
      <c r="E394" s="8" t="s">
        <v>166</v>
      </c>
      <c r="F394" s="8" t="s">
        <v>1295</v>
      </c>
      <c r="G394" s="18" t="s">
        <v>1295</v>
      </c>
      <c r="H394" s="8" t="s">
        <v>364</v>
      </c>
    </row>
    <row r="395" spans="1:8" ht="30" hidden="1" customHeight="1" x14ac:dyDescent="0.3">
      <c r="A395" s="44">
        <f t="shared" si="6"/>
        <v>390</v>
      </c>
      <c r="B395" s="8" t="str">
        <f>CONCATENATE(Employees[[#This Row],[Lastname]]," ",Employees[[#This Row],[Firstname]], " ",LEFT(Employees[[#This Row],[Middlename]],1),IF(ISBLANK(Employees[[#This Row],[Middlename]])," ","."))</f>
        <v>MARQUEZ LOLITA R.</v>
      </c>
      <c r="C395" s="8" t="s">
        <v>331</v>
      </c>
      <c r="D395" s="8" t="s">
        <v>332</v>
      </c>
      <c r="E395" s="8" t="s">
        <v>333</v>
      </c>
      <c r="F395" s="8" t="s">
        <v>125</v>
      </c>
      <c r="G395" s="18" t="s">
        <v>2008</v>
      </c>
      <c r="H395" s="8" t="s">
        <v>334</v>
      </c>
    </row>
    <row r="396" spans="1:8" ht="30" hidden="1" customHeight="1" x14ac:dyDescent="0.3">
      <c r="A396" s="44">
        <f t="shared" si="6"/>
        <v>391</v>
      </c>
      <c r="B396" s="8" t="str">
        <f>CONCATENATE(Employees[[#This Row],[Lastname]]," ",Employees[[#This Row],[Firstname]], " ",LEFT(Employees[[#This Row],[Middlename]],1),IF(ISBLANK(Employees[[#This Row],[Middlename]])," ","."))</f>
        <v>MARTINEZ BELEN B.</v>
      </c>
      <c r="C396" s="8" t="s">
        <v>148</v>
      </c>
      <c r="D396" s="8" t="s">
        <v>709</v>
      </c>
      <c r="E396" s="8" t="s">
        <v>187</v>
      </c>
      <c r="F396" s="8" t="s">
        <v>710</v>
      </c>
      <c r="G396" s="18" t="s">
        <v>2008</v>
      </c>
      <c r="H396" s="8" t="s">
        <v>182</v>
      </c>
    </row>
    <row r="397" spans="1:8" ht="30" hidden="1" customHeight="1" x14ac:dyDescent="0.3">
      <c r="A397" s="44">
        <f t="shared" si="6"/>
        <v>392</v>
      </c>
      <c r="B397" s="8" t="str">
        <f>CONCATENATE(Employees[[#This Row],[Lastname]]," ",Employees[[#This Row],[Firstname]], " ",LEFT(Employees[[#This Row],[Middlename]],1),IF(ISBLANK(Employees[[#This Row],[Middlename]])," ","."))</f>
        <v>MARTINEZ EMER V.</v>
      </c>
      <c r="C397" s="8" t="s">
        <v>148</v>
      </c>
      <c r="D397" s="8" t="s">
        <v>149</v>
      </c>
      <c r="E397" s="8" t="s">
        <v>150</v>
      </c>
      <c r="F397" s="8" t="s">
        <v>151</v>
      </c>
      <c r="G397" s="18" t="s">
        <v>2008</v>
      </c>
      <c r="H397" s="8" t="s">
        <v>152</v>
      </c>
    </row>
    <row r="398" spans="1:8" ht="30" hidden="1" customHeight="1" x14ac:dyDescent="0.3">
      <c r="A398" s="44">
        <f t="shared" si="6"/>
        <v>393</v>
      </c>
      <c r="B398" s="8" t="str">
        <f>CONCATENATE(Employees[[#This Row],[Lastname]]," ",Employees[[#This Row],[Firstname]], " ",LEFT(Employees[[#This Row],[Middlename]],1),IF(ISBLANK(Employees[[#This Row],[Middlename]])," ","."))</f>
        <v>MARUNDAN MARIA FLOR M.</v>
      </c>
      <c r="C398" s="8" t="s">
        <v>94</v>
      </c>
      <c r="D398" s="8" t="s">
        <v>95</v>
      </c>
      <c r="E398" s="8" t="s">
        <v>84</v>
      </c>
      <c r="F398" s="8" t="s">
        <v>96</v>
      </c>
      <c r="G398" s="8" t="s">
        <v>2008</v>
      </c>
      <c r="H398" s="8" t="s">
        <v>97</v>
      </c>
    </row>
    <row r="399" spans="1:8" ht="30" hidden="1" customHeight="1" x14ac:dyDescent="0.3">
      <c r="A399" s="44">
        <f t="shared" si="6"/>
        <v>394</v>
      </c>
      <c r="B399" s="8" t="str">
        <f>CONCATENATE(Employees[[#This Row],[Lastname]]," ",Employees[[#This Row],[Firstname]], " ",LEFT(Employees[[#This Row],[Middlename]],1),IF(ISBLANK(Employees[[#This Row],[Middlename]])," ","."))</f>
        <v>MATIENZO NORMITA S.</v>
      </c>
      <c r="C399" s="8" t="s">
        <v>721</v>
      </c>
      <c r="D399" s="8" t="s">
        <v>722</v>
      </c>
      <c r="E399" s="8" t="s">
        <v>955</v>
      </c>
      <c r="F399" s="8" t="s">
        <v>125</v>
      </c>
      <c r="G399" s="18" t="s">
        <v>2008</v>
      </c>
      <c r="H399" s="8" t="s">
        <v>540</v>
      </c>
    </row>
    <row r="400" spans="1:8" ht="30" hidden="1" customHeight="1" x14ac:dyDescent="0.3">
      <c r="A400" s="44">
        <f t="shared" si="6"/>
        <v>395</v>
      </c>
      <c r="B400" s="8" t="str">
        <f>CONCATENATE(Employees[[#This Row],[Lastname]]," ",Employees[[#This Row],[Firstname]], " ",LEFT(Employees[[#This Row],[Middlename]],1),IF(ISBLANK(Employees[[#This Row],[Middlename]])," ","."))</f>
        <v>MAULLON JAENA F.</v>
      </c>
      <c r="C400" s="8" t="s">
        <v>1573</v>
      </c>
      <c r="D400" s="8" t="s">
        <v>1574</v>
      </c>
      <c r="E400" s="8" t="s">
        <v>239</v>
      </c>
      <c r="F400" s="8" t="s">
        <v>1295</v>
      </c>
      <c r="G400" s="18" t="s">
        <v>1295</v>
      </c>
      <c r="H400" s="8" t="s">
        <v>364</v>
      </c>
    </row>
    <row r="401" spans="1:8" ht="30" hidden="1" customHeight="1" x14ac:dyDescent="0.3">
      <c r="A401" s="44">
        <f t="shared" si="6"/>
        <v>396</v>
      </c>
      <c r="B401" s="8" t="str">
        <f>CONCATENATE(Employees[[#This Row],[Lastname]]," ",Employees[[#This Row],[Firstname]], " ",LEFT(Employees[[#This Row],[Middlename]],1),IF(ISBLANK(Employees[[#This Row],[Middlename]])," ","."))</f>
        <v>MAURICIO MARIZIEL M.</v>
      </c>
      <c r="C401" s="8" t="s">
        <v>1296</v>
      </c>
      <c r="D401" s="8" t="s">
        <v>1297</v>
      </c>
      <c r="E401" s="8" t="s">
        <v>84</v>
      </c>
      <c r="F401" s="8" t="s">
        <v>1295</v>
      </c>
      <c r="G401" s="18" t="s">
        <v>1295</v>
      </c>
      <c r="H401" s="8" t="s">
        <v>364</v>
      </c>
    </row>
    <row r="402" spans="1:8" ht="30" hidden="1" customHeight="1" x14ac:dyDescent="0.3">
      <c r="A402" s="44">
        <f t="shared" si="6"/>
        <v>397</v>
      </c>
      <c r="B402" s="8" t="str">
        <f>CONCATENATE(Employees[[#This Row],[Lastname]]," ",Employees[[#This Row],[Firstname]], " ",LEFT(Employees[[#This Row],[Middlename]],1),IF(ISBLANK(Employees[[#This Row],[Middlename]])," ","."))</f>
        <v>MAURICIO MARIZIEL M.</v>
      </c>
      <c r="C402" s="8" t="s">
        <v>1296</v>
      </c>
      <c r="D402" s="8" t="s">
        <v>1297</v>
      </c>
      <c r="E402" s="8" t="s">
        <v>84</v>
      </c>
      <c r="F402" s="8" t="s">
        <v>1295</v>
      </c>
      <c r="G402" s="18" t="s">
        <v>1295</v>
      </c>
      <c r="H402" s="8" t="s">
        <v>364</v>
      </c>
    </row>
    <row r="403" spans="1:8" ht="30" hidden="1" customHeight="1" x14ac:dyDescent="0.3">
      <c r="A403" s="44">
        <f t="shared" si="6"/>
        <v>398</v>
      </c>
      <c r="B403" s="8" t="str">
        <f>CONCATENATE(Employees[[#This Row],[Lastname]]," ",Employees[[#This Row],[Firstname]], " ",LEFT(Employees[[#This Row],[Middlename]],1),IF(ISBLANK(Employees[[#This Row],[Middlename]])," ","."))</f>
        <v>MAWAK MIA PAULEEN B.</v>
      </c>
      <c r="C403" s="8" t="s">
        <v>1009</v>
      </c>
      <c r="D403" s="8" t="s">
        <v>1010</v>
      </c>
      <c r="E403" s="8" t="s">
        <v>1011</v>
      </c>
      <c r="F403" s="8" t="s">
        <v>120</v>
      </c>
      <c r="G403" s="18" t="s">
        <v>2008</v>
      </c>
      <c r="H403" s="8" t="s">
        <v>442</v>
      </c>
    </row>
    <row r="404" spans="1:8" ht="30" hidden="1" customHeight="1" x14ac:dyDescent="0.3">
      <c r="A404" s="44">
        <f t="shared" si="6"/>
        <v>399</v>
      </c>
      <c r="B404" s="8" t="str">
        <f>CONCATENATE(Employees[[#This Row],[Lastname]]," ",Employees[[#This Row],[Firstname]], " ",LEFT(Employees[[#This Row],[Middlename]],1),IF(ISBLANK(Employees[[#This Row],[Middlename]])," ","."))</f>
        <v>MELADO LEONILA JR P.</v>
      </c>
      <c r="C404" s="8" t="s">
        <v>1575</v>
      </c>
      <c r="D404" s="8" t="s">
        <v>1576</v>
      </c>
      <c r="E404" s="8" t="s">
        <v>1577</v>
      </c>
      <c r="F404" s="8" t="s">
        <v>1712</v>
      </c>
      <c r="G404" s="18" t="s">
        <v>1712</v>
      </c>
      <c r="H404" s="8" t="s">
        <v>1713</v>
      </c>
    </row>
    <row r="405" spans="1:8" ht="30" hidden="1" customHeight="1" x14ac:dyDescent="0.3">
      <c r="A405" s="44">
        <f t="shared" si="6"/>
        <v>400</v>
      </c>
      <c r="B405" s="8" t="str">
        <f>CONCATENATE(Employees[[#This Row],[Lastname]]," ",Employees[[#This Row],[Firstname]], " ",LEFT(Employees[[#This Row],[Middlename]],1),IF(ISBLANK(Employees[[#This Row],[Middlename]])," ","."))</f>
        <v>MENDOZA ARRIES N.</v>
      </c>
      <c r="C405" s="8" t="s">
        <v>323</v>
      </c>
      <c r="D405" s="8" t="s">
        <v>336</v>
      </c>
      <c r="E405" s="8" t="s">
        <v>337</v>
      </c>
      <c r="F405" s="8" t="s">
        <v>125</v>
      </c>
      <c r="G405" s="18" t="s">
        <v>2008</v>
      </c>
      <c r="H405" s="8" t="s">
        <v>338</v>
      </c>
    </row>
    <row r="406" spans="1:8" ht="30" hidden="1" customHeight="1" x14ac:dyDescent="0.3">
      <c r="A406" s="44">
        <f t="shared" si="6"/>
        <v>401</v>
      </c>
      <c r="B406" s="8" t="str">
        <f>CONCATENATE(Employees[[#This Row],[Lastname]]," ",Employees[[#This Row],[Firstname]], " ",LEFT(Employees[[#This Row],[Middlename]],1),IF(ISBLANK(Employees[[#This Row],[Middlename]])," ","."))</f>
        <v>MENDOZA ERNESTO JR R.</v>
      </c>
      <c r="C406" s="18" t="s">
        <v>323</v>
      </c>
      <c r="D406" s="18" t="s">
        <v>2092</v>
      </c>
      <c r="E406" s="18" t="s">
        <v>333</v>
      </c>
      <c r="F406" s="18" t="s">
        <v>1295</v>
      </c>
      <c r="G406" s="8"/>
      <c r="H406" s="18" t="s">
        <v>2093</v>
      </c>
    </row>
    <row r="407" spans="1:8" ht="30" hidden="1" customHeight="1" x14ac:dyDescent="0.3">
      <c r="A407" s="44">
        <f t="shared" si="6"/>
        <v>402</v>
      </c>
      <c r="B407" s="8" t="str">
        <f>CONCATENATE(Employees[[#This Row],[Lastname]]," ",Employees[[#This Row],[Firstname]], " ",LEFT(Employees[[#This Row],[Middlename]],1),IF(ISBLANK(Employees[[#This Row],[Middlename]])," ","."))</f>
        <v>MENDOZA JUANITO N.</v>
      </c>
      <c r="C407" s="8" t="s">
        <v>323</v>
      </c>
      <c r="D407" s="8" t="s">
        <v>551</v>
      </c>
      <c r="E407" s="8" t="s">
        <v>337</v>
      </c>
      <c r="F407" s="8" t="s">
        <v>198</v>
      </c>
      <c r="G407" s="18" t="s">
        <v>2008</v>
      </c>
      <c r="H407" s="8" t="s">
        <v>199</v>
      </c>
    </row>
    <row r="408" spans="1:8" ht="30" hidden="1" customHeight="1" x14ac:dyDescent="0.3">
      <c r="A408" s="44">
        <f t="shared" si="6"/>
        <v>403</v>
      </c>
      <c r="B408" s="8" t="str">
        <f>CONCATENATE(Employees[[#This Row],[Lastname]]," ",Employees[[#This Row],[Firstname]], " ",LEFT(Employees[[#This Row],[Middlename]],1),IF(ISBLANK(Employees[[#This Row],[Middlename]])," ","."))</f>
        <v>MENDOZA LELISA L.</v>
      </c>
      <c r="C408" s="8" t="s">
        <v>323</v>
      </c>
      <c r="D408" s="8" t="s">
        <v>1342</v>
      </c>
      <c r="E408" s="8" t="s">
        <v>547</v>
      </c>
      <c r="F408" s="8" t="s">
        <v>479</v>
      </c>
      <c r="G408" s="18" t="s">
        <v>2008</v>
      </c>
      <c r="H408" s="8" t="s">
        <v>364</v>
      </c>
    </row>
    <row r="409" spans="1:8" ht="30" hidden="1" customHeight="1" x14ac:dyDescent="0.3">
      <c r="A409" s="44">
        <f t="shared" si="6"/>
        <v>404</v>
      </c>
      <c r="B409" s="8" t="str">
        <f>CONCATENATE(Employees[[#This Row],[Lastname]]," ",Employees[[#This Row],[Firstname]], " ",LEFT(Employees[[#This Row],[Middlename]],1),IF(ISBLANK(Employees[[#This Row],[Middlename]])," ","."))</f>
        <v>MENDOZA LOURDES G.</v>
      </c>
      <c r="C409" s="8" t="s">
        <v>323</v>
      </c>
      <c r="D409" s="8" t="s">
        <v>278</v>
      </c>
      <c r="E409" s="8" t="s">
        <v>166</v>
      </c>
      <c r="F409" s="8" t="s">
        <v>125</v>
      </c>
      <c r="G409" s="18" t="s">
        <v>2008</v>
      </c>
      <c r="H409" s="8" t="s">
        <v>156</v>
      </c>
    </row>
    <row r="410" spans="1:8" ht="30" hidden="1" customHeight="1" x14ac:dyDescent="0.3">
      <c r="A410" s="44">
        <f t="shared" si="6"/>
        <v>405</v>
      </c>
      <c r="B410" s="8" t="str">
        <f>CONCATENATE(Employees[[#This Row],[Lastname]]," ",Employees[[#This Row],[Firstname]], " ",LEFT(Employees[[#This Row],[Middlename]],1),IF(ISBLANK(Employees[[#This Row],[Middlename]])," ","."))</f>
        <v>MENDOZA MARIA ABIGAIL A.</v>
      </c>
      <c r="C410" s="8" t="s">
        <v>323</v>
      </c>
      <c r="D410" s="8" t="s">
        <v>1578</v>
      </c>
      <c r="E410" s="8" t="s">
        <v>1044</v>
      </c>
      <c r="F410" s="8" t="s">
        <v>688</v>
      </c>
      <c r="G410" s="8" t="s">
        <v>2008</v>
      </c>
      <c r="H410" s="8" t="s">
        <v>135</v>
      </c>
    </row>
    <row r="411" spans="1:8" ht="30" hidden="1" customHeight="1" x14ac:dyDescent="0.3">
      <c r="A411" s="44">
        <f t="shared" si="6"/>
        <v>406</v>
      </c>
      <c r="B411" s="8" t="str">
        <f>CONCATENATE(Employees[[#This Row],[Lastname]]," ",Employees[[#This Row],[Firstname]], " ",LEFT(Employees[[#This Row],[Middlename]],1),IF(ISBLANK(Employees[[#This Row],[Middlename]])," ","."))</f>
        <v>MENDOZA MARICEL C.</v>
      </c>
      <c r="C411" s="8" t="s">
        <v>323</v>
      </c>
      <c r="D411" s="8" t="s">
        <v>1579</v>
      </c>
      <c r="E411" s="8" t="s">
        <v>1580</v>
      </c>
      <c r="F411" s="8" t="s">
        <v>1295</v>
      </c>
      <c r="G411" s="18" t="s">
        <v>1295</v>
      </c>
      <c r="H411" s="8" t="s">
        <v>97</v>
      </c>
    </row>
    <row r="412" spans="1:8" ht="30" hidden="1" customHeight="1" x14ac:dyDescent="0.3">
      <c r="A412" s="44">
        <f t="shared" si="6"/>
        <v>407</v>
      </c>
      <c r="B412" s="8" t="str">
        <f>CONCATENATE(Employees[[#This Row],[Lastname]]," ",Employees[[#This Row],[Firstname]], " ",LEFT(Employees[[#This Row],[Middlename]],1),IF(ISBLANK(Employees[[#This Row],[Middlename]])," ","."))</f>
        <v>MENDOZA MARVIC M.</v>
      </c>
      <c r="C412" s="8" t="s">
        <v>323</v>
      </c>
      <c r="D412" s="8" t="s">
        <v>1581</v>
      </c>
      <c r="E412" s="8" t="s">
        <v>1582</v>
      </c>
      <c r="F412" s="8" t="s">
        <v>688</v>
      </c>
      <c r="G412" s="8" t="s">
        <v>2008</v>
      </c>
      <c r="H412" s="8" t="s">
        <v>97</v>
      </c>
    </row>
    <row r="413" spans="1:8" ht="30" hidden="1" customHeight="1" x14ac:dyDescent="0.3">
      <c r="A413" s="44">
        <f t="shared" si="6"/>
        <v>408</v>
      </c>
      <c r="B413" s="8" t="str">
        <f>CONCATENATE(Employees[[#This Row],[Lastname]]," ",Employees[[#This Row],[Firstname]], " ",LEFT(Employees[[#This Row],[Middlename]],1),IF(ISBLANK(Employees[[#This Row],[Middlename]])," ","."))</f>
        <v>MENDOZA NORA A.</v>
      </c>
      <c r="C413" s="8" t="s">
        <v>323</v>
      </c>
      <c r="D413" s="8" t="s">
        <v>508</v>
      </c>
      <c r="E413" s="8" t="s">
        <v>222</v>
      </c>
      <c r="F413" s="8" t="s">
        <v>125</v>
      </c>
      <c r="G413" s="18" t="s">
        <v>2008</v>
      </c>
      <c r="H413" s="8" t="s">
        <v>442</v>
      </c>
    </row>
    <row r="414" spans="1:8" ht="30" hidden="1" customHeight="1" x14ac:dyDescent="0.3">
      <c r="A414" s="44">
        <f t="shared" si="6"/>
        <v>409</v>
      </c>
      <c r="B414" s="8" t="str">
        <f>CONCATENATE(Employees[[#This Row],[Lastname]]," ",Employees[[#This Row],[Firstname]], " ",LEFT(Employees[[#This Row],[Middlename]],1),IF(ISBLANK(Employees[[#This Row],[Middlename]])," ","."))</f>
        <v>MENDOZA PATRICK O.</v>
      </c>
      <c r="C414" s="8" t="s">
        <v>323</v>
      </c>
      <c r="D414" s="8" t="s">
        <v>1583</v>
      </c>
      <c r="E414" s="8" t="s">
        <v>1584</v>
      </c>
      <c r="F414" s="8" t="s">
        <v>1712</v>
      </c>
      <c r="G414" s="18" t="s">
        <v>1712</v>
      </c>
      <c r="H414" s="8" t="s">
        <v>1713</v>
      </c>
    </row>
    <row r="415" spans="1:8" ht="30" hidden="1" customHeight="1" x14ac:dyDescent="0.3">
      <c r="A415" s="44">
        <f t="shared" si="6"/>
        <v>410</v>
      </c>
      <c r="B415" s="8" t="str">
        <f>CONCATENATE(Employees[[#This Row],[Lastname]]," ",Employees[[#This Row],[Firstname]], " ",LEFT(Employees[[#This Row],[Middlename]],1),IF(ISBLANK(Employees[[#This Row],[Middlename]])," ","."))</f>
        <v>MENDOZA PRESCILA S.</v>
      </c>
      <c r="C415" s="8" t="s">
        <v>323</v>
      </c>
      <c r="D415" s="8" t="s">
        <v>324</v>
      </c>
      <c r="E415" s="8" t="s">
        <v>161</v>
      </c>
      <c r="F415" s="8" t="s">
        <v>325</v>
      </c>
      <c r="G415" s="18" t="s">
        <v>2008</v>
      </c>
      <c r="H415" s="8" t="s">
        <v>273</v>
      </c>
    </row>
    <row r="416" spans="1:8" ht="30" hidden="1" customHeight="1" x14ac:dyDescent="0.3">
      <c r="A416" s="44">
        <f t="shared" si="6"/>
        <v>411</v>
      </c>
      <c r="B416" s="8" t="str">
        <f>CONCATENATE(Employees[[#This Row],[Lastname]]," ",Employees[[#This Row],[Firstname]], " ",LEFT(Employees[[#This Row],[Middlename]],1),IF(ISBLANK(Employees[[#This Row],[Middlename]])," ","."))</f>
        <v>MENDOZA ROMEO B.</v>
      </c>
      <c r="C416" s="8" t="s">
        <v>323</v>
      </c>
      <c r="D416" s="8" t="s">
        <v>796</v>
      </c>
      <c r="E416" s="8" t="s">
        <v>98</v>
      </c>
      <c r="F416" s="8" t="s">
        <v>854</v>
      </c>
      <c r="G416" s="8" t="s">
        <v>2008</v>
      </c>
      <c r="H416" s="8" t="s">
        <v>288</v>
      </c>
    </row>
    <row r="417" spans="1:8" ht="30" hidden="1" customHeight="1" x14ac:dyDescent="0.3">
      <c r="A417" s="44">
        <f t="shared" si="6"/>
        <v>412</v>
      </c>
      <c r="B417" s="8" t="str">
        <f>CONCATENATE(Employees[[#This Row],[Lastname]]," ",Employees[[#This Row],[Firstname]], " ",LEFT(Employees[[#This Row],[Middlename]],1),IF(ISBLANK(Employees[[#This Row],[Middlename]])," ","."))</f>
        <v>MERCADO ARLENNIE D.</v>
      </c>
      <c r="C417" s="8" t="s">
        <v>563</v>
      </c>
      <c r="D417" s="8" t="s">
        <v>1585</v>
      </c>
      <c r="E417" s="8" t="s">
        <v>1586</v>
      </c>
      <c r="F417" s="8" t="s">
        <v>1295</v>
      </c>
      <c r="G417" s="18" t="s">
        <v>1295</v>
      </c>
      <c r="H417" s="8" t="s">
        <v>152</v>
      </c>
    </row>
    <row r="418" spans="1:8" ht="30" hidden="1" customHeight="1" x14ac:dyDescent="0.3">
      <c r="A418" s="44">
        <f t="shared" si="6"/>
        <v>413</v>
      </c>
      <c r="B418" s="8" t="str">
        <f>CONCATENATE(Employees[[#This Row],[Lastname]]," ",Employees[[#This Row],[Firstname]], " ",LEFT(Employees[[#This Row],[Middlename]],1),IF(ISBLANK(Employees[[#This Row],[Middlename]])," ","."))</f>
        <v xml:space="preserve">MERCADO NAZARIO  </v>
      </c>
      <c r="C418" s="8" t="s">
        <v>563</v>
      </c>
      <c r="D418" s="8" t="s">
        <v>564</v>
      </c>
      <c r="E418" s="8"/>
      <c r="F418" s="18" t="s">
        <v>198</v>
      </c>
      <c r="G418" s="18" t="s">
        <v>2008</v>
      </c>
      <c r="H418" s="8" t="s">
        <v>291</v>
      </c>
    </row>
    <row r="419" spans="1:8" ht="30" hidden="1" customHeight="1" x14ac:dyDescent="0.3">
      <c r="A419" s="44">
        <f t="shared" si="6"/>
        <v>414</v>
      </c>
      <c r="B419" s="8" t="str">
        <f>CONCATENATE(Employees[[#This Row],[Lastname]]," ",Employees[[#This Row],[Firstname]], " ",LEFT(Employees[[#This Row],[Middlename]],1),IF(ISBLANK(Employees[[#This Row],[Middlename]])," ","."))</f>
        <v>MERCARDO RENGIE M.</v>
      </c>
      <c r="C419" s="8" t="s">
        <v>1587</v>
      </c>
      <c r="D419" s="8" t="s">
        <v>1588</v>
      </c>
      <c r="E419" s="8" t="s">
        <v>323</v>
      </c>
      <c r="F419" s="8" t="s">
        <v>1295</v>
      </c>
      <c r="G419" s="18" t="s">
        <v>1295</v>
      </c>
      <c r="H419" s="8" t="s">
        <v>540</v>
      </c>
    </row>
    <row r="420" spans="1:8" ht="30" hidden="1" customHeight="1" x14ac:dyDescent="0.3">
      <c r="A420" s="44">
        <f t="shared" si="6"/>
        <v>415</v>
      </c>
      <c r="B420" s="8" t="str">
        <f>CONCATENATE(Employees[[#This Row],[Lastname]]," ",Employees[[#This Row],[Firstname]], " ",LEFT(Employees[[#This Row],[Middlename]],1),IF(ISBLANK(Employees[[#This Row],[Middlename]])," ","."))</f>
        <v xml:space="preserve">MERHAN FRANCISCO  </v>
      </c>
      <c r="C420" s="8" t="s">
        <v>1589</v>
      </c>
      <c r="D420" s="8" t="s">
        <v>1590</v>
      </c>
      <c r="E420" s="8"/>
      <c r="F420" s="8" t="s">
        <v>1295</v>
      </c>
      <c r="G420" s="18" t="s">
        <v>1295</v>
      </c>
      <c r="H420" s="8" t="s">
        <v>291</v>
      </c>
    </row>
    <row r="421" spans="1:8" ht="30" hidden="1" customHeight="1" x14ac:dyDescent="0.3">
      <c r="A421" s="44">
        <f t="shared" si="6"/>
        <v>416</v>
      </c>
      <c r="B421" s="8" t="str">
        <f>CONCATENATE(Employees[[#This Row],[Lastname]]," ",Employees[[#This Row],[Firstname]], " ",LEFT(Employees[[#This Row],[Middlename]],1),IF(ISBLANK(Employees[[#This Row],[Middlename]])," ","."))</f>
        <v>MERJILLA JEANETTE B.</v>
      </c>
      <c r="C421" s="8" t="s">
        <v>1591</v>
      </c>
      <c r="D421" s="8" t="s">
        <v>1592</v>
      </c>
      <c r="E421" s="8" t="s">
        <v>187</v>
      </c>
      <c r="F421" s="8" t="s">
        <v>1295</v>
      </c>
      <c r="G421" s="18" t="s">
        <v>1295</v>
      </c>
      <c r="H421" s="8" t="s">
        <v>1713</v>
      </c>
    </row>
    <row r="422" spans="1:8" ht="30" hidden="1" customHeight="1" x14ac:dyDescent="0.3">
      <c r="A422" s="44">
        <f t="shared" si="6"/>
        <v>417</v>
      </c>
      <c r="B422" s="8" t="str">
        <f>CONCATENATE(Employees[[#This Row],[Lastname]]," ",Employees[[#This Row],[Firstname]], " ",LEFT(Employees[[#This Row],[Middlename]],1),IF(ISBLANK(Employees[[#This Row],[Middlename]])," ","."))</f>
        <v>MIRANDA MARIA LOIDA M.</v>
      </c>
      <c r="C422" s="8" t="s">
        <v>692</v>
      </c>
      <c r="D422" s="8" t="s">
        <v>873</v>
      </c>
      <c r="E422" s="8" t="s">
        <v>323</v>
      </c>
      <c r="F422" s="8" t="s">
        <v>874</v>
      </c>
      <c r="G422" s="18" t="s">
        <v>2008</v>
      </c>
      <c r="H422" s="8" t="s">
        <v>442</v>
      </c>
    </row>
    <row r="423" spans="1:8" ht="30" hidden="1" customHeight="1" x14ac:dyDescent="0.3">
      <c r="A423" s="44">
        <f t="shared" si="6"/>
        <v>418</v>
      </c>
      <c r="B423" s="8" t="str">
        <f>CONCATENATE(Employees[[#This Row],[Lastname]]," ",Employees[[#This Row],[Firstname]], " ",LEFT(Employees[[#This Row],[Middlename]],1),IF(ISBLANK(Employees[[#This Row],[Middlename]])," ","."))</f>
        <v>MIRANDA NICOLE MAY B.</v>
      </c>
      <c r="C423" s="8" t="s">
        <v>692</v>
      </c>
      <c r="D423" s="8" t="s">
        <v>1301</v>
      </c>
      <c r="E423" s="8" t="s">
        <v>145</v>
      </c>
      <c r="F423" s="8" t="s">
        <v>125</v>
      </c>
      <c r="G423" s="18" t="s">
        <v>2008</v>
      </c>
      <c r="H423" s="8" t="s">
        <v>103</v>
      </c>
    </row>
    <row r="424" spans="1:8" ht="30" hidden="1" customHeight="1" x14ac:dyDescent="0.3">
      <c r="A424" s="44">
        <f t="shared" si="6"/>
        <v>419</v>
      </c>
      <c r="B424" s="8" t="str">
        <f>CONCATENATE(Employees[[#This Row],[Lastname]]," ",Employees[[#This Row],[Firstname]], " ",LEFT(Employees[[#This Row],[Middlename]],1),IF(ISBLANK(Employees[[#This Row],[Middlename]])," ","."))</f>
        <v>MIRANDA ROBERTO D.</v>
      </c>
      <c r="C424" s="8" t="s">
        <v>692</v>
      </c>
      <c r="D424" s="8" t="s">
        <v>129</v>
      </c>
      <c r="E424" s="8" t="s">
        <v>119</v>
      </c>
      <c r="F424" s="8" t="s">
        <v>198</v>
      </c>
      <c r="G424" s="18" t="s">
        <v>2008</v>
      </c>
      <c r="H424" s="8" t="s">
        <v>135</v>
      </c>
    </row>
    <row r="425" spans="1:8" ht="30" hidden="1" customHeight="1" x14ac:dyDescent="0.3">
      <c r="A425" s="44">
        <f t="shared" si="6"/>
        <v>420</v>
      </c>
      <c r="B425" s="8" t="str">
        <f>CONCATENATE(Employees[[#This Row],[Lastname]]," ",Employees[[#This Row],[Firstname]], " ",LEFT(Employees[[#This Row],[Middlename]],1),IF(ISBLANK(Employees[[#This Row],[Middlename]])," ","."))</f>
        <v>MIRANDO EDITH B.</v>
      </c>
      <c r="C425" s="8" t="s">
        <v>690</v>
      </c>
      <c r="D425" s="8" t="s">
        <v>155</v>
      </c>
      <c r="E425" s="8" t="s">
        <v>819</v>
      </c>
      <c r="F425" s="8" t="s">
        <v>192</v>
      </c>
      <c r="G425" s="8" t="s">
        <v>2008</v>
      </c>
      <c r="H425" s="8" t="s">
        <v>135</v>
      </c>
    </row>
    <row r="426" spans="1:8" ht="30" hidden="1" customHeight="1" x14ac:dyDescent="0.3">
      <c r="A426" s="44">
        <f t="shared" si="6"/>
        <v>421</v>
      </c>
      <c r="B426" s="8" t="str">
        <f>CONCATENATE(Employees[[#This Row],[Lastname]]," ",Employees[[#This Row],[Firstname]], " ",LEFT(Employees[[#This Row],[Middlename]],1),IF(ISBLANK(Employees[[#This Row],[Middlename]])," ","."))</f>
        <v>MOLOD EMMA D.</v>
      </c>
      <c r="C426" s="8" t="s">
        <v>486</v>
      </c>
      <c r="D426" s="8" t="s">
        <v>487</v>
      </c>
      <c r="E426" s="8" t="s">
        <v>488</v>
      </c>
      <c r="F426" s="18" t="s">
        <v>2016</v>
      </c>
      <c r="G426" s="18" t="s">
        <v>2008</v>
      </c>
      <c r="H426" s="8" t="s">
        <v>135</v>
      </c>
    </row>
    <row r="427" spans="1:8" ht="30" hidden="1" customHeight="1" x14ac:dyDescent="0.3">
      <c r="A427" s="44">
        <f t="shared" si="6"/>
        <v>422</v>
      </c>
      <c r="B427" s="8" t="str">
        <f>CONCATENATE(Employees[[#This Row],[Lastname]]," ",Employees[[#This Row],[Firstname]], " ",LEFT(Employees[[#This Row],[Middlename]],1),IF(ISBLANK(Employees[[#This Row],[Middlename]])," ","."))</f>
        <v>MONTEALEGRE CHARLIE JR. O.</v>
      </c>
      <c r="C427" s="8" t="s">
        <v>934</v>
      </c>
      <c r="D427" s="8" t="s">
        <v>935</v>
      </c>
      <c r="E427" s="8" t="s">
        <v>584</v>
      </c>
      <c r="F427" s="8" t="s">
        <v>96</v>
      </c>
      <c r="G427" s="8" t="s">
        <v>2008</v>
      </c>
      <c r="H427" s="8" t="s">
        <v>97</v>
      </c>
    </row>
    <row r="428" spans="1:8" ht="30" hidden="1" customHeight="1" x14ac:dyDescent="0.3">
      <c r="A428" s="44">
        <f t="shared" si="6"/>
        <v>423</v>
      </c>
      <c r="B428" s="8" t="str">
        <f>CONCATENATE(Employees[[#This Row],[Lastname]]," ",Employees[[#This Row],[Firstname]], " ",LEFT(Employees[[#This Row],[Middlename]],1),IF(ISBLANK(Employees[[#This Row],[Middlename]])," ","."))</f>
        <v>MONTENEGRO EDWIN D.</v>
      </c>
      <c r="C428" s="8" t="s">
        <v>184</v>
      </c>
      <c r="D428" s="8" t="s">
        <v>252</v>
      </c>
      <c r="E428" s="8" t="s">
        <v>249</v>
      </c>
      <c r="F428" s="18" t="s">
        <v>874</v>
      </c>
      <c r="G428" s="18" t="s">
        <v>2008</v>
      </c>
      <c r="H428" s="8" t="s">
        <v>273</v>
      </c>
    </row>
    <row r="429" spans="1:8" ht="30" hidden="1" customHeight="1" x14ac:dyDescent="0.3">
      <c r="A429" s="44">
        <f t="shared" si="6"/>
        <v>424</v>
      </c>
      <c r="B429" s="8" t="str">
        <f>CONCATENATE(Employees[[#This Row],[Lastname]]," ",Employees[[#This Row],[Firstname]], " ",LEFT(Employees[[#This Row],[Middlename]],1),IF(ISBLANK(Employees[[#This Row],[Middlename]])," ","."))</f>
        <v>MONTENEGRO HELEN L.</v>
      </c>
      <c r="C429" s="8" t="s">
        <v>184</v>
      </c>
      <c r="D429" s="8" t="s">
        <v>305</v>
      </c>
      <c r="E429" s="8" t="s">
        <v>229</v>
      </c>
      <c r="F429" s="8" t="s">
        <v>198</v>
      </c>
      <c r="G429" s="18" t="s">
        <v>2008</v>
      </c>
      <c r="H429" s="8" t="s">
        <v>298</v>
      </c>
    </row>
    <row r="430" spans="1:8" ht="30" hidden="1" customHeight="1" x14ac:dyDescent="0.3">
      <c r="A430" s="44">
        <f t="shared" si="6"/>
        <v>425</v>
      </c>
      <c r="B430" s="8" t="str">
        <f>CONCATENATE(Employees[[#This Row],[Lastname]]," ",Employees[[#This Row],[Firstname]], " ",LEFT(Employees[[#This Row],[Middlename]],1),IF(ISBLANK(Employees[[#This Row],[Middlename]])," ","."))</f>
        <v>MONTENEGRO HENRY S.</v>
      </c>
      <c r="C430" s="8" t="s">
        <v>184</v>
      </c>
      <c r="D430" s="8" t="s">
        <v>728</v>
      </c>
      <c r="E430" s="8" t="s">
        <v>161</v>
      </c>
      <c r="F430" s="8" t="s">
        <v>125</v>
      </c>
      <c r="G430" s="18" t="s">
        <v>2008</v>
      </c>
      <c r="H430" s="8" t="s">
        <v>364</v>
      </c>
    </row>
    <row r="431" spans="1:8" ht="30" hidden="1" customHeight="1" x14ac:dyDescent="0.3">
      <c r="A431" s="44">
        <f t="shared" si="6"/>
        <v>426</v>
      </c>
      <c r="B431" s="8" t="str">
        <f>CONCATENATE(Employees[[#This Row],[Lastname]]," ",Employees[[#This Row],[Firstname]], " ",LEFT(Employees[[#This Row],[Middlename]],1),IF(ISBLANK(Employees[[#This Row],[Middlename]])," ","."))</f>
        <v>MONTENEGRO MARISSA P.</v>
      </c>
      <c r="C431" s="8" t="s">
        <v>184</v>
      </c>
      <c r="D431" s="8" t="s">
        <v>185</v>
      </c>
      <c r="E431" s="8" t="s">
        <v>124</v>
      </c>
      <c r="F431" s="18" t="s">
        <v>874</v>
      </c>
      <c r="G431" s="18" t="s">
        <v>2008</v>
      </c>
      <c r="H431" s="8" t="s">
        <v>182</v>
      </c>
    </row>
    <row r="432" spans="1:8" ht="30" hidden="1" customHeight="1" x14ac:dyDescent="0.3">
      <c r="A432" s="44">
        <f t="shared" si="6"/>
        <v>427</v>
      </c>
      <c r="B432" s="8" t="str">
        <f>CONCATENATE(Employees[[#This Row],[Lastname]]," ",Employees[[#This Row],[Firstname]], " ",LEFT(Employees[[#This Row],[Middlename]],1),IF(ISBLANK(Employees[[#This Row],[Middlename]])," ","."))</f>
        <v>MONTENEGRO RODELIO A.</v>
      </c>
      <c r="C432" s="8" t="s">
        <v>184</v>
      </c>
      <c r="D432" s="8" t="s">
        <v>701</v>
      </c>
      <c r="E432" s="8" t="s">
        <v>88</v>
      </c>
      <c r="F432" s="8" t="s">
        <v>198</v>
      </c>
      <c r="G432" s="18" t="s">
        <v>2008</v>
      </c>
      <c r="H432" s="8" t="s">
        <v>273</v>
      </c>
    </row>
    <row r="433" spans="1:8" ht="30" hidden="1" customHeight="1" x14ac:dyDescent="0.3">
      <c r="A433" s="44">
        <f t="shared" si="6"/>
        <v>428</v>
      </c>
      <c r="B433" s="8" t="str">
        <f>CONCATENATE(Employees[[#This Row],[Lastname]]," ",Employees[[#This Row],[Firstname]], " ",LEFT(Employees[[#This Row],[Middlename]],1),IF(ISBLANK(Employees[[#This Row],[Middlename]])," ","."))</f>
        <v>MULINGTAPANG GUILLERMA O.</v>
      </c>
      <c r="C433" s="8" t="s">
        <v>1593</v>
      </c>
      <c r="D433" s="8" t="s">
        <v>716</v>
      </c>
      <c r="E433" s="8" t="s">
        <v>1594</v>
      </c>
      <c r="F433" s="8" t="s">
        <v>1295</v>
      </c>
      <c r="G433" s="18" t="s">
        <v>1295</v>
      </c>
      <c r="H433" s="8" t="s">
        <v>209</v>
      </c>
    </row>
    <row r="434" spans="1:8" ht="30" hidden="1" customHeight="1" x14ac:dyDescent="0.3">
      <c r="A434" s="44">
        <f t="shared" si="6"/>
        <v>429</v>
      </c>
      <c r="B434" s="8" t="str">
        <f>CONCATENATE(Employees[[#This Row],[Lastname]]," ",Employees[[#This Row],[Firstname]], " ",LEFT(Employees[[#This Row],[Middlename]],1),IF(ISBLANK(Employees[[#This Row],[Middlename]])," ","."))</f>
        <v>NACARIO GLENN B.</v>
      </c>
      <c r="C434" s="8" t="s">
        <v>1595</v>
      </c>
      <c r="D434" s="8" t="s">
        <v>1596</v>
      </c>
      <c r="E434" s="8" t="s">
        <v>345</v>
      </c>
      <c r="F434" s="8" t="s">
        <v>1295</v>
      </c>
      <c r="G434" s="18" t="s">
        <v>1295</v>
      </c>
      <c r="H434" s="8" t="s">
        <v>1307</v>
      </c>
    </row>
    <row r="435" spans="1:8" ht="30" hidden="1" customHeight="1" x14ac:dyDescent="0.3">
      <c r="A435" s="44">
        <f t="shared" si="6"/>
        <v>430</v>
      </c>
      <c r="B435" s="8" t="str">
        <f>CONCATENATE(Employees[[#This Row],[Lastname]]," ",Employees[[#This Row],[Firstname]], " ",LEFT(Employees[[#This Row],[Middlename]],1),IF(ISBLANK(Employees[[#This Row],[Middlename]])," ","."))</f>
        <v>NATANAUAN MARY JANE G.</v>
      </c>
      <c r="C435" s="8" t="s">
        <v>1597</v>
      </c>
      <c r="D435" s="8" t="s">
        <v>1502</v>
      </c>
      <c r="E435" s="8" t="s">
        <v>1598</v>
      </c>
      <c r="F435" s="8" t="s">
        <v>1295</v>
      </c>
      <c r="G435" s="18" t="s">
        <v>1295</v>
      </c>
      <c r="H435" s="8" t="s">
        <v>199</v>
      </c>
    </row>
    <row r="436" spans="1:8" ht="30" hidden="1" customHeight="1" x14ac:dyDescent="0.3">
      <c r="A436" s="44">
        <f t="shared" si="6"/>
        <v>431</v>
      </c>
      <c r="B436" s="8" t="str">
        <f>CONCATENATE(Employees[[#This Row],[Lastname]]," ",Employees[[#This Row],[Firstname]], " ",LEFT(Employees[[#This Row],[Middlename]],1),IF(ISBLANK(Employees[[#This Row],[Middlename]])," ","."))</f>
        <v>NAVARRO RITA A.</v>
      </c>
      <c r="C436" s="8" t="s">
        <v>255</v>
      </c>
      <c r="D436" s="8" t="s">
        <v>256</v>
      </c>
      <c r="E436" s="8" t="s">
        <v>88</v>
      </c>
      <c r="F436" s="8" t="s">
        <v>198</v>
      </c>
      <c r="G436" s="18" t="s">
        <v>2008</v>
      </c>
      <c r="H436" s="8" t="s">
        <v>243</v>
      </c>
    </row>
    <row r="437" spans="1:8" ht="30" hidden="1" customHeight="1" x14ac:dyDescent="0.3">
      <c r="A437" s="44">
        <f t="shared" si="6"/>
        <v>432</v>
      </c>
      <c r="B437" s="8" t="str">
        <f>CONCATENATE(Employees[[#This Row],[Lastname]]," ",Employees[[#This Row],[Firstname]], " ",LEFT(Employees[[#This Row],[Middlename]],1),IF(ISBLANK(Employees[[#This Row],[Middlename]])," ","."))</f>
        <v>NAVARRO RITA A.</v>
      </c>
      <c r="C437" s="8" t="s">
        <v>255</v>
      </c>
      <c r="D437" s="8" t="s">
        <v>256</v>
      </c>
      <c r="E437" s="8" t="s">
        <v>1599</v>
      </c>
      <c r="F437" s="8" t="s">
        <v>1295</v>
      </c>
      <c r="G437" s="18" t="s">
        <v>1295</v>
      </c>
      <c r="H437" s="8" t="s">
        <v>1721</v>
      </c>
    </row>
    <row r="438" spans="1:8" ht="30" hidden="1" customHeight="1" x14ac:dyDescent="0.3">
      <c r="A438" s="44">
        <f t="shared" si="6"/>
        <v>433</v>
      </c>
      <c r="B438" s="8" t="str">
        <f>CONCATENATE(Employees[[#This Row],[Lastname]]," ",Employees[[#This Row],[Firstname]], " ",LEFT(Employees[[#This Row],[Middlename]],1),IF(ISBLANK(Employees[[#This Row],[Middlename]])," ","."))</f>
        <v>NELSON CATHERINE L.</v>
      </c>
      <c r="C438" s="8" t="s">
        <v>1336</v>
      </c>
      <c r="D438" s="8" t="s">
        <v>1167</v>
      </c>
      <c r="E438" s="8" t="s">
        <v>236</v>
      </c>
      <c r="F438" s="8" t="s">
        <v>1337</v>
      </c>
      <c r="G438" s="18" t="s">
        <v>2008</v>
      </c>
      <c r="H438" s="8" t="s">
        <v>135</v>
      </c>
    </row>
    <row r="439" spans="1:8" ht="30" hidden="1" customHeight="1" x14ac:dyDescent="0.3">
      <c r="A439" s="44">
        <f t="shared" ref="A439:A448" si="7">A438+1</f>
        <v>434</v>
      </c>
      <c r="B439" s="8" t="str">
        <f>CONCATENATE(Employees[[#This Row],[Lastname]]," ",Employees[[#This Row],[Firstname]], " ",LEFT(Employees[[#This Row],[Middlename]],1),IF(ISBLANK(Employees[[#This Row],[Middlename]])," ","."))</f>
        <v>NIBAY ELEONOR E.</v>
      </c>
      <c r="C439" s="8" t="s">
        <v>1545</v>
      </c>
      <c r="D439" s="8" t="s">
        <v>1600</v>
      </c>
      <c r="E439" s="8" t="s">
        <v>1601</v>
      </c>
      <c r="F439" s="8" t="s">
        <v>1295</v>
      </c>
      <c r="G439" s="18" t="s">
        <v>1295</v>
      </c>
      <c r="H439" s="8" t="s">
        <v>135</v>
      </c>
    </row>
    <row r="440" spans="1:8" ht="30" hidden="1" customHeight="1" x14ac:dyDescent="0.3">
      <c r="A440" s="44">
        <f t="shared" si="7"/>
        <v>435</v>
      </c>
      <c r="B440" s="8" t="str">
        <f>CONCATENATE(Employees[[#This Row],[Lastname]]," ",Employees[[#This Row],[Firstname]], " ",LEFT(Employees[[#This Row],[Middlename]],1),IF(ISBLANK(Employees[[#This Row],[Middlename]])," ","."))</f>
        <v>NOVICIO PERLITA G.</v>
      </c>
      <c r="C440" s="8" t="s">
        <v>327</v>
      </c>
      <c r="D440" s="8" t="s">
        <v>328</v>
      </c>
      <c r="E440" s="8" t="s">
        <v>166</v>
      </c>
      <c r="F440" s="8" t="s">
        <v>170</v>
      </c>
      <c r="G440" s="18" t="s">
        <v>2008</v>
      </c>
      <c r="H440" s="8" t="s">
        <v>329</v>
      </c>
    </row>
    <row r="441" spans="1:8" ht="30" hidden="1" customHeight="1" x14ac:dyDescent="0.3">
      <c r="A441" s="44">
        <f t="shared" si="7"/>
        <v>436</v>
      </c>
      <c r="B441" s="8" t="str">
        <f>CONCATENATE(Employees[[#This Row],[Lastname]]," ",Employees[[#This Row],[Firstname]], " ",LEFT(Employees[[#This Row],[Middlename]],1),IF(ISBLANK(Employees[[#This Row],[Middlename]])," ","."))</f>
        <v>NUESTRO RICA MAY G.</v>
      </c>
      <c r="C441" s="8" t="s">
        <v>1602</v>
      </c>
      <c r="D441" s="8" t="s">
        <v>1603</v>
      </c>
      <c r="E441" s="8" t="s">
        <v>166</v>
      </c>
      <c r="F441" s="8" t="s">
        <v>1295</v>
      </c>
      <c r="G441" s="18" t="s">
        <v>1295</v>
      </c>
      <c r="H441" s="8" t="s">
        <v>1731</v>
      </c>
    </row>
    <row r="442" spans="1:8" ht="30" hidden="1" customHeight="1" x14ac:dyDescent="0.3">
      <c r="A442" s="44">
        <f t="shared" si="7"/>
        <v>437</v>
      </c>
      <c r="B442" s="8" t="str">
        <f>CONCATENATE(Employees[[#This Row],[Lastname]]," ",Employees[[#This Row],[Firstname]], " ",LEFT(Employees[[#This Row],[Middlename]],1),IF(ISBLANK(Employees[[#This Row],[Middlename]])," ","."))</f>
        <v>NUÑEZ RUBEN JR J.</v>
      </c>
      <c r="C442" s="8" t="s">
        <v>1604</v>
      </c>
      <c r="D442" s="8" t="s">
        <v>1605</v>
      </c>
      <c r="E442" s="8" t="s">
        <v>1606</v>
      </c>
      <c r="F442" s="8" t="s">
        <v>1712</v>
      </c>
      <c r="G442" s="18" t="s">
        <v>1712</v>
      </c>
      <c r="H442" s="8" t="s">
        <v>1713</v>
      </c>
    </row>
    <row r="443" spans="1:8" ht="30" hidden="1" customHeight="1" x14ac:dyDescent="0.3">
      <c r="A443" s="44">
        <f t="shared" si="7"/>
        <v>438</v>
      </c>
      <c r="B443" s="8" t="str">
        <f>CONCATENATE(Employees[[#This Row],[Lastname]]," ",Employees[[#This Row],[Firstname]], " ",LEFT(Employees[[#This Row],[Middlename]],1),IF(ISBLANK(Employees[[#This Row],[Middlename]])," ","."))</f>
        <v>OBINA APOLINARIO B.</v>
      </c>
      <c r="C443" s="8" t="s">
        <v>1607</v>
      </c>
      <c r="D443" s="8" t="s">
        <v>1608</v>
      </c>
      <c r="E443" s="8" t="s">
        <v>1609</v>
      </c>
      <c r="F443" s="8" t="s">
        <v>1295</v>
      </c>
      <c r="G443" s="18" t="s">
        <v>1295</v>
      </c>
      <c r="H443" s="8" t="s">
        <v>291</v>
      </c>
    </row>
    <row r="444" spans="1:8" ht="30" hidden="1" customHeight="1" x14ac:dyDescent="0.3">
      <c r="A444" s="44">
        <f t="shared" si="7"/>
        <v>439</v>
      </c>
      <c r="B444" s="8" t="str">
        <f>CONCATENATE(Employees[[#This Row],[Lastname]]," ",Employees[[#This Row],[Firstname]], " ",LEFT(Employees[[#This Row],[Middlename]],1),IF(ISBLANK(Employees[[#This Row],[Middlename]])," ","."))</f>
        <v xml:space="preserve">OBINA JAIME  </v>
      </c>
      <c r="C444" s="8" t="s">
        <v>1607</v>
      </c>
      <c r="D444" s="8" t="s">
        <v>1373</v>
      </c>
      <c r="E444" s="8"/>
      <c r="F444" s="8" t="s">
        <v>1295</v>
      </c>
      <c r="G444" s="18" t="s">
        <v>1295</v>
      </c>
      <c r="H444" s="8" t="s">
        <v>291</v>
      </c>
    </row>
    <row r="445" spans="1:8" ht="30" hidden="1" customHeight="1" x14ac:dyDescent="0.3">
      <c r="A445" s="44">
        <f t="shared" si="7"/>
        <v>440</v>
      </c>
      <c r="B445" s="8" t="str">
        <f>CONCATENATE(Employees[[#This Row],[Lastname]]," ",Employees[[#This Row],[Firstname]], " ",LEFT(Employees[[#This Row],[Middlename]],1),IF(ISBLANK(Employees[[#This Row],[Middlename]])," ","."))</f>
        <v>OCAMPO EDRALYN B.</v>
      </c>
      <c r="C445" s="18" t="s">
        <v>842</v>
      </c>
      <c r="D445" s="18" t="s">
        <v>2031</v>
      </c>
      <c r="E445" s="18" t="s">
        <v>2032</v>
      </c>
      <c r="F445" s="18" t="s">
        <v>315</v>
      </c>
      <c r="G445" s="18" t="s">
        <v>2008</v>
      </c>
      <c r="H445" s="18" t="s">
        <v>89</v>
      </c>
    </row>
    <row r="446" spans="1:8" ht="30" hidden="1" customHeight="1" x14ac:dyDescent="0.3">
      <c r="A446" s="44">
        <f t="shared" si="7"/>
        <v>441</v>
      </c>
      <c r="B446" s="8" t="str">
        <f>CONCATENATE(Employees[[#This Row],[Lastname]]," ",Employees[[#This Row],[Firstname]], " ",LEFT(Employees[[#This Row],[Middlename]],1),IF(ISBLANK(Employees[[#This Row],[Middlename]])," ","."))</f>
        <v>DE OCAMPO MARISSA B.</v>
      </c>
      <c r="C446" s="8" t="s">
        <v>362</v>
      </c>
      <c r="D446" s="8" t="s">
        <v>185</v>
      </c>
      <c r="E446" s="8" t="s">
        <v>145</v>
      </c>
      <c r="F446" s="8" t="s">
        <v>489</v>
      </c>
      <c r="G446" s="8" t="s">
        <v>2008</v>
      </c>
      <c r="H446" s="8" t="s">
        <v>490</v>
      </c>
    </row>
    <row r="447" spans="1:8" ht="30" hidden="1" customHeight="1" x14ac:dyDescent="0.3">
      <c r="A447" s="44">
        <f t="shared" si="7"/>
        <v>442</v>
      </c>
      <c r="B447" s="8" t="str">
        <f>CONCATENATE(Employees[[#This Row],[Lastname]]," ",Employees[[#This Row],[Firstname]], " ",LEFT(Employees[[#This Row],[Middlename]],1),IF(ISBLANK(Employees[[#This Row],[Middlename]])," ","."))</f>
        <v>DE OCAMPO MA. ELENA D.</v>
      </c>
      <c r="C447" s="8" t="s">
        <v>362</v>
      </c>
      <c r="D447" s="8" t="s">
        <v>363</v>
      </c>
      <c r="E447" s="8" t="s">
        <v>119</v>
      </c>
      <c r="F447" s="8" t="s">
        <v>125</v>
      </c>
      <c r="G447" s="18" t="s">
        <v>2008</v>
      </c>
      <c r="H447" s="8" t="s">
        <v>364</v>
      </c>
    </row>
    <row r="448" spans="1:8" ht="30" hidden="1" customHeight="1" x14ac:dyDescent="0.3">
      <c r="A448" s="44">
        <f t="shared" si="7"/>
        <v>443</v>
      </c>
      <c r="B448" s="8" t="str">
        <f>CONCATENATE(Employees[[#This Row],[Lastname]]," ",Employees[[#This Row],[Firstname]], " ",LEFT(Employees[[#This Row],[Middlename]],1),IF(ISBLANK(Employees[[#This Row],[Middlename]])," ","."))</f>
        <v>DE OCAMPO ALMA A.</v>
      </c>
      <c r="C448" s="8" t="s">
        <v>362</v>
      </c>
      <c r="D448" s="8" t="s">
        <v>87</v>
      </c>
      <c r="E448" s="8" t="s">
        <v>1279</v>
      </c>
      <c r="F448" s="8" t="s">
        <v>125</v>
      </c>
      <c r="G448" s="18" t="s">
        <v>2008</v>
      </c>
      <c r="H448" s="8" t="s">
        <v>103</v>
      </c>
    </row>
    <row r="449" spans="1:8" ht="30" hidden="1" customHeight="1" x14ac:dyDescent="0.3">
      <c r="A449" s="44">
        <f t="shared" ref="A449:A455" si="8">A448+1</f>
        <v>444</v>
      </c>
      <c r="B449" s="8" t="str">
        <f>CONCATENATE(Employees[[#This Row],[Lastname]]," ",Employees[[#This Row],[Firstname]], " ",LEFT(Employees[[#This Row],[Middlename]],1),IF(ISBLANK(Employees[[#This Row],[Middlename]])," ","."))</f>
        <v>OLARTE GREATCHEL B.</v>
      </c>
      <c r="C449" s="8" t="s">
        <v>440</v>
      </c>
      <c r="D449" s="8" t="s">
        <v>441</v>
      </c>
      <c r="E449" s="8" t="s">
        <v>145</v>
      </c>
      <c r="F449" s="8" t="s">
        <v>174</v>
      </c>
      <c r="G449" s="18" t="s">
        <v>2008</v>
      </c>
      <c r="H449" s="8" t="s">
        <v>442</v>
      </c>
    </row>
    <row r="450" spans="1:8" ht="30" hidden="1" customHeight="1" x14ac:dyDescent="0.3">
      <c r="A450" s="44">
        <f t="shared" si="8"/>
        <v>445</v>
      </c>
      <c r="B450" s="8" t="str">
        <f>CONCATENATE(Employees[[#This Row],[Lastname]]," ",Employees[[#This Row],[Firstname]], " ",LEFT(Employees[[#This Row],[Middlename]],1),IF(ISBLANK(Employees[[#This Row],[Middlename]])," ","."))</f>
        <v>OLAZO LIZA E.</v>
      </c>
      <c r="C450" s="8" t="s">
        <v>1613</v>
      </c>
      <c r="D450" s="8" t="s">
        <v>1614</v>
      </c>
      <c r="E450" s="8" t="s">
        <v>381</v>
      </c>
      <c r="F450" s="8" t="s">
        <v>1712</v>
      </c>
      <c r="G450" s="18" t="s">
        <v>1712</v>
      </c>
      <c r="H450" s="8" t="s">
        <v>439</v>
      </c>
    </row>
    <row r="451" spans="1:8" ht="30" hidden="1" customHeight="1" x14ac:dyDescent="0.3">
      <c r="A451" s="44">
        <f t="shared" si="8"/>
        <v>446</v>
      </c>
      <c r="B451" s="8" t="str">
        <f>CONCATENATE(Employees[[#This Row],[Lastname]]," ",Employees[[#This Row],[Firstname]], " ",LEFT(Employees[[#This Row],[Middlename]],1),IF(ISBLANK(Employees[[#This Row],[Middlename]])," ","."))</f>
        <v>OLEGARIO LEONARD ERIC B.</v>
      </c>
      <c r="C451" s="8" t="s">
        <v>373</v>
      </c>
      <c r="D451" s="8" t="s">
        <v>1004</v>
      </c>
      <c r="E451" s="8" t="s">
        <v>145</v>
      </c>
      <c r="F451" s="8" t="s">
        <v>1005</v>
      </c>
      <c r="G451" s="18" t="s">
        <v>2008</v>
      </c>
      <c r="H451" s="8" t="s">
        <v>273</v>
      </c>
    </row>
    <row r="452" spans="1:8" ht="30" hidden="1" customHeight="1" x14ac:dyDescent="0.3">
      <c r="A452" s="44">
        <f t="shared" si="8"/>
        <v>447</v>
      </c>
      <c r="B452" s="8" t="str">
        <f>CONCATENATE(Employees[[#This Row],[Lastname]]," ",Employees[[#This Row],[Firstname]], " ",LEFT(Employees[[#This Row],[Middlename]],1),IF(ISBLANK(Employees[[#This Row],[Middlename]])," ","."))</f>
        <v>OLEGARIO NENITA A.</v>
      </c>
      <c r="C452" s="8" t="s">
        <v>373</v>
      </c>
      <c r="D452" s="8" t="s">
        <v>371</v>
      </c>
      <c r="E452" s="8" t="s">
        <v>88</v>
      </c>
      <c r="F452" s="8" t="s">
        <v>125</v>
      </c>
      <c r="G452" s="18" t="s">
        <v>2008</v>
      </c>
      <c r="H452" s="8" t="s">
        <v>372</v>
      </c>
    </row>
    <row r="453" spans="1:8" ht="30" hidden="1" customHeight="1" x14ac:dyDescent="0.3">
      <c r="A453" s="44">
        <f t="shared" si="8"/>
        <v>448</v>
      </c>
      <c r="B453" s="8" t="str">
        <f>CONCATENATE(Employees[[#This Row],[Lastname]]," ",Employees[[#This Row],[Firstname]], " ",LEFT(Employees[[#This Row],[Middlename]],1),IF(ISBLANK(Employees[[#This Row],[Middlename]])," ","."))</f>
        <v>OLEGARIO TEOFISTA B.</v>
      </c>
      <c r="C453" s="8" t="s">
        <v>373</v>
      </c>
      <c r="D453" s="8" t="s">
        <v>1083</v>
      </c>
      <c r="E453" s="8" t="s">
        <v>345</v>
      </c>
      <c r="F453" s="8" t="s">
        <v>417</v>
      </c>
      <c r="G453" s="8" t="s">
        <v>2008</v>
      </c>
      <c r="H453" s="8" t="s">
        <v>103</v>
      </c>
    </row>
    <row r="454" spans="1:8" ht="30" hidden="1" customHeight="1" x14ac:dyDescent="0.3">
      <c r="A454" s="44">
        <f t="shared" si="8"/>
        <v>449</v>
      </c>
      <c r="B454" s="8" t="str">
        <f>CONCATENATE(Employees[[#This Row],[Lastname]]," ",Employees[[#This Row],[Firstname]], " ",LEFT(Employees[[#This Row],[Middlename]],1),IF(ISBLANK(Employees[[#This Row],[Middlename]])," ","."))</f>
        <v>OLIMPO SHARIE MAE M.</v>
      </c>
      <c r="C454" s="18" t="s">
        <v>2082</v>
      </c>
      <c r="D454" s="18" t="s">
        <v>2083</v>
      </c>
      <c r="E454" s="18" t="s">
        <v>84</v>
      </c>
      <c r="F454" s="18" t="s">
        <v>1045</v>
      </c>
      <c r="G454" s="8"/>
      <c r="H454" s="18" t="s">
        <v>2071</v>
      </c>
    </row>
    <row r="455" spans="1:8" ht="30" hidden="1" customHeight="1" x14ac:dyDescent="0.3">
      <c r="A455" s="44">
        <f t="shared" si="8"/>
        <v>450</v>
      </c>
      <c r="B455" s="8" t="str">
        <f>CONCATENATE(Employees[[#This Row],[Lastname]]," ",Employees[[#This Row],[Firstname]], " ",LEFT(Employees[[#This Row],[Middlename]],1),IF(ISBLANK(Employees[[#This Row],[Middlename]])," ","."))</f>
        <v>OLINO PRECIOSA A.</v>
      </c>
      <c r="C455" s="8" t="s">
        <v>996</v>
      </c>
      <c r="D455" s="8" t="s">
        <v>997</v>
      </c>
      <c r="E455" s="8" t="s">
        <v>998</v>
      </c>
      <c r="F455" s="8" t="s">
        <v>198</v>
      </c>
      <c r="G455" s="18" t="s">
        <v>2008</v>
      </c>
      <c r="H455" s="8" t="s">
        <v>209</v>
      </c>
    </row>
    <row r="456" spans="1:8" ht="30" hidden="1" customHeight="1" x14ac:dyDescent="0.3">
      <c r="A456" s="44">
        <f t="shared" ref="A456:A519" si="9">A455+1</f>
        <v>451</v>
      </c>
      <c r="B456" s="8" t="str">
        <f>CONCATENATE(Employees[[#This Row],[Lastname]]," ",Employees[[#This Row],[Firstname]], " ",LEFT(Employees[[#This Row],[Middlename]],1),IF(ISBLANK(Employees[[#This Row],[Middlename]])," ","."))</f>
        <v>OLIVAR MARINA B.</v>
      </c>
      <c r="C456" s="8" t="s">
        <v>495</v>
      </c>
      <c r="D456" s="8" t="s">
        <v>496</v>
      </c>
      <c r="E456" s="8" t="s">
        <v>145</v>
      </c>
      <c r="F456" s="8" t="s">
        <v>125</v>
      </c>
      <c r="G456" s="18" t="s">
        <v>2008</v>
      </c>
      <c r="H456" s="8" t="s">
        <v>484</v>
      </c>
    </row>
    <row r="457" spans="1:8" ht="30" hidden="1" customHeight="1" x14ac:dyDescent="0.3">
      <c r="A457" s="44">
        <f t="shared" si="9"/>
        <v>452</v>
      </c>
      <c r="B457" s="8" t="str">
        <f>CONCATENATE(Employees[[#This Row],[Lastname]]," ",Employees[[#This Row],[Firstname]], " ",LEFT(Employees[[#This Row],[Middlename]],1),IF(ISBLANK(Employees[[#This Row],[Middlename]])," ","."))</f>
        <v>OPO CONEY V.</v>
      </c>
      <c r="C457" s="8" t="s">
        <v>1594</v>
      </c>
      <c r="D457" s="8" t="s">
        <v>1615</v>
      </c>
      <c r="E457" s="8" t="s">
        <v>726</v>
      </c>
      <c r="F457" s="8" t="s">
        <v>1295</v>
      </c>
      <c r="G457" s="18" t="s">
        <v>1295</v>
      </c>
      <c r="H457" s="8" t="s">
        <v>1732</v>
      </c>
    </row>
    <row r="458" spans="1:8" ht="30" hidden="1" customHeight="1" x14ac:dyDescent="0.3">
      <c r="A458" s="44">
        <f t="shared" si="9"/>
        <v>453</v>
      </c>
      <c r="B458" s="8" t="str">
        <f>CONCATENATE(Employees[[#This Row],[Lastname]]," ",Employees[[#This Row],[Firstname]], " ",LEFT(Employees[[#This Row],[Middlename]],1),IF(ISBLANK(Employees[[#This Row],[Middlename]])," ","."))</f>
        <v>OPO CORAZON R.</v>
      </c>
      <c r="C458" s="18" t="s">
        <v>1594</v>
      </c>
      <c r="D458" s="18" t="s">
        <v>1446</v>
      </c>
      <c r="E458" s="18" t="s">
        <v>333</v>
      </c>
      <c r="F458" s="18" t="s">
        <v>1295</v>
      </c>
      <c r="G458" s="8"/>
      <c r="H458" s="18" t="s">
        <v>199</v>
      </c>
    </row>
    <row r="459" spans="1:8" ht="30" hidden="1" customHeight="1" x14ac:dyDescent="0.3">
      <c r="A459" s="44">
        <f t="shared" si="9"/>
        <v>454</v>
      </c>
      <c r="B459" s="8" t="str">
        <f>CONCATENATE(Employees[[#This Row],[Lastname]]," ",Employees[[#This Row],[Firstname]], " ",LEFT(Employees[[#This Row],[Middlename]],1),IF(ISBLANK(Employees[[#This Row],[Middlename]])," ","."))</f>
        <v>ORSAL MARK LESTER B.</v>
      </c>
      <c r="C459" s="8" t="s">
        <v>1105</v>
      </c>
      <c r="D459" s="8" t="s">
        <v>1106</v>
      </c>
      <c r="E459" s="8" t="s">
        <v>819</v>
      </c>
      <c r="F459" s="8" t="s">
        <v>198</v>
      </c>
      <c r="G459" s="18" t="s">
        <v>2008</v>
      </c>
      <c r="H459" s="8" t="s">
        <v>141</v>
      </c>
    </row>
    <row r="460" spans="1:8" ht="30" hidden="1" customHeight="1" x14ac:dyDescent="0.3">
      <c r="A460" s="44">
        <f t="shared" si="9"/>
        <v>455</v>
      </c>
      <c r="B460" s="8" t="str">
        <f>CONCATENATE(Employees[[#This Row],[Lastname]]," ",Employees[[#This Row],[Firstname]], " ",LEFT(Employees[[#This Row],[Middlename]],1),IF(ISBLANK(Employees[[#This Row],[Middlename]])," ","."))</f>
        <v>ORTIZ TRINIDAD D.</v>
      </c>
      <c r="C460" s="8" t="s">
        <v>534</v>
      </c>
      <c r="D460" s="8" t="s">
        <v>535</v>
      </c>
      <c r="E460" s="8" t="s">
        <v>536</v>
      </c>
      <c r="F460" s="8" t="s">
        <v>125</v>
      </c>
      <c r="G460" s="18" t="s">
        <v>2008</v>
      </c>
      <c r="H460" s="8" t="s">
        <v>209</v>
      </c>
    </row>
    <row r="461" spans="1:8" ht="30" hidden="1" customHeight="1" x14ac:dyDescent="0.3">
      <c r="A461" s="44">
        <f t="shared" si="9"/>
        <v>456</v>
      </c>
      <c r="B461" s="8" t="str">
        <f>CONCATENATE(Employees[[#This Row],[Lastname]]," ",Employees[[#This Row],[Firstname]], " ",LEFT(Employees[[#This Row],[Middlename]],1),IF(ISBLANK(Employees[[#This Row],[Middlename]])," ","."))</f>
        <v>OSTONAL IVY S.</v>
      </c>
      <c r="C461" s="8" t="s">
        <v>1028</v>
      </c>
      <c r="D461" s="8" t="s">
        <v>778</v>
      </c>
      <c r="E461" s="8" t="s">
        <v>777</v>
      </c>
      <c r="F461" s="8" t="s">
        <v>96</v>
      </c>
      <c r="G461" s="8" t="s">
        <v>2008</v>
      </c>
      <c r="H461" s="8" t="s">
        <v>97</v>
      </c>
    </row>
    <row r="462" spans="1:8" ht="30" hidden="1" customHeight="1" x14ac:dyDescent="0.3">
      <c r="A462" s="44">
        <f t="shared" si="9"/>
        <v>457</v>
      </c>
      <c r="B462" s="8" t="str">
        <f>CONCATENATE(Employees[[#This Row],[Lastname]]," ",Employees[[#This Row],[Firstname]], " ",LEFT(Employees[[#This Row],[Middlename]],1),IF(ISBLANK(Employees[[#This Row],[Middlename]])," ","."))</f>
        <v xml:space="preserve">OTACAN JAY  </v>
      </c>
      <c r="C462" s="8" t="s">
        <v>1616</v>
      </c>
      <c r="D462" s="8" t="s">
        <v>1617</v>
      </c>
      <c r="E462" s="8"/>
      <c r="F462" s="8" t="s">
        <v>1295</v>
      </c>
      <c r="G462" s="18" t="s">
        <v>1295</v>
      </c>
      <c r="H462" s="8" t="s">
        <v>291</v>
      </c>
    </row>
    <row r="463" spans="1:8" ht="30" hidden="1" customHeight="1" x14ac:dyDescent="0.3">
      <c r="A463" s="44">
        <f t="shared" si="9"/>
        <v>458</v>
      </c>
      <c r="B463" s="8" t="str">
        <f>CONCATENATE(Employees[[#This Row],[Lastname]]," ",Employees[[#This Row],[Firstname]], " ",LEFT(Employees[[#This Row],[Middlename]],1),IF(ISBLANK(Employees[[#This Row],[Middlename]])," ","."))</f>
        <v>PADILLA JANE Z.</v>
      </c>
      <c r="C463" s="8" t="s">
        <v>1618</v>
      </c>
      <c r="D463" s="8" t="s">
        <v>915</v>
      </c>
      <c r="E463" s="8" t="s">
        <v>1619</v>
      </c>
      <c r="F463" s="8" t="s">
        <v>1733</v>
      </c>
      <c r="G463" s="18" t="s">
        <v>2008</v>
      </c>
      <c r="H463" s="8" t="s">
        <v>141</v>
      </c>
    </row>
    <row r="464" spans="1:8" ht="30" hidden="1" customHeight="1" x14ac:dyDescent="0.3">
      <c r="A464" s="44">
        <f t="shared" si="9"/>
        <v>459</v>
      </c>
      <c r="B464" s="8" t="str">
        <f>CONCATENATE(Employees[[#This Row],[Lastname]]," ",Employees[[#This Row],[Firstname]], " ",LEFT(Employees[[#This Row],[Middlename]],1),IF(ISBLANK(Employees[[#This Row],[Middlename]])," ","."))</f>
        <v>PAGLINAWAN JESSIE M.</v>
      </c>
      <c r="C464" s="8" t="s">
        <v>1620</v>
      </c>
      <c r="D464" s="8" t="s">
        <v>1621</v>
      </c>
      <c r="E464" s="8" t="s">
        <v>84</v>
      </c>
      <c r="F464" s="8" t="s">
        <v>1295</v>
      </c>
      <c r="G464" s="18" t="s">
        <v>1295</v>
      </c>
      <c r="H464" s="8" t="s">
        <v>291</v>
      </c>
    </row>
    <row r="465" spans="1:8" ht="30" hidden="1" customHeight="1" x14ac:dyDescent="0.3">
      <c r="A465" s="44">
        <f t="shared" si="9"/>
        <v>460</v>
      </c>
      <c r="B465" s="8" t="str">
        <f>CONCATENATE(Employees[[#This Row],[Lastname]]," ",Employees[[#This Row],[Firstname]], " ",LEFT(Employees[[#This Row],[Middlename]],1),IF(ISBLANK(Employees[[#This Row],[Middlename]])," ","."))</f>
        <v>PAITON MARY ANN M.</v>
      </c>
      <c r="C465" s="8" t="s">
        <v>113</v>
      </c>
      <c r="D465" s="8" t="s">
        <v>114</v>
      </c>
      <c r="E465" s="8" t="s">
        <v>84</v>
      </c>
      <c r="F465" s="18" t="s">
        <v>874</v>
      </c>
      <c r="G465" s="18" t="s">
        <v>2008</v>
      </c>
      <c r="H465" s="8" t="s">
        <v>115</v>
      </c>
    </row>
    <row r="466" spans="1:8" ht="30" hidden="1" customHeight="1" x14ac:dyDescent="0.3">
      <c r="A466" s="44">
        <f t="shared" si="9"/>
        <v>461</v>
      </c>
      <c r="B466" s="8" t="str">
        <f>CONCATENATE(Employees[[#This Row],[Lastname]]," ",Employees[[#This Row],[Firstname]], " ",LEFT(Employees[[#This Row],[Middlename]],1),IF(ISBLANK(Employees[[#This Row],[Middlename]])," ","."))</f>
        <v>PAJENAGO FRANCIS B.</v>
      </c>
      <c r="C466" s="8" t="s">
        <v>1030</v>
      </c>
      <c r="D466" s="8" t="s">
        <v>603</v>
      </c>
      <c r="E466" s="8" t="s">
        <v>145</v>
      </c>
      <c r="F466" s="8" t="s">
        <v>1295</v>
      </c>
      <c r="G466" s="18" t="s">
        <v>1295</v>
      </c>
      <c r="H466" s="8" t="s">
        <v>213</v>
      </c>
    </row>
    <row r="467" spans="1:8" ht="30" hidden="1" customHeight="1" x14ac:dyDescent="0.3">
      <c r="A467" s="44">
        <f t="shared" si="9"/>
        <v>462</v>
      </c>
      <c r="B467" s="8" t="str">
        <f>CONCATENATE(Employees[[#This Row],[Lastname]]," ",Employees[[#This Row],[Firstname]], " ",LEFT(Employees[[#This Row],[Middlename]],1),IF(ISBLANK(Employees[[#This Row],[Middlename]])," ","."))</f>
        <v>PAJENAGO MAIDEN A.</v>
      </c>
      <c r="C467" s="8" t="s">
        <v>1030</v>
      </c>
      <c r="D467" s="8" t="s">
        <v>1031</v>
      </c>
      <c r="E467" s="8" t="s">
        <v>1032</v>
      </c>
      <c r="F467" s="8" t="s">
        <v>1033</v>
      </c>
      <c r="G467" s="18" t="s">
        <v>1295</v>
      </c>
      <c r="H467" s="8" t="s">
        <v>135</v>
      </c>
    </row>
    <row r="468" spans="1:8" ht="30" hidden="1" customHeight="1" x14ac:dyDescent="0.3">
      <c r="A468" s="44">
        <f t="shared" si="9"/>
        <v>463</v>
      </c>
      <c r="B468" s="8" t="str">
        <f>CONCATENATE(Employees[[#This Row],[Lastname]]," ",Employees[[#This Row],[Firstname]], " ",LEFT(Employees[[#This Row],[Middlename]],1),IF(ISBLANK(Employees[[#This Row],[Middlename]])," ","."))</f>
        <v>PALAD EMERSON U.</v>
      </c>
      <c r="C468" s="18" t="s">
        <v>2060</v>
      </c>
      <c r="D468" s="18" t="s">
        <v>2061</v>
      </c>
      <c r="E468" s="18" t="s">
        <v>2062</v>
      </c>
      <c r="F468" s="18" t="s">
        <v>2063</v>
      </c>
      <c r="G468" s="8"/>
      <c r="H468" s="18" t="s">
        <v>540</v>
      </c>
    </row>
    <row r="469" spans="1:8" ht="30" hidden="1" customHeight="1" x14ac:dyDescent="0.3">
      <c r="A469" s="44">
        <f t="shared" si="9"/>
        <v>464</v>
      </c>
      <c r="B469" s="8" t="str">
        <f>CONCATENATE(Employees[[#This Row],[Lastname]]," ",Employees[[#This Row],[Firstname]], " ",LEFT(Employees[[#This Row],[Middlename]],1),IF(ISBLANK(Employees[[#This Row],[Middlename]])," ","."))</f>
        <v>PALADAN EMERSON M.</v>
      </c>
      <c r="C469" s="18" t="s">
        <v>554</v>
      </c>
      <c r="D469" s="18" t="s">
        <v>2061</v>
      </c>
      <c r="E469" s="18" t="s">
        <v>84</v>
      </c>
      <c r="F469" s="18" t="s">
        <v>1295</v>
      </c>
      <c r="G469" s="8"/>
      <c r="H469" s="18" t="s">
        <v>156</v>
      </c>
    </row>
    <row r="470" spans="1:8" ht="30" hidden="1" customHeight="1" x14ac:dyDescent="0.3">
      <c r="A470" s="44">
        <f t="shared" si="9"/>
        <v>465</v>
      </c>
      <c r="B470" s="8" t="str">
        <f>CONCATENATE(Employees[[#This Row],[Lastname]]," ",Employees[[#This Row],[Firstname]], " ",LEFT(Employees[[#This Row],[Middlename]],1),IF(ISBLANK(Employees[[#This Row],[Middlename]])," ","."))</f>
        <v xml:space="preserve">PALADAN VICENTE  </v>
      </c>
      <c r="C470" s="8" t="s">
        <v>554</v>
      </c>
      <c r="D470" s="8" t="s">
        <v>555</v>
      </c>
      <c r="E470" s="8"/>
      <c r="F470" s="18" t="s">
        <v>874</v>
      </c>
      <c r="G470" s="18" t="s">
        <v>2008</v>
      </c>
      <c r="H470" s="8" t="s">
        <v>291</v>
      </c>
    </row>
    <row r="471" spans="1:8" ht="30" hidden="1" customHeight="1" x14ac:dyDescent="0.3">
      <c r="A471" s="44">
        <f t="shared" si="9"/>
        <v>466</v>
      </c>
      <c r="B471" s="8" t="str">
        <f>CONCATENATE(Employees[[#This Row],[Lastname]]," ",Employees[[#This Row],[Firstname]], " ",LEFT(Employees[[#This Row],[Middlename]],1),IF(ISBLANK(Employees[[#This Row],[Middlename]])," ","."))</f>
        <v>PALOMA ERICKA SHAYNE E.</v>
      </c>
      <c r="C471" s="8" t="s">
        <v>1622</v>
      </c>
      <c r="D471" s="8" t="s">
        <v>1623</v>
      </c>
      <c r="E471" s="8" t="s">
        <v>381</v>
      </c>
      <c r="F471" s="8" t="s">
        <v>1295</v>
      </c>
      <c r="G471" s="18" t="s">
        <v>1295</v>
      </c>
      <c r="H471" s="8" t="s">
        <v>1713</v>
      </c>
    </row>
    <row r="472" spans="1:8" ht="30" hidden="1" customHeight="1" x14ac:dyDescent="0.3">
      <c r="A472" s="44">
        <f t="shared" si="9"/>
        <v>467</v>
      </c>
      <c r="B472" s="8" t="str">
        <f>CONCATENATE(Employees[[#This Row],[Lastname]]," ",Employees[[#This Row],[Firstname]], " ",LEFT(Employees[[#This Row],[Middlename]],1),IF(ISBLANK(Employees[[#This Row],[Middlename]])," ","."))</f>
        <v>PAMAT CELESTINA R.</v>
      </c>
      <c r="C472" s="18" t="s">
        <v>2098</v>
      </c>
      <c r="D472" s="18" t="s">
        <v>2099</v>
      </c>
      <c r="E472" s="18" t="s">
        <v>333</v>
      </c>
      <c r="F472" s="18" t="s">
        <v>1295</v>
      </c>
      <c r="G472" s="8"/>
      <c r="H472" s="18" t="s">
        <v>209</v>
      </c>
    </row>
    <row r="473" spans="1:8" ht="30" hidden="1" customHeight="1" x14ac:dyDescent="0.3">
      <c r="A473" s="44">
        <f t="shared" si="9"/>
        <v>468</v>
      </c>
      <c r="B473" s="8" t="str">
        <f>CONCATENATE(Employees[[#This Row],[Lastname]]," ",Employees[[#This Row],[Firstname]], " ",LEFT(Employees[[#This Row],[Middlename]],1),IF(ISBLANK(Employees[[#This Row],[Middlename]])," ","."))</f>
        <v>PANALIGAN ERICSON R.</v>
      </c>
      <c r="C473" s="8" t="s">
        <v>670</v>
      </c>
      <c r="D473" s="8" t="s">
        <v>1624</v>
      </c>
      <c r="E473" s="8" t="s">
        <v>333</v>
      </c>
      <c r="F473" s="8" t="s">
        <v>1295</v>
      </c>
      <c r="G473" s="18" t="s">
        <v>1295</v>
      </c>
      <c r="H473" s="8" t="s">
        <v>199</v>
      </c>
    </row>
    <row r="474" spans="1:8" ht="30" hidden="1" customHeight="1" x14ac:dyDescent="0.3">
      <c r="A474" s="44">
        <f t="shared" si="9"/>
        <v>469</v>
      </c>
      <c r="B474" s="8" t="str">
        <f>CONCATENATE(Employees[[#This Row],[Lastname]]," ",Employees[[#This Row],[Firstname]], " ",LEFT(Employees[[#This Row],[Middlename]],1),IF(ISBLANK(Employees[[#This Row],[Middlename]])," ","."))</f>
        <v>PANALIGAN GIL L.</v>
      </c>
      <c r="C474" s="8" t="s">
        <v>670</v>
      </c>
      <c r="D474" s="8" t="s">
        <v>671</v>
      </c>
      <c r="E474" s="8" t="s">
        <v>672</v>
      </c>
      <c r="F474" s="8" t="s">
        <v>198</v>
      </c>
      <c r="G474" s="18" t="s">
        <v>2008</v>
      </c>
      <c r="H474" s="8" t="s">
        <v>645</v>
      </c>
    </row>
    <row r="475" spans="1:8" ht="30" hidden="1" customHeight="1" x14ac:dyDescent="0.3">
      <c r="A475" s="44">
        <f t="shared" si="9"/>
        <v>470</v>
      </c>
      <c r="B475" s="8" t="str">
        <f>CONCATENATE(Employees[[#This Row],[Lastname]]," ",Employees[[#This Row],[Firstname]], " ",LEFT(Employees[[#This Row],[Middlename]],1),IF(ISBLANK(Employees[[#This Row],[Middlename]])," ","."))</f>
        <v>PANGANIBAN CAROLINA L.</v>
      </c>
      <c r="C475" s="8" t="s">
        <v>176</v>
      </c>
      <c r="D475" s="8" t="s">
        <v>545</v>
      </c>
      <c r="E475" s="8" t="s">
        <v>229</v>
      </c>
      <c r="F475" s="8" t="s">
        <v>1295</v>
      </c>
      <c r="G475" s="18" t="s">
        <v>1295</v>
      </c>
      <c r="H475" s="8" t="s">
        <v>1713</v>
      </c>
    </row>
    <row r="476" spans="1:8" ht="30" hidden="1" customHeight="1" x14ac:dyDescent="0.3">
      <c r="A476" s="44">
        <f t="shared" si="9"/>
        <v>471</v>
      </c>
      <c r="B476" s="8" t="str">
        <f>CONCATENATE(Employees[[#This Row],[Lastname]]," ",Employees[[#This Row],[Firstname]], " ",LEFT(Employees[[#This Row],[Middlename]],1),IF(ISBLANK(Employees[[#This Row],[Middlename]])," ","."))</f>
        <v>PANGANIBAN CRISTETA M.</v>
      </c>
      <c r="C476" s="8" t="s">
        <v>176</v>
      </c>
      <c r="D476" s="8" t="s">
        <v>177</v>
      </c>
      <c r="E476" s="8" t="s">
        <v>790</v>
      </c>
      <c r="F476" s="8" t="s">
        <v>125</v>
      </c>
      <c r="G476" s="18" t="s">
        <v>2008</v>
      </c>
      <c r="H476" s="8" t="s">
        <v>178</v>
      </c>
    </row>
    <row r="477" spans="1:8" ht="30" hidden="1" customHeight="1" x14ac:dyDescent="0.3">
      <c r="A477" s="44">
        <f t="shared" si="9"/>
        <v>472</v>
      </c>
      <c r="B477" s="8" t="str">
        <f>CONCATENATE(Employees[[#This Row],[Lastname]]," ",Employees[[#This Row],[Firstname]], " ",LEFT(Employees[[#This Row],[Middlename]],1),IF(ISBLANK(Employees[[#This Row],[Middlename]])," ","."))</f>
        <v>PANGHULAN CONRADO C.</v>
      </c>
      <c r="C477" s="8" t="s">
        <v>2161</v>
      </c>
      <c r="D477" s="8" t="s">
        <v>2162</v>
      </c>
      <c r="E477" s="8" t="s">
        <v>655</v>
      </c>
      <c r="F477" s="8" t="s">
        <v>2163</v>
      </c>
      <c r="G477" s="8"/>
      <c r="H477" s="8" t="s">
        <v>156</v>
      </c>
    </row>
    <row r="478" spans="1:8" ht="30" hidden="1" customHeight="1" x14ac:dyDescent="0.3">
      <c r="A478" s="44">
        <f t="shared" si="9"/>
        <v>473</v>
      </c>
      <c r="B478" s="8" t="str">
        <f>CONCATENATE(Employees[[#This Row],[Lastname]]," ",Employees[[#This Row],[Firstname]], " ",LEFT(Employees[[#This Row],[Middlename]],1),IF(ISBLANK(Employees[[#This Row],[Middlename]])," ","."))</f>
        <v>PARAISO MARIA LORENA D.</v>
      </c>
      <c r="C478" s="8" t="s">
        <v>1625</v>
      </c>
      <c r="D478" s="8" t="s">
        <v>1626</v>
      </c>
      <c r="E478" s="8" t="s">
        <v>1627</v>
      </c>
      <c r="F478" s="8" t="s">
        <v>1295</v>
      </c>
      <c r="G478" s="18" t="s">
        <v>1295</v>
      </c>
      <c r="H478" s="8" t="s">
        <v>1715</v>
      </c>
    </row>
    <row r="479" spans="1:8" ht="30" hidden="1" customHeight="1" x14ac:dyDescent="0.3">
      <c r="A479" s="44">
        <f t="shared" si="9"/>
        <v>474</v>
      </c>
      <c r="B479" s="8" t="str">
        <f>CONCATENATE(Employees[[#This Row],[Lastname]]," ",Employees[[#This Row],[Firstname]], " ",LEFT(Employees[[#This Row],[Middlename]],1),IF(ISBLANK(Employees[[#This Row],[Middlename]])," ","."))</f>
        <v>PARAS TEOFILA A.</v>
      </c>
      <c r="C479" s="8" t="s">
        <v>313</v>
      </c>
      <c r="D479" s="8" t="s">
        <v>314</v>
      </c>
      <c r="E479" s="8" t="s">
        <v>88</v>
      </c>
      <c r="F479" s="8" t="s">
        <v>315</v>
      </c>
      <c r="G479" s="18" t="s">
        <v>2008</v>
      </c>
      <c r="H479" s="8" t="s">
        <v>273</v>
      </c>
    </row>
    <row r="480" spans="1:8" ht="30" hidden="1" customHeight="1" x14ac:dyDescent="0.3">
      <c r="A480" s="44">
        <f t="shared" si="9"/>
        <v>475</v>
      </c>
      <c r="B480" s="8" t="str">
        <f>CONCATENATE(Employees[[#This Row],[Lastname]]," ",Employees[[#This Row],[Firstname]], " ",LEFT(Employees[[#This Row],[Middlename]],1),IF(ISBLANK(Employees[[#This Row],[Middlename]])," ","."))</f>
        <v>PARASDAS OFELIA C.</v>
      </c>
      <c r="C480" s="8" t="s">
        <v>1102</v>
      </c>
      <c r="D480" s="8" t="s">
        <v>197</v>
      </c>
      <c r="E480" s="8" t="s">
        <v>1323</v>
      </c>
      <c r="F480" s="8" t="s">
        <v>198</v>
      </c>
      <c r="G480" s="18" t="s">
        <v>2008</v>
      </c>
      <c r="H480" s="18" t="s">
        <v>369</v>
      </c>
    </row>
    <row r="481" spans="1:8" ht="30" hidden="1" customHeight="1" x14ac:dyDescent="0.3">
      <c r="A481" s="44">
        <f t="shared" si="9"/>
        <v>476</v>
      </c>
      <c r="B481" s="8" t="str">
        <f>CONCATENATE(Employees[[#This Row],[Lastname]]," ",Employees[[#This Row],[Firstname]], " ",LEFT(Employees[[#This Row],[Middlename]],1),IF(ISBLANK(Employees[[#This Row],[Middlename]])," ","."))</f>
        <v>PARRA LORNA A.</v>
      </c>
      <c r="C481" s="8" t="s">
        <v>227</v>
      </c>
      <c r="D481" s="8" t="s">
        <v>1354</v>
      </c>
      <c r="E481" s="8" t="s">
        <v>88</v>
      </c>
      <c r="F481" s="8" t="s">
        <v>1349</v>
      </c>
      <c r="G481" s="18" t="s">
        <v>2008</v>
      </c>
      <c r="H481" s="8" t="s">
        <v>364</v>
      </c>
    </row>
    <row r="482" spans="1:8" ht="30" hidden="1" customHeight="1" x14ac:dyDescent="0.3">
      <c r="A482" s="44">
        <f t="shared" si="9"/>
        <v>477</v>
      </c>
      <c r="B482" s="8" t="str">
        <f>CONCATENATE(Employees[[#This Row],[Lastname]]," ",Employees[[#This Row],[Firstname]], " ",LEFT(Employees[[#This Row],[Middlename]],1),IF(ISBLANK(Employees[[#This Row],[Middlename]])," ","."))</f>
        <v>PARRA MARCIANA L.</v>
      </c>
      <c r="C482" s="8" t="s">
        <v>227</v>
      </c>
      <c r="D482" s="8" t="s">
        <v>228</v>
      </c>
      <c r="E482" s="8" t="s">
        <v>229</v>
      </c>
      <c r="F482" s="8" t="s">
        <v>224</v>
      </c>
      <c r="G482" s="8" t="s">
        <v>2008</v>
      </c>
      <c r="H482" s="8" t="s">
        <v>213</v>
      </c>
    </row>
    <row r="483" spans="1:8" ht="30" hidden="1" customHeight="1" x14ac:dyDescent="0.3">
      <c r="A483" s="44">
        <f t="shared" si="9"/>
        <v>478</v>
      </c>
      <c r="B483" s="8" t="str">
        <f>CONCATENATE(Employees[[#This Row],[Lastname]]," ",Employees[[#This Row],[Firstname]], " ",LEFT(Employees[[#This Row],[Middlename]],1),IF(ISBLANK(Employees[[#This Row],[Middlename]])," ","."))</f>
        <v>PARRA VICTORIA S.</v>
      </c>
      <c r="C483" s="8" t="s">
        <v>227</v>
      </c>
      <c r="D483" s="8" t="s">
        <v>628</v>
      </c>
      <c r="E483" s="8" t="s">
        <v>161</v>
      </c>
      <c r="F483" s="8" t="s">
        <v>198</v>
      </c>
      <c r="G483" s="18" t="s">
        <v>2008</v>
      </c>
      <c r="H483" s="8" t="s">
        <v>288</v>
      </c>
    </row>
    <row r="484" spans="1:8" ht="30" hidden="1" customHeight="1" x14ac:dyDescent="0.3">
      <c r="A484" s="44">
        <f t="shared" si="9"/>
        <v>479</v>
      </c>
      <c r="B484" s="8" t="str">
        <f>CONCATENATE(Employees[[#This Row],[Lastname]]," ",Employees[[#This Row],[Firstname]], " ",LEFT(Employees[[#This Row],[Middlename]],1),IF(ISBLANK(Employees[[#This Row],[Middlename]])," ","."))</f>
        <v>PARRA VIOLETA C.</v>
      </c>
      <c r="C484" s="8" t="s">
        <v>227</v>
      </c>
      <c r="D484" s="8" t="s">
        <v>99</v>
      </c>
      <c r="E484" s="8" t="s">
        <v>134</v>
      </c>
      <c r="F484" s="8" t="s">
        <v>901</v>
      </c>
      <c r="G484" s="8" t="s">
        <v>2008</v>
      </c>
      <c r="H484" s="8" t="s">
        <v>156</v>
      </c>
    </row>
    <row r="485" spans="1:8" ht="30" hidden="1" customHeight="1" x14ac:dyDescent="0.3">
      <c r="A485" s="44">
        <f t="shared" si="9"/>
        <v>480</v>
      </c>
      <c r="B485" s="8" t="str">
        <f>CONCATENATE(Employees[[#This Row],[Lastname]]," ",Employees[[#This Row],[Firstname]], " ",LEFT(Employees[[#This Row],[Middlename]],1),IF(ISBLANK(Employees[[#This Row],[Middlename]])," ","."))</f>
        <v>PASCUA LORENA D.</v>
      </c>
      <c r="C485" s="8" t="s">
        <v>190</v>
      </c>
      <c r="D485" s="8" t="s">
        <v>191</v>
      </c>
      <c r="E485" s="8" t="s">
        <v>450</v>
      </c>
      <c r="F485" s="8" t="s">
        <v>192</v>
      </c>
      <c r="G485" s="8" t="s">
        <v>2008</v>
      </c>
      <c r="H485" s="8" t="s">
        <v>97</v>
      </c>
    </row>
    <row r="486" spans="1:8" ht="30" hidden="1" customHeight="1" x14ac:dyDescent="0.3">
      <c r="A486" s="44">
        <f t="shared" si="9"/>
        <v>481</v>
      </c>
      <c r="B486" s="8" t="str">
        <f>CONCATENATE(Employees[[#This Row],[Lastname]]," ",Employees[[#This Row],[Firstname]], " ",LEFT(Employees[[#This Row],[Middlename]],1),IF(ISBLANK(Employees[[#This Row],[Middlename]])," ","."))</f>
        <v>PASENAGO MAIDEN A.</v>
      </c>
      <c r="C486" s="18" t="s">
        <v>2072</v>
      </c>
      <c r="D486" s="18" t="s">
        <v>1031</v>
      </c>
      <c r="E486" s="18" t="s">
        <v>1032</v>
      </c>
      <c r="F486" s="8"/>
      <c r="G486" s="8"/>
      <c r="H486" s="8"/>
    </row>
    <row r="487" spans="1:8" ht="30" hidden="1" customHeight="1" x14ac:dyDescent="0.3">
      <c r="A487" s="44">
        <f t="shared" si="9"/>
        <v>482</v>
      </c>
      <c r="B487" s="8" t="str">
        <f>CONCATENATE(Employees[[#This Row],[Lastname]]," ",Employees[[#This Row],[Firstname]], " ",LEFT(Employees[[#This Row],[Middlename]],1),IF(ISBLANK(Employees[[#This Row],[Middlename]])," ","."))</f>
        <v>PATAWE ELMA M.</v>
      </c>
      <c r="C487" s="8" t="s">
        <v>1232</v>
      </c>
      <c r="D487" s="8" t="s">
        <v>1233</v>
      </c>
      <c r="E487" s="8" t="s">
        <v>84</v>
      </c>
      <c r="F487" s="18" t="s">
        <v>2017</v>
      </c>
      <c r="G487" s="18" t="s">
        <v>2008</v>
      </c>
      <c r="H487" s="18" t="s">
        <v>1234</v>
      </c>
    </row>
    <row r="488" spans="1:8" ht="30" hidden="1" customHeight="1" x14ac:dyDescent="0.3">
      <c r="A488" s="44">
        <f t="shared" si="9"/>
        <v>483</v>
      </c>
      <c r="B488" s="8" t="str">
        <f>CONCATENATE(Employees[[#This Row],[Lastname]]," ",Employees[[#This Row],[Firstname]], " ",LEFT(Employees[[#This Row],[Middlename]],1),IF(ISBLANK(Employees[[#This Row],[Middlename]])," ","."))</f>
        <v>PATERNO MARIA LOURDERS P.</v>
      </c>
      <c r="C488" s="8" t="s">
        <v>636</v>
      </c>
      <c r="D488" s="8" t="s">
        <v>1628</v>
      </c>
      <c r="E488" s="8" t="s">
        <v>124</v>
      </c>
      <c r="F488" s="8" t="s">
        <v>1295</v>
      </c>
      <c r="G488" s="18" t="s">
        <v>1295</v>
      </c>
      <c r="H488" s="8" t="s">
        <v>369</v>
      </c>
    </row>
    <row r="489" spans="1:8" ht="30" hidden="1" customHeight="1" x14ac:dyDescent="0.3">
      <c r="A489" s="44">
        <f t="shared" si="9"/>
        <v>484</v>
      </c>
      <c r="B489" s="8" t="str">
        <f>CONCATENATE(Employees[[#This Row],[Lastname]]," ",Employees[[#This Row],[Firstname]], " ",LEFT(Employees[[#This Row],[Middlename]],1),IF(ISBLANK(Employees[[#This Row],[Middlename]])," ","."))</f>
        <v>PATERNO PAULINO P.</v>
      </c>
      <c r="C489" s="8" t="s">
        <v>636</v>
      </c>
      <c r="D489" s="8" t="s">
        <v>637</v>
      </c>
      <c r="E489" s="8" t="s">
        <v>124</v>
      </c>
      <c r="F489" s="8" t="s">
        <v>198</v>
      </c>
      <c r="G489" s="18" t="s">
        <v>2008</v>
      </c>
      <c r="H489" s="8" t="s">
        <v>288</v>
      </c>
    </row>
    <row r="490" spans="1:8" ht="30" hidden="1" customHeight="1" x14ac:dyDescent="0.3">
      <c r="A490" s="44">
        <f t="shared" si="9"/>
        <v>485</v>
      </c>
      <c r="B490" s="8" t="str">
        <f>CONCATENATE(Employees[[#This Row],[Lastname]]," ",Employees[[#This Row],[Firstname]], " ",LEFT(Employees[[#This Row],[Middlename]],1),IF(ISBLANK(Employees[[#This Row],[Middlename]])," ","."))</f>
        <v>PATRICIO APRIL V.</v>
      </c>
      <c r="C490" s="8" t="s">
        <v>1228</v>
      </c>
      <c r="D490" s="8" t="s">
        <v>1229</v>
      </c>
      <c r="E490" s="8" t="s">
        <v>348</v>
      </c>
      <c r="F490" s="8" t="s">
        <v>1295</v>
      </c>
      <c r="G490" s="18" t="s">
        <v>1295</v>
      </c>
      <c r="H490" s="8" t="s">
        <v>213</v>
      </c>
    </row>
    <row r="491" spans="1:8" ht="30" hidden="1" customHeight="1" x14ac:dyDescent="0.3">
      <c r="A491" s="44">
        <f t="shared" si="9"/>
        <v>486</v>
      </c>
      <c r="B491" s="8" t="str">
        <f>CONCATENATE(Employees[[#This Row],[Lastname]]," ",Employees[[#This Row],[Firstname]], " ",LEFT(Employees[[#This Row],[Middlename]],1),IF(ISBLANK(Employees[[#This Row],[Middlename]])," ","."))</f>
        <v>PATRICIO APRIL V.</v>
      </c>
      <c r="C491" s="8" t="s">
        <v>1228</v>
      </c>
      <c r="D491" s="8" t="s">
        <v>1229</v>
      </c>
      <c r="E491" s="8" t="s">
        <v>150</v>
      </c>
      <c r="F491" s="18" t="s">
        <v>212</v>
      </c>
      <c r="G491" s="18" t="s">
        <v>2008</v>
      </c>
      <c r="H491" s="8"/>
    </row>
    <row r="492" spans="1:8" ht="30" hidden="1" customHeight="1" x14ac:dyDescent="0.3">
      <c r="A492" s="44">
        <f t="shared" si="9"/>
        <v>487</v>
      </c>
      <c r="B492" s="8" t="str">
        <f>CONCATENATE(Employees[[#This Row],[Lastname]]," ",Employees[[#This Row],[Firstname]], " ",LEFT(Employees[[#This Row],[Middlename]],1),IF(ISBLANK(Employees[[#This Row],[Middlename]])," ","."))</f>
        <v xml:space="preserve">PAYAD ALEXANDER  </v>
      </c>
      <c r="C492" s="8" t="s">
        <v>460</v>
      </c>
      <c r="D492" s="8" t="s">
        <v>568</v>
      </c>
      <c r="E492" s="8"/>
      <c r="F492" s="18" t="s">
        <v>198</v>
      </c>
      <c r="G492" s="18" t="s">
        <v>2008</v>
      </c>
      <c r="H492" s="8" t="s">
        <v>291</v>
      </c>
    </row>
    <row r="493" spans="1:8" ht="30" hidden="1" customHeight="1" x14ac:dyDescent="0.3">
      <c r="A493" s="44">
        <f t="shared" si="9"/>
        <v>488</v>
      </c>
      <c r="B493" s="8" t="str">
        <f>CONCATENATE(Employees[[#This Row],[Lastname]]," ",Employees[[#This Row],[Firstname]], " ",LEFT(Employees[[#This Row],[Middlename]],1),IF(ISBLANK(Employees[[#This Row],[Middlename]])," ","."))</f>
        <v>PAYAD EDGARDO F.</v>
      </c>
      <c r="C493" s="8" t="s">
        <v>460</v>
      </c>
      <c r="D493" s="8" t="s">
        <v>1112</v>
      </c>
      <c r="E493" s="8" t="s">
        <v>239</v>
      </c>
      <c r="F493" s="18" t="s">
        <v>125</v>
      </c>
      <c r="G493" s="18" t="s">
        <v>2008</v>
      </c>
      <c r="H493" s="8" t="s">
        <v>291</v>
      </c>
    </row>
    <row r="494" spans="1:8" ht="30" hidden="1" customHeight="1" x14ac:dyDescent="0.3">
      <c r="A494" s="44">
        <f t="shared" si="9"/>
        <v>489</v>
      </c>
      <c r="B494" s="8" t="str">
        <f>CONCATENATE(Employees[[#This Row],[Lastname]]," ",Employees[[#This Row],[Firstname]], " ",LEFT(Employees[[#This Row],[Middlename]],1),IF(ISBLANK(Employees[[#This Row],[Middlename]])," ","."))</f>
        <v>PAYAD MARICEL  Q.</v>
      </c>
      <c r="C494" s="8" t="s">
        <v>460</v>
      </c>
      <c r="D494" s="8" t="s">
        <v>461</v>
      </c>
      <c r="E494" s="8" t="s">
        <v>1111</v>
      </c>
      <c r="F494" s="18" t="s">
        <v>198</v>
      </c>
      <c r="G494" s="18" t="s">
        <v>2008</v>
      </c>
      <c r="H494" s="8" t="s">
        <v>89</v>
      </c>
    </row>
    <row r="495" spans="1:8" ht="30" hidden="1" customHeight="1" x14ac:dyDescent="0.3">
      <c r="A495" s="44">
        <f t="shared" si="9"/>
        <v>490</v>
      </c>
      <c r="B495" s="8" t="str">
        <f>CONCATENATE(Employees[[#This Row],[Lastname]]," ",Employees[[#This Row],[Firstname]], " ",LEFT(Employees[[#This Row],[Middlename]],1),IF(ISBLANK(Employees[[#This Row],[Middlename]])," ","."))</f>
        <v xml:space="preserve">PAYAD RONALDO  </v>
      </c>
      <c r="C495" s="8" t="s">
        <v>460</v>
      </c>
      <c r="D495" s="8" t="s">
        <v>1629</v>
      </c>
      <c r="E495" s="8"/>
      <c r="F495" s="8" t="s">
        <v>1295</v>
      </c>
      <c r="G495" s="18" t="s">
        <v>1295</v>
      </c>
      <c r="H495" s="8" t="s">
        <v>291</v>
      </c>
    </row>
    <row r="496" spans="1:8" ht="30" hidden="1" customHeight="1" x14ac:dyDescent="0.3">
      <c r="A496" s="44">
        <f t="shared" si="9"/>
        <v>491</v>
      </c>
      <c r="B496" s="8" t="str">
        <f>CONCATENATE(Employees[[#This Row],[Lastname]]," ",Employees[[#This Row],[Firstname]], " ",LEFT(Employees[[#This Row],[Middlename]],1),IF(ISBLANK(Employees[[#This Row],[Middlename]])," ","."))</f>
        <v>PAZ JOSUE O.</v>
      </c>
      <c r="C496" s="8" t="s">
        <v>1630</v>
      </c>
      <c r="D496" s="8" t="s">
        <v>1631</v>
      </c>
      <c r="E496" s="8" t="s">
        <v>1632</v>
      </c>
      <c r="F496" s="8" t="s">
        <v>1295</v>
      </c>
      <c r="G496" s="18" t="s">
        <v>1295</v>
      </c>
      <c r="H496" s="8" t="s">
        <v>291</v>
      </c>
    </row>
    <row r="497" spans="1:8" ht="30" hidden="1" customHeight="1" x14ac:dyDescent="0.3">
      <c r="A497" s="44">
        <f t="shared" si="9"/>
        <v>492</v>
      </c>
      <c r="B497" s="8" t="str">
        <f>CONCATENATE(Employees[[#This Row],[Lastname]]," ",Employees[[#This Row],[Firstname]], " ",LEFT(Employees[[#This Row],[Middlename]],1),IF(ISBLANK(Employees[[#This Row],[Middlename]])," ","."))</f>
        <v>PEJI NARCISO V.</v>
      </c>
      <c r="C497" s="8" t="s">
        <v>870</v>
      </c>
      <c r="D497" s="8" t="s">
        <v>1633</v>
      </c>
      <c r="E497" s="8" t="s">
        <v>865</v>
      </c>
      <c r="F497" s="8" t="s">
        <v>1712</v>
      </c>
      <c r="G497" s="18" t="s">
        <v>1712</v>
      </c>
      <c r="H497" s="8" t="s">
        <v>1717</v>
      </c>
    </row>
    <row r="498" spans="1:8" ht="30" hidden="1" customHeight="1" x14ac:dyDescent="0.3">
      <c r="A498" s="44">
        <f t="shared" si="9"/>
        <v>493</v>
      </c>
      <c r="B498" s="8" t="str">
        <f>CONCATENATE(Employees[[#This Row],[Lastname]]," ",Employees[[#This Row],[Firstname]], " ",LEFT(Employees[[#This Row],[Middlename]],1),IF(ISBLANK(Employees[[#This Row],[Middlename]])," ","."))</f>
        <v>PEJI REGINE B.</v>
      </c>
      <c r="C498" s="8" t="s">
        <v>870</v>
      </c>
      <c r="D498" s="8" t="s">
        <v>1634</v>
      </c>
      <c r="E498" s="8" t="s">
        <v>1635</v>
      </c>
      <c r="F498" s="8" t="s">
        <v>1295</v>
      </c>
      <c r="G498" s="18" t="s">
        <v>1295</v>
      </c>
      <c r="H498" s="8" t="s">
        <v>126</v>
      </c>
    </row>
    <row r="499" spans="1:8" ht="30" hidden="1" customHeight="1" x14ac:dyDescent="0.3">
      <c r="A499" s="44">
        <f t="shared" si="9"/>
        <v>494</v>
      </c>
      <c r="B499" s="8" t="str">
        <f>CONCATENATE(Employees[[#This Row],[Lastname]]," ",Employees[[#This Row],[Firstname]], " ",LEFT(Employees[[#This Row],[Middlename]],1),IF(ISBLANK(Employees[[#This Row],[Middlename]])," ","."))</f>
        <v>PELIMBERGO MICHELLE A.</v>
      </c>
      <c r="C499" s="8" t="s">
        <v>1015</v>
      </c>
      <c r="D499" s="8" t="s">
        <v>1016</v>
      </c>
      <c r="E499" s="8" t="s">
        <v>1017</v>
      </c>
      <c r="F499" s="8" t="s">
        <v>212</v>
      </c>
      <c r="G499" s="18" t="s">
        <v>2008</v>
      </c>
      <c r="H499" s="8" t="s">
        <v>213</v>
      </c>
    </row>
    <row r="500" spans="1:8" ht="30" hidden="1" customHeight="1" x14ac:dyDescent="0.3">
      <c r="A500" s="44">
        <f t="shared" si="9"/>
        <v>495</v>
      </c>
      <c r="B500" s="8" t="str">
        <f>CONCATENATE(Employees[[#This Row],[Lastname]]," ",Employees[[#This Row],[Firstname]], " ",LEFT(Employees[[#This Row],[Middlename]],1),IF(ISBLANK(Employees[[#This Row],[Middlename]])," ","."))</f>
        <v>PEÑAFIEL MELISSA Q.</v>
      </c>
      <c r="C500" s="8" t="s">
        <v>616</v>
      </c>
      <c r="D500" s="8" t="s">
        <v>617</v>
      </c>
      <c r="E500" s="8" t="s">
        <v>1111</v>
      </c>
      <c r="F500" s="8" t="s">
        <v>125</v>
      </c>
      <c r="G500" s="18" t="s">
        <v>2008</v>
      </c>
      <c r="H500" s="8" t="s">
        <v>182</v>
      </c>
    </row>
    <row r="501" spans="1:8" ht="30" hidden="1" customHeight="1" x14ac:dyDescent="0.3">
      <c r="A501" s="44">
        <f t="shared" si="9"/>
        <v>496</v>
      </c>
      <c r="B501" s="8" t="str">
        <f>CONCATENATE(Employees[[#This Row],[Lastname]]," ",Employees[[#This Row],[Firstname]], " ",LEFT(Employees[[#This Row],[Middlename]],1),IF(ISBLANK(Employees[[#This Row],[Middlename]])," ","."))</f>
        <v>PEÑAFLORIDA LORYN B.</v>
      </c>
      <c r="C501" s="8" t="s">
        <v>742</v>
      </c>
      <c r="D501" s="8" t="s">
        <v>743</v>
      </c>
      <c r="E501" s="8" t="s">
        <v>145</v>
      </c>
      <c r="F501" s="8" t="s">
        <v>212</v>
      </c>
      <c r="G501" s="18" t="s">
        <v>2008</v>
      </c>
      <c r="H501" s="8" t="s">
        <v>213</v>
      </c>
    </row>
    <row r="502" spans="1:8" ht="30" hidden="1" customHeight="1" x14ac:dyDescent="0.3">
      <c r="A502" s="44">
        <f t="shared" si="9"/>
        <v>497</v>
      </c>
      <c r="B502" s="8" t="str">
        <f>CONCATENATE(Employees[[#This Row],[Lastname]]," ",Employees[[#This Row],[Firstname]], " ",LEFT(Employees[[#This Row],[Middlename]],1),IF(ISBLANK(Employees[[#This Row],[Middlename]])," ","."))</f>
        <v>PENALES GLORIA P.</v>
      </c>
      <c r="C502" s="8" t="s">
        <v>715</v>
      </c>
      <c r="D502" s="8" t="s">
        <v>664</v>
      </c>
      <c r="E502" s="8" t="s">
        <v>124</v>
      </c>
      <c r="F502" s="8" t="s">
        <v>760</v>
      </c>
      <c r="G502" s="8" t="s">
        <v>2008</v>
      </c>
      <c r="H502" s="8" t="s">
        <v>466</v>
      </c>
    </row>
    <row r="503" spans="1:8" ht="30" hidden="1" customHeight="1" x14ac:dyDescent="0.3">
      <c r="A503" s="44">
        <f t="shared" si="9"/>
        <v>498</v>
      </c>
      <c r="B503" s="8" t="str">
        <f>CONCATENATE(Employees[[#This Row],[Lastname]]," ",Employees[[#This Row],[Firstname]], " ",LEFT(Employees[[#This Row],[Middlename]],1),IF(ISBLANK(Employees[[#This Row],[Middlename]])," ","."))</f>
        <v>PENALES GUILLERMA B.</v>
      </c>
      <c r="C503" s="8" t="s">
        <v>715</v>
      </c>
      <c r="D503" s="8" t="s">
        <v>716</v>
      </c>
      <c r="E503" s="8" t="s">
        <v>145</v>
      </c>
      <c r="F503" s="8" t="s">
        <v>315</v>
      </c>
      <c r="G503" s="18" t="s">
        <v>2008</v>
      </c>
      <c r="H503" s="8" t="s">
        <v>182</v>
      </c>
    </row>
    <row r="504" spans="1:8" ht="30" hidden="1" customHeight="1" x14ac:dyDescent="0.3">
      <c r="A504" s="44">
        <f t="shared" si="9"/>
        <v>499</v>
      </c>
      <c r="B504" s="8" t="str">
        <f>CONCATENATE(Employees[[#This Row],[Lastname]]," ",Employees[[#This Row],[Firstname]], " ",LEFT(Employees[[#This Row],[Middlename]],1),IF(ISBLANK(Employees[[#This Row],[Middlename]])," ","."))</f>
        <v>PEÑANO DARYL BAMBI B.</v>
      </c>
      <c r="C504" s="8" t="s">
        <v>1318</v>
      </c>
      <c r="D504" s="8" t="s">
        <v>1036</v>
      </c>
      <c r="E504" s="8" t="s">
        <v>1037</v>
      </c>
      <c r="F504" s="8" t="s">
        <v>96</v>
      </c>
      <c r="G504" s="8" t="s">
        <v>2008</v>
      </c>
      <c r="H504" s="8" t="s">
        <v>97</v>
      </c>
    </row>
    <row r="505" spans="1:8" ht="30" hidden="1" customHeight="1" x14ac:dyDescent="0.3">
      <c r="A505" s="44">
        <f t="shared" si="9"/>
        <v>500</v>
      </c>
      <c r="B505" s="8" t="str">
        <f>CONCATENATE(Employees[[#This Row],[Lastname]]," ",Employees[[#This Row],[Firstname]], " ",LEFT(Employees[[#This Row],[Middlename]],1),IF(ISBLANK(Employees[[#This Row],[Middlename]])," ","."))</f>
        <v>PEÑARANDA MARIA KEREN N.</v>
      </c>
      <c r="C505" s="8" t="s">
        <v>1281</v>
      </c>
      <c r="D505" s="8" t="s">
        <v>1282</v>
      </c>
      <c r="E505" s="8" t="s">
        <v>337</v>
      </c>
      <c r="F505" s="8" t="s">
        <v>1283</v>
      </c>
      <c r="G505" s="8" t="s">
        <v>2008</v>
      </c>
      <c r="H505" s="8"/>
    </row>
    <row r="506" spans="1:8" ht="30" hidden="1" customHeight="1" x14ac:dyDescent="0.3">
      <c r="A506" s="44">
        <f t="shared" si="9"/>
        <v>501</v>
      </c>
      <c r="B506" s="8" t="str">
        <f>CONCATENATE(Employees[[#This Row],[Lastname]]," ",Employees[[#This Row],[Firstname]], " ",LEFT(Employees[[#This Row],[Middlename]],1),IF(ISBLANK(Employees[[#This Row],[Middlename]])," ","."))</f>
        <v>PEÑERO LILIBETH B.</v>
      </c>
      <c r="C506" s="8" t="s">
        <v>216</v>
      </c>
      <c r="D506" s="8" t="s">
        <v>217</v>
      </c>
      <c r="E506" s="8" t="s">
        <v>145</v>
      </c>
      <c r="F506" s="8" t="s">
        <v>212</v>
      </c>
      <c r="G506" s="18" t="s">
        <v>2008</v>
      </c>
      <c r="H506" s="8" t="s">
        <v>213</v>
      </c>
    </row>
    <row r="507" spans="1:8" ht="30" hidden="1" customHeight="1" x14ac:dyDescent="0.3">
      <c r="A507" s="44">
        <f t="shared" si="9"/>
        <v>502</v>
      </c>
      <c r="B507" s="8" t="str">
        <f>CONCATENATE(Employees[[#This Row],[Lastname]]," ",Employees[[#This Row],[Firstname]], " ",LEFT(Employees[[#This Row],[Middlename]],1),IF(ISBLANK(Employees[[#This Row],[Middlename]])," ","."))</f>
        <v>PEPA ARIEL N.</v>
      </c>
      <c r="C507" s="8" t="s">
        <v>1636</v>
      </c>
      <c r="D507" s="8" t="s">
        <v>403</v>
      </c>
      <c r="E507" s="8" t="s">
        <v>1597</v>
      </c>
      <c r="F507" s="8" t="s">
        <v>1295</v>
      </c>
      <c r="G507" s="18" t="s">
        <v>1295</v>
      </c>
      <c r="H507" s="8" t="s">
        <v>135</v>
      </c>
    </row>
    <row r="508" spans="1:8" ht="30" hidden="1" customHeight="1" x14ac:dyDescent="0.3">
      <c r="A508" s="44">
        <f t="shared" si="9"/>
        <v>503</v>
      </c>
      <c r="B508" s="8" t="str">
        <f>CONCATENATE(Employees[[#This Row],[Lastname]]," ",Employees[[#This Row],[Firstname]], " ",LEFT(Employees[[#This Row],[Middlename]],1),IF(ISBLANK(Employees[[#This Row],[Middlename]])," ","."))</f>
        <v>PEREA BABEL G.</v>
      </c>
      <c r="C508" s="8" t="s">
        <v>1637</v>
      </c>
      <c r="D508" s="8" t="s">
        <v>1638</v>
      </c>
      <c r="E508" s="8" t="s">
        <v>166</v>
      </c>
      <c r="F508" s="8" t="s">
        <v>1295</v>
      </c>
      <c r="G508" s="18" t="s">
        <v>1295</v>
      </c>
      <c r="H508" s="8" t="s">
        <v>1732</v>
      </c>
    </row>
    <row r="509" spans="1:8" ht="30" hidden="1" customHeight="1" x14ac:dyDescent="0.3">
      <c r="A509" s="44">
        <f t="shared" si="9"/>
        <v>504</v>
      </c>
      <c r="B509" s="8" t="str">
        <f>CONCATENATE(Employees[[#This Row],[Lastname]]," ",Employees[[#This Row],[Firstname]], " ",LEFT(Employees[[#This Row],[Middlename]],1),IF(ISBLANK(Employees[[#This Row],[Middlename]])," ","."))</f>
        <v>PERENA RUBILINDA C.</v>
      </c>
      <c r="C509" s="8" t="s">
        <v>699</v>
      </c>
      <c r="D509" s="8" t="s">
        <v>700</v>
      </c>
      <c r="E509" s="8" t="s">
        <v>851</v>
      </c>
      <c r="F509" s="8" t="s">
        <v>852</v>
      </c>
      <c r="G509" s="8" t="s">
        <v>2008</v>
      </c>
      <c r="H509" s="8" t="s">
        <v>126</v>
      </c>
    </row>
    <row r="510" spans="1:8" ht="30" hidden="1" customHeight="1" x14ac:dyDescent="0.3">
      <c r="A510" s="44">
        <f t="shared" si="9"/>
        <v>505</v>
      </c>
      <c r="B510" s="8" t="str">
        <f>CONCATENATE(Employees[[#This Row],[Lastname]]," ",Employees[[#This Row],[Firstname]], " ",LEFT(Employees[[#This Row],[Middlename]],1),IF(ISBLANK(Employees[[#This Row],[Middlename]])," ","."))</f>
        <v>PEREÑA VERGILIO R.</v>
      </c>
      <c r="C510" s="8" t="s">
        <v>840</v>
      </c>
      <c r="D510" s="8" t="s">
        <v>1639</v>
      </c>
      <c r="E510" s="8" t="s">
        <v>333</v>
      </c>
      <c r="F510" s="8" t="s">
        <v>1295</v>
      </c>
      <c r="G510" s="18" t="s">
        <v>1295</v>
      </c>
      <c r="H510" s="8" t="s">
        <v>1713</v>
      </c>
    </row>
    <row r="511" spans="1:8" ht="30" hidden="1" customHeight="1" x14ac:dyDescent="0.3">
      <c r="A511" s="44">
        <f t="shared" si="9"/>
        <v>506</v>
      </c>
      <c r="B511" s="8" t="str">
        <f>CONCATENATE(Employees[[#This Row],[Lastname]]," ",Employees[[#This Row],[Firstname]], " ",LEFT(Employees[[#This Row],[Middlename]],1),IF(ISBLANK(Employees[[#This Row],[Middlename]])," ","."))</f>
        <v>PEREY AIRENE O.</v>
      </c>
      <c r="C511" s="8" t="s">
        <v>582</v>
      </c>
      <c r="D511" s="8" t="s">
        <v>583</v>
      </c>
      <c r="E511" s="8" t="s">
        <v>584</v>
      </c>
      <c r="F511" s="8" t="s">
        <v>585</v>
      </c>
      <c r="G511" s="18" t="s">
        <v>2008</v>
      </c>
      <c r="H511" s="8" t="s">
        <v>369</v>
      </c>
    </row>
    <row r="512" spans="1:8" ht="30" hidden="1" customHeight="1" x14ac:dyDescent="0.3">
      <c r="A512" s="44">
        <f t="shared" si="9"/>
        <v>507</v>
      </c>
      <c r="B512" s="8" t="str">
        <f>CONCATENATE(Employees[[#This Row],[Lastname]]," ",Employees[[#This Row],[Firstname]], " ",LEFT(Employees[[#This Row],[Middlename]],1),IF(ISBLANK(Employees[[#This Row],[Middlename]])," ","."))</f>
        <v>PEREY EDWIN M.</v>
      </c>
      <c r="C512" s="8" t="s">
        <v>582</v>
      </c>
      <c r="D512" s="8" t="s">
        <v>252</v>
      </c>
      <c r="E512" s="8" t="s">
        <v>84</v>
      </c>
      <c r="F512" s="8" t="s">
        <v>1295</v>
      </c>
      <c r="G512" s="18" t="s">
        <v>1295</v>
      </c>
      <c r="H512" s="8" t="s">
        <v>1717</v>
      </c>
    </row>
    <row r="513" spans="1:8" ht="30" hidden="1" customHeight="1" x14ac:dyDescent="0.3">
      <c r="A513" s="44">
        <f t="shared" si="9"/>
        <v>508</v>
      </c>
      <c r="B513" s="8" t="str">
        <f>CONCATENATE(Employees[[#This Row],[Lastname]]," ",Employees[[#This Row],[Firstname]], " ",LEFT(Employees[[#This Row],[Middlename]],1),IF(ISBLANK(Employees[[#This Row],[Middlename]])," ","."))</f>
        <v xml:space="preserve">PEREY GENNILYN  </v>
      </c>
      <c r="C513" s="8" t="s">
        <v>582</v>
      </c>
      <c r="D513" s="8" t="s">
        <v>847</v>
      </c>
      <c r="E513" s="8"/>
      <c r="F513" s="18" t="s">
        <v>1295</v>
      </c>
      <c r="G513" s="18" t="s">
        <v>1295</v>
      </c>
      <c r="H513" s="8" t="s">
        <v>369</v>
      </c>
    </row>
    <row r="514" spans="1:8" ht="30" hidden="1" customHeight="1" x14ac:dyDescent="0.3">
      <c r="A514" s="44">
        <f t="shared" si="9"/>
        <v>509</v>
      </c>
      <c r="B514" s="8" t="str">
        <f>CONCATENATE(Employees[[#This Row],[Lastname]]," ",Employees[[#This Row],[Firstname]], " ",LEFT(Employees[[#This Row],[Middlename]],1),IF(ISBLANK(Employees[[#This Row],[Middlename]])," ","."))</f>
        <v>PEREY GENNILYN M.</v>
      </c>
      <c r="C514" s="8" t="s">
        <v>582</v>
      </c>
      <c r="D514" s="8" t="s">
        <v>847</v>
      </c>
      <c r="E514" s="8" t="s">
        <v>148</v>
      </c>
      <c r="F514" s="8" t="s">
        <v>1295</v>
      </c>
      <c r="G514" s="18" t="s">
        <v>1295</v>
      </c>
      <c r="H514" s="8" t="s">
        <v>369</v>
      </c>
    </row>
    <row r="515" spans="1:8" ht="30" hidden="1" customHeight="1" x14ac:dyDescent="0.3">
      <c r="A515" s="44">
        <f t="shared" si="9"/>
        <v>510</v>
      </c>
      <c r="B515" s="8" t="str">
        <f>CONCATENATE(Employees[[#This Row],[Lastname]]," ",Employees[[#This Row],[Firstname]], " ",LEFT(Employees[[#This Row],[Middlename]],1),IF(ISBLANK(Employees[[#This Row],[Middlename]])," ","."))</f>
        <v>PEREY LUCIANA B.</v>
      </c>
      <c r="C515" s="18" t="s">
        <v>582</v>
      </c>
      <c r="D515" s="18" t="s">
        <v>1642</v>
      </c>
      <c r="E515" s="18" t="s">
        <v>881</v>
      </c>
      <c r="F515" s="18" t="s">
        <v>2107</v>
      </c>
      <c r="G515" s="8"/>
      <c r="H515" s="18" t="s">
        <v>2071</v>
      </c>
    </row>
    <row r="516" spans="1:8" ht="30" hidden="1" customHeight="1" x14ac:dyDescent="0.3">
      <c r="A516" s="44">
        <f t="shared" si="9"/>
        <v>511</v>
      </c>
      <c r="B516" s="8" t="str">
        <f>CONCATENATE(Employees[[#This Row],[Lastname]]," ",Employees[[#This Row],[Firstname]], " ",LEFT(Employees[[#This Row],[Middlename]],1),IF(ISBLANK(Employees[[#This Row],[Middlename]])," ","."))</f>
        <v>PERIDO BEVERLY T.</v>
      </c>
      <c r="C516" s="8" t="s">
        <v>245</v>
      </c>
      <c r="D516" s="8" t="s">
        <v>1312</v>
      </c>
      <c r="E516" s="8" t="s">
        <v>107</v>
      </c>
      <c r="F516" s="8" t="s">
        <v>198</v>
      </c>
      <c r="G516" s="18" t="s">
        <v>2008</v>
      </c>
      <c r="H516" s="8" t="s">
        <v>103</v>
      </c>
    </row>
    <row r="517" spans="1:8" ht="30" hidden="1" customHeight="1" x14ac:dyDescent="0.3">
      <c r="A517" s="44">
        <f t="shared" si="9"/>
        <v>512</v>
      </c>
      <c r="B517" s="8" t="str">
        <f>CONCATENATE(Employees[[#This Row],[Lastname]]," ",Employees[[#This Row],[Firstname]], " ",LEFT(Employees[[#This Row],[Middlename]],1),IF(ISBLANK(Employees[[#This Row],[Middlename]])," ","."))</f>
        <v>PERIDO EDWIN A.</v>
      </c>
      <c r="C517" s="8" t="s">
        <v>245</v>
      </c>
      <c r="D517" s="8" t="s">
        <v>252</v>
      </c>
      <c r="E517" s="8" t="s">
        <v>88</v>
      </c>
      <c r="F517" s="8" t="s">
        <v>198</v>
      </c>
      <c r="G517" s="18" t="s">
        <v>2008</v>
      </c>
      <c r="H517" s="8" t="s">
        <v>209</v>
      </c>
    </row>
    <row r="518" spans="1:8" ht="30" hidden="1" customHeight="1" x14ac:dyDescent="0.3">
      <c r="A518" s="44">
        <f t="shared" si="9"/>
        <v>513</v>
      </c>
      <c r="B518" s="8" t="str">
        <f>CONCATENATE(Employees[[#This Row],[Lastname]]," ",Employees[[#This Row],[Firstname]], " ",LEFT(Employees[[#This Row],[Middlename]],1),IF(ISBLANK(Employees[[#This Row],[Middlename]])," ","."))</f>
        <v>PERIDO MARITES V.</v>
      </c>
      <c r="C518" s="8" t="s">
        <v>245</v>
      </c>
      <c r="D518" s="8" t="s">
        <v>246</v>
      </c>
      <c r="E518" s="8" t="s">
        <v>865</v>
      </c>
      <c r="F518" s="8" t="s">
        <v>247</v>
      </c>
      <c r="G518" s="18" t="s">
        <v>2008</v>
      </c>
      <c r="H518" s="8" t="s">
        <v>243</v>
      </c>
    </row>
    <row r="519" spans="1:8" ht="30" hidden="1" customHeight="1" x14ac:dyDescent="0.3">
      <c r="A519" s="44">
        <f t="shared" si="9"/>
        <v>514</v>
      </c>
      <c r="B519" s="8" t="str">
        <f>CONCATENATE(Employees[[#This Row],[Lastname]]," ",Employees[[#This Row],[Firstname]], " ",LEFT(Employees[[#This Row],[Middlename]],1),IF(ISBLANK(Employees[[#This Row],[Middlename]])," ","."))</f>
        <v>PETIL GLENDA D.</v>
      </c>
      <c r="C519" s="8" t="s">
        <v>578</v>
      </c>
      <c r="D519" s="8" t="s">
        <v>579</v>
      </c>
      <c r="E519" s="8" t="s">
        <v>340</v>
      </c>
      <c r="F519" s="8" t="s">
        <v>580</v>
      </c>
      <c r="G519" s="18" t="s">
        <v>2008</v>
      </c>
      <c r="H519" s="8" t="s">
        <v>369</v>
      </c>
    </row>
    <row r="520" spans="1:8" ht="30" hidden="1" customHeight="1" x14ac:dyDescent="0.3">
      <c r="A520" s="44">
        <f t="shared" ref="A520:A584" si="10">A519+1</f>
        <v>515</v>
      </c>
      <c r="B520" s="8" t="str">
        <f>CONCATENATE(Employees[[#This Row],[Lastname]]," ",Employees[[#This Row],[Firstname]], " ",LEFT(Employees[[#This Row],[Middlename]],1),IF(ISBLANK(Employees[[#This Row],[Middlename]])," ","."))</f>
        <v>PRIMO GRACE M.</v>
      </c>
      <c r="C520" s="8" t="s">
        <v>1640</v>
      </c>
      <c r="D520" s="8" t="s">
        <v>1466</v>
      </c>
      <c r="E520" s="8" t="s">
        <v>84</v>
      </c>
      <c r="F520" s="8" t="s">
        <v>1295</v>
      </c>
      <c r="G520" s="18" t="s">
        <v>1295</v>
      </c>
      <c r="H520" s="8" t="s">
        <v>1715</v>
      </c>
    </row>
    <row r="521" spans="1:8" ht="30" hidden="1" customHeight="1" x14ac:dyDescent="0.3">
      <c r="A521" s="44">
        <f t="shared" si="10"/>
        <v>516</v>
      </c>
      <c r="B521" s="8" t="str">
        <f>CONCATENATE(Employees[[#This Row],[Lastname]]," ",Employees[[#This Row],[Firstname]], " ",LEFT(Employees[[#This Row],[Middlename]],1),IF(ISBLANK(Employees[[#This Row],[Middlename]])," ","."))</f>
        <v>PUNZALAN LUCIANA A.</v>
      </c>
      <c r="C521" s="8" t="s">
        <v>1641</v>
      </c>
      <c r="D521" s="8" t="s">
        <v>1642</v>
      </c>
      <c r="E521" s="8" t="s">
        <v>88</v>
      </c>
      <c r="F521" s="8" t="s">
        <v>1295</v>
      </c>
      <c r="G521" s="18" t="s">
        <v>1295</v>
      </c>
      <c r="H521" s="8" t="s">
        <v>1307</v>
      </c>
    </row>
    <row r="522" spans="1:8" ht="30" hidden="1" customHeight="1" x14ac:dyDescent="0.3">
      <c r="A522" s="44">
        <f t="shared" si="10"/>
        <v>517</v>
      </c>
      <c r="B522" s="8" t="str">
        <f>CONCATENATE(Employees[[#This Row],[Lastname]]," ",Employees[[#This Row],[Firstname]], " ",LEFT(Employees[[#This Row],[Middlename]],1),IF(ISBLANK(Employees[[#This Row],[Middlename]])," ","."))</f>
        <v>QUIAMBAO ERICSON B.</v>
      </c>
      <c r="C522" s="8" t="s">
        <v>1643</v>
      </c>
      <c r="D522" s="8" t="s">
        <v>1624</v>
      </c>
      <c r="E522" s="8" t="s">
        <v>98</v>
      </c>
      <c r="F522" s="8" t="s">
        <v>1712</v>
      </c>
      <c r="G522" s="18" t="s">
        <v>1712</v>
      </c>
      <c r="H522" s="8" t="s">
        <v>1713</v>
      </c>
    </row>
    <row r="523" spans="1:8" ht="30" hidden="1" customHeight="1" x14ac:dyDescent="0.3">
      <c r="A523" s="44">
        <f t="shared" si="10"/>
        <v>518</v>
      </c>
      <c r="B523" s="8" t="str">
        <f>CONCATENATE(Employees[[#This Row],[Lastname]]," ",Employees[[#This Row],[Firstname]], " ",LEFT(Employees[[#This Row],[Middlename]],1),IF(ISBLANK(Employees[[#This Row],[Middlename]])," ","."))</f>
        <v>QUILAO REYVI E.</v>
      </c>
      <c r="C523" s="8" t="s">
        <v>1111</v>
      </c>
      <c r="D523" s="8" t="s">
        <v>1347</v>
      </c>
      <c r="E523" s="8" t="s">
        <v>1348</v>
      </c>
      <c r="F523" s="8" t="s">
        <v>1349</v>
      </c>
      <c r="G523" s="18" t="s">
        <v>2008</v>
      </c>
      <c r="H523" s="8" t="s">
        <v>364</v>
      </c>
    </row>
    <row r="524" spans="1:8" ht="30" hidden="1" customHeight="1" x14ac:dyDescent="0.3">
      <c r="A524" s="44">
        <f t="shared" si="10"/>
        <v>519</v>
      </c>
      <c r="B524" s="8" t="str">
        <f>CONCATENATE(Employees[[#This Row],[Lastname]]," ",Employees[[#This Row],[Firstname]], " ",LEFT(Employees[[#This Row],[Middlename]],1),IF(ISBLANK(Employees[[#This Row],[Middlename]])," ","."))</f>
        <v>RAMA RAQUEL J.</v>
      </c>
      <c r="C524" s="8" t="s">
        <v>1644</v>
      </c>
      <c r="D524" s="8" t="s">
        <v>1645</v>
      </c>
      <c r="E524" s="8" t="s">
        <v>139</v>
      </c>
      <c r="F524" s="8" t="s">
        <v>1295</v>
      </c>
      <c r="G524" s="18" t="s">
        <v>1295</v>
      </c>
      <c r="H524" s="8" t="s">
        <v>334</v>
      </c>
    </row>
    <row r="525" spans="1:8" ht="30" hidden="1" customHeight="1" x14ac:dyDescent="0.3">
      <c r="A525" s="44">
        <f t="shared" si="10"/>
        <v>520</v>
      </c>
      <c r="B525" s="8" t="str">
        <f>CONCATENATE(Employees[[#This Row],[Lastname]]," ",Employees[[#This Row],[Firstname]], " ",LEFT(Employees[[#This Row],[Middlename]],1),IF(ISBLANK(Employees[[#This Row],[Middlename]])," ","."))</f>
        <v>REGINALDO MARISSA C.</v>
      </c>
      <c r="C525" s="8" t="s">
        <v>1646</v>
      </c>
      <c r="D525" s="8" t="s">
        <v>185</v>
      </c>
      <c r="E525" s="8" t="s">
        <v>134</v>
      </c>
      <c r="F525" s="8" t="s">
        <v>1719</v>
      </c>
      <c r="G525" s="8" t="s">
        <v>1712</v>
      </c>
      <c r="H525" s="8" t="s">
        <v>1717</v>
      </c>
    </row>
    <row r="526" spans="1:8" ht="30" hidden="1" customHeight="1" x14ac:dyDescent="0.3">
      <c r="A526" s="44">
        <f t="shared" si="10"/>
        <v>521</v>
      </c>
      <c r="B526" s="8" t="str">
        <f>CONCATENATE(Employees[[#This Row],[Lastname]]," ",Employees[[#This Row],[Firstname]], " ",LEFT(Employees[[#This Row],[Middlename]],1),IF(ISBLANK(Employees[[#This Row],[Middlename]])," ","."))</f>
        <v>REMOLLENO MICHELLE U.</v>
      </c>
      <c r="C526" s="8" t="s">
        <v>1324</v>
      </c>
      <c r="D526" s="8" t="s">
        <v>1016</v>
      </c>
      <c r="E526" s="8" t="s">
        <v>1325</v>
      </c>
      <c r="F526" s="8" t="s">
        <v>96</v>
      </c>
      <c r="G526" s="8" t="s">
        <v>2008</v>
      </c>
      <c r="H526" s="8" t="s">
        <v>135</v>
      </c>
    </row>
    <row r="527" spans="1:8" ht="30" hidden="1" customHeight="1" x14ac:dyDescent="0.3">
      <c r="A527" s="44">
        <f t="shared" si="10"/>
        <v>522</v>
      </c>
      <c r="B527" s="8" t="str">
        <f>CONCATENATE(Employees[[#This Row],[Lastname]]," ",Employees[[#This Row],[Firstname]], " ",LEFT(Employees[[#This Row],[Middlename]],1),IF(ISBLANK(Employees[[#This Row],[Middlename]])," ","."))</f>
        <v>REOSA CECILIA A.</v>
      </c>
      <c r="C527" s="8" t="s">
        <v>731</v>
      </c>
      <c r="D527" s="8" t="s">
        <v>732</v>
      </c>
      <c r="E527" s="8" t="s">
        <v>88</v>
      </c>
      <c r="F527" s="8" t="s">
        <v>125</v>
      </c>
      <c r="G527" s="18" t="s">
        <v>2008</v>
      </c>
      <c r="H527" s="8" t="s">
        <v>364</v>
      </c>
    </row>
    <row r="528" spans="1:8" ht="30" hidden="1" customHeight="1" x14ac:dyDescent="0.3">
      <c r="A528" s="44">
        <f t="shared" si="10"/>
        <v>523</v>
      </c>
      <c r="B528" s="8" t="str">
        <f>CONCATENATE(Employees[[#This Row],[Lastname]]," ",Employees[[#This Row],[Firstname]], " ",LEFT(Employees[[#This Row],[Middlename]],1),IF(ISBLANK(Employees[[#This Row],[Middlename]])," ","."))</f>
        <v>REPILLO AMMY LOU M.</v>
      </c>
      <c r="C528" s="8" t="s">
        <v>406</v>
      </c>
      <c r="D528" s="8" t="s">
        <v>407</v>
      </c>
      <c r="E528" s="8" t="s">
        <v>84</v>
      </c>
      <c r="F528" s="8" t="s">
        <v>125</v>
      </c>
      <c r="G528" s="18" t="s">
        <v>2008</v>
      </c>
      <c r="H528" s="8" t="s">
        <v>103</v>
      </c>
    </row>
    <row r="529" spans="1:8" ht="30" hidden="1" customHeight="1" x14ac:dyDescent="0.3">
      <c r="A529" s="44">
        <f t="shared" si="10"/>
        <v>524</v>
      </c>
      <c r="B529" s="8" t="str">
        <f>CONCATENATE(Employees[[#This Row],[Lastname]]," ",Employees[[#This Row],[Firstname]], " ",LEFT(Employees[[#This Row],[Middlename]],1),IF(ISBLANK(Employees[[#This Row],[Middlename]])," ","."))</f>
        <v>REYES ELSA T.</v>
      </c>
      <c r="C529" s="8" t="s">
        <v>675</v>
      </c>
      <c r="D529" s="8" t="s">
        <v>676</v>
      </c>
      <c r="E529" s="8" t="s">
        <v>677</v>
      </c>
      <c r="F529" s="8" t="s">
        <v>120</v>
      </c>
      <c r="G529" s="18" t="s">
        <v>2008</v>
      </c>
      <c r="H529" s="8" t="s">
        <v>364</v>
      </c>
    </row>
    <row r="530" spans="1:8" ht="30" hidden="1" customHeight="1" x14ac:dyDescent="0.3">
      <c r="A530" s="44">
        <f t="shared" si="10"/>
        <v>525</v>
      </c>
      <c r="B530" s="8" t="str">
        <f>CONCATENATE(Employees[[#This Row],[Lastname]]," ",Employees[[#This Row],[Firstname]], " ",LEFT(Employees[[#This Row],[Middlename]],1),IF(ISBLANK(Employees[[#This Row],[Middlename]])," ","."))</f>
        <v>REYES JOSEPHINE J.</v>
      </c>
      <c r="C530" s="8" t="s">
        <v>675</v>
      </c>
      <c r="D530" s="8" t="s">
        <v>409</v>
      </c>
      <c r="E530" s="8" t="s">
        <v>139</v>
      </c>
      <c r="F530" s="8" t="s">
        <v>1295</v>
      </c>
      <c r="G530" s="18" t="s">
        <v>1295</v>
      </c>
      <c r="H530" s="8" t="s">
        <v>364</v>
      </c>
    </row>
    <row r="531" spans="1:8" ht="30" hidden="1" customHeight="1" x14ac:dyDescent="0.3">
      <c r="A531" s="44">
        <f t="shared" si="10"/>
        <v>526</v>
      </c>
      <c r="B531" s="8" t="str">
        <f>CONCATENATE(Employees[[#This Row],[Lastname]]," ",Employees[[#This Row],[Firstname]], " ",LEFT(Employees[[#This Row],[Middlename]],1),IF(ISBLANK(Employees[[#This Row],[Middlename]])," ","."))</f>
        <v>REYES JUANITO P.</v>
      </c>
      <c r="C531" s="8" t="s">
        <v>675</v>
      </c>
      <c r="D531" s="8" t="s">
        <v>551</v>
      </c>
      <c r="E531" s="8" t="s">
        <v>124</v>
      </c>
      <c r="F531" s="8" t="s">
        <v>884</v>
      </c>
      <c r="G531" s="8" t="s">
        <v>2008</v>
      </c>
      <c r="H531" s="8" t="s">
        <v>885</v>
      </c>
    </row>
    <row r="532" spans="1:8" ht="30" hidden="1" customHeight="1" x14ac:dyDescent="0.3">
      <c r="A532" s="44">
        <f t="shared" si="10"/>
        <v>527</v>
      </c>
      <c r="B532" s="8" t="str">
        <f>CONCATENATE(Employees[[#This Row],[Lastname]]," ",Employees[[#This Row],[Firstname]], " ",LEFT(Employees[[#This Row],[Middlename]],1),IF(ISBLANK(Employees[[#This Row],[Middlename]])," ","."))</f>
        <v>REYES NORALYN B.</v>
      </c>
      <c r="C532" s="8" t="s">
        <v>675</v>
      </c>
      <c r="D532" s="8" t="s">
        <v>736</v>
      </c>
      <c r="E532" s="8" t="s">
        <v>145</v>
      </c>
      <c r="F532" s="8" t="s">
        <v>737</v>
      </c>
      <c r="G532" s="18" t="s">
        <v>2008</v>
      </c>
      <c r="H532" s="8" t="s">
        <v>364</v>
      </c>
    </row>
    <row r="533" spans="1:8" ht="30" hidden="1" customHeight="1" x14ac:dyDescent="0.3">
      <c r="A533" s="44">
        <f t="shared" si="10"/>
        <v>528</v>
      </c>
      <c r="B533" s="8" t="str">
        <f>CONCATENATE(Employees[[#This Row],[Lastname]]," ",Employees[[#This Row],[Firstname]], " ",LEFT(Employees[[#This Row],[Middlename]],1),IF(ISBLANK(Employees[[#This Row],[Middlename]])," ","."))</f>
        <v>REYES NORALYN B.</v>
      </c>
      <c r="C533" s="8" t="s">
        <v>675</v>
      </c>
      <c r="D533" s="8" t="s">
        <v>736</v>
      </c>
      <c r="E533" s="8" t="s">
        <v>1647</v>
      </c>
      <c r="F533" s="8" t="s">
        <v>1295</v>
      </c>
      <c r="G533" s="18" t="s">
        <v>1295</v>
      </c>
      <c r="H533" s="8" t="s">
        <v>364</v>
      </c>
    </row>
    <row r="534" spans="1:8" ht="30" hidden="1" customHeight="1" x14ac:dyDescent="0.3">
      <c r="A534" s="44">
        <f t="shared" si="10"/>
        <v>529</v>
      </c>
      <c r="B534" s="8" t="str">
        <f>CONCATENATE(Employees[[#This Row],[Lastname]]," ",Employees[[#This Row],[Firstname]], " ",LEFT(Employees[[#This Row],[Middlename]],1),IF(ISBLANK(Employees[[#This Row],[Middlename]])," ","."))</f>
        <v>ROBINO OFELIA M.</v>
      </c>
      <c r="C534" s="8" t="s">
        <v>196</v>
      </c>
      <c r="D534" s="8" t="s">
        <v>197</v>
      </c>
      <c r="E534" s="8" t="s">
        <v>84</v>
      </c>
      <c r="F534" s="8" t="s">
        <v>198</v>
      </c>
      <c r="G534" s="18" t="s">
        <v>2008</v>
      </c>
      <c r="H534" s="8" t="s">
        <v>199</v>
      </c>
    </row>
    <row r="535" spans="1:8" ht="30" hidden="1" customHeight="1" x14ac:dyDescent="0.3">
      <c r="A535" s="44">
        <f t="shared" si="10"/>
        <v>530</v>
      </c>
      <c r="B535" s="8" t="str">
        <f>CONCATENATE(Employees[[#This Row],[Lastname]]," ",Employees[[#This Row],[Firstname]], " ",LEFT(Employees[[#This Row],[Middlename]],1),IF(ISBLANK(Employees[[#This Row],[Middlename]])," ","."))</f>
        <v>ROCILLO CECILLA A.</v>
      </c>
      <c r="C535" s="8" t="s">
        <v>517</v>
      </c>
      <c r="D535" s="8" t="s">
        <v>518</v>
      </c>
      <c r="E535" s="8" t="s">
        <v>475</v>
      </c>
      <c r="F535" s="8" t="s">
        <v>120</v>
      </c>
      <c r="G535" s="18" t="s">
        <v>2008</v>
      </c>
      <c r="H535" s="8" t="s">
        <v>442</v>
      </c>
    </row>
    <row r="536" spans="1:8" ht="30" hidden="1" customHeight="1" x14ac:dyDescent="0.3">
      <c r="A536" s="44">
        <f t="shared" si="10"/>
        <v>531</v>
      </c>
      <c r="B536" s="8" t="str">
        <f>CONCATENATE(Employees[[#This Row],[Lastname]]," ",Employees[[#This Row],[Firstname]], " ",LEFT(Employees[[#This Row],[Middlename]],1),IF(ISBLANK(Employees[[#This Row],[Middlename]])," ","."))</f>
        <v xml:space="preserve">ROCILLO JUNE BYRONN  </v>
      </c>
      <c r="C536" s="8" t="s">
        <v>517</v>
      </c>
      <c r="D536" s="8" t="s">
        <v>1648</v>
      </c>
      <c r="E536" s="8"/>
      <c r="F536" s="8" t="s">
        <v>1712</v>
      </c>
      <c r="G536" s="18" t="s">
        <v>1712</v>
      </c>
      <c r="H536" s="8" t="s">
        <v>1713</v>
      </c>
    </row>
    <row r="537" spans="1:8" ht="30" hidden="1" customHeight="1" x14ac:dyDescent="0.3">
      <c r="A537" s="44">
        <f t="shared" si="10"/>
        <v>532</v>
      </c>
      <c r="B537" s="8" t="str">
        <f>CONCATENATE(Employees[[#This Row],[Lastname]]," ",Employees[[#This Row],[Firstname]], " ",LEFT(Employees[[#This Row],[Middlename]],1),IF(ISBLANK(Employees[[#This Row],[Middlename]])," ","."))</f>
        <v xml:space="preserve">RODENAS ALBERT RAPHAEL  </v>
      </c>
      <c r="C537" s="8" t="s">
        <v>1649</v>
      </c>
      <c r="D537" s="8" t="s">
        <v>1650</v>
      </c>
      <c r="E537" s="8"/>
      <c r="F537" s="8" t="s">
        <v>1295</v>
      </c>
      <c r="G537" s="18" t="s">
        <v>1295</v>
      </c>
      <c r="H537" s="8" t="s">
        <v>291</v>
      </c>
    </row>
    <row r="538" spans="1:8" ht="30" hidden="1" customHeight="1" x14ac:dyDescent="0.3">
      <c r="A538" s="44">
        <f t="shared" si="10"/>
        <v>533</v>
      </c>
      <c r="B538" s="8" t="str">
        <f>CONCATENATE(Employees[[#This Row],[Lastname]]," ",Employees[[#This Row],[Firstname]], " ",LEFT(Employees[[#This Row],[Middlename]],1),IF(ISBLANK(Employees[[#This Row],[Middlename]])," ","."))</f>
        <v xml:space="preserve">RODRIGUEZ ARNEL  </v>
      </c>
      <c r="C538" s="8" t="s">
        <v>560</v>
      </c>
      <c r="D538" s="8" t="s">
        <v>1651</v>
      </c>
      <c r="E538" s="8"/>
      <c r="F538" s="8" t="s">
        <v>1295</v>
      </c>
      <c r="G538" s="18" t="s">
        <v>1295</v>
      </c>
      <c r="H538" s="8" t="s">
        <v>291</v>
      </c>
    </row>
    <row r="539" spans="1:8" ht="30" hidden="1" customHeight="1" x14ac:dyDescent="0.3">
      <c r="A539" s="44">
        <f t="shared" si="10"/>
        <v>534</v>
      </c>
      <c r="B539" s="8" t="str">
        <f>CONCATENATE(Employees[[#This Row],[Lastname]]," ",Employees[[#This Row],[Firstname]], " ",LEFT(Employees[[#This Row],[Middlename]],1),IF(ISBLANK(Employees[[#This Row],[Middlename]])," ","."))</f>
        <v xml:space="preserve">RODRIGUEZ GREGORIO  </v>
      </c>
      <c r="C539" s="8" t="s">
        <v>560</v>
      </c>
      <c r="D539" s="8" t="s">
        <v>561</v>
      </c>
      <c r="E539" s="8"/>
      <c r="F539" s="18" t="s">
        <v>198</v>
      </c>
      <c r="G539" s="18" t="s">
        <v>2008</v>
      </c>
      <c r="H539" s="8" t="s">
        <v>291</v>
      </c>
    </row>
    <row r="540" spans="1:8" ht="30" hidden="1" customHeight="1" x14ac:dyDescent="0.3">
      <c r="A540" s="44">
        <f t="shared" si="10"/>
        <v>535</v>
      </c>
      <c r="B540" s="8" t="str">
        <f>CONCATENATE(Employees[[#This Row],[Lastname]]," ",Employees[[#This Row],[Firstname]], " ",LEFT(Employees[[#This Row],[Middlename]],1),IF(ISBLANK(Employees[[#This Row],[Middlename]])," ","."))</f>
        <v xml:space="preserve">RODRIGUEZ IGNACIO  </v>
      </c>
      <c r="C540" s="8" t="s">
        <v>560</v>
      </c>
      <c r="D540" s="8" t="s">
        <v>566</v>
      </c>
      <c r="E540" s="8"/>
      <c r="F540" s="18" t="s">
        <v>198</v>
      </c>
      <c r="G540" s="18" t="s">
        <v>2008</v>
      </c>
      <c r="H540" s="8" t="s">
        <v>291</v>
      </c>
    </row>
    <row r="541" spans="1:8" ht="30" hidden="1" customHeight="1" x14ac:dyDescent="0.3">
      <c r="A541" s="44">
        <f t="shared" si="10"/>
        <v>536</v>
      </c>
      <c r="B541" s="8" t="str">
        <f>CONCATENATE(Employees[[#This Row],[Lastname]]," ",Employees[[#This Row],[Firstname]], " ",LEFT(Employees[[#This Row],[Middlename]],1),IF(ISBLANK(Employees[[#This Row],[Middlename]])," ","."))</f>
        <v xml:space="preserve">RODRIGUEZ JERALD  </v>
      </c>
      <c r="C541" s="8" t="s">
        <v>560</v>
      </c>
      <c r="D541" s="8" t="s">
        <v>1652</v>
      </c>
      <c r="E541" s="8"/>
      <c r="F541" s="8" t="s">
        <v>1295</v>
      </c>
      <c r="G541" s="18" t="s">
        <v>1295</v>
      </c>
      <c r="H541" s="8" t="s">
        <v>291</v>
      </c>
    </row>
    <row r="542" spans="1:8" ht="30" hidden="1" customHeight="1" x14ac:dyDescent="0.3">
      <c r="A542" s="44">
        <f t="shared" si="10"/>
        <v>537</v>
      </c>
      <c r="B542" s="8" t="str">
        <f>CONCATENATE(Employees[[#This Row],[Lastname]]," ",Employees[[#This Row],[Firstname]], " ",LEFT(Employees[[#This Row],[Middlename]],1),IF(ISBLANK(Employees[[#This Row],[Middlename]])," ","."))</f>
        <v xml:space="preserve">RODRIGUEZ JOEL  </v>
      </c>
      <c r="C542" s="8" t="s">
        <v>560</v>
      </c>
      <c r="D542" s="8" t="s">
        <v>794</v>
      </c>
      <c r="E542" s="8"/>
      <c r="F542" s="18" t="s">
        <v>198</v>
      </c>
      <c r="G542" s="18" t="s">
        <v>2008</v>
      </c>
      <c r="H542" s="8" t="s">
        <v>291</v>
      </c>
    </row>
    <row r="543" spans="1:8" ht="30" hidden="1" customHeight="1" x14ac:dyDescent="0.3">
      <c r="A543" s="44">
        <f t="shared" si="10"/>
        <v>538</v>
      </c>
      <c r="B543" s="8" t="str">
        <f>CONCATENATE(Employees[[#This Row],[Lastname]]," ",Employees[[#This Row],[Firstname]], " ",LEFT(Employees[[#This Row],[Middlename]],1),IF(ISBLANK(Employees[[#This Row],[Middlename]])," ","."))</f>
        <v>RODRIGUEZ JOSEPHINE R.</v>
      </c>
      <c r="C543" s="8" t="s">
        <v>560</v>
      </c>
      <c r="D543" s="8" t="s">
        <v>409</v>
      </c>
      <c r="E543" s="8" t="s">
        <v>333</v>
      </c>
      <c r="F543" s="8" t="s">
        <v>1295</v>
      </c>
      <c r="G543" s="18" t="s">
        <v>1295</v>
      </c>
      <c r="H543" s="8" t="s">
        <v>1713</v>
      </c>
    </row>
    <row r="544" spans="1:8" ht="30" hidden="1" customHeight="1" x14ac:dyDescent="0.3">
      <c r="A544" s="44">
        <f t="shared" si="10"/>
        <v>539</v>
      </c>
      <c r="B544" s="8" t="str">
        <f>CONCATENATE(Employees[[#This Row],[Lastname]]," ",Employees[[#This Row],[Firstname]], " ",LEFT(Employees[[#This Row],[Middlename]],1),IF(ISBLANK(Employees[[#This Row],[Middlename]])," ","."))</f>
        <v xml:space="preserve">RODRIGUEZ MANNY  </v>
      </c>
      <c r="C544" s="8" t="s">
        <v>560</v>
      </c>
      <c r="D544" s="8" t="s">
        <v>1653</v>
      </c>
      <c r="E544" s="8"/>
      <c r="F544" s="8" t="s">
        <v>1295</v>
      </c>
      <c r="G544" s="18" t="s">
        <v>1295</v>
      </c>
      <c r="H544" s="8" t="s">
        <v>291</v>
      </c>
    </row>
    <row r="545" spans="1:8" ht="30" hidden="1" customHeight="1" x14ac:dyDescent="0.3">
      <c r="A545" s="44">
        <f t="shared" si="10"/>
        <v>540</v>
      </c>
      <c r="B545" s="8" t="str">
        <f>CONCATENATE(Employees[[#This Row],[Lastname]]," ",Employees[[#This Row],[Firstname]], " ",LEFT(Employees[[#This Row],[Middlename]],1),IF(ISBLANK(Employees[[#This Row],[Middlename]])," ","."))</f>
        <v>RODRIGUEZ NARCISCO E.</v>
      </c>
      <c r="C545" s="8" t="s">
        <v>560</v>
      </c>
      <c r="D545" s="8" t="s">
        <v>1654</v>
      </c>
      <c r="E545" s="8" t="s">
        <v>122</v>
      </c>
      <c r="F545" s="8" t="s">
        <v>1295</v>
      </c>
      <c r="G545" s="18" t="s">
        <v>1295</v>
      </c>
      <c r="H545" s="8" t="s">
        <v>1715</v>
      </c>
    </row>
    <row r="546" spans="1:8" ht="30" hidden="1" customHeight="1" x14ac:dyDescent="0.3">
      <c r="A546" s="44">
        <f t="shared" si="10"/>
        <v>541</v>
      </c>
      <c r="B546" s="8" t="str">
        <f>CONCATENATE(Employees[[#This Row],[Lastname]]," ",Employees[[#This Row],[Firstname]], " ",LEFT(Employees[[#This Row],[Middlename]],1),IF(ISBLANK(Employees[[#This Row],[Middlename]])," ","."))</f>
        <v xml:space="preserve">RODRIGUEZ RAYMUNDO  </v>
      </c>
      <c r="C546" s="8" t="s">
        <v>560</v>
      </c>
      <c r="D546" s="8" t="s">
        <v>1655</v>
      </c>
      <c r="E546" s="8"/>
      <c r="F546" s="8" t="s">
        <v>1295</v>
      </c>
      <c r="G546" s="18" t="s">
        <v>1295</v>
      </c>
      <c r="H546" s="8" t="s">
        <v>291</v>
      </c>
    </row>
    <row r="547" spans="1:8" ht="30" hidden="1" customHeight="1" x14ac:dyDescent="0.3">
      <c r="A547" s="44">
        <f t="shared" si="10"/>
        <v>542</v>
      </c>
      <c r="B547" s="8" t="str">
        <f>CONCATENATE(Employees[[#This Row],[Lastname]]," ",Employees[[#This Row],[Firstname]], " ",LEFT(Employees[[#This Row],[Middlename]],1),IF(ISBLANK(Employees[[#This Row],[Middlename]])," ","."))</f>
        <v>RODRIGUEZ REIMART L.</v>
      </c>
      <c r="C547" s="8" t="s">
        <v>560</v>
      </c>
      <c r="D547" s="8" t="s">
        <v>1656</v>
      </c>
      <c r="E547" s="8" t="s">
        <v>1546</v>
      </c>
      <c r="F547" s="8" t="s">
        <v>1295</v>
      </c>
      <c r="G547" s="18" t="s">
        <v>1295</v>
      </c>
      <c r="H547" s="8" t="s">
        <v>1069</v>
      </c>
    </row>
    <row r="548" spans="1:8" ht="30" hidden="1" customHeight="1" x14ac:dyDescent="0.3">
      <c r="A548" s="44">
        <f t="shared" si="10"/>
        <v>543</v>
      </c>
      <c r="B548" s="8" t="str">
        <f>CONCATENATE(Employees[[#This Row],[Lastname]]," ",Employees[[#This Row],[Firstname]], " ",LEFT(Employees[[#This Row],[Middlename]],1),IF(ISBLANK(Employees[[#This Row],[Middlename]])," ","."))</f>
        <v xml:space="preserve">RODRIGUEZ RUEL  </v>
      </c>
      <c r="C548" s="8" t="s">
        <v>560</v>
      </c>
      <c r="D548" s="8" t="s">
        <v>1049</v>
      </c>
      <c r="E548" s="8"/>
      <c r="F548" s="8" t="s">
        <v>198</v>
      </c>
      <c r="G548" s="18" t="s">
        <v>2008</v>
      </c>
      <c r="H548" s="8" t="s">
        <v>291</v>
      </c>
    </row>
    <row r="549" spans="1:8" ht="30" hidden="1" customHeight="1" x14ac:dyDescent="0.3">
      <c r="A549" s="44">
        <f t="shared" si="10"/>
        <v>544</v>
      </c>
      <c r="B549" s="8" t="str">
        <f>CONCATENATE(Employees[[#This Row],[Lastname]]," ",Employees[[#This Row],[Firstname]], " ",LEFT(Employees[[#This Row],[Middlename]],1),IF(ISBLANK(Employees[[#This Row],[Middlename]])," ","."))</f>
        <v>ROLLE CARIZA P.</v>
      </c>
      <c r="C549" s="8" t="s">
        <v>1657</v>
      </c>
      <c r="D549" s="8" t="s">
        <v>1658</v>
      </c>
      <c r="E549" s="8" t="s">
        <v>1318</v>
      </c>
      <c r="F549" s="8" t="s">
        <v>1295</v>
      </c>
      <c r="G549" s="18" t="s">
        <v>1295</v>
      </c>
      <c r="H549" s="8" t="s">
        <v>135</v>
      </c>
    </row>
    <row r="550" spans="1:8" ht="30" hidden="1" customHeight="1" x14ac:dyDescent="0.3">
      <c r="A550" s="44">
        <f t="shared" si="10"/>
        <v>545</v>
      </c>
      <c r="B550" s="8" t="str">
        <f>CONCATENATE(Employees[[#This Row],[Lastname]]," ",Employees[[#This Row],[Firstname]], " ",LEFT(Employees[[#This Row],[Middlename]],1),IF(ISBLANK(Employees[[#This Row],[Middlename]])," ","."))</f>
        <v>ROLLE MICHELLYN G.</v>
      </c>
      <c r="C550" s="8" t="s">
        <v>1657</v>
      </c>
      <c r="D550" s="8" t="s">
        <v>1659</v>
      </c>
      <c r="E550" s="8" t="s">
        <v>1660</v>
      </c>
      <c r="F550" s="8" t="s">
        <v>1295</v>
      </c>
      <c r="G550" s="18" t="s">
        <v>1295</v>
      </c>
      <c r="H550" s="8" t="s">
        <v>97</v>
      </c>
    </row>
    <row r="551" spans="1:8" ht="30" hidden="1" customHeight="1" x14ac:dyDescent="0.3">
      <c r="A551" s="44">
        <f t="shared" si="10"/>
        <v>546</v>
      </c>
      <c r="B551" s="8" t="str">
        <f>CONCATENATE(Employees[[#This Row],[Lastname]]," ",Employees[[#This Row],[Firstname]], " ",LEFT(Employees[[#This Row],[Middlename]],1),IF(ISBLANK(Employees[[#This Row],[Middlename]])," ","."))</f>
        <v>ROMILLA EDITH D.</v>
      </c>
      <c r="C551" s="8" t="s">
        <v>154</v>
      </c>
      <c r="D551" s="8" t="s">
        <v>155</v>
      </c>
      <c r="E551" s="8" t="s">
        <v>119</v>
      </c>
      <c r="F551" s="8" t="s">
        <v>120</v>
      </c>
      <c r="G551" s="18" t="s">
        <v>2008</v>
      </c>
      <c r="H551" s="8" t="s">
        <v>156</v>
      </c>
    </row>
    <row r="552" spans="1:8" ht="30" hidden="1" customHeight="1" x14ac:dyDescent="0.3">
      <c r="A552" s="44">
        <f t="shared" si="10"/>
        <v>547</v>
      </c>
      <c r="B552" s="8" t="str">
        <f>CONCATENATE(Employees[[#This Row],[Lastname]]," ",Employees[[#This Row],[Firstname]], " ",LEFT(Employees[[#This Row],[Middlename]],1),IF(ISBLANK(Employees[[#This Row],[Middlename]])," ","."))</f>
        <v>ROMILLA MARIBEL P.</v>
      </c>
      <c r="C552" s="8" t="s">
        <v>154</v>
      </c>
      <c r="D552" s="8" t="s">
        <v>1661</v>
      </c>
      <c r="E552" s="8" t="s">
        <v>1662</v>
      </c>
      <c r="F552" s="8" t="s">
        <v>1295</v>
      </c>
      <c r="G552" s="18" t="s">
        <v>1295</v>
      </c>
      <c r="H552" s="8" t="s">
        <v>442</v>
      </c>
    </row>
    <row r="553" spans="1:8" ht="30" hidden="1" customHeight="1" x14ac:dyDescent="0.3">
      <c r="A553" s="44">
        <f t="shared" si="10"/>
        <v>548</v>
      </c>
      <c r="B553" s="8" t="str">
        <f>CONCATENATE(Employees[[#This Row],[Lastname]]," ",Employees[[#This Row],[Firstname]], " ",LEFT(Employees[[#This Row],[Middlename]],1),IF(ISBLANK(Employees[[#This Row],[Middlename]])," ","."))</f>
        <v>ROQUITE MAIRECAR L.</v>
      </c>
      <c r="C553" s="8" t="s">
        <v>1663</v>
      </c>
      <c r="D553" s="8" t="s">
        <v>1664</v>
      </c>
      <c r="E553" s="8" t="s">
        <v>229</v>
      </c>
      <c r="F553" s="8" t="s">
        <v>1295</v>
      </c>
      <c r="G553" s="18" t="s">
        <v>1295</v>
      </c>
      <c r="H553" s="8" t="s">
        <v>369</v>
      </c>
    </row>
    <row r="554" spans="1:8" ht="30" hidden="1" customHeight="1" x14ac:dyDescent="0.3">
      <c r="A554" s="44">
        <f t="shared" si="10"/>
        <v>549</v>
      </c>
      <c r="B554" s="8" t="str">
        <f>CONCATENATE(Employees[[#This Row],[Lastname]]," ",Employees[[#This Row],[Firstname]], " ",LEFT(Employees[[#This Row],[Middlename]],1),IF(ISBLANK(Employees[[#This Row],[Middlename]])," ","."))</f>
        <v>ROZUL FLORENCIA M.</v>
      </c>
      <c r="C554" s="8" t="s">
        <v>749</v>
      </c>
      <c r="D554" s="8" t="s">
        <v>750</v>
      </c>
      <c r="E554" s="8" t="s">
        <v>84</v>
      </c>
      <c r="F554" s="8" t="s">
        <v>751</v>
      </c>
      <c r="G554" s="8" t="s">
        <v>2008</v>
      </c>
      <c r="H554" s="8" t="s">
        <v>213</v>
      </c>
    </row>
    <row r="555" spans="1:8" ht="30" hidden="1" customHeight="1" x14ac:dyDescent="0.3">
      <c r="A555" s="44">
        <f t="shared" si="10"/>
        <v>550</v>
      </c>
      <c r="B555" s="8" t="str">
        <f>CONCATENATE(Employees[[#This Row],[Lastname]]," ",Employees[[#This Row],[Firstname]], " ",LEFT(Employees[[#This Row],[Middlename]],1),IF(ISBLANK(Employees[[#This Row],[Middlename]])," ","."))</f>
        <v>SABULAAN MARIA LEAH M.</v>
      </c>
      <c r="C555" s="8" t="s">
        <v>1665</v>
      </c>
      <c r="D555" s="8" t="s">
        <v>1666</v>
      </c>
      <c r="E555" s="8" t="s">
        <v>557</v>
      </c>
      <c r="F555" s="8" t="s">
        <v>1295</v>
      </c>
      <c r="G555" s="18" t="s">
        <v>1295</v>
      </c>
      <c r="H555" s="8" t="s">
        <v>141</v>
      </c>
    </row>
    <row r="556" spans="1:8" ht="30" hidden="1" customHeight="1" x14ac:dyDescent="0.3">
      <c r="A556" s="44">
        <f>A554+1</f>
        <v>550</v>
      </c>
      <c r="B556" s="8" t="str">
        <f>CONCATENATE(Employees[[#This Row],[Lastname]]," ",Employees[[#This Row],[Firstname]], " ",LEFT(Employees[[#This Row],[Middlename]],1),IF(ISBLANK(Employees[[#This Row],[Middlename]])," ","."))</f>
        <v>SALAZAR FRANCIS D.</v>
      </c>
      <c r="C556" s="8" t="s">
        <v>955</v>
      </c>
      <c r="D556" s="8" t="s">
        <v>603</v>
      </c>
      <c r="E556" s="8" t="s">
        <v>119</v>
      </c>
      <c r="F556" s="8" t="s">
        <v>1295</v>
      </c>
      <c r="G556" s="8"/>
      <c r="H556" s="8" t="s">
        <v>291</v>
      </c>
    </row>
    <row r="557" spans="1:8" ht="30" hidden="1" customHeight="1" x14ac:dyDescent="0.3">
      <c r="A557" s="44">
        <f>A555+1</f>
        <v>551</v>
      </c>
      <c r="B557" s="8" t="str">
        <f>CONCATENATE(Employees[[#This Row],[Lastname]]," ",Employees[[#This Row],[Firstname]], " ",LEFT(Employees[[#This Row],[Middlename]],1),IF(ISBLANK(Employees[[#This Row],[Middlename]])," ","."))</f>
        <v>SALONGA LUCY M.</v>
      </c>
      <c r="C557" s="8" t="s">
        <v>422</v>
      </c>
      <c r="D557" s="8" t="s">
        <v>949</v>
      </c>
      <c r="E557" s="8" t="s">
        <v>84</v>
      </c>
      <c r="F557" s="8" t="s">
        <v>352</v>
      </c>
      <c r="G557" s="8" t="s">
        <v>2008</v>
      </c>
      <c r="H557" s="8" t="s">
        <v>288</v>
      </c>
    </row>
    <row r="558" spans="1:8" ht="30" hidden="1" customHeight="1" x14ac:dyDescent="0.3">
      <c r="A558" s="44">
        <f t="shared" si="10"/>
        <v>552</v>
      </c>
      <c r="B558" s="8" t="str">
        <f>CONCATENATE(Employees[[#This Row],[Lastname]]," ",Employees[[#This Row],[Firstname]], " ",LEFT(Employees[[#This Row],[Middlename]],1),IF(ISBLANK(Employees[[#This Row],[Middlename]])," ","."))</f>
        <v>SAN JUAN EVA RUTH M.</v>
      </c>
      <c r="C558" s="8" t="s">
        <v>1667</v>
      </c>
      <c r="D558" s="8" t="s">
        <v>1668</v>
      </c>
      <c r="E558" s="8" t="s">
        <v>1669</v>
      </c>
      <c r="F558" s="8" t="s">
        <v>1295</v>
      </c>
      <c r="G558" s="18" t="s">
        <v>1295</v>
      </c>
      <c r="H558" s="8" t="s">
        <v>199</v>
      </c>
    </row>
    <row r="559" spans="1:8" ht="30" hidden="1" customHeight="1" x14ac:dyDescent="0.3">
      <c r="A559" s="44">
        <f t="shared" si="10"/>
        <v>553</v>
      </c>
      <c r="B559" s="8" t="str">
        <f>CONCATENATE(Employees[[#This Row],[Lastname]]," ",Employees[[#This Row],[Firstname]], " ",LEFT(Employees[[#This Row],[Middlename]],1),IF(ISBLANK(Employees[[#This Row],[Middlename]])," ","."))</f>
        <v>SANARES DAN T.</v>
      </c>
      <c r="C559" s="8" t="s">
        <v>1264</v>
      </c>
      <c r="D559" s="8" t="s">
        <v>1265</v>
      </c>
      <c r="E559" s="8" t="s">
        <v>463</v>
      </c>
      <c r="F559" s="8" t="s">
        <v>682</v>
      </c>
      <c r="G559" s="8" t="s">
        <v>2008</v>
      </c>
      <c r="H559" s="8" t="s">
        <v>135</v>
      </c>
    </row>
    <row r="560" spans="1:8" ht="30" hidden="1" customHeight="1" x14ac:dyDescent="0.3">
      <c r="A560" s="44">
        <f t="shared" si="10"/>
        <v>554</v>
      </c>
      <c r="B560" s="8" t="str">
        <f>CONCATENATE(Employees[[#This Row],[Lastname]]," ",Employees[[#This Row],[Firstname]], " ",LEFT(Employees[[#This Row],[Middlename]],1),IF(ISBLANK(Employees[[#This Row],[Middlename]])," ","."))</f>
        <v>SANTERA MARICRIS S.</v>
      </c>
      <c r="C560" s="8" t="s">
        <v>204</v>
      </c>
      <c r="D560" s="8" t="s">
        <v>205</v>
      </c>
      <c r="E560" s="8" t="s">
        <v>161</v>
      </c>
      <c r="F560" s="8" t="s">
        <v>96</v>
      </c>
      <c r="G560" s="8" t="s">
        <v>2008</v>
      </c>
      <c r="H560" s="8" t="s">
        <v>97</v>
      </c>
    </row>
    <row r="561" spans="1:8" ht="30" hidden="1" customHeight="1" x14ac:dyDescent="0.3">
      <c r="A561" s="44">
        <f t="shared" si="10"/>
        <v>555</v>
      </c>
      <c r="B561" s="8" t="str">
        <f>CONCATENATE(Employees[[#This Row],[Lastname]]," ",Employees[[#This Row],[Firstname]], " ",LEFT(Employees[[#This Row],[Middlename]],1),IF(ISBLANK(Employees[[#This Row],[Middlename]])," ","."))</f>
        <v>SARDINOLA  GINABLETH J.</v>
      </c>
      <c r="C561" s="8" t="s">
        <v>982</v>
      </c>
      <c r="D561" s="8" t="s">
        <v>983</v>
      </c>
      <c r="E561" s="8" t="s">
        <v>139</v>
      </c>
      <c r="F561" s="8" t="s">
        <v>125</v>
      </c>
      <c r="G561" s="18" t="s">
        <v>2008</v>
      </c>
      <c r="H561" s="8" t="s">
        <v>126</v>
      </c>
    </row>
    <row r="562" spans="1:8" ht="30" hidden="1" customHeight="1" x14ac:dyDescent="0.3">
      <c r="A562" s="44">
        <f t="shared" si="10"/>
        <v>556</v>
      </c>
      <c r="B562" s="8" t="str">
        <f>CONCATENATE(Employees[[#This Row],[Lastname]]," ",Employees[[#This Row],[Firstname]], " ",LEFT(Employees[[#This Row],[Middlename]],1),IF(ISBLANK(Employees[[#This Row],[Middlename]])," ","."))</f>
        <v>SARDIÑOLA REBECCA C.</v>
      </c>
      <c r="C562" s="8" t="s">
        <v>1670</v>
      </c>
      <c r="D562" s="8" t="s">
        <v>1671</v>
      </c>
      <c r="E562" s="8" t="s">
        <v>1672</v>
      </c>
      <c r="F562" s="8" t="s">
        <v>1295</v>
      </c>
      <c r="G562" s="18" t="s">
        <v>1295</v>
      </c>
      <c r="H562" s="8" t="s">
        <v>364</v>
      </c>
    </row>
    <row r="563" spans="1:8" ht="30" hidden="1" customHeight="1" x14ac:dyDescent="0.3">
      <c r="A563" s="44">
        <f t="shared" si="10"/>
        <v>557</v>
      </c>
      <c r="B563" s="8" t="str">
        <f>CONCATENATE(Employees[[#This Row],[Lastname]]," ",Employees[[#This Row],[Firstname]], " ",LEFT(Employees[[#This Row],[Middlename]],1),IF(ISBLANK(Employees[[#This Row],[Middlename]])," ","."))</f>
        <v>SARMIENTO TERESA E.</v>
      </c>
      <c r="C563" s="8" t="s">
        <v>1673</v>
      </c>
      <c r="D563" s="8" t="s">
        <v>1674</v>
      </c>
      <c r="E563" s="8" t="s">
        <v>1675</v>
      </c>
      <c r="F563" s="8" t="s">
        <v>1734</v>
      </c>
      <c r="G563" s="18" t="s">
        <v>1295</v>
      </c>
      <c r="H563" s="8" t="s">
        <v>97</v>
      </c>
    </row>
    <row r="564" spans="1:8" ht="30" hidden="1" customHeight="1" x14ac:dyDescent="0.3">
      <c r="A564" s="44">
        <f t="shared" si="10"/>
        <v>558</v>
      </c>
      <c r="B564" s="8" t="str">
        <f>CONCATENATE(Employees[[#This Row],[Lastname]]," ",Employees[[#This Row],[Firstname]], " ",LEFT(Employees[[#This Row],[Middlename]],1),IF(ISBLANK(Employees[[#This Row],[Middlename]])," ","."))</f>
        <v>SEDUCON LUCIO F.</v>
      </c>
      <c r="C564" s="8" t="s">
        <v>492</v>
      </c>
      <c r="D564" s="8" t="s">
        <v>493</v>
      </c>
      <c r="E564" s="8" t="s">
        <v>788</v>
      </c>
      <c r="F564" s="18" t="s">
        <v>120</v>
      </c>
      <c r="G564" s="18" t="s">
        <v>2008</v>
      </c>
      <c r="H564" s="8" t="s">
        <v>484</v>
      </c>
    </row>
    <row r="565" spans="1:8" ht="30" hidden="1" customHeight="1" x14ac:dyDescent="0.3">
      <c r="A565" s="44">
        <f t="shared" si="10"/>
        <v>559</v>
      </c>
      <c r="B565" s="8" t="str">
        <f>CONCATENATE(Employees[[#This Row],[Lastname]]," ",Employees[[#This Row],[Firstname]], " ",LEFT(Employees[[#This Row],[Middlename]],1),IF(ISBLANK(Employees[[#This Row],[Middlename]])," ","."))</f>
        <v>SEMBRANA JENNIE S.</v>
      </c>
      <c r="C565" s="8" t="s">
        <v>1676</v>
      </c>
      <c r="D565" s="8" t="s">
        <v>1677</v>
      </c>
      <c r="E565" s="8" t="s">
        <v>1678</v>
      </c>
      <c r="F565" s="8" t="s">
        <v>1712</v>
      </c>
      <c r="G565" s="18" t="s">
        <v>1712</v>
      </c>
      <c r="H565" s="8" t="s">
        <v>135</v>
      </c>
    </row>
    <row r="566" spans="1:8" ht="30" hidden="1" customHeight="1" x14ac:dyDescent="0.3">
      <c r="A566" s="44">
        <f t="shared" si="10"/>
        <v>560</v>
      </c>
      <c r="B566" s="8" t="str">
        <f>CONCATENATE(Employees[[#This Row],[Lastname]]," ",Employees[[#This Row],[Firstname]], " ",LEFT(Employees[[#This Row],[Middlename]],1),IF(ISBLANK(Employees[[#This Row],[Middlename]])," ","."))</f>
        <v>SEÑA MARILYN B.</v>
      </c>
      <c r="C566" s="8" t="s">
        <v>756</v>
      </c>
      <c r="D566" s="8" t="s">
        <v>757</v>
      </c>
      <c r="E566" s="8" t="s">
        <v>145</v>
      </c>
      <c r="F566" s="8" t="s">
        <v>198</v>
      </c>
      <c r="G566" s="18" t="s">
        <v>2008</v>
      </c>
      <c r="H566" s="8" t="s">
        <v>262</v>
      </c>
    </row>
    <row r="567" spans="1:8" ht="30" hidden="1" customHeight="1" x14ac:dyDescent="0.3">
      <c r="A567" s="44">
        <f t="shared" si="10"/>
        <v>561</v>
      </c>
      <c r="B567" s="8" t="str">
        <f>CONCATENATE(Employees[[#This Row],[Lastname]]," ",Employees[[#This Row],[Firstname]], " ",LEFT(Employees[[#This Row],[Middlename]],1),IF(ISBLANK(Employees[[#This Row],[Middlename]])," ","."))</f>
        <v>SEPINO BRIGIDA M.</v>
      </c>
      <c r="C567" s="8" t="s">
        <v>1075</v>
      </c>
      <c r="D567" s="8" t="s">
        <v>753</v>
      </c>
      <c r="E567" s="8" t="s">
        <v>692</v>
      </c>
      <c r="F567" s="8" t="s">
        <v>212</v>
      </c>
      <c r="G567" s="18" t="s">
        <v>2008</v>
      </c>
      <c r="H567" s="8" t="s">
        <v>213</v>
      </c>
    </row>
    <row r="568" spans="1:8" ht="30" hidden="1" customHeight="1" x14ac:dyDescent="0.3">
      <c r="A568" s="44">
        <f t="shared" si="10"/>
        <v>562</v>
      </c>
      <c r="B568" s="8" t="str">
        <f>CONCATENATE(Employees[[#This Row],[Lastname]]," ",Employees[[#This Row],[Firstname]], " ",LEFT(Employees[[#This Row],[Middlename]],1),IF(ISBLANK(Employees[[#This Row],[Middlename]])," ","."))</f>
        <v>SESMA LAZARO C.</v>
      </c>
      <c r="C568" s="8" t="s">
        <v>1345</v>
      </c>
      <c r="D568" s="8" t="s">
        <v>1679</v>
      </c>
      <c r="E568" s="8" t="s">
        <v>134</v>
      </c>
      <c r="F568" s="8" t="s">
        <v>1295</v>
      </c>
      <c r="G568" s="18" t="s">
        <v>1295</v>
      </c>
      <c r="H568" s="8" t="s">
        <v>199</v>
      </c>
    </row>
    <row r="569" spans="1:8" ht="30" hidden="1" customHeight="1" x14ac:dyDescent="0.3">
      <c r="A569" s="44">
        <f t="shared" si="10"/>
        <v>563</v>
      </c>
      <c r="B569" s="8" t="str">
        <f>CONCATENATE(Employees[[#This Row],[Lastname]]," ",Employees[[#This Row],[Firstname]], " ",LEFT(Employees[[#This Row],[Middlename]],1),IF(ISBLANK(Employees[[#This Row],[Middlename]])," ","."))</f>
        <v xml:space="preserve">SIERRA SALVADOR  </v>
      </c>
      <c r="C569" s="8" t="s">
        <v>1680</v>
      </c>
      <c r="D569" s="8" t="s">
        <v>1681</v>
      </c>
      <c r="E569" s="8"/>
      <c r="F569" s="8" t="s">
        <v>1295</v>
      </c>
      <c r="G569" s="18" t="s">
        <v>1295</v>
      </c>
      <c r="H569" s="8" t="s">
        <v>199</v>
      </c>
    </row>
    <row r="570" spans="1:8" ht="30" hidden="1" customHeight="1" x14ac:dyDescent="0.3">
      <c r="A570" s="44">
        <f t="shared" si="10"/>
        <v>564</v>
      </c>
      <c r="B570" s="8" t="str">
        <f>CONCATENATE(Employees[[#This Row],[Lastname]]," ",Employees[[#This Row],[Firstname]], " ",LEFT(Employees[[#This Row],[Middlename]],1),IF(ISBLANK(Employees[[#This Row],[Middlename]])," ","."))</f>
        <v>SIM JO RITZELLE C.</v>
      </c>
      <c r="C570" s="8" t="s">
        <v>1054</v>
      </c>
      <c r="D570" s="8" t="s">
        <v>1055</v>
      </c>
      <c r="E570" s="8" t="s">
        <v>587</v>
      </c>
      <c r="F570" s="8" t="s">
        <v>1295</v>
      </c>
      <c r="G570" s="18" t="s">
        <v>1295</v>
      </c>
      <c r="H570" s="8" t="s">
        <v>135</v>
      </c>
    </row>
    <row r="571" spans="1:8" ht="30" hidden="1" customHeight="1" x14ac:dyDescent="0.3">
      <c r="A571" s="44">
        <f t="shared" si="10"/>
        <v>565</v>
      </c>
      <c r="B571" s="8" t="str">
        <f>CONCATENATE(Employees[[#This Row],[Lastname]]," ",Employees[[#This Row],[Firstname]], " ",LEFT(Employees[[#This Row],[Middlename]],1),IF(ISBLANK(Employees[[#This Row],[Middlename]])," ","."))</f>
        <v>SIM JO RITZELLE C.</v>
      </c>
      <c r="C571" s="8" t="s">
        <v>1054</v>
      </c>
      <c r="D571" s="8" t="s">
        <v>1055</v>
      </c>
      <c r="E571" s="8" t="s">
        <v>587</v>
      </c>
      <c r="F571" s="8" t="s">
        <v>96</v>
      </c>
      <c r="G571" s="8" t="s">
        <v>2008</v>
      </c>
      <c r="H571" s="8" t="s">
        <v>135</v>
      </c>
    </row>
    <row r="572" spans="1:8" ht="30" hidden="1" customHeight="1" x14ac:dyDescent="0.3">
      <c r="A572" s="44">
        <f t="shared" si="10"/>
        <v>566</v>
      </c>
      <c r="B572" s="8" t="str">
        <f>CONCATENATE(Employees[[#This Row],[Lastname]]," ",Employees[[#This Row],[Firstname]], " ",LEFT(Employees[[#This Row],[Middlename]],1),IF(ISBLANK(Employees[[#This Row],[Middlename]])," ","."))</f>
        <v xml:space="preserve">SOLANOY KARENE  </v>
      </c>
      <c r="C572" s="8" t="s">
        <v>705</v>
      </c>
      <c r="D572" s="8" t="s">
        <v>706</v>
      </c>
      <c r="E572" s="8"/>
      <c r="F572" s="18" t="s">
        <v>2018</v>
      </c>
      <c r="G572" s="18" t="s">
        <v>2008</v>
      </c>
      <c r="H572" s="8" t="s">
        <v>97</v>
      </c>
    </row>
    <row r="573" spans="1:8" ht="30" hidden="1" customHeight="1" x14ac:dyDescent="0.3">
      <c r="A573" s="44">
        <f t="shared" si="10"/>
        <v>567</v>
      </c>
      <c r="B573" s="8" t="str">
        <f>CONCATENATE(Employees[[#This Row],[Lastname]]," ",Employees[[#This Row],[Firstname]], " ",LEFT(Employees[[#This Row],[Middlename]],1),IF(ISBLANK(Employees[[#This Row],[Middlename]])," ","."))</f>
        <v>SORIANO FRANCISCO O.</v>
      </c>
      <c r="C573" s="8" t="s">
        <v>1682</v>
      </c>
      <c r="D573" s="8" t="s">
        <v>1590</v>
      </c>
      <c r="E573" s="8" t="s">
        <v>534</v>
      </c>
      <c r="F573" s="8" t="s">
        <v>1295</v>
      </c>
      <c r="G573" s="18" t="s">
        <v>1295</v>
      </c>
      <c r="H573" s="8" t="s">
        <v>1713</v>
      </c>
    </row>
    <row r="574" spans="1:8" ht="30" hidden="1" customHeight="1" x14ac:dyDescent="0.3">
      <c r="A574" s="44">
        <f t="shared" si="10"/>
        <v>568</v>
      </c>
      <c r="B574" s="8" t="str">
        <f>CONCATENATE(Employees[[#This Row],[Lastname]]," ",Employees[[#This Row],[Firstname]], " ",LEFT(Employees[[#This Row],[Middlename]],1),IF(ISBLANK(Employees[[#This Row],[Middlename]])," ","."))</f>
        <v>SUMAGUI DESZERIE ANN A.</v>
      </c>
      <c r="C574" s="8" t="s">
        <v>317</v>
      </c>
      <c r="D574" s="8" t="s">
        <v>1683</v>
      </c>
      <c r="E574" s="8" t="s">
        <v>1378</v>
      </c>
      <c r="F574" s="8" t="s">
        <v>1729</v>
      </c>
      <c r="G574" s="8" t="s">
        <v>2008</v>
      </c>
      <c r="H574" s="8" t="s">
        <v>97</v>
      </c>
    </row>
    <row r="575" spans="1:8" ht="30" hidden="1" customHeight="1" x14ac:dyDescent="0.3">
      <c r="A575" s="44">
        <f t="shared" si="10"/>
        <v>569</v>
      </c>
      <c r="B575" s="8" t="str">
        <f>CONCATENATE(Employees[[#This Row],[Lastname]]," ",Employees[[#This Row],[Firstname]], " ",LEFT(Employees[[#This Row],[Middlename]],1),IF(ISBLANK(Employees[[#This Row],[Middlename]])," ","."))</f>
        <v>SUMAGUI FELICITAS M.</v>
      </c>
      <c r="C575" s="8" t="s">
        <v>317</v>
      </c>
      <c r="D575" s="8" t="s">
        <v>1684</v>
      </c>
      <c r="E575" s="8" t="s">
        <v>84</v>
      </c>
      <c r="F575" s="8" t="s">
        <v>1295</v>
      </c>
      <c r="G575" s="18" t="s">
        <v>1295</v>
      </c>
      <c r="H575" s="8" t="s">
        <v>213</v>
      </c>
    </row>
    <row r="576" spans="1:8" ht="30" hidden="1" customHeight="1" x14ac:dyDescent="0.3">
      <c r="A576" s="44">
        <f t="shared" si="10"/>
        <v>570</v>
      </c>
      <c r="B576" s="8" t="str">
        <f>CONCATENATE(Employees[[#This Row],[Lastname]]," ",Employees[[#This Row],[Firstname]], " ",LEFT(Employees[[#This Row],[Middlename]],1),IF(ISBLANK(Employees[[#This Row],[Middlename]])," ","."))</f>
        <v>SUMAGUI LORENA P.</v>
      </c>
      <c r="C576" s="8" t="s">
        <v>317</v>
      </c>
      <c r="D576" s="8" t="s">
        <v>191</v>
      </c>
      <c r="E576" s="8" t="s">
        <v>1685</v>
      </c>
      <c r="F576" s="8" t="s">
        <v>1295</v>
      </c>
      <c r="G576" s="18" t="s">
        <v>1295</v>
      </c>
      <c r="H576" s="8" t="s">
        <v>1735</v>
      </c>
    </row>
    <row r="577" spans="1:8" ht="30" hidden="1" customHeight="1" x14ac:dyDescent="0.3">
      <c r="A577" s="44">
        <f t="shared" si="10"/>
        <v>571</v>
      </c>
      <c r="B577" s="8" t="str">
        <f>CONCATENATE(Employees[[#This Row],[Lastname]]," ",Employees[[#This Row],[Firstname]], " ",LEFT(Employees[[#This Row],[Middlename]],1),IF(ISBLANK(Employees[[#This Row],[Middlename]])," ","."))</f>
        <v>SUMAGUI MARISSA D.</v>
      </c>
      <c r="C577" s="8" t="s">
        <v>317</v>
      </c>
      <c r="D577" s="8" t="s">
        <v>185</v>
      </c>
      <c r="E577" s="8" t="s">
        <v>100</v>
      </c>
      <c r="F577" s="8" t="s">
        <v>198</v>
      </c>
      <c r="G577" s="18" t="s">
        <v>2008</v>
      </c>
      <c r="H577" s="8" t="s">
        <v>273</v>
      </c>
    </row>
    <row r="578" spans="1:8" ht="30" hidden="1" customHeight="1" x14ac:dyDescent="0.3">
      <c r="A578" s="44">
        <f t="shared" si="10"/>
        <v>572</v>
      </c>
      <c r="B578" s="8" t="str">
        <f>CONCATENATE(Employees[[#This Row],[Lastname]]," ",Employees[[#This Row],[Firstname]], " ",LEFT(Employees[[#This Row],[Middlename]],1),IF(ISBLANK(Employees[[#This Row],[Middlename]])," ","."))</f>
        <v xml:space="preserve">SUMAONG DANILO  </v>
      </c>
      <c r="C578" s="8" t="s">
        <v>308</v>
      </c>
      <c r="D578" s="8" t="s">
        <v>309</v>
      </c>
      <c r="E578" s="8"/>
      <c r="F578" s="8" t="s">
        <v>310</v>
      </c>
      <c r="G578" s="18" t="s">
        <v>2008</v>
      </c>
      <c r="H578" s="8" t="s">
        <v>311</v>
      </c>
    </row>
    <row r="579" spans="1:8" ht="30" hidden="1" customHeight="1" x14ac:dyDescent="0.3">
      <c r="A579" s="44">
        <f t="shared" si="10"/>
        <v>573</v>
      </c>
      <c r="B579" s="8" t="str">
        <f>CONCATENATE(Employees[[#This Row],[Lastname]]," ",Employees[[#This Row],[Firstname]], " ",LEFT(Employees[[#This Row],[Middlename]],1),IF(ISBLANK(Employees[[#This Row],[Middlename]])," ","."))</f>
        <v>SUÑIGA CARLOS J.</v>
      </c>
      <c r="C579" s="8" t="s">
        <v>137</v>
      </c>
      <c r="D579" s="8" t="s">
        <v>138</v>
      </c>
      <c r="E579" s="8" t="s">
        <v>193</v>
      </c>
      <c r="F579" s="8" t="s">
        <v>140</v>
      </c>
      <c r="G579" s="8" t="s">
        <v>2008</v>
      </c>
      <c r="H579" s="8" t="s">
        <v>141</v>
      </c>
    </row>
    <row r="580" spans="1:8" ht="30" hidden="1" customHeight="1" x14ac:dyDescent="0.3">
      <c r="A580" s="44">
        <f t="shared" si="10"/>
        <v>574</v>
      </c>
      <c r="B580" s="8" t="str">
        <f>CONCATENATE(Employees[[#This Row],[Lastname]]," ",Employees[[#This Row],[Firstname]], " ",LEFT(Employees[[#This Row],[Middlename]],1),IF(ISBLANK(Employees[[#This Row],[Middlename]])," ","."))</f>
        <v>SUSA NANETE B.</v>
      </c>
      <c r="C580" s="8" t="s">
        <v>799</v>
      </c>
      <c r="D580" s="8" t="s">
        <v>800</v>
      </c>
      <c r="E580" s="8" t="s">
        <v>145</v>
      </c>
      <c r="F580" s="8" t="s">
        <v>801</v>
      </c>
      <c r="G580" s="18" t="s">
        <v>2008</v>
      </c>
      <c r="H580" s="8" t="s">
        <v>97</v>
      </c>
    </row>
    <row r="581" spans="1:8" ht="30" hidden="1" customHeight="1" x14ac:dyDescent="0.3">
      <c r="A581" s="44">
        <f t="shared" si="10"/>
        <v>575</v>
      </c>
      <c r="B581" s="8" t="str">
        <f>CONCATENATE(Employees[[#This Row],[Lastname]]," ",Employees[[#This Row],[Firstname]], " ",LEFT(Employees[[#This Row],[Middlename]],1),IF(ISBLANK(Employees[[#This Row],[Middlename]])," ","."))</f>
        <v>TAMAYO MARIA ELLAINE III B.</v>
      </c>
      <c r="C581" s="8" t="s">
        <v>1061</v>
      </c>
      <c r="D581" s="8" t="s">
        <v>1062</v>
      </c>
      <c r="E581" s="8" t="s">
        <v>881</v>
      </c>
      <c r="F581" s="8" t="s">
        <v>198</v>
      </c>
      <c r="G581" s="18" t="s">
        <v>2008</v>
      </c>
      <c r="H581" s="18" t="s">
        <v>103</v>
      </c>
    </row>
    <row r="582" spans="1:8" ht="30" hidden="1" customHeight="1" x14ac:dyDescent="0.3">
      <c r="A582" s="44">
        <f t="shared" si="10"/>
        <v>576</v>
      </c>
      <c r="B582" s="8" t="str">
        <f>CONCATENATE(Employees[[#This Row],[Lastname]]," ",Employees[[#This Row],[Firstname]], " ",LEFT(Employees[[#This Row],[Middlename]],1),IF(ISBLANK(Employees[[#This Row],[Middlename]])," ","."))</f>
        <v>TAÑEDO MARIA EVELYN C.</v>
      </c>
      <c r="C582" s="8" t="s">
        <v>613</v>
      </c>
      <c r="D582" s="8" t="s">
        <v>614</v>
      </c>
      <c r="E582" s="8" t="s">
        <v>1332</v>
      </c>
      <c r="F582" s="8" t="s">
        <v>125</v>
      </c>
      <c r="G582" s="18" t="s">
        <v>2008</v>
      </c>
      <c r="H582" s="18" t="s">
        <v>182</v>
      </c>
    </row>
    <row r="583" spans="1:8" ht="30" hidden="1" customHeight="1" x14ac:dyDescent="0.3">
      <c r="A583" s="44">
        <f t="shared" si="10"/>
        <v>577</v>
      </c>
      <c r="B583" s="8" t="str">
        <f>CONCATENATE(Employees[[#This Row],[Lastname]]," ",Employees[[#This Row],[Firstname]], " ",LEFT(Employees[[#This Row],[Middlename]],1),IF(ISBLANK(Employees[[#This Row],[Middlename]])," ","."))</f>
        <v xml:space="preserve">TAPAY EDWARD  </v>
      </c>
      <c r="C583" s="8" t="s">
        <v>1686</v>
      </c>
      <c r="D583" s="8" t="s">
        <v>1687</v>
      </c>
      <c r="E583" s="8"/>
      <c r="F583" s="8" t="s">
        <v>1295</v>
      </c>
      <c r="G583" s="18" t="s">
        <v>1295</v>
      </c>
      <c r="H583" s="18" t="s">
        <v>291</v>
      </c>
    </row>
    <row r="584" spans="1:8" ht="30" hidden="1" customHeight="1" x14ac:dyDescent="0.3">
      <c r="A584" s="44">
        <f t="shared" si="10"/>
        <v>578</v>
      </c>
      <c r="B584" s="8" t="str">
        <f>CONCATENATE(Employees[[#This Row],[Lastname]]," ",Employees[[#This Row],[Firstname]], " ",LEFT(Employees[[#This Row],[Middlename]],1),IF(ISBLANK(Employees[[#This Row],[Middlename]])," ","."))</f>
        <v>TIBAYAN EUFEMIA O.</v>
      </c>
      <c r="C584" s="8" t="s">
        <v>956</v>
      </c>
      <c r="D584" s="8" t="s">
        <v>1688</v>
      </c>
      <c r="E584" s="8" t="s">
        <v>495</v>
      </c>
      <c r="F584" s="8" t="s">
        <v>1295</v>
      </c>
      <c r="G584" s="18" t="s">
        <v>1295</v>
      </c>
      <c r="H584" s="8" t="s">
        <v>135</v>
      </c>
    </row>
    <row r="585" spans="1:8" ht="30" hidden="1" customHeight="1" x14ac:dyDescent="0.3">
      <c r="A585" s="44">
        <f t="shared" ref="A585:A627" si="11">A584+1</f>
        <v>579</v>
      </c>
      <c r="B585" s="8" t="str">
        <f>CONCATENATE(Employees[[#This Row],[Lastname]]," ",Employees[[#This Row],[Firstname]], " ",LEFT(Employees[[#This Row],[Middlename]],1),IF(ISBLANK(Employees[[#This Row],[Middlename]])," ","."))</f>
        <v>TIMPLE ALLAN R.</v>
      </c>
      <c r="C585" s="8" t="s">
        <v>1689</v>
      </c>
      <c r="D585" s="8" t="s">
        <v>1439</v>
      </c>
      <c r="E585" s="8" t="s">
        <v>675</v>
      </c>
      <c r="F585" s="8" t="s">
        <v>1295</v>
      </c>
      <c r="G585" s="18" t="s">
        <v>1295</v>
      </c>
      <c r="H585" s="8" t="s">
        <v>1717</v>
      </c>
    </row>
    <row r="586" spans="1:8" ht="30" hidden="1" customHeight="1" x14ac:dyDescent="0.3">
      <c r="A586" s="44">
        <f t="shared" si="11"/>
        <v>580</v>
      </c>
      <c r="B586" s="8" t="str">
        <f>CONCATENATE(Employees[[#This Row],[Lastname]]," ",Employees[[#This Row],[Firstname]], " ",LEFT(Employees[[#This Row],[Middlename]],1),IF(ISBLANK(Employees[[#This Row],[Middlename]])," ","."))</f>
        <v>TINAZA JHOANNA MARIE D.</v>
      </c>
      <c r="C586" s="8" t="s">
        <v>1690</v>
      </c>
      <c r="D586" s="8" t="s">
        <v>1691</v>
      </c>
      <c r="E586" s="8" t="s">
        <v>100</v>
      </c>
      <c r="F586" s="8" t="s">
        <v>1295</v>
      </c>
      <c r="G586" s="18" t="s">
        <v>1295</v>
      </c>
      <c r="H586" s="8" t="s">
        <v>97</v>
      </c>
    </row>
    <row r="587" spans="1:8" ht="30" hidden="1" customHeight="1" x14ac:dyDescent="0.3">
      <c r="A587" s="44">
        <f t="shared" si="11"/>
        <v>581</v>
      </c>
      <c r="B587" s="8" t="str">
        <f>CONCATENATE(Employees[[#This Row],[Lastname]]," ",Employees[[#This Row],[Firstname]], " ",LEFT(Employees[[#This Row],[Middlename]],1),IF(ISBLANK(Employees[[#This Row],[Middlename]])," ","."))</f>
        <v>TOLENTINO CAROLINA E.</v>
      </c>
      <c r="C587" s="8" t="s">
        <v>283</v>
      </c>
      <c r="D587" s="8" t="s">
        <v>545</v>
      </c>
      <c r="E587" s="8" t="s">
        <v>960</v>
      </c>
      <c r="F587" s="8" t="s">
        <v>198</v>
      </c>
      <c r="G587" s="18" t="s">
        <v>2008</v>
      </c>
      <c r="H587" s="8" t="s">
        <v>540</v>
      </c>
    </row>
    <row r="588" spans="1:8" ht="30" hidden="1" customHeight="1" x14ac:dyDescent="0.3">
      <c r="A588" s="44">
        <f t="shared" si="11"/>
        <v>582</v>
      </c>
      <c r="B588" s="8" t="str">
        <f>CONCATENATE(Employees[[#This Row],[Lastname]]," ",Employees[[#This Row],[Firstname]], " ",LEFT(Employees[[#This Row],[Middlename]],1),IF(ISBLANK(Employees[[#This Row],[Middlename]])," ","."))</f>
        <v>TOLENTINO FE M.</v>
      </c>
      <c r="C588" s="8" t="s">
        <v>283</v>
      </c>
      <c r="D588" s="8" t="s">
        <v>284</v>
      </c>
      <c r="E588" s="8" t="s">
        <v>84</v>
      </c>
      <c r="F588" s="8" t="s">
        <v>125</v>
      </c>
      <c r="G588" s="18" t="s">
        <v>2008</v>
      </c>
      <c r="H588" s="8" t="s">
        <v>199</v>
      </c>
    </row>
    <row r="589" spans="1:8" ht="30" hidden="1" customHeight="1" x14ac:dyDescent="0.3">
      <c r="A589" s="44">
        <f t="shared" si="11"/>
        <v>583</v>
      </c>
      <c r="B589" s="8" t="str">
        <f>CONCATENATE(Employees[[#This Row],[Lastname]]," ",Employees[[#This Row],[Firstname]], " ",LEFT(Employees[[#This Row],[Middlename]],1),IF(ISBLANK(Employees[[#This Row],[Middlename]])," ","."))</f>
        <v>TOPACIO ABEGAIL P.</v>
      </c>
      <c r="C589" s="8" t="s">
        <v>1303</v>
      </c>
      <c r="D589" s="8" t="s">
        <v>1304</v>
      </c>
      <c r="E589" s="8" t="s">
        <v>176</v>
      </c>
      <c r="F589" s="8" t="s">
        <v>1723</v>
      </c>
      <c r="G589" s="18" t="s">
        <v>1295</v>
      </c>
      <c r="H589" s="18" t="s">
        <v>97</v>
      </c>
    </row>
    <row r="590" spans="1:8" ht="30" hidden="1" customHeight="1" x14ac:dyDescent="0.3">
      <c r="A590" s="44">
        <f t="shared" si="11"/>
        <v>584</v>
      </c>
      <c r="B590" s="8" t="str">
        <f>CONCATENATE(Employees[[#This Row],[Lastname]]," ",Employees[[#This Row],[Firstname]], " ",LEFT(Employees[[#This Row],[Middlename]],1),IF(ISBLANK(Employees[[#This Row],[Middlename]])," ","."))</f>
        <v>TOPACIO ABEGAIL P.</v>
      </c>
      <c r="C590" s="8" t="s">
        <v>1303</v>
      </c>
      <c r="D590" s="8" t="s">
        <v>1304</v>
      </c>
      <c r="E590" s="8" t="s">
        <v>176</v>
      </c>
      <c r="F590" s="8" t="s">
        <v>192</v>
      </c>
      <c r="G590" s="8" t="s">
        <v>2008</v>
      </c>
      <c r="H590" s="8" t="s">
        <v>97</v>
      </c>
    </row>
    <row r="591" spans="1:8" ht="30" hidden="1" customHeight="1" x14ac:dyDescent="0.3">
      <c r="A591" s="44">
        <f>A589+1</f>
        <v>584</v>
      </c>
      <c r="B591" s="8" t="str">
        <f>CONCATENATE(Employees[[#This Row],[Lastname]]," ",Employees[[#This Row],[Firstname]], " ",LEFT(Employees[[#This Row],[Middlename]],1),IF(ISBLANK(Employees[[#This Row],[Middlename]])," ","."))</f>
        <v xml:space="preserve">TORRES  ALLAN  </v>
      </c>
      <c r="C591" s="8" t="s">
        <v>2179</v>
      </c>
      <c r="D591" s="8" t="s">
        <v>1439</v>
      </c>
      <c r="E591" s="8"/>
      <c r="F591" s="8" t="s">
        <v>1295</v>
      </c>
      <c r="G591" s="8"/>
      <c r="H591" s="8" t="s">
        <v>2180</v>
      </c>
    </row>
    <row r="592" spans="1:8" ht="30" hidden="1" customHeight="1" x14ac:dyDescent="0.3">
      <c r="A592" s="44">
        <f>A590+1</f>
        <v>585</v>
      </c>
      <c r="B592" s="8" t="str">
        <f>CONCATENATE(Employees[[#This Row],[Lastname]]," ",Employees[[#This Row],[Firstname]], " ",LEFT(Employees[[#This Row],[Middlename]],1),IF(ISBLANK(Employees[[#This Row],[Middlename]])," ","."))</f>
        <v>TORRES DINAH G.</v>
      </c>
      <c r="C592" s="8" t="s">
        <v>463</v>
      </c>
      <c r="D592" s="8" t="s">
        <v>807</v>
      </c>
      <c r="E592" s="8" t="s">
        <v>366</v>
      </c>
      <c r="F592" s="8" t="s">
        <v>808</v>
      </c>
      <c r="G592" s="18" t="s">
        <v>2008</v>
      </c>
      <c r="H592" s="8" t="s">
        <v>369</v>
      </c>
    </row>
    <row r="593" spans="1:8" ht="30" hidden="1" customHeight="1" x14ac:dyDescent="0.3">
      <c r="A593" s="44">
        <f t="shared" si="11"/>
        <v>586</v>
      </c>
      <c r="B593" s="8" t="str">
        <f>CONCATENATE(Employees[[#This Row],[Lastname]]," ",Employees[[#This Row],[Firstname]], " ",LEFT(Employees[[#This Row],[Middlename]],1),IF(ISBLANK(Employees[[#This Row],[Middlename]])," ","."))</f>
        <v>TORRES MOISES Q.</v>
      </c>
      <c r="C593" s="8" t="s">
        <v>463</v>
      </c>
      <c r="D593" s="8" t="s">
        <v>1692</v>
      </c>
      <c r="E593" s="8" t="s">
        <v>279</v>
      </c>
      <c r="F593" s="8" t="s">
        <v>1295</v>
      </c>
      <c r="G593" s="18" t="s">
        <v>1295</v>
      </c>
      <c r="H593" s="8" t="s">
        <v>593</v>
      </c>
    </row>
    <row r="594" spans="1:8" ht="30" hidden="1" customHeight="1" x14ac:dyDescent="0.3">
      <c r="A594" s="44">
        <f t="shared" si="11"/>
        <v>587</v>
      </c>
      <c r="B594" s="8" t="str">
        <f>CONCATENATE(Employees[[#This Row],[Lastname]]," ",Employees[[#This Row],[Firstname]], " ",LEFT(Employees[[#This Row],[Middlename]],1),IF(ISBLANK(Employees[[#This Row],[Middlename]])," ","."))</f>
        <v>TORRES SONIA M.</v>
      </c>
      <c r="C594" s="8" t="s">
        <v>463</v>
      </c>
      <c r="D594" s="8" t="s">
        <v>464</v>
      </c>
      <c r="E594" s="8" t="s">
        <v>84</v>
      </c>
      <c r="F594" s="8" t="s">
        <v>465</v>
      </c>
      <c r="G594" s="18" t="s">
        <v>2008</v>
      </c>
      <c r="H594" s="8" t="s">
        <v>466</v>
      </c>
    </row>
    <row r="595" spans="1:8" ht="30" hidden="1" customHeight="1" x14ac:dyDescent="0.3">
      <c r="A595" s="44">
        <f t="shared" si="11"/>
        <v>588</v>
      </c>
      <c r="B595" s="8" t="str">
        <f>CONCATENATE(Employees[[#This Row],[Lastname]]," ",Employees[[#This Row],[Firstname]], " ",LEFT(Employees[[#This Row],[Middlename]],1),IF(ISBLANK(Employees[[#This Row],[Middlename]])," ","."))</f>
        <v>TULIAO FLORDELIZA M.</v>
      </c>
      <c r="C595" s="8" t="s">
        <v>953</v>
      </c>
      <c r="D595" s="8" t="s">
        <v>356</v>
      </c>
      <c r="E595" s="8" t="s">
        <v>84</v>
      </c>
      <c r="F595" s="8" t="s">
        <v>120</v>
      </c>
      <c r="G595" s="18" t="s">
        <v>2008</v>
      </c>
      <c r="H595" s="8" t="s">
        <v>442</v>
      </c>
    </row>
    <row r="596" spans="1:8" ht="30" hidden="1" customHeight="1" x14ac:dyDescent="0.3">
      <c r="A596" s="44">
        <f t="shared" si="11"/>
        <v>589</v>
      </c>
      <c r="B596" s="8" t="str">
        <f>CONCATENATE(Employees[[#This Row],[Lastname]]," ",Employees[[#This Row],[Firstname]], " ",LEFT(Employees[[#This Row],[Middlename]],1),IF(ISBLANK(Employees[[#This Row],[Middlename]])," ","."))</f>
        <v>UNTALAN DIVINA R.</v>
      </c>
      <c r="C596" s="8" t="s">
        <v>661</v>
      </c>
      <c r="D596" s="8" t="s">
        <v>662</v>
      </c>
      <c r="E596" s="8" t="s">
        <v>333</v>
      </c>
      <c r="F596" s="8" t="s">
        <v>198</v>
      </c>
      <c r="G596" s="18" t="s">
        <v>2008</v>
      </c>
      <c r="H596" s="8" t="s">
        <v>103</v>
      </c>
    </row>
    <row r="597" spans="1:8" ht="30" hidden="1" customHeight="1" x14ac:dyDescent="0.3">
      <c r="A597" s="44">
        <f t="shared" si="11"/>
        <v>590</v>
      </c>
      <c r="B597" s="8" t="str">
        <f>CONCATENATE(Employees[[#This Row],[Lastname]]," ",Employees[[#This Row],[Firstname]], " ",LEFT(Employees[[#This Row],[Middlename]],1),IF(ISBLANK(Employees[[#This Row],[Middlename]])," ","."))</f>
        <v>VALDEZ JACKILYN A.</v>
      </c>
      <c r="C597" s="8" t="s">
        <v>1310</v>
      </c>
      <c r="D597" s="8" t="s">
        <v>1693</v>
      </c>
      <c r="E597" s="8" t="s">
        <v>1694</v>
      </c>
      <c r="F597" s="8" t="s">
        <v>1295</v>
      </c>
      <c r="G597" s="18" t="s">
        <v>1295</v>
      </c>
      <c r="H597" s="8" t="s">
        <v>199</v>
      </c>
    </row>
    <row r="598" spans="1:8" ht="30" hidden="1" customHeight="1" x14ac:dyDescent="0.3">
      <c r="A598" s="44">
        <f t="shared" si="11"/>
        <v>591</v>
      </c>
      <c r="B598" s="8" t="str">
        <f>CONCATENATE(Employees[[#This Row],[Lastname]]," ",Employees[[#This Row],[Firstname]], " ",LEFT(Employees[[#This Row],[Middlename]],1),IF(ISBLANK(Employees[[#This Row],[Middlename]])," ","."))</f>
        <v>VARGAS ARNOLD A.</v>
      </c>
      <c r="C598" s="8" t="s">
        <v>787</v>
      </c>
      <c r="D598" s="8" t="s">
        <v>1403</v>
      </c>
      <c r="E598" s="8" t="s">
        <v>88</v>
      </c>
      <c r="F598" s="8" t="s">
        <v>1295</v>
      </c>
      <c r="G598" s="18" t="s">
        <v>1295</v>
      </c>
      <c r="H598" s="8" t="s">
        <v>97</v>
      </c>
    </row>
    <row r="599" spans="1:8" ht="30" hidden="1" customHeight="1" x14ac:dyDescent="0.3">
      <c r="A599" s="44">
        <f t="shared" si="11"/>
        <v>592</v>
      </c>
      <c r="B599" s="8" t="str">
        <f>CONCATENATE(Employees[[#This Row],[Lastname]]," ",Employees[[#This Row],[Firstname]], " ",LEFT(Employees[[#This Row],[Middlename]],1),IF(ISBLANK(Employees[[#This Row],[Middlename]])," ","."))</f>
        <v>VARGAS MELINDA M.</v>
      </c>
      <c r="C599" s="8" t="s">
        <v>787</v>
      </c>
      <c r="D599" s="8" t="s">
        <v>506</v>
      </c>
      <c r="E599" s="8" t="s">
        <v>1695</v>
      </c>
      <c r="F599" s="8" t="s">
        <v>1295</v>
      </c>
      <c r="G599" s="18" t="s">
        <v>1295</v>
      </c>
      <c r="H599" s="8" t="s">
        <v>213</v>
      </c>
    </row>
    <row r="600" spans="1:8" ht="30" hidden="1" customHeight="1" x14ac:dyDescent="0.3">
      <c r="A600" s="44">
        <f t="shared" si="11"/>
        <v>593</v>
      </c>
      <c r="B600" s="8" t="str">
        <f>CONCATENATE(Employees[[#This Row],[Lastname]]," ",Employees[[#This Row],[Firstname]], " ",LEFT(Employees[[#This Row],[Middlename]],1),IF(ISBLANK(Employees[[#This Row],[Middlename]])," ","."))</f>
        <v xml:space="preserve">VASQUEZ JAYSON  </v>
      </c>
      <c r="C600" s="8" t="s">
        <v>1696</v>
      </c>
      <c r="D600" s="8" t="s">
        <v>1697</v>
      </c>
      <c r="E600" s="8"/>
      <c r="F600" s="8" t="s">
        <v>1712</v>
      </c>
      <c r="G600" s="18" t="s">
        <v>1712</v>
      </c>
      <c r="H600" s="8" t="s">
        <v>1713</v>
      </c>
    </row>
    <row r="601" spans="1:8" ht="30" hidden="1" customHeight="1" x14ac:dyDescent="0.3">
      <c r="A601" s="44">
        <f t="shared" si="11"/>
        <v>594</v>
      </c>
      <c r="B601" s="8" t="str">
        <f>CONCATENATE(Employees[[#This Row],[Lastname]]," ",Employees[[#This Row],[Firstname]], " ",LEFT(Employees[[#This Row],[Middlename]],1),IF(ISBLANK(Employees[[#This Row],[Middlename]])," ","."))</f>
        <v>VELUZ DORMILUNA E.</v>
      </c>
      <c r="C601" s="8" t="s">
        <v>379</v>
      </c>
      <c r="D601" s="8" t="s">
        <v>380</v>
      </c>
      <c r="E601" s="8" t="s">
        <v>803</v>
      </c>
      <c r="F601" s="8" t="s">
        <v>382</v>
      </c>
      <c r="G601" s="18" t="s">
        <v>2008</v>
      </c>
      <c r="H601" s="8" t="s">
        <v>369</v>
      </c>
    </row>
    <row r="602" spans="1:8" ht="30" hidden="1" customHeight="1" x14ac:dyDescent="0.3">
      <c r="A602" s="44">
        <f>A600+1</f>
        <v>594</v>
      </c>
      <c r="B602" s="8" t="str">
        <f>CONCATENATE(Employees[[#This Row],[Lastname]]," ",Employees[[#This Row],[Firstname]], " ",LEFT(Employees[[#This Row],[Middlename]],1),IF(ISBLANK(Employees[[#This Row],[Middlename]])," ","."))</f>
        <v>VERGARA CIAN ASHLEEN J.</v>
      </c>
      <c r="C602" s="8" t="s">
        <v>726</v>
      </c>
      <c r="D602" s="8" t="s">
        <v>2177</v>
      </c>
      <c r="E602" s="8" t="s">
        <v>139</v>
      </c>
      <c r="F602" s="8" t="s">
        <v>1712</v>
      </c>
      <c r="G602" s="8"/>
      <c r="H602" s="8" t="s">
        <v>2071</v>
      </c>
    </row>
    <row r="603" spans="1:8" ht="30" hidden="1" customHeight="1" x14ac:dyDescent="0.3">
      <c r="A603" s="44">
        <f>A601+1</f>
        <v>595</v>
      </c>
      <c r="B603" s="8" t="str">
        <f>CONCATENATE(Employees[[#This Row],[Lastname]]," ",Employees[[#This Row],[Firstname]], " ",LEFT(Employees[[#This Row],[Middlename]],1),IF(ISBLANK(Employees[[#This Row],[Middlename]])," ","."))</f>
        <v>VERGARA ANACIETA M.</v>
      </c>
      <c r="C603" s="8" t="s">
        <v>726</v>
      </c>
      <c r="D603" s="8" t="s">
        <v>739</v>
      </c>
      <c r="E603" s="8" t="s">
        <v>84</v>
      </c>
      <c r="F603" s="8" t="s">
        <v>212</v>
      </c>
      <c r="G603" s="18" t="s">
        <v>2008</v>
      </c>
      <c r="H603" s="8" t="s">
        <v>213</v>
      </c>
    </row>
    <row r="604" spans="1:8" ht="30" hidden="1" customHeight="1" x14ac:dyDescent="0.3">
      <c r="A604" s="44">
        <f t="shared" si="11"/>
        <v>596</v>
      </c>
      <c r="B604" s="8" t="str">
        <f>CONCATENATE(Employees[[#This Row],[Lastname]]," ",Employees[[#This Row],[Firstname]], " ",LEFT(Employees[[#This Row],[Middlename]],1),IF(ISBLANK(Employees[[#This Row],[Middlename]])," ","."))</f>
        <v>VERGARA CATHERINE R.</v>
      </c>
      <c r="C604" s="8" t="s">
        <v>726</v>
      </c>
      <c r="D604" s="8" t="s">
        <v>1167</v>
      </c>
      <c r="E604" s="8" t="s">
        <v>333</v>
      </c>
      <c r="F604" s="8" t="s">
        <v>212</v>
      </c>
      <c r="G604" s="18" t="s">
        <v>2008</v>
      </c>
      <c r="H604" s="8" t="s">
        <v>213</v>
      </c>
    </row>
    <row r="605" spans="1:8" ht="30" hidden="1" customHeight="1" x14ac:dyDescent="0.3">
      <c r="A605" s="44">
        <f t="shared" si="11"/>
        <v>597</v>
      </c>
      <c r="B605" s="8" t="str">
        <f>CONCATENATE(Employees[[#This Row],[Lastname]]," ",Employees[[#This Row],[Firstname]], " ",LEFT(Employees[[#This Row],[Middlename]],1),IF(ISBLANK(Employees[[#This Row],[Middlename]])," ","."))</f>
        <v>VERGARA ESTELITA A.</v>
      </c>
      <c r="C605" s="8" t="s">
        <v>726</v>
      </c>
      <c r="D605" s="8" t="s">
        <v>424</v>
      </c>
      <c r="E605" s="8" t="s">
        <v>88</v>
      </c>
      <c r="F605" s="8" t="s">
        <v>1295</v>
      </c>
      <c r="G605" s="18" t="s">
        <v>1295</v>
      </c>
      <c r="H605" s="8" t="s">
        <v>97</v>
      </c>
    </row>
    <row r="606" spans="1:8" ht="30" hidden="1" customHeight="1" x14ac:dyDescent="0.3">
      <c r="A606" s="44">
        <f t="shared" si="11"/>
        <v>598</v>
      </c>
      <c r="B606" s="8" t="str">
        <f>CONCATENATE(Employees[[#This Row],[Lastname]]," ",Employees[[#This Row],[Firstname]], " ",LEFT(Employees[[#This Row],[Middlename]],1),IF(ISBLANK(Employees[[#This Row],[Middlename]])," ","."))</f>
        <v>VERGARA TERESITA J.</v>
      </c>
      <c r="C606" s="8" t="s">
        <v>726</v>
      </c>
      <c r="D606" s="8" t="s">
        <v>428</v>
      </c>
      <c r="E606" s="8" t="s">
        <v>139</v>
      </c>
      <c r="F606" s="8" t="s">
        <v>120</v>
      </c>
      <c r="G606" s="18" t="s">
        <v>2008</v>
      </c>
      <c r="H606" s="8" t="s">
        <v>97</v>
      </c>
    </row>
    <row r="607" spans="1:8" ht="30" hidden="1" customHeight="1" x14ac:dyDescent="0.3">
      <c r="A607" s="44">
        <f t="shared" si="11"/>
        <v>599</v>
      </c>
      <c r="B607" s="8" t="str">
        <f>CONCATENATE(Employees[[#This Row],[Lastname]]," ",Employees[[#This Row],[Firstname]], " ",LEFT(Employees[[#This Row],[Middlename]],1),IF(ISBLANK(Employees[[#This Row],[Middlename]])," ","."))</f>
        <v>VIDA CHARMAINE R.</v>
      </c>
      <c r="C607" s="8" t="s">
        <v>1088</v>
      </c>
      <c r="D607" s="8" t="s">
        <v>1089</v>
      </c>
      <c r="E607" s="8" t="s">
        <v>1090</v>
      </c>
      <c r="F607" s="8" t="s">
        <v>125</v>
      </c>
      <c r="G607" s="18" t="s">
        <v>2008</v>
      </c>
      <c r="H607" s="8" t="s">
        <v>126</v>
      </c>
    </row>
    <row r="608" spans="1:8" ht="30" hidden="1" customHeight="1" x14ac:dyDescent="0.3">
      <c r="A608" s="44">
        <f t="shared" si="11"/>
        <v>600</v>
      </c>
      <c r="B608" s="8" t="str">
        <f>CONCATENATE(Employees[[#This Row],[Lastname]]," ",Employees[[#This Row],[Firstname]], " ",LEFT(Employees[[#This Row],[Middlename]],1),IF(ISBLANK(Employees[[#This Row],[Middlename]])," ","."))</f>
        <v>VIDALLO WINNIE R.</v>
      </c>
      <c r="C608" s="8" t="s">
        <v>412</v>
      </c>
      <c r="D608" s="8" t="s">
        <v>413</v>
      </c>
      <c r="E608" s="8" t="s">
        <v>333</v>
      </c>
      <c r="F608" s="8" t="s">
        <v>393</v>
      </c>
      <c r="G608" s="8" t="s">
        <v>2008</v>
      </c>
      <c r="H608" s="8" t="s">
        <v>103</v>
      </c>
    </row>
    <row r="609" spans="1:8" ht="30" hidden="1" customHeight="1" x14ac:dyDescent="0.3">
      <c r="A609" s="44">
        <f t="shared" si="11"/>
        <v>601</v>
      </c>
      <c r="B609" s="8" t="str">
        <f>CONCATENATE(Employees[[#This Row],[Lastname]]," ",Employees[[#This Row],[Firstname]], " ",LEFT(Employees[[#This Row],[Middlename]],1),IF(ISBLANK(Employees[[#This Row],[Middlename]])," ","."))</f>
        <v>VIDAMO ROXANNE D.</v>
      </c>
      <c r="C609" s="8" t="s">
        <v>865</v>
      </c>
      <c r="D609" s="8" t="s">
        <v>1698</v>
      </c>
      <c r="E609" s="8" t="s">
        <v>119</v>
      </c>
      <c r="F609" s="8" t="s">
        <v>1719</v>
      </c>
      <c r="G609" s="8" t="s">
        <v>1712</v>
      </c>
      <c r="H609" s="8" t="s">
        <v>1710</v>
      </c>
    </row>
    <row r="610" spans="1:8" ht="30" hidden="1" customHeight="1" x14ac:dyDescent="0.3">
      <c r="A610" s="44">
        <f t="shared" si="11"/>
        <v>602</v>
      </c>
      <c r="B610" s="8" t="str">
        <f>CONCATENATE(Employees[[#This Row],[Lastname]]," ",Employees[[#This Row],[Firstname]], " ",LEFT(Employees[[#This Row],[Middlename]],1),IF(ISBLANK(Employees[[#This Row],[Middlename]])," ","."))</f>
        <v>VILLANUEVA AVERRYLE NICOLE V.</v>
      </c>
      <c r="C610" s="8" t="s">
        <v>348</v>
      </c>
      <c r="D610" s="8" t="s">
        <v>1699</v>
      </c>
      <c r="E610" s="8" t="s">
        <v>1700</v>
      </c>
      <c r="F610" s="8" t="s">
        <v>1712</v>
      </c>
      <c r="G610" s="18" t="s">
        <v>1712</v>
      </c>
      <c r="H610" s="8" t="s">
        <v>135</v>
      </c>
    </row>
    <row r="611" spans="1:8" ht="30" hidden="1" customHeight="1" x14ac:dyDescent="0.3">
      <c r="A611" s="44">
        <f t="shared" si="11"/>
        <v>603</v>
      </c>
      <c r="B611" s="8" t="str">
        <f>CONCATENATE(Employees[[#This Row],[Lastname]]," ",Employees[[#This Row],[Firstname]], " ",LEFT(Employees[[#This Row],[Middlename]],1),IF(ISBLANK(Employees[[#This Row],[Middlename]])," ","."))</f>
        <v>VILLANUEVA CHRISTIANNE FAYE A.</v>
      </c>
      <c r="C611" s="18" t="s">
        <v>348</v>
      </c>
      <c r="D611" s="18" t="s">
        <v>2146</v>
      </c>
      <c r="E611" s="18" t="s">
        <v>88</v>
      </c>
      <c r="F611" s="18" t="s">
        <v>274</v>
      </c>
      <c r="G611" s="8"/>
      <c r="H611" s="18" t="s">
        <v>273</v>
      </c>
    </row>
    <row r="612" spans="1:8" ht="30" hidden="1" customHeight="1" x14ac:dyDescent="0.3">
      <c r="A612" s="44">
        <f t="shared" si="11"/>
        <v>604</v>
      </c>
      <c r="B612" s="8" t="str">
        <f>CONCATENATE(Employees[[#This Row],[Lastname]]," ",Employees[[#This Row],[Firstname]], " ",LEFT(Employees[[#This Row],[Middlename]],1),IF(ISBLANK(Employees[[#This Row],[Middlename]])," ","."))</f>
        <v>VILLANUEVA DAVE RONILLO V.</v>
      </c>
      <c r="C612" s="8" t="s">
        <v>348</v>
      </c>
      <c r="D612" s="8" t="s">
        <v>1701</v>
      </c>
      <c r="E612" s="8" t="s">
        <v>726</v>
      </c>
      <c r="F612" s="8" t="s">
        <v>1295</v>
      </c>
      <c r="G612" s="18" t="s">
        <v>1295</v>
      </c>
      <c r="H612" s="8" t="s">
        <v>273</v>
      </c>
    </row>
    <row r="613" spans="1:8" ht="30" hidden="1" customHeight="1" x14ac:dyDescent="0.3">
      <c r="A613" s="44">
        <f t="shared" si="11"/>
        <v>605</v>
      </c>
      <c r="B613" s="8" t="str">
        <f>CONCATENATE(Employees[[#This Row],[Lastname]]," ",Employees[[#This Row],[Firstname]], " ",LEFT(Employees[[#This Row],[Middlename]],1),IF(ISBLANK(Employees[[#This Row],[Middlename]])," ","."))</f>
        <v>VILLANUEVA ISMAEL D.</v>
      </c>
      <c r="C613" s="8" t="s">
        <v>348</v>
      </c>
      <c r="D613" s="8" t="s">
        <v>1702</v>
      </c>
      <c r="E613" s="8" t="s">
        <v>119</v>
      </c>
      <c r="F613" s="8" t="s">
        <v>1295</v>
      </c>
      <c r="G613" s="18" t="s">
        <v>1295</v>
      </c>
      <c r="H613" s="8" t="s">
        <v>135</v>
      </c>
    </row>
    <row r="614" spans="1:8" ht="30" hidden="1" customHeight="1" x14ac:dyDescent="0.3">
      <c r="A614" s="44">
        <f t="shared" si="11"/>
        <v>606</v>
      </c>
      <c r="B614" s="8" t="str">
        <f>CONCATENATE(Employees[[#This Row],[Lastname]]," ",Employees[[#This Row],[Firstname]], " ",LEFT(Employees[[#This Row],[Middlename]],1),IF(ISBLANK(Employees[[#This Row],[Middlename]])," ","."))</f>
        <v>VILLANUEVA MARELYN A.</v>
      </c>
      <c r="C614" s="18" t="s">
        <v>348</v>
      </c>
      <c r="D614" s="18" t="s">
        <v>2112</v>
      </c>
      <c r="E614" s="18" t="s">
        <v>1356</v>
      </c>
      <c r="F614" s="18" t="s">
        <v>1295</v>
      </c>
      <c r="G614" s="18"/>
      <c r="H614" s="18" t="s">
        <v>2113</v>
      </c>
    </row>
    <row r="615" spans="1:8" ht="30" hidden="1" customHeight="1" x14ac:dyDescent="0.3">
      <c r="A615" s="44">
        <f t="shared" si="11"/>
        <v>607</v>
      </c>
      <c r="B615" s="8" t="str">
        <f>CONCATENATE(Employees[[#This Row],[Lastname]]," ",Employees[[#This Row],[Firstname]], " ",LEFT(Employees[[#This Row],[Middlename]],1),IF(ISBLANK(Employees[[#This Row],[Middlename]])," ","."))</f>
        <v>VILLANUEVA MARILYN L.</v>
      </c>
      <c r="C615" s="8" t="s">
        <v>348</v>
      </c>
      <c r="D615" s="8" t="s">
        <v>757</v>
      </c>
      <c r="E615" s="8" t="s">
        <v>229</v>
      </c>
      <c r="F615" s="8" t="s">
        <v>1295</v>
      </c>
      <c r="G615" s="18" t="s">
        <v>1295</v>
      </c>
      <c r="H615" s="8" t="s">
        <v>1713</v>
      </c>
    </row>
    <row r="616" spans="1:8" ht="30" hidden="1" customHeight="1" x14ac:dyDescent="0.3">
      <c r="A616" s="44">
        <f t="shared" si="11"/>
        <v>608</v>
      </c>
      <c r="B616" s="8" t="str">
        <f>CONCATENATE(Employees[[#This Row],[Lastname]]," ",Employees[[#This Row],[Firstname]], " ",LEFT(Employees[[#This Row],[Middlename]],1),IF(ISBLANK(Employees[[#This Row],[Middlename]])," ","."))</f>
        <v>VILLANUEVA MARIO A.</v>
      </c>
      <c r="C616" s="8" t="s">
        <v>348</v>
      </c>
      <c r="D616" s="8" t="s">
        <v>599</v>
      </c>
      <c r="E616" s="8" t="s">
        <v>222</v>
      </c>
      <c r="F616" s="18" t="s">
        <v>125</v>
      </c>
      <c r="G616" s="18" t="s">
        <v>2008</v>
      </c>
      <c r="H616" s="8" t="s">
        <v>1109</v>
      </c>
    </row>
    <row r="617" spans="1:8" ht="30" hidden="1" customHeight="1" x14ac:dyDescent="0.3">
      <c r="A617" s="44">
        <f t="shared" si="11"/>
        <v>609</v>
      </c>
      <c r="B617" s="8" t="str">
        <f>CONCATENATE(Employees[[#This Row],[Lastname]]," ",Employees[[#This Row],[Firstname]], " ",LEFT(Employees[[#This Row],[Middlename]],1),IF(ISBLANK(Employees[[#This Row],[Middlename]])," ","."))</f>
        <v>VILLANUEVA PABLO B.</v>
      </c>
      <c r="C617" s="8" t="s">
        <v>348</v>
      </c>
      <c r="D617" s="8" t="s">
        <v>349</v>
      </c>
      <c r="E617" s="8" t="s">
        <v>145</v>
      </c>
      <c r="F617" s="8" t="s">
        <v>198</v>
      </c>
      <c r="G617" s="18" t="s">
        <v>2008</v>
      </c>
      <c r="H617" s="8" t="s">
        <v>199</v>
      </c>
    </row>
    <row r="618" spans="1:8" ht="30" hidden="1" customHeight="1" x14ac:dyDescent="0.3">
      <c r="A618" s="44">
        <f t="shared" si="11"/>
        <v>610</v>
      </c>
      <c r="B618" s="8" t="str">
        <f>CONCATENATE(Employees[[#This Row],[Lastname]]," ",Employees[[#This Row],[Firstname]], " ",LEFT(Employees[[#This Row],[Middlename]],1),IF(ISBLANK(Employees[[#This Row],[Middlename]])," ","."))</f>
        <v>VILLANUEVA RICHELLE A.</v>
      </c>
      <c r="C618" s="8" t="s">
        <v>348</v>
      </c>
      <c r="D618" s="8" t="s">
        <v>1703</v>
      </c>
      <c r="E618" s="8" t="s">
        <v>666</v>
      </c>
      <c r="F618" s="8" t="s">
        <v>1295</v>
      </c>
      <c r="G618" s="18" t="s">
        <v>1295</v>
      </c>
      <c r="H618" s="8" t="s">
        <v>1713</v>
      </c>
    </row>
    <row r="619" spans="1:8" ht="30" hidden="1" customHeight="1" x14ac:dyDescent="0.3">
      <c r="A619" s="44">
        <f t="shared" si="11"/>
        <v>611</v>
      </c>
      <c r="B619" s="8" t="str">
        <f>CONCATENATE(Employees[[#This Row],[Lastname]]," ",Employees[[#This Row],[Firstname]], " ",LEFT(Employees[[#This Row],[Middlename]],1),IF(ISBLANK(Employees[[#This Row],[Middlename]])," ","."))</f>
        <v>VILLAPANDO JENITA M.</v>
      </c>
      <c r="C619" s="8" t="s">
        <v>1274</v>
      </c>
      <c r="D619" s="8" t="s">
        <v>1275</v>
      </c>
      <c r="E619" s="8" t="s">
        <v>692</v>
      </c>
      <c r="F619" s="8" t="s">
        <v>1276</v>
      </c>
      <c r="G619" s="8" t="s">
        <v>2008</v>
      </c>
      <c r="H619" s="8" t="s">
        <v>97</v>
      </c>
    </row>
    <row r="620" spans="1:8" ht="30" hidden="1" customHeight="1" x14ac:dyDescent="0.3">
      <c r="A620" s="44">
        <f t="shared" si="11"/>
        <v>612</v>
      </c>
      <c r="B620" s="8" t="str">
        <f>CONCATENATE(Employees[[#This Row],[Lastname]]," ",Employees[[#This Row],[Firstname]], " ",LEFT(Employees[[#This Row],[Middlename]],1),IF(ISBLANK(Employees[[#This Row],[Middlename]])," ","."))</f>
        <v xml:space="preserve">VILLARDO REY  </v>
      </c>
      <c r="C620" s="8" t="s">
        <v>1704</v>
      </c>
      <c r="D620" s="8" t="s">
        <v>1705</v>
      </c>
      <c r="E620" s="8"/>
      <c r="F620" s="8" t="s">
        <v>1295</v>
      </c>
      <c r="G620" s="18" t="s">
        <v>1295</v>
      </c>
      <c r="H620" s="8" t="s">
        <v>209</v>
      </c>
    </row>
    <row r="621" spans="1:8" ht="30" hidden="1" customHeight="1" x14ac:dyDescent="0.3">
      <c r="A621" s="44">
        <f t="shared" si="11"/>
        <v>613</v>
      </c>
      <c r="B621" s="8" t="str">
        <f>CONCATENATE(Employees[[#This Row],[Lastname]]," ",Employees[[#This Row],[Firstname]], " ",LEFT(Employees[[#This Row],[Middlename]],1),IF(ISBLANK(Employees[[#This Row],[Middlename]])," ","."))</f>
        <v>VILLAVIRAY MA. CANDELARIA D.</v>
      </c>
      <c r="C621" s="8" t="s">
        <v>680</v>
      </c>
      <c r="D621" s="8" t="s">
        <v>681</v>
      </c>
      <c r="E621" s="8" t="s">
        <v>119</v>
      </c>
      <c r="F621" s="8" t="s">
        <v>682</v>
      </c>
      <c r="G621" s="8" t="s">
        <v>2008</v>
      </c>
      <c r="H621" s="8" t="s">
        <v>199</v>
      </c>
    </row>
    <row r="622" spans="1:8" ht="30" hidden="1" customHeight="1" x14ac:dyDescent="0.3">
      <c r="A622" s="44">
        <f t="shared" si="11"/>
        <v>614</v>
      </c>
      <c r="B622" s="8" t="str">
        <f>CONCATENATE(Employees[[#This Row],[Lastname]]," ",Employees[[#This Row],[Firstname]], " ",LEFT(Employees[[#This Row],[Middlename]],1),IF(ISBLANK(Employees[[#This Row],[Middlename]])," ","."))</f>
        <v>VILLAVIRAY MAR CLYDE D.</v>
      </c>
      <c r="C622" s="8" t="s">
        <v>680</v>
      </c>
      <c r="D622" s="8" t="s">
        <v>687</v>
      </c>
      <c r="E622" s="8" t="s">
        <v>119</v>
      </c>
      <c r="F622" s="8" t="s">
        <v>688</v>
      </c>
      <c r="G622" s="8" t="s">
        <v>2008</v>
      </c>
      <c r="H622" s="8" t="s">
        <v>135</v>
      </c>
    </row>
    <row r="623" spans="1:8" ht="30" hidden="1" customHeight="1" x14ac:dyDescent="0.3">
      <c r="A623" s="44">
        <f t="shared" si="11"/>
        <v>615</v>
      </c>
      <c r="B623" s="8" t="str">
        <f>CONCATENATE(Employees[[#This Row],[Lastname]]," ",Employees[[#This Row],[Firstname]], " ",LEFT(Employees[[#This Row],[Middlename]],1),IF(ISBLANK(Employees[[#This Row],[Middlename]])," ","."))</f>
        <v>ZAFRA CHEYSSER A.</v>
      </c>
      <c r="C623" s="8" t="s">
        <v>1706</v>
      </c>
      <c r="D623" s="8" t="s">
        <v>1707</v>
      </c>
      <c r="E623" s="8" t="s">
        <v>1708</v>
      </c>
      <c r="F623" s="8" t="s">
        <v>1295</v>
      </c>
      <c r="G623" s="18" t="s">
        <v>1295</v>
      </c>
      <c r="H623" s="8" t="s">
        <v>1294</v>
      </c>
    </row>
    <row r="624" spans="1:8" ht="30" hidden="1" customHeight="1" x14ac:dyDescent="0.3">
      <c r="A624" s="44">
        <f t="shared" si="11"/>
        <v>616</v>
      </c>
      <c r="B624" s="8" t="str">
        <f>CONCATENATE(Employees[[#This Row],[Lastname]]," ",Employees[[#This Row],[Firstname]], " ",LEFT(Employees[[#This Row],[Middlename]],1),IF(ISBLANK(Employees[[#This Row],[Middlename]])," ","."))</f>
        <v>ZAFRA REYNANTE B.</v>
      </c>
      <c r="C624" s="8" t="s">
        <v>1706</v>
      </c>
      <c r="D624" s="8" t="s">
        <v>1709</v>
      </c>
      <c r="E624" s="8" t="s">
        <v>145</v>
      </c>
      <c r="F624" s="8" t="s">
        <v>1295</v>
      </c>
      <c r="G624" s="18" t="s">
        <v>1295</v>
      </c>
      <c r="H624" s="8" t="s">
        <v>1713</v>
      </c>
    </row>
    <row r="625" spans="1:8" ht="30" hidden="1" customHeight="1" x14ac:dyDescent="0.3">
      <c r="A625" s="44">
        <f t="shared" si="11"/>
        <v>617</v>
      </c>
      <c r="B625" s="8" t="str">
        <f>CONCATENATE(Employees[[#This Row],[Lastname]]," ",Employees[[#This Row],[Firstname]], " ",LEFT(Employees[[#This Row],[Middlename]],1),IF(ISBLANK(Employees[[#This Row],[Middlename]])," ","."))</f>
        <v>ZAFRA REYNANTE B.</v>
      </c>
      <c r="C625" s="8" t="s">
        <v>1706</v>
      </c>
      <c r="D625" s="8" t="s">
        <v>1709</v>
      </c>
      <c r="E625" s="8" t="s">
        <v>145</v>
      </c>
      <c r="F625" s="8" t="s">
        <v>1295</v>
      </c>
      <c r="G625" s="18" t="s">
        <v>1295</v>
      </c>
      <c r="H625" s="8" t="s">
        <v>1713</v>
      </c>
    </row>
    <row r="626" spans="1:8" ht="30" hidden="1" customHeight="1" x14ac:dyDescent="0.3">
      <c r="A626" s="44">
        <f t="shared" si="11"/>
        <v>618</v>
      </c>
      <c r="B626" s="8" t="str">
        <f>CONCATENATE(Employees[[#This Row],[Lastname]]," ",Employees[[#This Row],[Firstname]], " ",LEFT(Employees[[#This Row],[Middlename]],1),IF(ISBLANK(Employees[[#This Row],[Middlename]])," ","."))</f>
        <v>ZALDIVIA MIRIAM F.</v>
      </c>
      <c r="C626" s="8" t="s">
        <v>1072</v>
      </c>
      <c r="D626" s="8" t="s">
        <v>1073</v>
      </c>
      <c r="E626" s="8" t="s">
        <v>433</v>
      </c>
      <c r="F626" s="8" t="s">
        <v>125</v>
      </c>
      <c r="G626" s="18" t="s">
        <v>2008</v>
      </c>
      <c r="H626" s="8" t="s">
        <v>156</v>
      </c>
    </row>
    <row r="627" spans="1:8" ht="30" hidden="1" customHeight="1" x14ac:dyDescent="0.3">
      <c r="A627" s="44">
        <f t="shared" si="11"/>
        <v>619</v>
      </c>
      <c r="B627" s="8" t="str">
        <f>CONCATENATE(Employees[[#This Row],[Lastname]]," ",Employees[[#This Row],[Firstname]], " ",LEFT(Employees[[#This Row],[Middlename]],1),IF(ISBLANK(Employees[[#This Row],[Middlename]])," ","."))</f>
        <v>ZALDIVIA MIRIAM F.</v>
      </c>
      <c r="C627" s="8" t="s">
        <v>1072</v>
      </c>
      <c r="D627" s="8" t="s">
        <v>1073</v>
      </c>
      <c r="E627" s="8" t="s">
        <v>433</v>
      </c>
      <c r="F627" s="8" t="s">
        <v>125</v>
      </c>
      <c r="G627" s="18" t="s">
        <v>2008</v>
      </c>
      <c r="H627" s="8" t="s">
        <v>156</v>
      </c>
    </row>
  </sheetData>
  <sheetProtection formatColumns="0" selectLockedCells="1" selectUnlockedCells="1"/>
  <phoneticPr fontId="29" type="noConversion"/>
  <dataValidations xWindow="189" yWindow="482" count="1">
    <dataValidation allowBlank="1" showInputMessage="1" showErrorMessage="1" prompt="Employee names are in this column under this heading" sqref="F12 F3:G11 B3:E627 F13:G627" xr:uid="{00000000-0002-0000-0300-000000000000}"/>
  </dataValidations>
  <pageMargins left="0.7" right="0.7" top="0.75" bottom="0.75" header="0.3" footer="0.3"/>
  <pageSetup scale="56" fitToHeight="0"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theme="9"/>
    <pageSetUpPr fitToPage="1"/>
  </sheetPr>
  <dimension ref="B1:C17"/>
  <sheetViews>
    <sheetView showGridLines="0" topLeftCell="A4" workbookViewId="0">
      <selection activeCell="I12" sqref="I12"/>
    </sheetView>
  </sheetViews>
  <sheetFormatPr defaultRowHeight="30" customHeight="1" x14ac:dyDescent="0.3"/>
  <cols>
    <col min="1" max="1" width="2.6640625" customWidth="1"/>
    <col min="2" max="2" width="26.6640625" customWidth="1"/>
    <col min="3" max="3" width="25.6640625" customWidth="1"/>
    <col min="4" max="4" width="2.6640625" customWidth="1"/>
  </cols>
  <sheetData>
    <row r="1" spans="2:3" ht="39.9" customHeight="1" x14ac:dyDescent="0.3">
      <c r="B1" s="17" t="s">
        <v>6</v>
      </c>
    </row>
    <row r="2" spans="2:3" ht="15" customHeight="1" x14ac:dyDescent="0.3"/>
    <row r="3" spans="2:3" ht="30" customHeight="1" x14ac:dyDescent="0.3">
      <c r="B3" s="9" t="s">
        <v>6</v>
      </c>
      <c r="C3" s="9" t="s">
        <v>8</v>
      </c>
    </row>
    <row r="4" spans="2:3" ht="30" customHeight="1" x14ac:dyDescent="0.3">
      <c r="B4" s="10">
        <f ca="1">DATE(YEAR(TODAY()),1,1)</f>
        <v>44927</v>
      </c>
      <c r="C4" s="8" t="s">
        <v>9</v>
      </c>
    </row>
    <row r="5" spans="2:3" ht="30" customHeight="1" x14ac:dyDescent="0.3">
      <c r="B5" s="10">
        <v>43628</v>
      </c>
      <c r="C5" s="8" t="s">
        <v>11</v>
      </c>
    </row>
    <row r="6" spans="2:3" ht="30" customHeight="1" x14ac:dyDescent="0.3">
      <c r="B6" s="10">
        <f ca="1">DATE(YEAR(TODAY()),12,24)</f>
        <v>45284</v>
      </c>
      <c r="C6" s="18" t="s">
        <v>78</v>
      </c>
    </row>
    <row r="7" spans="2:3" ht="30" customHeight="1" x14ac:dyDescent="0.3">
      <c r="B7" s="10">
        <f ca="1">DATE(YEAR(TODAY()),12,25)</f>
        <v>45285</v>
      </c>
      <c r="C7" s="8" t="s">
        <v>10</v>
      </c>
    </row>
    <row r="8" spans="2:3" ht="30" customHeight="1" x14ac:dyDescent="0.3">
      <c r="B8" s="10">
        <v>43770</v>
      </c>
      <c r="C8" s="18" t="s">
        <v>90</v>
      </c>
    </row>
    <row r="9" spans="2:3" ht="30" customHeight="1" x14ac:dyDescent="0.3">
      <c r="B9" s="10">
        <v>44867</v>
      </c>
      <c r="C9" s="8"/>
    </row>
    <row r="10" spans="2:3" ht="30" customHeight="1" x14ac:dyDescent="0.3">
      <c r="B10" s="10">
        <v>44802</v>
      </c>
      <c r="C10" s="18" t="s">
        <v>1108</v>
      </c>
    </row>
    <row r="11" spans="2:3" ht="30" customHeight="1" x14ac:dyDescent="0.3">
      <c r="B11" s="10">
        <v>44903</v>
      </c>
      <c r="C11" s="8"/>
    </row>
    <row r="12" spans="2:3" ht="30" customHeight="1" x14ac:dyDescent="0.3">
      <c r="B12" s="10">
        <v>44928</v>
      </c>
      <c r="C12" s="8"/>
    </row>
    <row r="13" spans="2:3" ht="30" customHeight="1" x14ac:dyDescent="0.3">
      <c r="B13" s="10">
        <v>44925</v>
      </c>
      <c r="C13" s="8"/>
    </row>
    <row r="14" spans="2:3" ht="30" customHeight="1" x14ac:dyDescent="0.3">
      <c r="B14" s="10">
        <v>44921</v>
      </c>
      <c r="C14" s="18" t="s">
        <v>2052</v>
      </c>
    </row>
    <row r="15" spans="2:3" ht="30" customHeight="1" x14ac:dyDescent="0.3">
      <c r="B15" s="10">
        <v>44925</v>
      </c>
      <c r="C15" s="8"/>
    </row>
    <row r="16" spans="2:3" ht="30" customHeight="1" x14ac:dyDescent="0.3">
      <c r="B16" s="10"/>
      <c r="C16" s="8"/>
    </row>
    <row r="17" spans="2:3" ht="30" customHeight="1" x14ac:dyDescent="0.3">
      <c r="B17" s="10"/>
      <c r="C17" s="8"/>
    </row>
  </sheetData>
  <dataValidations count="4">
    <dataValidation allowBlank="1" showInputMessage="1" showErrorMessage="1" prompt="Enter Holiday date in this column under this heading" sqref="B3" xr:uid="{00000000-0002-0000-0400-000000000000}"/>
    <dataValidation allowBlank="1" showInputMessage="1" showErrorMessage="1" prompt="Enter description in this column under this heading" sqref="C3" xr:uid="{00000000-0002-0000-0400-000001000000}"/>
    <dataValidation allowBlank="1" showInputMessage="1" showErrorMessage="1" prompt="Enter company holidays in the table in this worksheet" sqref="A1" xr:uid="{00000000-0002-0000-0400-000002000000}"/>
    <dataValidation allowBlank="1" showInputMessage="1" showErrorMessage="1" prompt="Worksheet title is in this cell" sqref="B1" xr:uid="{00000000-0002-0000-0400-000003000000}"/>
  </dataValidations>
  <pageMargins left="0.7" right="0.7" top="0.75" bottom="0.75" header="0.3" footer="0.3"/>
  <pageSetup fitToHeight="0"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dimension ref="A3:I454"/>
  <sheetViews>
    <sheetView showGridLines="0" workbookViewId="0">
      <selection activeCell="I7" sqref="I7"/>
    </sheetView>
  </sheetViews>
  <sheetFormatPr defaultRowHeight="14.4" x14ac:dyDescent="0.3"/>
  <cols>
    <col min="1" max="1" width="8" bestFit="1" customWidth="1"/>
    <col min="2" max="2" width="32.6640625" customWidth="1"/>
    <col min="3" max="3" width="26" style="25" customWidth="1"/>
    <col min="4" max="8" width="16.33203125" style="27" customWidth="1"/>
    <col min="9" max="9" width="22.77734375" style="27" bestFit="1" customWidth="1"/>
  </cols>
  <sheetData>
    <row r="3" spans="1:9" ht="23.4" x14ac:dyDescent="0.3">
      <c r="B3" s="37" t="s">
        <v>962</v>
      </c>
      <c r="C3" s="40" t="s">
        <v>1263</v>
      </c>
    </row>
    <row r="5" spans="1:9" x14ac:dyDescent="0.3">
      <c r="A5" s="27" t="s">
        <v>947</v>
      </c>
      <c r="B5" s="27" t="s">
        <v>941</v>
      </c>
      <c r="C5" s="25" t="s">
        <v>85</v>
      </c>
      <c r="D5" s="27" t="s">
        <v>942</v>
      </c>
      <c r="E5" s="27" t="s">
        <v>943</v>
      </c>
      <c r="F5" s="27" t="s">
        <v>944</v>
      </c>
      <c r="G5" s="27" t="s">
        <v>945</v>
      </c>
      <c r="H5" s="27" t="s">
        <v>946</v>
      </c>
      <c r="I5" s="27" t="s">
        <v>963</v>
      </c>
    </row>
    <row r="6" spans="1:9" ht="29.4" customHeight="1" x14ac:dyDescent="0.3">
      <c r="A6">
        <f t="shared" ref="A6:A69" si="0">IF(ISBLANK(B6),"",ROW(A1))</f>
        <v>1</v>
      </c>
      <c r="B6" t="str">
        <f>IF(ISBLANK('List of Employees'!B5),"",'List of Employees'!B5)</f>
        <v>ABALLA JAMAICA C.</v>
      </c>
      <c r="C6" s="25" t="str">
        <f>VLOOKUP(Table3[[#This Row],[EMPLOYEE NAME]],Employees[[Employee Name]:[Office]],6)</f>
        <v>CASUAL</v>
      </c>
      <c r="I6" s="27">
        <f>SUM(Table3[[#This Row],['# SICK LEAVE]:['#OTHERS]])</f>
        <v>0</v>
      </c>
    </row>
    <row r="7" spans="1:9" ht="29.4" customHeight="1" x14ac:dyDescent="0.3">
      <c r="A7">
        <f t="shared" si="0"/>
        <v>2</v>
      </c>
      <c r="B7" t="str">
        <f>IF(ISBLANK('List of Employees'!B6),"",'List of Employees'!B6)</f>
        <v>ABELA IMELDA C.</v>
      </c>
      <c r="C7" s="25" t="str">
        <f>VLOOKUP(Table3[[#This Row],[EMPLOYEE NAME]],Employees[[Employee Name]:[Office]],6)</f>
        <v>CASUAL</v>
      </c>
      <c r="I7" s="27">
        <f>SUM(Table3[[#This Row],['# SICK LEAVE]:['#OTHERS]])</f>
        <v>0</v>
      </c>
    </row>
    <row r="8" spans="1:9" ht="29.4" customHeight="1" x14ac:dyDescent="0.3">
      <c r="A8">
        <f t="shared" si="0"/>
        <v>3</v>
      </c>
      <c r="B8" t="str">
        <f>IF(ISBLANK('List of Employees'!B11),"",'List of Employees'!B11)</f>
        <v>AGUIDO RAFAEL V.</v>
      </c>
      <c r="C8" s="25" t="str">
        <f>VLOOKUP(Table3[[#This Row],[EMPLOYEE NAME]],Employees[[Employee Name]:[Office]],6)</f>
        <v>REGULAR</v>
      </c>
      <c r="I8" s="27">
        <f>SUM(Table3[[#This Row],['# SICK LEAVE]:['#OTHERS]])</f>
        <v>0</v>
      </c>
    </row>
    <row r="9" spans="1:9" ht="29.4" customHeight="1" x14ac:dyDescent="0.3">
      <c r="A9">
        <f t="shared" si="0"/>
        <v>4</v>
      </c>
      <c r="B9" t="str">
        <f>IF(ISBLANK('List of Employees'!B13),"",'List of Employees'!B13)</f>
        <v xml:space="preserve">ALBARRACIN ROLAND  </v>
      </c>
      <c r="C9" s="25" t="str">
        <f>VLOOKUP(Table3[[#This Row],[EMPLOYEE NAME]],Employees[[Employee Name]:[Office]],6)</f>
        <v>CASUAL</v>
      </c>
      <c r="I9" s="27">
        <f>SUM(Table3[[#This Row],['# SICK LEAVE]:['#OTHERS]])</f>
        <v>0</v>
      </c>
    </row>
    <row r="10" spans="1:9" ht="29.4" customHeight="1" x14ac:dyDescent="0.3">
      <c r="A10">
        <f t="shared" si="0"/>
        <v>5</v>
      </c>
      <c r="B10" t="str">
        <f>IF(ISBLANK('List of Employees'!B15),"",'List of Employees'!B15)</f>
        <v>ALCANTARA RIZALINA B.</v>
      </c>
      <c r="C10" s="25" t="str">
        <f>VLOOKUP(Table3[[#This Row],[EMPLOYEE NAME]],Employees[[Employee Name]:[Office]],6)</f>
        <v>REGULAR</v>
      </c>
      <c r="I10" s="27">
        <f>SUM(Table3[[#This Row],['# SICK LEAVE]:['#OTHERS]])</f>
        <v>0</v>
      </c>
    </row>
    <row r="11" spans="1:9" ht="29.4" customHeight="1" x14ac:dyDescent="0.3">
      <c r="A11">
        <f t="shared" si="0"/>
        <v>6</v>
      </c>
      <c r="B11" t="str">
        <f>IF(ISBLANK('List of Employees'!B17),"",'List of Employees'!B17)</f>
        <v>ALCAZAR AINEE JOY C.</v>
      </c>
      <c r="C11" s="25" t="str">
        <f>VLOOKUP(Table3[[#This Row],[EMPLOYEE NAME]],Employees[[Employee Name]:[Office]],6)</f>
        <v>REGULAR</v>
      </c>
      <c r="I11" s="27">
        <f>SUM(Table3[[#This Row],['# SICK LEAVE]:['#OTHERS]])</f>
        <v>0</v>
      </c>
    </row>
    <row r="12" spans="1:9" ht="29.4" customHeight="1" x14ac:dyDescent="0.3">
      <c r="A12">
        <f t="shared" si="0"/>
        <v>7</v>
      </c>
      <c r="B12" t="str">
        <f>IF(ISBLANK('List of Employees'!B18),"",'List of Employees'!B18)</f>
        <v>ALCAZAR ZENAIDA S.</v>
      </c>
      <c r="C12" s="25" t="str">
        <f>VLOOKUP(Table3[[#This Row],[EMPLOYEE NAME]],Employees[[Employee Name]:[Office]],6)</f>
        <v>REGULAR</v>
      </c>
      <c r="I12" s="27">
        <f>SUM(Table3[[#This Row],['# SICK LEAVE]:['#OTHERS]])</f>
        <v>0</v>
      </c>
    </row>
    <row r="13" spans="1:9" ht="29.4" customHeight="1" x14ac:dyDescent="0.3">
      <c r="A13">
        <f t="shared" si="0"/>
        <v>8</v>
      </c>
      <c r="B13" t="str">
        <f>IF(ISBLANK('List of Employees'!B19),"",'List of Employees'!B19)</f>
        <v>ALEGA ESTELITA M.</v>
      </c>
      <c r="C13" s="25" t="str">
        <f>VLOOKUP(Table3[[#This Row],[EMPLOYEE NAME]],Employees[[Employee Name]:[Office]],6)</f>
        <v>REGULAR</v>
      </c>
      <c r="I13" s="27">
        <f>SUM(Table3[[#This Row],['# SICK LEAVE]:['#OTHERS]])</f>
        <v>0</v>
      </c>
    </row>
    <row r="14" spans="1:9" ht="29.4" customHeight="1" x14ac:dyDescent="0.3">
      <c r="A14">
        <f t="shared" si="0"/>
        <v>9</v>
      </c>
      <c r="B14" t="str">
        <f>IF(ISBLANK('List of Employees'!B20),"",'List of Employees'!B20)</f>
        <v>ALEGRE VIVENCIO A.</v>
      </c>
      <c r="C14" s="25" t="str">
        <f>VLOOKUP(Table3[[#This Row],[EMPLOYEE NAME]],Employees[[Employee Name]:[Office]],6)</f>
        <v>REGULAR</v>
      </c>
      <c r="I14" s="27">
        <f>SUM(Table3[[#This Row],['# SICK LEAVE]:['#OTHERS]])</f>
        <v>0</v>
      </c>
    </row>
    <row r="15" spans="1:9" ht="29.4" customHeight="1" x14ac:dyDescent="0.3">
      <c r="A15">
        <f t="shared" si="0"/>
        <v>10</v>
      </c>
      <c r="B15" t="str">
        <f>IF(ISBLANK('List of Employees'!B21),"",'List of Employees'!B21)</f>
        <v>ALERA JEFFREY B.</v>
      </c>
      <c r="C15" s="25" t="str">
        <f>VLOOKUP(Table3[[#This Row],[EMPLOYEE NAME]],Employees[[Employee Name]:[Office]],6)</f>
        <v>JOBCON</v>
      </c>
      <c r="I15" s="27">
        <f>SUM(Table3[[#This Row],['# SICK LEAVE]:['#OTHERS]])</f>
        <v>0</v>
      </c>
    </row>
    <row r="16" spans="1:9" ht="29.4" customHeight="1" x14ac:dyDescent="0.3">
      <c r="A16">
        <f t="shared" si="0"/>
        <v>11</v>
      </c>
      <c r="B16" t="str">
        <f>IF(ISBLANK('List of Employees'!B22),"",'List of Employees'!B22)</f>
        <v>ALFEREZ JOSEPHINE R.</v>
      </c>
      <c r="C16" s="25" t="str">
        <f>VLOOKUP(Table3[[#This Row],[EMPLOYEE NAME]],Employees[[Employee Name]:[Office]],6)</f>
        <v>REGULAR</v>
      </c>
      <c r="I16" s="27">
        <f>SUM(Table3[[#This Row],['# SICK LEAVE]:['#OTHERS]])</f>
        <v>0</v>
      </c>
    </row>
    <row r="17" spans="1:9" ht="29.4" customHeight="1" x14ac:dyDescent="0.3">
      <c r="A17">
        <f t="shared" si="0"/>
        <v>12</v>
      </c>
      <c r="B17" t="str">
        <f>IF(ISBLANK('List of Employees'!B23),"",'List of Employees'!B23)</f>
        <v>ALMAREZ MELENCIO M.</v>
      </c>
      <c r="C17" s="25" t="str">
        <f>VLOOKUP(Table3[[#This Row],[EMPLOYEE NAME]],Employees[[Employee Name]:[Office]],6)</f>
        <v>CASUAL</v>
      </c>
      <c r="I17" s="27">
        <f>SUM(Table3[[#This Row],['# SICK LEAVE]:['#OTHERS]])</f>
        <v>0</v>
      </c>
    </row>
    <row r="18" spans="1:9" ht="29.4" customHeight="1" x14ac:dyDescent="0.3">
      <c r="A18">
        <f t="shared" si="0"/>
        <v>13</v>
      </c>
      <c r="B18" t="str">
        <f>IF(ISBLANK('List of Employees'!B24),"",'List of Employees'!B24)</f>
        <v>ALVAREZ GRACITA S.</v>
      </c>
      <c r="C18" s="25" t="str">
        <f>VLOOKUP(Table3[[#This Row],[EMPLOYEE NAME]],Employees[[Employee Name]:[Office]],6)</f>
        <v>REGULAR</v>
      </c>
      <c r="I18" s="27">
        <f>SUM(Table3[[#This Row],['# SICK LEAVE]:['#OTHERS]])</f>
        <v>0</v>
      </c>
    </row>
    <row r="19" spans="1:9" ht="29.4" customHeight="1" x14ac:dyDescent="0.3">
      <c r="A19">
        <f t="shared" si="0"/>
        <v>14</v>
      </c>
      <c r="B19" t="str">
        <f>IF(ISBLANK('List of Employees'!B25),"",'List of Employees'!B25)</f>
        <v>AMBAT JAIME L.</v>
      </c>
      <c r="C19" s="25" t="str">
        <f>VLOOKUP(Table3[[#This Row],[EMPLOYEE NAME]],Employees[[Employee Name]:[Office]],6)</f>
        <v>CASUAL</v>
      </c>
      <c r="I19" s="27">
        <f>SUM(Table3[[#This Row],['# SICK LEAVE]:['#OTHERS]])</f>
        <v>0</v>
      </c>
    </row>
    <row r="20" spans="1:9" ht="29.4" customHeight="1" x14ac:dyDescent="0.3">
      <c r="A20">
        <f t="shared" si="0"/>
        <v>15</v>
      </c>
      <c r="B20" t="str">
        <f>IF(ISBLANK('List of Employees'!B26),"",'List of Employees'!B26)</f>
        <v>AMBAT MARILOU M.</v>
      </c>
      <c r="C20" s="25" t="str">
        <f>VLOOKUP(Table3[[#This Row],[EMPLOYEE NAME]],Employees[[Employee Name]:[Office]],6)</f>
        <v>REGULAR</v>
      </c>
      <c r="I20" s="27">
        <f>SUM(Table3[[#This Row],['# SICK LEAVE]:['#OTHERS]])</f>
        <v>0</v>
      </c>
    </row>
    <row r="21" spans="1:9" ht="29.4" customHeight="1" x14ac:dyDescent="0.3">
      <c r="A21">
        <f t="shared" si="0"/>
        <v>16</v>
      </c>
      <c r="B21" t="str">
        <f>IF(ISBLANK('List of Employees'!B27),"",'List of Employees'!B27)</f>
        <v>AMBION DORINDA A.</v>
      </c>
      <c r="C21" s="25" t="str">
        <f>VLOOKUP(Table3[[#This Row],[EMPLOYEE NAME]],Employees[[Employee Name]:[Office]],6)</f>
        <v>REGULAR</v>
      </c>
      <c r="I21" s="27">
        <f>SUM(Table3[[#This Row],['# SICK LEAVE]:['#OTHERS]])</f>
        <v>0</v>
      </c>
    </row>
    <row r="22" spans="1:9" ht="29.4" customHeight="1" x14ac:dyDescent="0.3">
      <c r="A22">
        <f t="shared" si="0"/>
        <v>17</v>
      </c>
      <c r="B22" t="str">
        <f>IF(ISBLANK('List of Employees'!B28),"",'List of Employees'!B28)</f>
        <v>AMBION HERSHEY D.</v>
      </c>
      <c r="C22" s="25" t="str">
        <f>VLOOKUP(Table3[[#This Row],[EMPLOYEE NAME]],Employees[[Employee Name]:[Office]],6)</f>
        <v>CASUAL</v>
      </c>
      <c r="I22" s="27">
        <f>SUM(Table3[[#This Row],['# SICK LEAVE]:['#OTHERS]])</f>
        <v>0</v>
      </c>
    </row>
    <row r="23" spans="1:9" ht="29.4" customHeight="1" x14ac:dyDescent="0.3">
      <c r="A23">
        <f t="shared" si="0"/>
        <v>18</v>
      </c>
      <c r="B23" t="str">
        <f>IF(ISBLANK('List of Employees'!B29),"",'List of Employees'!B29)</f>
        <v>AMBION LAMBERTO A.</v>
      </c>
      <c r="C23" s="25" t="str">
        <f>VLOOKUP(Table3[[#This Row],[EMPLOYEE NAME]],Employees[[Employee Name]:[Office]],6)</f>
        <v>REGULAR</v>
      </c>
      <c r="I23" s="27">
        <f>SUM(Table3[[#This Row],['# SICK LEAVE]:['#OTHERS]])</f>
        <v>0</v>
      </c>
    </row>
    <row r="24" spans="1:9" ht="29.4" customHeight="1" x14ac:dyDescent="0.3">
      <c r="A24">
        <f t="shared" si="0"/>
        <v>19</v>
      </c>
      <c r="B24" t="str">
        <f>IF(ISBLANK('List of Employees'!B30),"",'List of Employees'!B30)</f>
        <v>AMBION MARIETA B.</v>
      </c>
      <c r="C24" s="25" t="str">
        <f>VLOOKUP(Table3[[#This Row],[EMPLOYEE NAME]],Employees[[Employee Name]:[Office]],6)</f>
        <v>CASUAL</v>
      </c>
      <c r="I24" s="27">
        <f>SUM(Table3[[#This Row],['# SICK LEAVE]:['#OTHERS]])</f>
        <v>0</v>
      </c>
    </row>
    <row r="25" spans="1:9" ht="29.4" customHeight="1" x14ac:dyDescent="0.3">
      <c r="A25">
        <f t="shared" si="0"/>
        <v>20</v>
      </c>
      <c r="B25" t="str">
        <f>IF(ISBLANK('List of Employees'!B31),"",'List of Employees'!B31)</f>
        <v>AMBION PRISCO G.</v>
      </c>
      <c r="C25" s="25" t="str">
        <f>VLOOKUP(Table3[[#This Row],[EMPLOYEE NAME]],Employees[[Employee Name]:[Office]],6)</f>
        <v>REGULAR</v>
      </c>
      <c r="I25" s="27">
        <f>SUM(Table3[[#This Row],['# SICK LEAVE]:['#OTHERS]])</f>
        <v>0</v>
      </c>
    </row>
    <row r="26" spans="1:9" ht="29.4" customHeight="1" x14ac:dyDescent="0.3">
      <c r="A26">
        <f t="shared" si="0"/>
        <v>21</v>
      </c>
      <c r="B26" t="str">
        <f>IF(ISBLANK('List of Employees'!B32),"",'List of Employees'!B32)</f>
        <v>AMBION REYMOND A.</v>
      </c>
      <c r="C26" s="25" t="str">
        <f>VLOOKUP(Table3[[#This Row],[EMPLOYEE NAME]],Employees[[Employee Name]:[Office]],6)</f>
        <v>REGULAR</v>
      </c>
      <c r="I26" s="27">
        <f>SUM(Table3[[#This Row],['# SICK LEAVE]:['#OTHERS]])</f>
        <v>0</v>
      </c>
    </row>
    <row r="27" spans="1:9" ht="29.4" customHeight="1" x14ac:dyDescent="0.3">
      <c r="A27">
        <f t="shared" si="0"/>
        <v>22</v>
      </c>
      <c r="B27" t="str">
        <f>IF(ISBLANK('List of Employees'!B33),"",'List of Employees'!B33)</f>
        <v>AMBONAN AVELINA A.</v>
      </c>
      <c r="C27" s="25" t="str">
        <f>VLOOKUP(Table3[[#This Row],[EMPLOYEE NAME]],Employees[[Employee Name]:[Office]],6)</f>
        <v>REGULAR</v>
      </c>
      <c r="I27" s="27">
        <f>SUM(Table3[[#This Row],['# SICK LEAVE]:['#OTHERS]])</f>
        <v>0</v>
      </c>
    </row>
    <row r="28" spans="1:9" ht="29.4" customHeight="1" x14ac:dyDescent="0.3">
      <c r="A28">
        <f t="shared" si="0"/>
        <v>23</v>
      </c>
      <c r="B28" t="str">
        <f>IF(ISBLANK('List of Employees'!B34),"",'List of Employees'!B34)</f>
        <v>AMBROCIO MELODY B.</v>
      </c>
      <c r="C28" s="25" t="str">
        <f>VLOOKUP(Table3[[#This Row],[EMPLOYEE NAME]],Employees[[Employee Name]:[Office]],6)</f>
        <v>CASUAL</v>
      </c>
      <c r="I28" s="27">
        <f>SUM(Table3[[#This Row],['# SICK LEAVE]:['#OTHERS]])</f>
        <v>0</v>
      </c>
    </row>
    <row r="29" spans="1:9" ht="29.4" customHeight="1" x14ac:dyDescent="0.3">
      <c r="A29">
        <f t="shared" si="0"/>
        <v>24</v>
      </c>
      <c r="B29" t="str">
        <f>IF(ISBLANK('List of Employees'!B35),"",'List of Employees'!B35)</f>
        <v>AMON CLARISSA MAY M.</v>
      </c>
      <c r="C29" s="25" t="str">
        <f>VLOOKUP(Table3[[#This Row],[EMPLOYEE NAME]],Employees[[Employee Name]:[Office]],6)</f>
        <v>REGULAR</v>
      </c>
      <c r="I29" s="27">
        <f>SUM(Table3[[#This Row],['# SICK LEAVE]:['#OTHERS]])</f>
        <v>0</v>
      </c>
    </row>
    <row r="30" spans="1:9" ht="29.4" customHeight="1" x14ac:dyDescent="0.3">
      <c r="A30">
        <f t="shared" si="0"/>
        <v>25</v>
      </c>
      <c r="B30" t="str">
        <f>IF(ISBLANK('List of Employees'!B36),"",'List of Employees'!B36)</f>
        <v>AMON ESTELITA S.</v>
      </c>
      <c r="C30" s="25" t="str">
        <f>VLOOKUP(Table3[[#This Row],[EMPLOYEE NAME]],Employees[[Employee Name]:[Office]],6)</f>
        <v>CASUAL</v>
      </c>
      <c r="I30" s="27">
        <f>SUM(Table3[[#This Row],['# SICK LEAVE]:['#OTHERS]])</f>
        <v>0</v>
      </c>
    </row>
    <row r="31" spans="1:9" ht="29.4" customHeight="1" x14ac:dyDescent="0.3">
      <c r="A31">
        <f t="shared" si="0"/>
        <v>26</v>
      </c>
      <c r="B31" t="str">
        <f>IF(ISBLANK('List of Employees'!B37),"",'List of Employees'!B37)</f>
        <v>AMON RHEALYN O.</v>
      </c>
      <c r="C31" s="25" t="str">
        <f>VLOOKUP(Table3[[#This Row],[EMPLOYEE NAME]],Employees[[Employee Name]:[Office]],6)</f>
        <v>REGULAR</v>
      </c>
      <c r="I31" s="27">
        <f>SUM(Table3[[#This Row],['# SICK LEAVE]:['#OTHERS]])</f>
        <v>0</v>
      </c>
    </row>
    <row r="32" spans="1:9" ht="29.4" customHeight="1" x14ac:dyDescent="0.3">
      <c r="A32">
        <f t="shared" si="0"/>
        <v>27</v>
      </c>
      <c r="B32" t="str">
        <f>IF(ISBLANK('List of Employees'!B38),"",'List of Employees'!B38)</f>
        <v>AMORA ELISA S.</v>
      </c>
      <c r="C32" s="25" t="str">
        <f>VLOOKUP(Table3[[#This Row],[EMPLOYEE NAME]],Employees[[Employee Name]:[Office]],6)</f>
        <v>REGULAR</v>
      </c>
      <c r="I32" s="27">
        <f>SUM(Table3[[#This Row],['# SICK LEAVE]:['#OTHERS]])</f>
        <v>0</v>
      </c>
    </row>
    <row r="33" spans="1:9" ht="29.4" customHeight="1" x14ac:dyDescent="0.3">
      <c r="A33">
        <f t="shared" si="0"/>
        <v>28</v>
      </c>
      <c r="B33" t="str">
        <f>IF(ISBLANK('List of Employees'!B39),"",'List of Employees'!B39)</f>
        <v>AMPARO JOY J.</v>
      </c>
      <c r="C33" s="25" t="str">
        <f>VLOOKUP(Table3[[#This Row],[EMPLOYEE NAME]],Employees[[Employee Name]:[Office]],6)</f>
        <v>REGULAR</v>
      </c>
      <c r="I33" s="27">
        <f>SUM(Table3[[#This Row],['# SICK LEAVE]:['#OTHERS]])</f>
        <v>0</v>
      </c>
    </row>
    <row r="34" spans="1:9" ht="29.4" customHeight="1" x14ac:dyDescent="0.3">
      <c r="A34">
        <f t="shared" si="0"/>
        <v>29</v>
      </c>
      <c r="B34" t="str">
        <f>IF(ISBLANK('List of Employees'!B41),"",'List of Employees'!B41)</f>
        <v xml:space="preserve">AMULONG JAY R  </v>
      </c>
      <c r="C34" s="25">
        <f>VLOOKUP(Table3[[#This Row],[EMPLOYEE NAME]],Employees[[Employee Name]:[Office]],6)</f>
        <v>0</v>
      </c>
      <c r="I34" s="27">
        <f>SUM(Table3[[#This Row],['# SICK LEAVE]:['#OTHERS]])</f>
        <v>0</v>
      </c>
    </row>
    <row r="35" spans="1:9" ht="29.4" customHeight="1" x14ac:dyDescent="0.3">
      <c r="A35">
        <f t="shared" si="0"/>
        <v>30</v>
      </c>
      <c r="B35" t="str">
        <f>IF(ISBLANK('List of Employees'!B43),"",'List of Employees'!B43)</f>
        <v>ANACAY ANICETA P.</v>
      </c>
      <c r="C35" s="25" t="str">
        <f>VLOOKUP(Table3[[#This Row],[EMPLOYEE NAME]],Employees[[Employee Name]:[Office]],6)</f>
        <v>REGULAR</v>
      </c>
      <c r="I35" s="27">
        <f>SUM(Table3[[#This Row],['# SICK LEAVE]:['#OTHERS]])</f>
        <v>0</v>
      </c>
    </row>
    <row r="36" spans="1:9" ht="29.4" customHeight="1" x14ac:dyDescent="0.3">
      <c r="A36">
        <f t="shared" si="0"/>
        <v>31</v>
      </c>
      <c r="B36" t="str">
        <f>IF(ISBLANK('List of Employees'!B44),"",'List of Employees'!B44)</f>
        <v>ANACAY LEVIE B.</v>
      </c>
      <c r="C36" s="25" t="str">
        <f>VLOOKUP(Table3[[#This Row],[EMPLOYEE NAME]],Employees[[Employee Name]:[Office]],6)</f>
        <v>REGULAR</v>
      </c>
      <c r="I36" s="27">
        <f>SUM(Table3[[#This Row],['# SICK LEAVE]:['#OTHERS]])</f>
        <v>0</v>
      </c>
    </row>
    <row r="37" spans="1:9" ht="29.4" customHeight="1" x14ac:dyDescent="0.3">
      <c r="A37">
        <f t="shared" si="0"/>
        <v>32</v>
      </c>
      <c r="B37" t="str">
        <f>IF(ISBLANK('List of Employees'!B46),"",'List of Employees'!B46)</f>
        <v>ANARNA CRISTINA F.</v>
      </c>
      <c r="C37" s="25" t="str">
        <f>VLOOKUP(Table3[[#This Row],[EMPLOYEE NAME]],Employees[[Employee Name]:[Office]],6)</f>
        <v>REGULAR</v>
      </c>
      <c r="I37" s="27">
        <f>SUM(Table3[[#This Row],['# SICK LEAVE]:['#OTHERS]])</f>
        <v>0</v>
      </c>
    </row>
    <row r="38" spans="1:9" ht="29.4" customHeight="1" x14ac:dyDescent="0.3">
      <c r="A38">
        <f t="shared" si="0"/>
        <v>33</v>
      </c>
      <c r="B38" t="str">
        <f>IF(ISBLANK('List of Employees'!B47),"",'List of Employees'!B47)</f>
        <v>ANDAL ALEX C.</v>
      </c>
      <c r="C38" s="25" t="str">
        <f>VLOOKUP(Table3[[#This Row],[EMPLOYEE NAME]],Employees[[Employee Name]:[Office]],6)</f>
        <v>CASUAL</v>
      </c>
      <c r="I38" s="27">
        <f>SUM(Table3[[#This Row],['# SICK LEAVE]:['#OTHERS]])</f>
        <v>0</v>
      </c>
    </row>
    <row r="39" spans="1:9" ht="29.4" customHeight="1" x14ac:dyDescent="0.3">
      <c r="A39">
        <f t="shared" si="0"/>
        <v>34</v>
      </c>
      <c r="B39" t="str">
        <f>IF(ISBLANK('List of Employees'!B48),"",'List of Employees'!B48)</f>
        <v>ANGCAYA ANA B.</v>
      </c>
      <c r="C39" s="25" t="str">
        <f>VLOOKUP(Table3[[#This Row],[EMPLOYEE NAME]],Employees[[Employee Name]:[Office]],6)</f>
        <v>REGULAR</v>
      </c>
      <c r="I39" s="27">
        <f>SUM(Table3[[#This Row],['# SICK LEAVE]:['#OTHERS]])</f>
        <v>0</v>
      </c>
    </row>
    <row r="40" spans="1:9" ht="29.4" customHeight="1" x14ac:dyDescent="0.3">
      <c r="A40">
        <f t="shared" si="0"/>
        <v>35</v>
      </c>
      <c r="B40" t="str">
        <f>IF(ISBLANK('List of Employees'!B49),"",'List of Employees'!B49)</f>
        <v>ANGCAYA FRANCIS A.</v>
      </c>
      <c r="C40" s="25" t="str">
        <f>VLOOKUP(Table3[[#This Row],[EMPLOYEE NAME]],Employees[[Employee Name]:[Office]],6)</f>
        <v>REGULAR</v>
      </c>
      <c r="I40" s="27">
        <f>SUM(Table3[[#This Row],['# SICK LEAVE]:['#OTHERS]])</f>
        <v>0</v>
      </c>
    </row>
    <row r="41" spans="1:9" ht="29.4" customHeight="1" x14ac:dyDescent="0.3">
      <c r="A41">
        <f t="shared" si="0"/>
        <v>36</v>
      </c>
      <c r="B41" t="str">
        <f>IF(ISBLANK('List of Employees'!B50),"",'List of Employees'!B50)</f>
        <v>ANGCAYA INOCENCIO M.</v>
      </c>
      <c r="C41" s="25" t="str">
        <f>VLOOKUP(Table3[[#This Row],[EMPLOYEE NAME]],Employees[[Employee Name]:[Office]],6)</f>
        <v>CASUAL</v>
      </c>
      <c r="I41" s="27">
        <f>SUM(Table3[[#This Row],['# SICK LEAVE]:['#OTHERS]])</f>
        <v>0</v>
      </c>
    </row>
    <row r="42" spans="1:9" ht="29.4" customHeight="1" x14ac:dyDescent="0.3">
      <c r="A42">
        <f t="shared" si="0"/>
        <v>37</v>
      </c>
      <c r="B42" t="str">
        <f>IF(ISBLANK('List of Employees'!B51),"",'List of Employees'!B51)</f>
        <v>ANGCAYA IRENE V.</v>
      </c>
      <c r="C42" s="25" t="str">
        <f>VLOOKUP(Table3[[#This Row],[EMPLOYEE NAME]],Employees[[Employee Name]:[Office]],6)</f>
        <v>CASUAL</v>
      </c>
      <c r="I42" s="27">
        <f>SUM(Table3[[#This Row],['# SICK LEAVE]:['#OTHERS]])</f>
        <v>0</v>
      </c>
    </row>
    <row r="43" spans="1:9" ht="29.4" customHeight="1" x14ac:dyDescent="0.3">
      <c r="A43">
        <f t="shared" si="0"/>
        <v>38</v>
      </c>
      <c r="B43" t="str">
        <f>IF(ISBLANK('List of Employees'!B52),"",'List of Employees'!B52)</f>
        <v>ANGCAYA IRENEO A.</v>
      </c>
      <c r="C43" s="25" t="str">
        <f>VLOOKUP(Table3[[#This Row],[EMPLOYEE NAME]],Employees[[Employee Name]:[Office]],6)</f>
        <v>REGULAR</v>
      </c>
      <c r="I43" s="27">
        <f>SUM(Table3[[#This Row],['# SICK LEAVE]:['#OTHERS]])</f>
        <v>0</v>
      </c>
    </row>
    <row r="44" spans="1:9" ht="29.4" customHeight="1" x14ac:dyDescent="0.3">
      <c r="A44">
        <f t="shared" si="0"/>
        <v>39</v>
      </c>
      <c r="B44" t="str">
        <f>IF(ISBLANK('List of Employees'!B53),"",'List of Employees'!B53)</f>
        <v>ANGCAYA JENIFFER L.</v>
      </c>
      <c r="C44" s="25">
        <f>VLOOKUP(Table3[[#This Row],[EMPLOYEE NAME]],Employees[[Employee Name]:[Office]],6)</f>
        <v>0</v>
      </c>
      <c r="I44" s="27">
        <f>SUM(Table3[[#This Row],['# SICK LEAVE]:['#OTHERS]])</f>
        <v>0</v>
      </c>
    </row>
    <row r="45" spans="1:9" ht="29.4" customHeight="1" x14ac:dyDescent="0.3">
      <c r="A45">
        <f t="shared" si="0"/>
        <v>40</v>
      </c>
      <c r="B45" t="str">
        <f>IF(ISBLANK('List of Employees'!B54),"",'List of Employees'!B54)</f>
        <v>ANGCAYA JENNY ROSE S.</v>
      </c>
      <c r="C45" s="25" t="str">
        <f>VLOOKUP(Table3[[#This Row],[EMPLOYEE NAME]],Employees[[Employee Name]:[Office]],6)</f>
        <v>CASUAL</v>
      </c>
      <c r="I45" s="27">
        <f>SUM(Table3[[#This Row],['# SICK LEAVE]:['#OTHERS]])</f>
        <v>0</v>
      </c>
    </row>
    <row r="46" spans="1:9" ht="29.4" customHeight="1" x14ac:dyDescent="0.3">
      <c r="A46">
        <f t="shared" si="0"/>
        <v>41</v>
      </c>
      <c r="B46" t="str">
        <f>IF(ISBLANK('List of Employees'!B55),"",'List of Employees'!B55)</f>
        <v>ANGCAYA JOHN V.</v>
      </c>
      <c r="C46" s="25" t="str">
        <f>VLOOKUP(Table3[[#This Row],[EMPLOYEE NAME]],Employees[[Employee Name]:[Office]],6)</f>
        <v>REGULAR</v>
      </c>
      <c r="I46" s="27">
        <f>SUM(Table3[[#This Row],['# SICK LEAVE]:['#OTHERS]])</f>
        <v>0</v>
      </c>
    </row>
    <row r="47" spans="1:9" ht="29.4" customHeight="1" x14ac:dyDescent="0.3">
      <c r="A47">
        <f t="shared" si="0"/>
        <v>42</v>
      </c>
      <c r="B47" t="str">
        <f>IF(ISBLANK('List of Employees'!B56),"",'List of Employees'!B56)</f>
        <v>ANGCAYA JUANITO A.</v>
      </c>
      <c r="C47" s="25" t="str">
        <f>VLOOKUP(Table3[[#This Row],[EMPLOYEE NAME]],Employees[[Employee Name]:[Office]],6)</f>
        <v>REGULAR</v>
      </c>
      <c r="I47" s="27">
        <f>SUM(Table3[[#This Row],['# SICK LEAVE]:['#OTHERS]])</f>
        <v>0</v>
      </c>
    </row>
    <row r="48" spans="1:9" ht="29.4" customHeight="1" x14ac:dyDescent="0.3">
      <c r="A48">
        <f t="shared" si="0"/>
        <v>43</v>
      </c>
      <c r="B48" t="str">
        <f>IF(ISBLANK('List of Employees'!B57),"",'List of Employees'!B57)</f>
        <v>ANGCAYA MARK ZYRONE M.</v>
      </c>
      <c r="C48" s="25">
        <f>VLOOKUP(Table3[[#This Row],[EMPLOYEE NAME]],Employees[[Employee Name]:[Office]],6)</f>
        <v>0</v>
      </c>
      <c r="I48" s="27">
        <f>SUM(Table3[[#This Row],['# SICK LEAVE]:['#OTHERS]])</f>
        <v>0</v>
      </c>
    </row>
    <row r="49" spans="1:9" ht="29.4" customHeight="1" x14ac:dyDescent="0.3">
      <c r="A49">
        <f t="shared" si="0"/>
        <v>44</v>
      </c>
      <c r="B49" t="str">
        <f>IF(ISBLANK('List of Employees'!B59),"",'List of Employees'!B59)</f>
        <v>ANGCAYA OFELIA G.</v>
      </c>
      <c r="C49" s="25" t="str">
        <f>VLOOKUP(Table3[[#This Row],[EMPLOYEE NAME]],Employees[[Employee Name]:[Office]],6)</f>
        <v>REGULAR</v>
      </c>
      <c r="I49" s="27">
        <f>SUM(Table3[[#This Row],['# SICK LEAVE]:['#OTHERS]])</f>
        <v>0</v>
      </c>
    </row>
    <row r="50" spans="1:9" ht="29.4" customHeight="1" x14ac:dyDescent="0.3">
      <c r="A50">
        <f t="shared" si="0"/>
        <v>45</v>
      </c>
      <c r="B50" t="str">
        <f>IF(ISBLANK('List of Employees'!B60),"",'List of Employees'!B60)</f>
        <v>ANGCAYA RUFINA P.</v>
      </c>
      <c r="C50" s="25" t="str">
        <f>VLOOKUP(Table3[[#This Row],[EMPLOYEE NAME]],Employees[[Employee Name]:[Office]],6)</f>
        <v>REGULAR</v>
      </c>
      <c r="I50" s="27">
        <f>SUM(Table3[[#This Row],['# SICK LEAVE]:['#OTHERS]])</f>
        <v>0</v>
      </c>
    </row>
    <row r="51" spans="1:9" ht="29.4" customHeight="1" x14ac:dyDescent="0.3">
      <c r="A51">
        <f t="shared" si="0"/>
        <v>46</v>
      </c>
      <c r="B51" t="str">
        <f>IF(ISBLANK('List of Employees'!B61),"",'List of Employees'!B61)</f>
        <v>ANGELES ANNABEL D.</v>
      </c>
      <c r="C51" s="25" t="str">
        <f>VLOOKUP(Table3[[#This Row],[EMPLOYEE NAME]],Employees[[Employee Name]:[Office]],6)</f>
        <v>CASUAL</v>
      </c>
      <c r="I51" s="27">
        <f>SUM(Table3[[#This Row],['# SICK LEAVE]:['#OTHERS]])</f>
        <v>0</v>
      </c>
    </row>
    <row r="52" spans="1:9" ht="29.4" customHeight="1" x14ac:dyDescent="0.3">
      <c r="A52">
        <f t="shared" si="0"/>
        <v>47</v>
      </c>
      <c r="B52" t="str">
        <f>IF(ISBLANK('List of Employees'!B62),"",'List of Employees'!B62)</f>
        <v>ANTIENZA VENUS R.</v>
      </c>
      <c r="C52" s="25" t="str">
        <f>VLOOKUP(Table3[[#This Row],[EMPLOYEE NAME]],Employees[[Employee Name]:[Office]],6)</f>
        <v>CASUAL</v>
      </c>
      <c r="I52" s="27">
        <f>SUM(Table3[[#This Row],['# SICK LEAVE]:['#OTHERS]])</f>
        <v>0</v>
      </c>
    </row>
    <row r="53" spans="1:9" ht="29.4" customHeight="1" x14ac:dyDescent="0.3">
      <c r="A53">
        <f t="shared" si="0"/>
        <v>48</v>
      </c>
      <c r="B53" t="str">
        <f>IF(ISBLANK('List of Employees'!B63),"",'List of Employees'!B63)</f>
        <v>AQUINO PACITA ROSARIO Z.</v>
      </c>
      <c r="C53" s="25" t="str">
        <f>VLOOKUP(Table3[[#This Row],[EMPLOYEE NAME]],Employees[[Employee Name]:[Office]],6)</f>
        <v>REGULAR</v>
      </c>
      <c r="I53" s="27">
        <f>SUM(Table3[[#This Row],['# SICK LEAVE]:['#OTHERS]])</f>
        <v>0</v>
      </c>
    </row>
    <row r="54" spans="1:9" ht="29.4" customHeight="1" x14ac:dyDescent="0.3">
      <c r="A54">
        <f t="shared" si="0"/>
        <v>49</v>
      </c>
      <c r="B54" t="str">
        <f>IF(ISBLANK('List of Employees'!B64),"",'List of Employees'!B64)</f>
        <v>ARCILLA MAYETTE A.</v>
      </c>
      <c r="C54" s="25">
        <f>VLOOKUP(Table3[[#This Row],[EMPLOYEE NAME]],Employees[[Employee Name]:[Office]],6)</f>
        <v>0</v>
      </c>
      <c r="I54" s="27">
        <f>SUM(Table3[[#This Row],['# SICK LEAVE]:['#OTHERS]])</f>
        <v>0</v>
      </c>
    </row>
    <row r="55" spans="1:9" ht="29.4" customHeight="1" x14ac:dyDescent="0.3">
      <c r="A55">
        <f t="shared" si="0"/>
        <v>50</v>
      </c>
      <c r="B55" t="str">
        <f>IF(ISBLANK('List of Employees'!B65),"",'List of Employees'!B65)</f>
        <v>ARCULLO MELISSA A.</v>
      </c>
      <c r="C55" s="25" t="str">
        <f>VLOOKUP(Table3[[#This Row],[EMPLOYEE NAME]],Employees[[Employee Name]:[Office]],6)</f>
        <v>REGULAR</v>
      </c>
      <c r="I55" s="27">
        <f>SUM(Table3[[#This Row],['# SICK LEAVE]:['#OTHERS]])</f>
        <v>0</v>
      </c>
    </row>
    <row r="56" spans="1:9" ht="29.4" customHeight="1" x14ac:dyDescent="0.3">
      <c r="A56">
        <f t="shared" si="0"/>
        <v>51</v>
      </c>
      <c r="B56" t="str">
        <f>IF(ISBLANK('List of Employees'!B66),"",'List of Employees'!B66)</f>
        <v>ASIDO LEONILA R.</v>
      </c>
      <c r="C56" s="25" t="str">
        <f>VLOOKUP(Table3[[#This Row],[EMPLOYEE NAME]],Employees[[Employee Name]:[Office]],6)</f>
        <v>CASUAL</v>
      </c>
      <c r="I56" s="27">
        <f>SUM(Table3[[#This Row],['# SICK LEAVE]:['#OTHERS]])</f>
        <v>0</v>
      </c>
    </row>
    <row r="57" spans="1:9" ht="29.4" customHeight="1" x14ac:dyDescent="0.3">
      <c r="A57">
        <f t="shared" si="0"/>
        <v>52</v>
      </c>
      <c r="B57" t="str">
        <f>IF(ISBLANK('List of Employees'!B67),"",'List of Employees'!B67)</f>
        <v>ATANGAN JUDITH A.</v>
      </c>
      <c r="C57" s="25" t="str">
        <f>VLOOKUP(Table3[[#This Row],[EMPLOYEE NAME]],Employees[[Employee Name]:[Office]],6)</f>
        <v>CASUAL</v>
      </c>
      <c r="I57" s="27">
        <f>SUM(Table3[[#This Row],['# SICK LEAVE]:['#OTHERS]])</f>
        <v>0</v>
      </c>
    </row>
    <row r="58" spans="1:9" ht="29.4" customHeight="1" x14ac:dyDescent="0.3">
      <c r="A58">
        <f t="shared" si="0"/>
        <v>53</v>
      </c>
      <c r="B58" t="str">
        <f>IF(ISBLANK('List of Employees'!B68),"",'List of Employees'!B68)</f>
        <v>ATIENZA JAYSON E.</v>
      </c>
      <c r="C58" s="25">
        <f>VLOOKUP(Table3[[#This Row],[EMPLOYEE NAME]],Employees[[Employee Name]:[Office]],6)</f>
        <v>0</v>
      </c>
      <c r="I58" s="27">
        <f>SUM(Table3[[#This Row],['# SICK LEAVE]:['#OTHERS]])</f>
        <v>0</v>
      </c>
    </row>
    <row r="59" spans="1:9" ht="29.4" customHeight="1" x14ac:dyDescent="0.3">
      <c r="A59">
        <f t="shared" si="0"/>
        <v>54</v>
      </c>
      <c r="B59" t="str">
        <f>IF(ISBLANK('List of Employees'!B69),"",'List of Employees'!B69)</f>
        <v>ATIENZA JULIE ANN A.</v>
      </c>
      <c r="C59" s="25" t="str">
        <f>VLOOKUP(Table3[[#This Row],[EMPLOYEE NAME]],Employees[[Employee Name]:[Office]],6)</f>
        <v>REGULAR</v>
      </c>
      <c r="I59" s="27">
        <f>SUM(Table3[[#This Row],['# SICK LEAVE]:['#OTHERS]])</f>
        <v>0</v>
      </c>
    </row>
    <row r="60" spans="1:9" ht="29.4" customHeight="1" x14ac:dyDescent="0.3">
      <c r="A60">
        <f t="shared" si="0"/>
        <v>55</v>
      </c>
      <c r="B60" t="str">
        <f>IF(ISBLANK('List of Employees'!B71),"",'List of Employees'!B71)</f>
        <v>AUSTRIA KIM E.</v>
      </c>
      <c r="C60" s="25" t="str">
        <f>VLOOKUP(Table3[[#This Row],[EMPLOYEE NAME]],Employees[[Employee Name]:[Office]],6)</f>
        <v>REGULAR</v>
      </c>
      <c r="I60" s="27">
        <f>SUM(Table3[[#This Row],['# SICK LEAVE]:['#OTHERS]])</f>
        <v>0</v>
      </c>
    </row>
    <row r="61" spans="1:9" ht="29.4" customHeight="1" x14ac:dyDescent="0.3">
      <c r="A61">
        <f t="shared" si="0"/>
        <v>56</v>
      </c>
      <c r="B61" t="str">
        <f>IF(ISBLANK('List of Employees'!B72),"",'List of Employees'!B72)</f>
        <v>AUSTRIA KIM E.</v>
      </c>
      <c r="C61" s="25" t="str">
        <f>VLOOKUP(Table3[[#This Row],[EMPLOYEE NAME]],Employees[[Employee Name]:[Office]],6)</f>
        <v>REGULAR</v>
      </c>
      <c r="I61" s="27">
        <f>SUM(Table3[[#This Row],['# SICK LEAVE]:['#OTHERS]])</f>
        <v>0</v>
      </c>
    </row>
    <row r="62" spans="1:9" ht="29.4" customHeight="1" x14ac:dyDescent="0.3">
      <c r="A62">
        <f t="shared" si="0"/>
        <v>57</v>
      </c>
      <c r="B62" t="str">
        <f>IF(ISBLANK('List of Employees'!B73),"",'List of Employees'!B73)</f>
        <v>AYCARDO JOEL M.</v>
      </c>
      <c r="C62" s="25" t="str">
        <f>VLOOKUP(Table3[[#This Row],[EMPLOYEE NAME]],Employees[[Employee Name]:[Office]],6)</f>
        <v>REGULAR</v>
      </c>
      <c r="I62" s="27">
        <f>SUM(Table3[[#This Row],['# SICK LEAVE]:['#OTHERS]])</f>
        <v>0</v>
      </c>
    </row>
    <row r="63" spans="1:9" ht="29.4" customHeight="1" x14ac:dyDescent="0.3">
      <c r="A63">
        <f t="shared" si="0"/>
        <v>58</v>
      </c>
      <c r="B63" t="str">
        <f>IF(ISBLANK('List of Employees'!B74),"",'List of Employees'!B74)</f>
        <v>AYCARDO PILILLA V.</v>
      </c>
      <c r="C63" s="25" t="str">
        <f>VLOOKUP(Table3[[#This Row],[EMPLOYEE NAME]],Employees[[Employee Name]:[Office]],6)</f>
        <v>REGULAR</v>
      </c>
      <c r="I63" s="27">
        <f>SUM(Table3[[#This Row],['# SICK LEAVE]:['#OTHERS]])</f>
        <v>0</v>
      </c>
    </row>
    <row r="64" spans="1:9" ht="29.4" customHeight="1" x14ac:dyDescent="0.3">
      <c r="A64">
        <f t="shared" si="0"/>
        <v>59</v>
      </c>
      <c r="B64" t="str">
        <f>IF(ISBLANK('List of Employees'!B75),"",'List of Employees'!B75)</f>
        <v>AYCARDO PILILLA V.</v>
      </c>
      <c r="C64" s="25" t="str">
        <f>VLOOKUP(Table3[[#This Row],[EMPLOYEE NAME]],Employees[[Employee Name]:[Office]],6)</f>
        <v>REGULAR</v>
      </c>
      <c r="I64" s="27">
        <f>SUM(Table3[[#This Row],['# SICK LEAVE]:['#OTHERS]])</f>
        <v>0</v>
      </c>
    </row>
    <row r="65" spans="1:9" ht="29.4" customHeight="1" x14ac:dyDescent="0.3">
      <c r="A65">
        <f t="shared" si="0"/>
        <v>60</v>
      </c>
      <c r="B65" t="str">
        <f>IF(ISBLANK('List of Employees'!B76),"",'List of Employees'!B76)</f>
        <v>BAAS TERESITA C.</v>
      </c>
      <c r="C65" s="25" t="str">
        <f>VLOOKUP(Table3[[#This Row],[EMPLOYEE NAME]],Employees[[Employee Name]:[Office]],6)</f>
        <v>REGULAR</v>
      </c>
      <c r="I65" s="27">
        <f>SUM(Table3[[#This Row],['# SICK LEAVE]:['#OTHERS]])</f>
        <v>0</v>
      </c>
    </row>
    <row r="66" spans="1:9" ht="29.4" customHeight="1" x14ac:dyDescent="0.3">
      <c r="A66">
        <f t="shared" si="0"/>
        <v>61</v>
      </c>
      <c r="B66" t="str">
        <f>IF(ISBLANK('List of Employees'!B77),"",'List of Employees'!B77)</f>
        <v>BAES ELMER P.</v>
      </c>
      <c r="C66" s="25" t="str">
        <f>VLOOKUP(Table3[[#This Row],[EMPLOYEE NAME]],Employees[[Employee Name]:[Office]],6)</f>
        <v>CASUAL</v>
      </c>
      <c r="I66" s="27">
        <f>SUM(Table3[[#This Row],['# SICK LEAVE]:['#OTHERS]])</f>
        <v>0</v>
      </c>
    </row>
    <row r="67" spans="1:9" ht="29.4" customHeight="1" x14ac:dyDescent="0.3">
      <c r="A67">
        <f t="shared" si="0"/>
        <v>62</v>
      </c>
      <c r="B67" t="str">
        <f>IF(ISBLANK('List of Employees'!B78),"",'List of Employees'!B78)</f>
        <v>BALANI FREDIRICK R.</v>
      </c>
      <c r="C67" s="25">
        <f>VLOOKUP(Table3[[#This Row],[EMPLOYEE NAME]],Employees[[Employee Name]:[Office]],6)</f>
        <v>0</v>
      </c>
      <c r="I67" s="27">
        <f>SUM(Table3[[#This Row],['# SICK LEAVE]:['#OTHERS]])</f>
        <v>0</v>
      </c>
    </row>
    <row r="68" spans="1:9" ht="29.4" customHeight="1" x14ac:dyDescent="0.3">
      <c r="A68">
        <f t="shared" si="0"/>
        <v>63</v>
      </c>
      <c r="B68" t="str">
        <f>IF(ISBLANK('List of Employees'!B79),"",'List of Employees'!B79)</f>
        <v>BALBUENA KRISNA MIGUELA S.</v>
      </c>
      <c r="C68" s="25" t="str">
        <f>VLOOKUP(Table3[[#This Row],[EMPLOYEE NAME]],Employees[[Employee Name]:[Office]],6)</f>
        <v>CASUAL</v>
      </c>
      <c r="I68" s="27">
        <f>SUM(Table3[[#This Row],['# SICK LEAVE]:['#OTHERS]])</f>
        <v>0</v>
      </c>
    </row>
    <row r="69" spans="1:9" ht="29.4" customHeight="1" x14ac:dyDescent="0.3">
      <c r="A69">
        <f t="shared" si="0"/>
        <v>64</v>
      </c>
      <c r="B69" t="str">
        <f>IF(ISBLANK('List of Employees'!B80),"",'List of Employees'!B80)</f>
        <v>BANICO PILAR B.</v>
      </c>
      <c r="C69" s="25" t="str">
        <f>VLOOKUP(Table3[[#This Row],[EMPLOYEE NAME]],Employees[[Employee Name]:[Office]],6)</f>
        <v>REGULAR</v>
      </c>
      <c r="I69" s="27">
        <f>SUM(Table3[[#This Row],['# SICK LEAVE]:['#OTHERS]])</f>
        <v>0</v>
      </c>
    </row>
    <row r="70" spans="1:9" ht="29.4" customHeight="1" x14ac:dyDescent="0.3">
      <c r="A70">
        <f t="shared" ref="A70:A133" si="1">IF(ISBLANK(B70),"",ROW(A65))</f>
        <v>65</v>
      </c>
      <c r="B70" t="str">
        <f>IF(ISBLANK('List of Employees'!B81),"",'List of Employees'!B81)</f>
        <v>BAROA JONA A.</v>
      </c>
      <c r="C70" s="25" t="str">
        <f>VLOOKUP(Table3[[#This Row],[EMPLOYEE NAME]],Employees[[Employee Name]:[Office]],6)</f>
        <v>CASUAL</v>
      </c>
      <c r="I70" s="27">
        <f>SUM(Table3[[#This Row],['# SICK LEAVE]:['#OTHERS]])</f>
        <v>0</v>
      </c>
    </row>
    <row r="71" spans="1:9" ht="29.4" customHeight="1" x14ac:dyDescent="0.3">
      <c r="A71">
        <f t="shared" si="1"/>
        <v>66</v>
      </c>
      <c r="B71" t="str">
        <f>IF(ISBLANK('List of Employees'!B82),"",'List of Employees'!B82)</f>
        <v>BATHAN ELVIRA R.</v>
      </c>
      <c r="C71" s="25" t="str">
        <f>VLOOKUP(Table3[[#This Row],[EMPLOYEE NAME]],Employees[[Employee Name]:[Office]],6)</f>
        <v>CASUAL</v>
      </c>
      <c r="I71" s="27">
        <f>SUM(Table3[[#This Row],['# SICK LEAVE]:['#OTHERS]])</f>
        <v>0</v>
      </c>
    </row>
    <row r="72" spans="1:9" ht="29.4" customHeight="1" x14ac:dyDescent="0.3">
      <c r="A72">
        <f t="shared" si="1"/>
        <v>67</v>
      </c>
      <c r="B72" t="str">
        <f>IF(ISBLANK('List of Employees'!B83),"",'List of Employees'!B83)</f>
        <v>BATINO CLARO C.</v>
      </c>
      <c r="C72" s="25" t="str">
        <f>VLOOKUP(Table3[[#This Row],[EMPLOYEE NAME]],Employees[[Employee Name]:[Office]],6)</f>
        <v>CASUAL</v>
      </c>
      <c r="I72" s="27">
        <f>SUM(Table3[[#This Row],['# SICK LEAVE]:['#OTHERS]])</f>
        <v>0</v>
      </c>
    </row>
    <row r="73" spans="1:9" ht="29.4" customHeight="1" x14ac:dyDescent="0.3">
      <c r="A73">
        <f t="shared" si="1"/>
        <v>68</v>
      </c>
      <c r="B73" t="str">
        <f>IF(ISBLANK('List of Employees'!B84),"",'List of Employees'!B84)</f>
        <v>BATINO FELISA C.</v>
      </c>
      <c r="C73" s="25" t="str">
        <f>VLOOKUP(Table3[[#This Row],[EMPLOYEE NAME]],Employees[[Employee Name]:[Office]],6)</f>
        <v>REGULAR</v>
      </c>
      <c r="I73" s="27">
        <f>SUM(Table3[[#This Row],['# SICK LEAVE]:['#OTHERS]])</f>
        <v>0</v>
      </c>
    </row>
    <row r="74" spans="1:9" ht="29.4" customHeight="1" x14ac:dyDescent="0.3">
      <c r="A74">
        <f t="shared" si="1"/>
        <v>69</v>
      </c>
      <c r="B74" t="str">
        <f>IF(ISBLANK('List of Employees'!B85),"",'List of Employees'!B85)</f>
        <v>BAURILE LOURDES Q.</v>
      </c>
      <c r="C74" s="25" t="str">
        <f>VLOOKUP(Table3[[#This Row],[EMPLOYEE NAME]],Employees[[Employee Name]:[Office]],6)</f>
        <v>REGULAR</v>
      </c>
      <c r="I74" s="27">
        <f>SUM(Table3[[#This Row],['# SICK LEAVE]:['#OTHERS]])</f>
        <v>0</v>
      </c>
    </row>
    <row r="75" spans="1:9" ht="29.4" customHeight="1" x14ac:dyDescent="0.3">
      <c r="A75">
        <f t="shared" si="1"/>
        <v>70</v>
      </c>
      <c r="B75" t="str">
        <f>IF(ISBLANK('List of Employees'!B86),"",'List of Employees'!B86)</f>
        <v>BAUTISTA JANICE M.</v>
      </c>
      <c r="C75" s="25" t="str">
        <f>VLOOKUP(Table3[[#This Row],[EMPLOYEE NAME]],Employees[[Employee Name]:[Office]],6)</f>
        <v>REGULAR</v>
      </c>
      <c r="I75" s="27">
        <f>SUM(Table3[[#This Row],['# SICK LEAVE]:['#OTHERS]])</f>
        <v>0</v>
      </c>
    </row>
    <row r="76" spans="1:9" ht="29.4" customHeight="1" x14ac:dyDescent="0.3">
      <c r="A76">
        <f t="shared" si="1"/>
        <v>71</v>
      </c>
      <c r="B76" t="str">
        <f>IF(ISBLANK('List of Employees'!B87),"",'List of Employees'!B87)</f>
        <v xml:space="preserve">BAY AMIE  </v>
      </c>
      <c r="C76" s="25" t="str">
        <f>VLOOKUP(Table3[[#This Row],[EMPLOYEE NAME]],Employees[[Employee Name]:[Office]],6)</f>
        <v>CASUAL</v>
      </c>
      <c r="I76" s="27">
        <f>SUM(Table3[[#This Row],['# SICK LEAVE]:['#OTHERS]])</f>
        <v>0</v>
      </c>
    </row>
    <row r="77" spans="1:9" ht="29.4" customHeight="1" x14ac:dyDescent="0.3">
      <c r="A77">
        <f t="shared" si="1"/>
        <v>72</v>
      </c>
      <c r="B77" t="str">
        <f>IF(ISBLANK('List of Employees'!B88),"",'List of Employees'!B88)</f>
        <v>BAYANI MACY A.</v>
      </c>
      <c r="C77" s="25" t="str">
        <f>VLOOKUP(Table3[[#This Row],[EMPLOYEE NAME]],Employees[[Employee Name]:[Office]],6)</f>
        <v>CASUAL</v>
      </c>
      <c r="I77" s="27">
        <f>SUM(Table3[[#This Row],['# SICK LEAVE]:['#OTHERS]])</f>
        <v>0</v>
      </c>
    </row>
    <row r="78" spans="1:9" ht="29.4" customHeight="1" x14ac:dyDescent="0.3">
      <c r="A78">
        <f t="shared" si="1"/>
        <v>73</v>
      </c>
      <c r="B78" t="str">
        <f>IF(ISBLANK('List of Employees'!B89),"",'List of Employees'!B89)</f>
        <v>BAYBAY ARNOLD C.</v>
      </c>
      <c r="C78" s="25" t="str">
        <f>VLOOKUP(Table3[[#This Row],[EMPLOYEE NAME]],Employees[[Employee Name]:[Office]],6)</f>
        <v>CASUAL</v>
      </c>
      <c r="I78" s="27">
        <f>SUM(Table3[[#This Row],['# SICK LEAVE]:['#OTHERS]])</f>
        <v>0</v>
      </c>
    </row>
    <row r="79" spans="1:9" ht="29.4" customHeight="1" x14ac:dyDescent="0.3">
      <c r="A79">
        <f t="shared" si="1"/>
        <v>74</v>
      </c>
      <c r="B79" t="str">
        <f>IF(ISBLANK('List of Employees'!B91),"",'List of Employees'!B91)</f>
        <v>BAYBAY JOLINA S.</v>
      </c>
      <c r="C79" s="25" t="str">
        <f>VLOOKUP(Table3[[#This Row],[EMPLOYEE NAME]],Employees[[Employee Name]:[Office]],6)</f>
        <v>CASUAL</v>
      </c>
      <c r="I79" s="27">
        <f>SUM(Table3[[#This Row],['# SICK LEAVE]:['#OTHERS]])</f>
        <v>0</v>
      </c>
    </row>
    <row r="80" spans="1:9" ht="29.4" customHeight="1" x14ac:dyDescent="0.3">
      <c r="A80">
        <f t="shared" si="1"/>
        <v>75</v>
      </c>
      <c r="B80" t="str">
        <f>IF(ISBLANK('List of Employees'!B92),"",'List of Employees'!B92)</f>
        <v>BAYBAY LINDA G.</v>
      </c>
      <c r="C80" s="25" t="str">
        <f>VLOOKUP(Table3[[#This Row],[EMPLOYEE NAME]],Employees[[Employee Name]:[Office]],6)</f>
        <v>CASUAL</v>
      </c>
      <c r="I80" s="27">
        <f>SUM(Table3[[#This Row],['# SICK LEAVE]:['#OTHERS]])</f>
        <v>0</v>
      </c>
    </row>
    <row r="81" spans="1:9" ht="29.4" customHeight="1" x14ac:dyDescent="0.3">
      <c r="A81">
        <f t="shared" si="1"/>
        <v>76</v>
      </c>
      <c r="B81" t="str">
        <f>IF(ISBLANK('List of Employees'!B93),"",'List of Employees'!B93)</f>
        <v>BAYBAY LOLITA B.</v>
      </c>
      <c r="C81" s="25" t="str">
        <f>VLOOKUP(Table3[[#This Row],[EMPLOYEE NAME]],Employees[[Employee Name]:[Office]],6)</f>
        <v>CASUAL</v>
      </c>
      <c r="I81" s="27">
        <f>SUM(Table3[[#This Row],['# SICK LEAVE]:['#OTHERS]])</f>
        <v>0</v>
      </c>
    </row>
    <row r="82" spans="1:9" ht="29.4" customHeight="1" x14ac:dyDescent="0.3">
      <c r="A82">
        <f t="shared" si="1"/>
        <v>77</v>
      </c>
      <c r="B82" t="str">
        <f>IF(ISBLANK('List of Employees'!B94),"",'List of Employees'!B94)</f>
        <v>BAYBAY MA. PAZ R.</v>
      </c>
      <c r="C82" s="25" t="str">
        <f>VLOOKUP(Table3[[#This Row],[EMPLOYEE NAME]],Employees[[Employee Name]:[Office]],6)</f>
        <v>CASUAL</v>
      </c>
      <c r="I82" s="27">
        <f>SUM(Table3[[#This Row],['# SICK LEAVE]:['#OTHERS]])</f>
        <v>0</v>
      </c>
    </row>
    <row r="83" spans="1:9" ht="29.4" customHeight="1" x14ac:dyDescent="0.3">
      <c r="A83">
        <f t="shared" si="1"/>
        <v>78</v>
      </c>
      <c r="B83" t="str">
        <f>IF(ISBLANK('List of Employees'!B95),"",'List of Employees'!B95)</f>
        <v>BAYBAY MA. ROSA A.</v>
      </c>
      <c r="C83" s="25" t="str">
        <f>VLOOKUP(Table3[[#This Row],[EMPLOYEE NAME]],Employees[[Employee Name]:[Office]],6)</f>
        <v>CASUAL</v>
      </c>
      <c r="I83" s="27">
        <f>SUM(Table3[[#This Row],['# SICK LEAVE]:['#OTHERS]])</f>
        <v>0</v>
      </c>
    </row>
    <row r="84" spans="1:9" ht="29.4" customHeight="1" x14ac:dyDescent="0.3">
      <c r="A84">
        <f t="shared" si="1"/>
        <v>79</v>
      </c>
      <c r="B84" t="str">
        <f>IF(ISBLANK('List of Employees'!B96),"",'List of Employees'!B96)</f>
        <v xml:space="preserve">BAYBAY MARCELO  </v>
      </c>
      <c r="C84" s="25" t="str">
        <f>VLOOKUP(Table3[[#This Row],[EMPLOYEE NAME]],Employees[[Employee Name]:[Office]],6)</f>
        <v>CASUAL</v>
      </c>
      <c r="I84" s="27">
        <f>SUM(Table3[[#This Row],['# SICK LEAVE]:['#OTHERS]])</f>
        <v>0</v>
      </c>
    </row>
    <row r="85" spans="1:9" ht="29.4" customHeight="1" x14ac:dyDescent="0.3">
      <c r="A85">
        <f t="shared" si="1"/>
        <v>80</v>
      </c>
      <c r="B85" t="str">
        <f>IF(ISBLANK('List of Employees'!B97),"",'List of Employees'!B97)</f>
        <v>BAYHON GEORGE G.</v>
      </c>
      <c r="C85" s="25" t="str">
        <f>VLOOKUP(Table3[[#This Row],[EMPLOYEE NAME]],Employees[[Employee Name]:[Office]],6)</f>
        <v>REGULAR</v>
      </c>
      <c r="I85" s="27">
        <f>SUM(Table3[[#This Row],['# SICK LEAVE]:['#OTHERS]])</f>
        <v>0</v>
      </c>
    </row>
    <row r="86" spans="1:9" ht="29.4" customHeight="1" x14ac:dyDescent="0.3">
      <c r="A86">
        <f t="shared" si="1"/>
        <v>81</v>
      </c>
      <c r="B86" t="str">
        <f>IF(ISBLANK('List of Employees'!B98),"",'List of Employees'!B98)</f>
        <v>BAYHON LUISITO G.</v>
      </c>
      <c r="C86" s="25" t="str">
        <f>VLOOKUP(Table3[[#This Row],[EMPLOYEE NAME]],Employees[[Employee Name]:[Office]],6)</f>
        <v>REGULAR</v>
      </c>
      <c r="I86" s="27">
        <f>SUM(Table3[[#This Row],['# SICK LEAVE]:['#OTHERS]])</f>
        <v>0</v>
      </c>
    </row>
    <row r="87" spans="1:9" ht="29.4" customHeight="1" x14ac:dyDescent="0.3">
      <c r="A87">
        <f t="shared" si="1"/>
        <v>82</v>
      </c>
      <c r="B87" t="str">
        <f>IF(ISBLANK('List of Employees'!B99),"",'List of Employees'!B99)</f>
        <v xml:space="preserve">BAYHON VIOLETA  </v>
      </c>
      <c r="C87" s="25" t="str">
        <f>VLOOKUP(Table3[[#This Row],[EMPLOYEE NAME]],Employees[[Employee Name]:[Office]],6)</f>
        <v>REGULAR</v>
      </c>
      <c r="I87" s="27">
        <f>SUM(Table3[[#This Row],['# SICK LEAVE]:['#OTHERS]])</f>
        <v>0</v>
      </c>
    </row>
    <row r="88" spans="1:9" ht="29.4" customHeight="1" x14ac:dyDescent="0.3">
      <c r="A88">
        <f t="shared" si="1"/>
        <v>83</v>
      </c>
      <c r="B88" t="str">
        <f>IF(ISBLANK('List of Employees'!B100),"",'List of Employees'!B100)</f>
        <v>BAYLA EVANGELINE C.</v>
      </c>
      <c r="C88" s="25" t="str">
        <f>VLOOKUP(Table3[[#This Row],[EMPLOYEE NAME]],Employees[[Employee Name]:[Office]],6)</f>
        <v>REGULAR</v>
      </c>
      <c r="I88" s="27">
        <f>SUM(Table3[[#This Row],['# SICK LEAVE]:['#OTHERS]])</f>
        <v>0</v>
      </c>
    </row>
    <row r="89" spans="1:9" ht="29.4" customHeight="1" x14ac:dyDescent="0.3">
      <c r="A89">
        <f t="shared" si="1"/>
        <v>84</v>
      </c>
      <c r="B89" t="str">
        <f>IF(ISBLANK('List of Employees'!B101),"",'List of Employees'!B101)</f>
        <v>BAYOT ANABEL D.</v>
      </c>
      <c r="C89" s="25" t="str">
        <f>VLOOKUP(Table3[[#This Row],[EMPLOYEE NAME]],Employees[[Employee Name]:[Office]],6)</f>
        <v>REGULAR</v>
      </c>
      <c r="I89" s="27">
        <f>SUM(Table3[[#This Row],['# SICK LEAVE]:['#OTHERS]])</f>
        <v>0</v>
      </c>
    </row>
    <row r="90" spans="1:9" ht="29.4" customHeight="1" x14ac:dyDescent="0.3">
      <c r="A90">
        <f t="shared" si="1"/>
        <v>85</v>
      </c>
      <c r="B90" t="str">
        <f>IF(ISBLANK('List of Employees'!B102),"",'List of Employees'!B102)</f>
        <v>BAYOT ANISIA P.</v>
      </c>
      <c r="C90" s="25" t="str">
        <f>VLOOKUP(Table3[[#This Row],[EMPLOYEE NAME]],Employees[[Employee Name]:[Office]],6)</f>
        <v>REGULAR</v>
      </c>
      <c r="I90" s="27">
        <f>SUM(Table3[[#This Row],['# SICK LEAVE]:['#OTHERS]])</f>
        <v>0</v>
      </c>
    </row>
    <row r="91" spans="1:9" ht="29.4" customHeight="1" x14ac:dyDescent="0.3">
      <c r="A91">
        <f t="shared" si="1"/>
        <v>86</v>
      </c>
      <c r="B91" t="str">
        <f>IF(ISBLANK('List of Employees'!B103),"",'List of Employees'!B103)</f>
        <v>BAYOT ELAINE B.</v>
      </c>
      <c r="C91" s="25" t="str">
        <f>VLOOKUP(Table3[[#This Row],[EMPLOYEE NAME]],Employees[[Employee Name]:[Office]],6)</f>
        <v>REGULAR</v>
      </c>
      <c r="I91" s="27">
        <f>SUM(Table3[[#This Row],['# SICK LEAVE]:['#OTHERS]])</f>
        <v>0</v>
      </c>
    </row>
    <row r="92" spans="1:9" ht="29.4" customHeight="1" x14ac:dyDescent="0.3">
      <c r="A92">
        <f t="shared" si="1"/>
        <v>87</v>
      </c>
      <c r="B92" t="str">
        <f>IF(ISBLANK('List of Employees'!B104),"",'List of Employees'!B104)</f>
        <v>BAYOT EMILIANA C.</v>
      </c>
      <c r="C92" s="25">
        <f>VLOOKUP(Table3[[#This Row],[EMPLOYEE NAME]],Employees[[Employee Name]:[Office]],6)</f>
        <v>0</v>
      </c>
      <c r="I92" s="27">
        <f>SUM(Table3[[#This Row],['# SICK LEAVE]:['#OTHERS]])</f>
        <v>0</v>
      </c>
    </row>
    <row r="93" spans="1:9" ht="29.4" customHeight="1" x14ac:dyDescent="0.3">
      <c r="A93">
        <f t="shared" si="1"/>
        <v>88</v>
      </c>
      <c r="B93" t="str">
        <f>IF(ISBLANK('List of Employees'!B105),"",'List of Employees'!B105)</f>
        <v>BAYOT MERCED M.</v>
      </c>
      <c r="C93" s="25" t="str">
        <f>VLOOKUP(Table3[[#This Row],[EMPLOYEE NAME]],Employees[[Employee Name]:[Office]],6)</f>
        <v>REGULAR</v>
      </c>
      <c r="I93" s="27">
        <f>SUM(Table3[[#This Row],['# SICK LEAVE]:['#OTHERS]])</f>
        <v>0</v>
      </c>
    </row>
    <row r="94" spans="1:9" ht="29.4" customHeight="1" x14ac:dyDescent="0.3">
      <c r="A94">
        <f t="shared" si="1"/>
        <v>89</v>
      </c>
      <c r="B94" t="str">
        <f>IF(ISBLANK('List of Employees'!B106),"",'List of Employees'!B106)</f>
        <v>BAYOT RUMER M.</v>
      </c>
      <c r="C94" s="25" t="str">
        <f>VLOOKUP(Table3[[#This Row],[EMPLOYEE NAME]],Employees[[Employee Name]:[Office]],6)</f>
        <v>REGULAR</v>
      </c>
      <c r="I94" s="27">
        <f>SUM(Table3[[#This Row],['# SICK LEAVE]:['#OTHERS]])</f>
        <v>0</v>
      </c>
    </row>
    <row r="95" spans="1:9" ht="29.4" customHeight="1" x14ac:dyDescent="0.3">
      <c r="A95">
        <f t="shared" si="1"/>
        <v>90</v>
      </c>
      <c r="B95" t="str">
        <f>IF(ISBLANK('List of Employees'!B107),"",'List of Employees'!B107)</f>
        <v>BELOSTRINO JULIETA P.</v>
      </c>
      <c r="C95" s="25" t="str">
        <f>VLOOKUP(Table3[[#This Row],[EMPLOYEE NAME]],Employees[[Employee Name]:[Office]],6)</f>
        <v>CASUAL</v>
      </c>
      <c r="I95" s="27">
        <f>SUM(Table3[[#This Row],['# SICK LEAVE]:['#OTHERS]])</f>
        <v>0</v>
      </c>
    </row>
    <row r="96" spans="1:9" ht="29.4" customHeight="1" x14ac:dyDescent="0.3">
      <c r="A96">
        <f t="shared" si="1"/>
        <v>91</v>
      </c>
      <c r="B96" t="str">
        <f>IF(ISBLANK('List of Employees'!B108),"",'List of Employees'!B108)</f>
        <v>BERGADO MARILOU B.</v>
      </c>
      <c r="C96" s="25" t="str">
        <f>VLOOKUP(Table3[[#This Row],[EMPLOYEE NAME]],Employees[[Employee Name]:[Office]],6)</f>
        <v>CASUAL</v>
      </c>
      <c r="I96" s="27">
        <f>SUM(Table3[[#This Row],['# SICK LEAVE]:['#OTHERS]])</f>
        <v>0</v>
      </c>
    </row>
    <row r="97" spans="1:9" ht="29.4" customHeight="1" x14ac:dyDescent="0.3">
      <c r="A97">
        <f t="shared" si="1"/>
        <v>92</v>
      </c>
      <c r="B97" t="str">
        <f>IF(ISBLANK('List of Employees'!B110),"",'List of Employees'!B110)</f>
        <v>BISCOCHO JULIETA G.</v>
      </c>
      <c r="C97" s="25" t="str">
        <f>VLOOKUP(Table3[[#This Row],[EMPLOYEE NAME]],Employees[[Employee Name]:[Office]],6)</f>
        <v>REGULAR</v>
      </c>
      <c r="I97" s="27">
        <f>SUM(Table3[[#This Row],['# SICK LEAVE]:['#OTHERS]])</f>
        <v>0</v>
      </c>
    </row>
    <row r="98" spans="1:9" ht="29.4" customHeight="1" x14ac:dyDescent="0.3">
      <c r="A98">
        <f t="shared" si="1"/>
        <v>93</v>
      </c>
      <c r="B98" t="str">
        <f>IF(ISBLANK('List of Employees'!B113),"",'List of Employees'!B113)</f>
        <v>BORJA EDWIN G.</v>
      </c>
      <c r="C98" s="25" t="str">
        <f>VLOOKUP(Table3[[#This Row],[EMPLOYEE NAME]],Employees[[Employee Name]:[Office]],6)</f>
        <v>REGULAR</v>
      </c>
      <c r="I98" s="27">
        <f>SUM(Table3[[#This Row],['# SICK LEAVE]:['#OTHERS]])</f>
        <v>0</v>
      </c>
    </row>
    <row r="99" spans="1:9" ht="29.4" customHeight="1" x14ac:dyDescent="0.3">
      <c r="A99">
        <f t="shared" si="1"/>
        <v>94</v>
      </c>
      <c r="B99" t="str">
        <f>IF(ISBLANK('List of Employees'!B114),"",'List of Employees'!B114)</f>
        <v>BORJA NECY M.</v>
      </c>
      <c r="C99" s="25" t="str">
        <f>VLOOKUP(Table3[[#This Row],[EMPLOYEE NAME]],Employees[[Employee Name]:[Office]],6)</f>
        <v>REGULAR</v>
      </c>
      <c r="I99" s="27">
        <f>SUM(Table3[[#This Row],['# SICK LEAVE]:['#OTHERS]])</f>
        <v>0</v>
      </c>
    </row>
    <row r="100" spans="1:9" ht="29.4" customHeight="1" x14ac:dyDescent="0.3">
      <c r="A100">
        <f t="shared" si="1"/>
        <v>95</v>
      </c>
      <c r="B100" t="str">
        <f>IF(ISBLANK('List of Employees'!B115),"",'List of Employees'!B115)</f>
        <v>BRIZUELA LENIE E.</v>
      </c>
      <c r="C100" s="25" t="str">
        <f>VLOOKUP(Table3[[#This Row],[EMPLOYEE NAME]],Employees[[Employee Name]:[Office]],6)</f>
        <v>CASUAL</v>
      </c>
      <c r="I100" s="27">
        <f>SUM(Table3[[#This Row],['# SICK LEAVE]:['#OTHERS]])</f>
        <v>0</v>
      </c>
    </row>
    <row r="101" spans="1:9" ht="29.4" customHeight="1" x14ac:dyDescent="0.3">
      <c r="A101">
        <f t="shared" si="1"/>
        <v>96</v>
      </c>
      <c r="B101" t="str">
        <f>IF(ISBLANK('List of Employees'!B116),"",'List of Employees'!B116)</f>
        <v>BRON FLORENCIO L.</v>
      </c>
      <c r="C101" s="25" t="str">
        <f>VLOOKUP(Table3[[#This Row],[EMPLOYEE NAME]],Employees[[Employee Name]:[Office]],6)</f>
        <v>CASUAL</v>
      </c>
      <c r="I101" s="27">
        <f>SUM(Table3[[#This Row],['# SICK LEAVE]:['#OTHERS]])</f>
        <v>0</v>
      </c>
    </row>
    <row r="102" spans="1:9" ht="29.4" customHeight="1" x14ac:dyDescent="0.3">
      <c r="A102">
        <f t="shared" si="1"/>
        <v>97</v>
      </c>
      <c r="B102" t="str">
        <f>IF(ISBLANK('List of Employees'!B117),"",'List of Employees'!B117)</f>
        <v>BUGARIN MA. ANA M.</v>
      </c>
      <c r="C102" s="25" t="str">
        <f>VLOOKUP(Table3[[#This Row],[EMPLOYEE NAME]],Employees[[Employee Name]:[Office]],6)</f>
        <v>REGULAR</v>
      </c>
      <c r="I102" s="27">
        <f>SUM(Table3[[#This Row],['# SICK LEAVE]:['#OTHERS]])</f>
        <v>0</v>
      </c>
    </row>
    <row r="103" spans="1:9" ht="29.4" customHeight="1" x14ac:dyDescent="0.3">
      <c r="A103">
        <f t="shared" si="1"/>
        <v>98</v>
      </c>
      <c r="B103" t="str">
        <f>IF(ISBLANK('List of Employees'!B118),"",'List of Employees'!B118)</f>
        <v>BUNGCASAN REGINALDO JR. B.</v>
      </c>
      <c r="C103" s="25" t="str">
        <f>VLOOKUP(Table3[[#This Row],[EMPLOYEE NAME]],Employees[[Employee Name]:[Office]],6)</f>
        <v>REGULAR</v>
      </c>
      <c r="I103" s="27">
        <f>SUM(Table3[[#This Row],['# SICK LEAVE]:['#OTHERS]])</f>
        <v>0</v>
      </c>
    </row>
    <row r="104" spans="1:9" ht="29.4" customHeight="1" x14ac:dyDescent="0.3">
      <c r="A104">
        <f t="shared" si="1"/>
        <v>99</v>
      </c>
      <c r="B104" t="str">
        <f>IF(ISBLANK('List of Employees'!B119),"",'List of Employees'!B119)</f>
        <v>BURAZON CARIDAD A.</v>
      </c>
      <c r="C104" s="25" t="str">
        <f>VLOOKUP(Table3[[#This Row],[EMPLOYEE NAME]],Employees[[Employee Name]:[Office]],6)</f>
        <v>REGULAR</v>
      </c>
      <c r="I104" s="27">
        <f>SUM(Table3[[#This Row],['# SICK LEAVE]:['#OTHERS]])</f>
        <v>0</v>
      </c>
    </row>
    <row r="105" spans="1:9" ht="29.4" customHeight="1" x14ac:dyDescent="0.3">
      <c r="A105">
        <f t="shared" si="1"/>
        <v>100</v>
      </c>
      <c r="B105" t="str">
        <f>IF(ISBLANK('List of Employees'!B120),"",'List of Employees'!B120)</f>
        <v>BUTALON DIANNE H.</v>
      </c>
      <c r="C105" s="25" t="str">
        <f>VLOOKUP(Table3[[#This Row],[EMPLOYEE NAME]],Employees[[Employee Name]:[Office]],6)</f>
        <v>CASUAL</v>
      </c>
      <c r="I105" s="27">
        <f>SUM(Table3[[#This Row],['# SICK LEAVE]:['#OTHERS]])</f>
        <v>0</v>
      </c>
    </row>
    <row r="106" spans="1:9" ht="29.4" customHeight="1" x14ac:dyDescent="0.3">
      <c r="A106">
        <f t="shared" si="1"/>
        <v>101</v>
      </c>
      <c r="B106" t="str">
        <f>IF(ISBLANK('List of Employees'!B121),"",'List of Employees'!B121)</f>
        <v>CABANLIT ZOSIMA M.</v>
      </c>
      <c r="C106" s="25" t="str">
        <f>VLOOKUP(Table3[[#This Row],[EMPLOYEE NAME]],Employees[[Employee Name]:[Office]],6)</f>
        <v>CASUAL</v>
      </c>
      <c r="I106" s="27">
        <f>SUM(Table3[[#This Row],['# SICK LEAVE]:['#OTHERS]])</f>
        <v>0</v>
      </c>
    </row>
    <row r="107" spans="1:9" ht="29.4" customHeight="1" x14ac:dyDescent="0.3">
      <c r="A107">
        <f t="shared" si="1"/>
        <v>102</v>
      </c>
      <c r="B107" t="str">
        <f>IF(ISBLANK('List of Employees'!B122),"",'List of Employees'!B122)</f>
        <v>CABANTING AIRA P.</v>
      </c>
      <c r="C107" s="25" t="str">
        <f>VLOOKUP(Table3[[#This Row],[EMPLOYEE NAME]],Employees[[Employee Name]:[Office]],6)</f>
        <v>CASUAL</v>
      </c>
      <c r="I107" s="27">
        <f>SUM(Table3[[#This Row],['# SICK LEAVE]:['#OTHERS]])</f>
        <v>0</v>
      </c>
    </row>
    <row r="108" spans="1:9" ht="29.4" customHeight="1" x14ac:dyDescent="0.3">
      <c r="A108">
        <f t="shared" si="1"/>
        <v>103</v>
      </c>
      <c r="B108" t="str">
        <f>IF(ISBLANK('List of Employees'!B123),"",'List of Employees'!B123)</f>
        <v>CACAO ANDREA F.</v>
      </c>
      <c r="C108" s="25" t="str">
        <f>VLOOKUP(Table3[[#This Row],[EMPLOYEE NAME]],Employees[[Employee Name]:[Office]],6)</f>
        <v>REGULAR</v>
      </c>
      <c r="I108" s="27">
        <f>SUM(Table3[[#This Row],['# SICK LEAVE]:['#OTHERS]])</f>
        <v>0</v>
      </c>
    </row>
    <row r="109" spans="1:9" ht="29.4" customHeight="1" x14ac:dyDescent="0.3">
      <c r="A109">
        <f t="shared" si="1"/>
        <v>104</v>
      </c>
      <c r="B109" t="str">
        <f>IF(ISBLANK('List of Employees'!B124),"",'List of Employees'!B124)</f>
        <v>CAGUICLA JO HAENA D.</v>
      </c>
      <c r="C109" s="25" t="str">
        <f>VLOOKUP(Table3[[#This Row],[EMPLOYEE NAME]],Employees[[Employee Name]:[Office]],6)</f>
        <v>JOBCON</v>
      </c>
      <c r="I109" s="27">
        <f>SUM(Table3[[#This Row],['# SICK LEAVE]:['#OTHERS]])</f>
        <v>0</v>
      </c>
    </row>
    <row r="110" spans="1:9" ht="29.4" customHeight="1" x14ac:dyDescent="0.3">
      <c r="A110">
        <f t="shared" si="1"/>
        <v>105</v>
      </c>
      <c r="B110" t="str">
        <f>IF(ISBLANK('List of Employees'!B125),"",'List of Employees'!B125)</f>
        <v>CAGUITLA ELSA A.</v>
      </c>
      <c r="C110" s="25" t="str">
        <f>VLOOKUP(Table3[[#This Row],[EMPLOYEE NAME]],Employees[[Employee Name]:[Office]],6)</f>
        <v>CASUAL</v>
      </c>
      <c r="I110" s="27">
        <f>SUM(Table3[[#This Row],['# SICK LEAVE]:['#OTHERS]])</f>
        <v>0</v>
      </c>
    </row>
    <row r="111" spans="1:9" ht="29.4" customHeight="1" x14ac:dyDescent="0.3">
      <c r="A111">
        <f t="shared" si="1"/>
        <v>106</v>
      </c>
      <c r="B111" t="str">
        <f>IF(ISBLANK('List of Employees'!B126),"",'List of Employees'!B126)</f>
        <v>CAGUITLA GEMINIANO M.</v>
      </c>
      <c r="C111" s="25" t="str">
        <f>VLOOKUP(Table3[[#This Row],[EMPLOYEE NAME]],Employees[[Employee Name]:[Office]],6)</f>
        <v>CASUAL</v>
      </c>
      <c r="I111" s="27">
        <f>SUM(Table3[[#This Row],['# SICK LEAVE]:['#OTHERS]])</f>
        <v>0</v>
      </c>
    </row>
    <row r="112" spans="1:9" ht="29.4" customHeight="1" x14ac:dyDescent="0.3">
      <c r="A112">
        <f t="shared" si="1"/>
        <v>107</v>
      </c>
      <c r="B112" t="str">
        <f>IF(ISBLANK('List of Employees'!B127),"",'List of Employees'!B127)</f>
        <v>CAJAS MINA H.</v>
      </c>
      <c r="C112" s="25" t="str">
        <f>VLOOKUP(Table3[[#This Row],[EMPLOYEE NAME]],Employees[[Employee Name]:[Office]],6)</f>
        <v>CASUAL</v>
      </c>
      <c r="I112" s="27">
        <f>SUM(Table3[[#This Row],['# SICK LEAVE]:['#OTHERS]])</f>
        <v>0</v>
      </c>
    </row>
    <row r="113" spans="1:9" ht="29.4" customHeight="1" x14ac:dyDescent="0.3">
      <c r="A113">
        <f t="shared" si="1"/>
        <v>108</v>
      </c>
      <c r="B113" t="str">
        <f>IF(ISBLANK('List of Employees'!B128),"",'List of Employees'!B128)</f>
        <v>CALANOG ALMA P.</v>
      </c>
      <c r="C113" s="25" t="str">
        <f>VLOOKUP(Table3[[#This Row],[EMPLOYEE NAME]],Employees[[Employee Name]:[Office]],6)</f>
        <v>REGULAR</v>
      </c>
      <c r="I113" s="27">
        <f>SUM(Table3[[#This Row],['# SICK LEAVE]:['#OTHERS]])</f>
        <v>0</v>
      </c>
    </row>
    <row r="114" spans="1:9" ht="29.4" customHeight="1" x14ac:dyDescent="0.3">
      <c r="A114">
        <f t="shared" si="1"/>
        <v>109</v>
      </c>
      <c r="B114" t="str">
        <f>IF(ISBLANK('List of Employees'!B129),"",'List of Employees'!B129)</f>
        <v>CALANOG EUGENE V.</v>
      </c>
      <c r="C114" s="25" t="str">
        <f>VLOOKUP(Table3[[#This Row],[EMPLOYEE NAME]],Employees[[Employee Name]:[Office]],6)</f>
        <v>REGULAR</v>
      </c>
      <c r="I114" s="27">
        <f>SUM(Table3[[#This Row],['# SICK LEAVE]:['#OTHERS]])</f>
        <v>0</v>
      </c>
    </row>
    <row r="115" spans="1:9" ht="29.4" customHeight="1" x14ac:dyDescent="0.3">
      <c r="A115">
        <f t="shared" si="1"/>
        <v>110</v>
      </c>
      <c r="B115" t="str">
        <f>IF(ISBLANK('List of Employees'!B130),"",'List of Employees'!B130)</f>
        <v>CAMERO PEDRITO C.</v>
      </c>
      <c r="C115" s="25" t="str">
        <f>VLOOKUP(Table3[[#This Row],[EMPLOYEE NAME]],Employees[[Employee Name]:[Office]],6)</f>
        <v>CASUAL</v>
      </c>
      <c r="I115" s="27">
        <f>SUM(Table3[[#This Row],['# SICK LEAVE]:['#OTHERS]])</f>
        <v>0</v>
      </c>
    </row>
    <row r="116" spans="1:9" ht="29.4" customHeight="1" x14ac:dyDescent="0.3">
      <c r="A116">
        <f t="shared" si="1"/>
        <v>111</v>
      </c>
      <c r="B116" t="str">
        <f>IF(ISBLANK('List of Employees'!B131),"",'List of Employees'!B131)</f>
        <v>CANDELARIA DANILO M.</v>
      </c>
      <c r="C116" s="25" t="str">
        <f>VLOOKUP(Table3[[#This Row],[EMPLOYEE NAME]],Employees[[Employee Name]:[Office]],6)</f>
        <v>REGULAR</v>
      </c>
      <c r="I116" s="27">
        <f>SUM(Table3[[#This Row],['# SICK LEAVE]:['#OTHERS]])</f>
        <v>0</v>
      </c>
    </row>
    <row r="117" spans="1:9" ht="29.4" customHeight="1" x14ac:dyDescent="0.3">
      <c r="A117">
        <f t="shared" si="1"/>
        <v>112</v>
      </c>
      <c r="B117" t="str">
        <f>IF(ISBLANK('List of Employees'!B132),"",'List of Employees'!B132)</f>
        <v>CAPUNO OLIVER M.</v>
      </c>
      <c r="C117" s="25" t="str">
        <f>VLOOKUP(Table3[[#This Row],[EMPLOYEE NAME]],Employees[[Employee Name]:[Office]],6)</f>
        <v>CASUAL</v>
      </c>
      <c r="I117" s="27">
        <f>SUM(Table3[[#This Row],['# SICK LEAVE]:['#OTHERS]])</f>
        <v>0</v>
      </c>
    </row>
    <row r="118" spans="1:9" ht="29.4" customHeight="1" x14ac:dyDescent="0.3">
      <c r="A118">
        <f t="shared" si="1"/>
        <v>113</v>
      </c>
      <c r="B118" t="str">
        <f>IF(ISBLANK('List of Employees'!B133),"",'List of Employees'!B133)</f>
        <v>CAPUPUS LIZA FE F.</v>
      </c>
      <c r="C118" s="25" t="str">
        <f>VLOOKUP(Table3[[#This Row],[EMPLOYEE NAME]],Employees[[Employee Name]:[Office]],6)</f>
        <v>REGULAR</v>
      </c>
      <c r="I118" s="27">
        <f>SUM(Table3[[#This Row],['# SICK LEAVE]:['#OTHERS]])</f>
        <v>0</v>
      </c>
    </row>
    <row r="119" spans="1:9" ht="29.4" customHeight="1" x14ac:dyDescent="0.3">
      <c r="A119">
        <f t="shared" si="1"/>
        <v>114</v>
      </c>
      <c r="B119" t="str">
        <f>IF(ISBLANK('List of Employees'!B134),"",'List of Employees'!B134)</f>
        <v>CARAAN ANNABELLE F.</v>
      </c>
      <c r="C119" s="25" t="str">
        <f>VLOOKUP(Table3[[#This Row],[EMPLOYEE NAME]],Employees[[Employee Name]:[Office]],6)</f>
        <v>REGULAR</v>
      </c>
      <c r="I119" s="27">
        <f>SUM(Table3[[#This Row],['# SICK LEAVE]:['#OTHERS]])</f>
        <v>0</v>
      </c>
    </row>
    <row r="120" spans="1:9" ht="29.4" customHeight="1" x14ac:dyDescent="0.3">
      <c r="A120">
        <f t="shared" si="1"/>
        <v>115</v>
      </c>
      <c r="B120" t="str">
        <f>IF(ISBLANK('List of Employees'!B135),"",'List of Employees'!B135)</f>
        <v>CARAAN FELIX M.</v>
      </c>
      <c r="C120" s="25" t="str">
        <f>VLOOKUP(Table3[[#This Row],[EMPLOYEE NAME]],Employees[[Employee Name]:[Office]],6)</f>
        <v>REGULAR</v>
      </c>
      <c r="I120" s="27">
        <f>SUM(Table3[[#This Row],['# SICK LEAVE]:['#OTHERS]])</f>
        <v>0</v>
      </c>
    </row>
    <row r="121" spans="1:9" ht="29.4" customHeight="1" x14ac:dyDescent="0.3">
      <c r="A121">
        <f t="shared" si="1"/>
        <v>116</v>
      </c>
      <c r="B121" t="str">
        <f>IF(ISBLANK('List of Employees'!B136),"",'List of Employees'!B136)</f>
        <v>CARLITO ELENA M.</v>
      </c>
      <c r="C121" s="25" t="str">
        <f>VLOOKUP(Table3[[#This Row],[EMPLOYEE NAME]],Employees[[Employee Name]:[Office]],6)</f>
        <v>CASUAL</v>
      </c>
      <c r="I121" s="27">
        <f>SUM(Table3[[#This Row],['# SICK LEAVE]:['#OTHERS]])</f>
        <v>0</v>
      </c>
    </row>
    <row r="122" spans="1:9" ht="29.4" customHeight="1" x14ac:dyDescent="0.3">
      <c r="A122">
        <f t="shared" si="1"/>
        <v>117</v>
      </c>
      <c r="B122" t="str">
        <f>IF(ISBLANK('List of Employees'!B137),"",'List of Employees'!B137)</f>
        <v>CARMONA REMY M.</v>
      </c>
      <c r="C122" s="25" t="str">
        <f>VLOOKUP(Table3[[#This Row],[EMPLOYEE NAME]],Employees[[Employee Name]:[Office]],6)</f>
        <v>REGULAR</v>
      </c>
      <c r="I122" s="27">
        <f>SUM(Table3[[#This Row],['# SICK LEAVE]:['#OTHERS]])</f>
        <v>0</v>
      </c>
    </row>
    <row r="123" spans="1:9" ht="29.4" customHeight="1" x14ac:dyDescent="0.3">
      <c r="A123">
        <f t="shared" si="1"/>
        <v>118</v>
      </c>
      <c r="B123" t="str">
        <f>IF(ISBLANK('List of Employees'!B139),"",'List of Employees'!B139)</f>
        <v xml:space="preserve">CASTILLO ROBENSON  </v>
      </c>
      <c r="C123" s="25" t="str">
        <f>VLOOKUP(Table3[[#This Row],[EMPLOYEE NAME]],Employees[[Employee Name]:[Office]],6)</f>
        <v>CASUAL</v>
      </c>
      <c r="I123" s="27">
        <f>SUM(Table3[[#This Row],['# SICK LEAVE]:['#OTHERS]])</f>
        <v>0</v>
      </c>
    </row>
    <row r="124" spans="1:9" ht="29.4" customHeight="1" x14ac:dyDescent="0.3">
      <c r="A124">
        <f t="shared" si="1"/>
        <v>119</v>
      </c>
      <c r="B124" t="str">
        <f>IF(ISBLANK('List of Employees'!B140),"",'List of Employees'!B140)</f>
        <v>CASTRO VIVIAN A.</v>
      </c>
      <c r="C124" s="25" t="str">
        <f>VLOOKUP(Table3[[#This Row],[EMPLOYEE NAME]],Employees[[Employee Name]:[Office]],6)</f>
        <v>REGULAR</v>
      </c>
      <c r="I124" s="27">
        <f>SUM(Table3[[#This Row],['# SICK LEAVE]:['#OTHERS]])</f>
        <v>0</v>
      </c>
    </row>
    <row r="125" spans="1:9" ht="29.4" customHeight="1" x14ac:dyDescent="0.3">
      <c r="A125">
        <f t="shared" si="1"/>
        <v>120</v>
      </c>
      <c r="B125" t="str">
        <f>IF(ISBLANK('List of Employees'!B141),"",'List of Employees'!B141)</f>
        <v>CESICAR JOCHELLE JOAN S.</v>
      </c>
      <c r="C125" s="25" t="str">
        <f>VLOOKUP(Table3[[#This Row],[EMPLOYEE NAME]],Employees[[Employee Name]:[Office]],6)</f>
        <v>CASUAL</v>
      </c>
      <c r="I125" s="27">
        <f>SUM(Table3[[#This Row],['# SICK LEAVE]:['#OTHERS]])</f>
        <v>0</v>
      </c>
    </row>
    <row r="126" spans="1:9" ht="29.4" customHeight="1" x14ac:dyDescent="0.3">
      <c r="A126">
        <f t="shared" si="1"/>
        <v>121</v>
      </c>
      <c r="B126" t="str">
        <f>IF(ISBLANK('List of Employees'!B142),"",'List of Employees'!B142)</f>
        <v>CHACON ELISA G.</v>
      </c>
      <c r="C126" s="25" t="str">
        <f>VLOOKUP(Table3[[#This Row],[EMPLOYEE NAME]],Employees[[Employee Name]:[Office]],6)</f>
        <v>REGULAR</v>
      </c>
      <c r="I126" s="27">
        <f>SUM(Table3[[#This Row],['# SICK LEAVE]:['#OTHERS]])</f>
        <v>0</v>
      </c>
    </row>
    <row r="127" spans="1:9" ht="29.4" customHeight="1" x14ac:dyDescent="0.3">
      <c r="A127">
        <f t="shared" si="1"/>
        <v>122</v>
      </c>
      <c r="B127" t="str">
        <f>IF(ISBLANK('List of Employees'!B143),"",'List of Employees'!B143)</f>
        <v>CHANGCO KATHLEEN CARLA F.</v>
      </c>
      <c r="C127" s="25" t="str">
        <f>VLOOKUP(Table3[[#This Row],[EMPLOYEE NAME]],Employees[[Employee Name]:[Office]],6)</f>
        <v>CASUAL</v>
      </c>
      <c r="I127" s="27">
        <f>SUM(Table3[[#This Row],['# SICK LEAVE]:['#OTHERS]])</f>
        <v>0</v>
      </c>
    </row>
    <row r="128" spans="1:9" ht="29.4" customHeight="1" x14ac:dyDescent="0.3">
      <c r="A128">
        <f t="shared" si="1"/>
        <v>123</v>
      </c>
      <c r="B128" t="str">
        <f>IF(ISBLANK('List of Employees'!B144),"",'List of Employees'!B144)</f>
        <v>COLETO ASHLEY M.</v>
      </c>
      <c r="C128" s="25" t="str">
        <f>VLOOKUP(Table3[[#This Row],[EMPLOYEE NAME]],Employees[[Employee Name]:[Office]],6)</f>
        <v>CASUAL</v>
      </c>
      <c r="I128" s="27">
        <f>SUM(Table3[[#This Row],['# SICK LEAVE]:['#OTHERS]])</f>
        <v>0</v>
      </c>
    </row>
    <row r="129" spans="1:9" ht="29.4" customHeight="1" x14ac:dyDescent="0.3">
      <c r="A129">
        <f t="shared" si="1"/>
        <v>124</v>
      </c>
      <c r="B129" t="str">
        <f>IF(ISBLANK('List of Employees'!B145),"",'List of Employees'!B145)</f>
        <v>COLETO HANY ROY D.</v>
      </c>
      <c r="C129" s="25" t="str">
        <f>VLOOKUP(Table3[[#This Row],[EMPLOYEE NAME]],Employees[[Employee Name]:[Office]],6)</f>
        <v>REGULAR</v>
      </c>
      <c r="I129" s="27">
        <f>SUM(Table3[[#This Row],['# SICK LEAVE]:['#OTHERS]])</f>
        <v>0</v>
      </c>
    </row>
    <row r="130" spans="1:9" ht="29.4" customHeight="1" x14ac:dyDescent="0.3">
      <c r="A130">
        <f t="shared" si="1"/>
        <v>125</v>
      </c>
      <c r="B130" t="str">
        <f>IF(ISBLANK('List of Employees'!B146),"",'List of Employees'!B146)</f>
        <v>CONSTANTE FLORAVILLA R.</v>
      </c>
      <c r="C130" s="25" t="str">
        <f>VLOOKUP(Table3[[#This Row],[EMPLOYEE NAME]],Employees[[Employee Name]:[Office]],6)</f>
        <v>REGULAR</v>
      </c>
      <c r="I130" s="27">
        <f>SUM(Table3[[#This Row],['# SICK LEAVE]:['#OTHERS]])</f>
        <v>0</v>
      </c>
    </row>
    <row r="131" spans="1:9" ht="29.4" customHeight="1" x14ac:dyDescent="0.3">
      <c r="A131">
        <f t="shared" si="1"/>
        <v>126</v>
      </c>
      <c r="B131" t="str">
        <f>IF(ISBLANK('List of Employees'!B147),"",'List of Employees'!B147)</f>
        <v>CONTRERAS ALEJANDRO M.</v>
      </c>
      <c r="C131" s="25" t="str">
        <f>VLOOKUP(Table3[[#This Row],[EMPLOYEE NAME]],Employees[[Employee Name]:[Office]],6)</f>
        <v>CASUAL</v>
      </c>
      <c r="I131" s="27">
        <f>SUM(Table3[[#This Row],['# SICK LEAVE]:['#OTHERS]])</f>
        <v>0</v>
      </c>
    </row>
    <row r="132" spans="1:9" ht="29.4" customHeight="1" x14ac:dyDescent="0.3">
      <c r="A132">
        <f t="shared" si="1"/>
        <v>127</v>
      </c>
      <c r="B132" t="str">
        <f>IF(ISBLANK('List of Employees'!B148),"",'List of Employees'!B148)</f>
        <v>CONTRERAS ALLAN B.</v>
      </c>
      <c r="C132" s="25" t="str">
        <f>VLOOKUP(Table3[[#This Row],[EMPLOYEE NAME]],Employees[[Employee Name]:[Office]],6)</f>
        <v>CASUAL</v>
      </c>
      <c r="I132" s="27">
        <f>SUM(Table3[[#This Row],['# SICK LEAVE]:['#OTHERS]])</f>
        <v>0</v>
      </c>
    </row>
    <row r="133" spans="1:9" ht="29.4" customHeight="1" x14ac:dyDescent="0.3">
      <c r="A133">
        <f t="shared" si="1"/>
        <v>128</v>
      </c>
      <c r="B133" t="str">
        <f>IF(ISBLANK('List of Employees'!B149),"",'List of Employees'!B149)</f>
        <v>CONTRERAS SARAH JANE P.</v>
      </c>
      <c r="C133" s="25" t="str">
        <f>VLOOKUP(Table3[[#This Row],[EMPLOYEE NAME]],Employees[[Employee Name]:[Office]],6)</f>
        <v>CASUAL</v>
      </c>
      <c r="I133" s="27">
        <f>SUM(Table3[[#This Row],['# SICK LEAVE]:['#OTHERS]])</f>
        <v>0</v>
      </c>
    </row>
    <row r="134" spans="1:9" ht="29.4" customHeight="1" x14ac:dyDescent="0.3">
      <c r="A134">
        <f t="shared" ref="A134:A197" si="2">IF(ISBLANK(B134),"",ROW(A129))</f>
        <v>129</v>
      </c>
      <c r="B134" t="str">
        <f>IF(ISBLANK('List of Employees'!B150),"",'List of Employees'!B150)</f>
        <v>CORTADO JOEL B.</v>
      </c>
      <c r="C134" s="25" t="str">
        <f>VLOOKUP(Table3[[#This Row],[EMPLOYEE NAME]],Employees[[Employee Name]:[Office]],6)</f>
        <v>CASUAL</v>
      </c>
      <c r="I134" s="27">
        <f>SUM(Table3[[#This Row],['# SICK LEAVE]:['#OTHERS]])</f>
        <v>0</v>
      </c>
    </row>
    <row r="135" spans="1:9" ht="29.4" customHeight="1" x14ac:dyDescent="0.3">
      <c r="A135">
        <f t="shared" si="2"/>
        <v>130</v>
      </c>
      <c r="B135" t="str">
        <f>IF(ISBLANK('List of Employees'!B151),"",'List of Employees'!B151)</f>
        <v>CORTEZ FIDELA B.</v>
      </c>
      <c r="C135" s="25" t="str">
        <f>VLOOKUP(Table3[[#This Row],[EMPLOYEE NAME]],Employees[[Employee Name]:[Office]],6)</f>
        <v>REGULAR</v>
      </c>
      <c r="I135" s="27">
        <f>SUM(Table3[[#This Row],['# SICK LEAVE]:['#OTHERS]])</f>
        <v>0</v>
      </c>
    </row>
    <row r="136" spans="1:9" ht="29.4" customHeight="1" x14ac:dyDescent="0.3">
      <c r="A136">
        <f t="shared" si="2"/>
        <v>131</v>
      </c>
      <c r="B136" t="str">
        <f>IF(ISBLANK('List of Employees'!B152),"",'List of Employees'!B152)</f>
        <v>CORTEZ MARCOS NOEL A.</v>
      </c>
      <c r="C136" s="25" t="str">
        <f>VLOOKUP(Table3[[#This Row],[EMPLOYEE NAME]],Employees[[Employee Name]:[Office]],6)</f>
        <v>REGULAR</v>
      </c>
      <c r="I136" s="27">
        <f>SUM(Table3[[#This Row],['# SICK LEAVE]:['#OTHERS]])</f>
        <v>0</v>
      </c>
    </row>
    <row r="137" spans="1:9" ht="29.4" customHeight="1" x14ac:dyDescent="0.3">
      <c r="A137">
        <f t="shared" si="2"/>
        <v>132</v>
      </c>
      <c r="B137" t="str">
        <f>IF(ISBLANK('List of Employees'!B153),"",'List of Employees'!B153)</f>
        <v>CORTEZ NERIFE H.</v>
      </c>
      <c r="C137" s="25" t="str">
        <f>VLOOKUP(Table3[[#This Row],[EMPLOYEE NAME]],Employees[[Employee Name]:[Office]],6)</f>
        <v>REGULAR</v>
      </c>
      <c r="I137" s="27">
        <f>SUM(Table3[[#This Row],['# SICK LEAVE]:['#OTHERS]])</f>
        <v>0</v>
      </c>
    </row>
    <row r="138" spans="1:9" ht="29.4" customHeight="1" x14ac:dyDescent="0.3">
      <c r="A138">
        <f t="shared" si="2"/>
        <v>133</v>
      </c>
      <c r="B138" t="str">
        <f>IF(ISBLANK('List of Employees'!B154),"",'List of Employees'!B154)</f>
        <v>COSA PAOLA GRACE P.</v>
      </c>
      <c r="C138" s="25" t="str">
        <f>VLOOKUP(Table3[[#This Row],[EMPLOYEE NAME]],Employees[[Employee Name]:[Office]],6)</f>
        <v>CASUAL</v>
      </c>
      <c r="I138" s="27">
        <f>SUM(Table3[[#This Row],['# SICK LEAVE]:['#OTHERS]])</f>
        <v>0</v>
      </c>
    </row>
    <row r="139" spans="1:9" ht="29.4" customHeight="1" x14ac:dyDescent="0.3">
      <c r="A139">
        <f t="shared" si="2"/>
        <v>134</v>
      </c>
      <c r="B139" t="str">
        <f>IF(ISBLANK('List of Employees'!B155),"",'List of Employees'!B155)</f>
        <v xml:space="preserve">COSINO RIMWELL  </v>
      </c>
      <c r="C139" s="25" t="str">
        <f>VLOOKUP(Table3[[#This Row],[EMPLOYEE NAME]],Employees[[Employee Name]:[Office]],6)</f>
        <v>CASUAL</v>
      </c>
      <c r="I139" s="27">
        <f>SUM(Table3[[#This Row],['# SICK LEAVE]:['#OTHERS]])</f>
        <v>0</v>
      </c>
    </row>
    <row r="140" spans="1:9" ht="29.4" customHeight="1" x14ac:dyDescent="0.3">
      <c r="A140">
        <f t="shared" si="2"/>
        <v>135</v>
      </c>
      <c r="B140" t="str">
        <f>IF(ISBLANK('List of Employees'!B156),"",'List of Employees'!B156)</f>
        <v>COSME CORAZON O.</v>
      </c>
      <c r="C140" s="25" t="str">
        <f>VLOOKUP(Table3[[#This Row],[EMPLOYEE NAME]],Employees[[Employee Name]:[Office]],6)</f>
        <v>CASUAL</v>
      </c>
      <c r="I140" s="27">
        <f>SUM(Table3[[#This Row],['# SICK LEAVE]:['#OTHERS]])</f>
        <v>0</v>
      </c>
    </row>
    <row r="141" spans="1:9" ht="29.4" customHeight="1" x14ac:dyDescent="0.3">
      <c r="A141">
        <f t="shared" si="2"/>
        <v>136</v>
      </c>
      <c r="B141" t="str">
        <f>IF(ISBLANK('List of Employees'!B157),"",'List of Employees'!B157)</f>
        <v>COSME MA VICTORIA M.</v>
      </c>
      <c r="C141" s="25" t="str">
        <f>VLOOKUP(Table3[[#This Row],[EMPLOYEE NAME]],Employees[[Employee Name]:[Office]],6)</f>
        <v>REGULAR</v>
      </c>
      <c r="I141" s="27">
        <f>SUM(Table3[[#This Row],['# SICK LEAVE]:['#OTHERS]])</f>
        <v>0</v>
      </c>
    </row>
    <row r="142" spans="1:9" ht="29.4" customHeight="1" x14ac:dyDescent="0.3">
      <c r="A142">
        <f t="shared" si="2"/>
        <v>137</v>
      </c>
      <c r="B142" t="str">
        <f>IF(ISBLANK('List of Employees'!B158),"",'List of Employees'!B158)</f>
        <v>COSTANTE  SYLVIA C.</v>
      </c>
      <c r="C142" s="25" t="str">
        <f>VLOOKUP(Table3[[#This Row],[EMPLOYEE NAME]],Employees[[Employee Name]:[Office]],6)</f>
        <v>REGULAR</v>
      </c>
      <c r="I142" s="27">
        <f>SUM(Table3[[#This Row],['# SICK LEAVE]:['#OTHERS]])</f>
        <v>0</v>
      </c>
    </row>
    <row r="143" spans="1:9" ht="29.4" customHeight="1" x14ac:dyDescent="0.3">
      <c r="A143">
        <f t="shared" si="2"/>
        <v>138</v>
      </c>
      <c r="B143" t="str">
        <f>IF(ISBLANK('List of Employees'!B159),"",'List of Employees'!B159)</f>
        <v>COSTANTE HERBERT F.</v>
      </c>
      <c r="C143" s="25" t="str">
        <f>VLOOKUP(Table3[[#This Row],[EMPLOYEE NAME]],Employees[[Employee Name]:[Office]],6)</f>
        <v>JOBCON</v>
      </c>
      <c r="I143" s="27">
        <f>SUM(Table3[[#This Row],['# SICK LEAVE]:['#OTHERS]])</f>
        <v>0</v>
      </c>
    </row>
    <row r="144" spans="1:9" ht="29.4" customHeight="1" x14ac:dyDescent="0.3">
      <c r="A144">
        <f t="shared" si="2"/>
        <v>139</v>
      </c>
      <c r="B144" t="str">
        <f>IF(ISBLANK('List of Employees'!B160),"",'List of Employees'!B160)</f>
        <v>COTONER NELIA C.</v>
      </c>
      <c r="C144" s="25" t="str">
        <f>VLOOKUP(Table3[[#This Row],[EMPLOYEE NAME]],Employees[[Employee Name]:[Office]],6)</f>
        <v>REGULAR</v>
      </c>
      <c r="I144" s="27">
        <f>SUM(Table3[[#This Row],['# SICK LEAVE]:['#OTHERS]])</f>
        <v>0</v>
      </c>
    </row>
    <row r="145" spans="1:9" ht="29.4" customHeight="1" x14ac:dyDescent="0.3">
      <c r="A145">
        <f t="shared" si="2"/>
        <v>140</v>
      </c>
      <c r="B145" t="str">
        <f>IF(ISBLANK('List of Employees'!B161),"",'List of Employees'!B161)</f>
        <v>CREUS SAMUEL A.</v>
      </c>
      <c r="C145" s="25">
        <f>VLOOKUP(Table3[[#This Row],[EMPLOYEE NAME]],Employees[[Employee Name]:[Office]],6)</f>
        <v>0</v>
      </c>
      <c r="I145" s="27">
        <f>SUM(Table3[[#This Row],['# SICK LEAVE]:['#OTHERS]])</f>
        <v>0</v>
      </c>
    </row>
    <row r="146" spans="1:9" ht="29.4" customHeight="1" x14ac:dyDescent="0.3">
      <c r="A146">
        <f t="shared" si="2"/>
        <v>141</v>
      </c>
      <c r="B146" t="str">
        <f>IF(ISBLANK('List of Employees'!B162),"",'List of Employees'!B162)</f>
        <v>CRIZALDO THELMA U.</v>
      </c>
      <c r="C146" s="25" t="str">
        <f>VLOOKUP(Table3[[#This Row],[EMPLOYEE NAME]],Employees[[Employee Name]:[Office]],6)</f>
        <v>REGULAR</v>
      </c>
      <c r="I146" s="27">
        <f>SUM(Table3[[#This Row],['# SICK LEAVE]:['#OTHERS]])</f>
        <v>0</v>
      </c>
    </row>
    <row r="147" spans="1:9" ht="29.4" customHeight="1" x14ac:dyDescent="0.3">
      <c r="A147">
        <f t="shared" si="2"/>
        <v>142</v>
      </c>
      <c r="B147" t="str">
        <f>IF(ISBLANK('List of Employees'!B163),"",'List of Employees'!B163)</f>
        <v>CROOX VALERIE R.</v>
      </c>
      <c r="C147" s="25" t="str">
        <f>VLOOKUP(Table3[[#This Row],[EMPLOYEE NAME]],Employees[[Employee Name]:[Office]],6)</f>
        <v>CASUAL</v>
      </c>
      <c r="I147" s="27">
        <f>SUM(Table3[[#This Row],['# SICK LEAVE]:['#OTHERS]])</f>
        <v>0</v>
      </c>
    </row>
    <row r="148" spans="1:9" ht="29.4" customHeight="1" x14ac:dyDescent="0.3">
      <c r="A148">
        <f t="shared" si="2"/>
        <v>143</v>
      </c>
      <c r="B148" t="str">
        <f>IF(ISBLANK('List of Employees'!B164),"",'List of Employees'!B164)</f>
        <v>CRUZADA MAGDALENA A.</v>
      </c>
      <c r="C148" s="25" t="str">
        <f>VLOOKUP(Table3[[#This Row],[EMPLOYEE NAME]],Employees[[Employee Name]:[Office]],6)</f>
        <v>REGULAR</v>
      </c>
      <c r="I148" s="27">
        <f>SUM(Table3[[#This Row],['# SICK LEAVE]:['#OTHERS]])</f>
        <v>0</v>
      </c>
    </row>
    <row r="149" spans="1:9" ht="29.4" customHeight="1" x14ac:dyDescent="0.3">
      <c r="A149">
        <f t="shared" si="2"/>
        <v>144</v>
      </c>
      <c r="B149" t="str">
        <f>IF(ISBLANK('List of Employees'!B165),"",'List of Employees'!B165)</f>
        <v>CUENO FLOR M.</v>
      </c>
      <c r="C149" s="25" t="str">
        <f>VLOOKUP(Table3[[#This Row],[EMPLOYEE NAME]],Employees[[Employee Name]:[Office]],6)</f>
        <v>CASUAL</v>
      </c>
      <c r="I149" s="27">
        <f>SUM(Table3[[#This Row],['# SICK LEAVE]:['#OTHERS]])</f>
        <v>0</v>
      </c>
    </row>
    <row r="150" spans="1:9" ht="29.4" customHeight="1" x14ac:dyDescent="0.3">
      <c r="A150">
        <f t="shared" si="2"/>
        <v>145</v>
      </c>
      <c r="B150" t="str">
        <f>IF(ISBLANK('List of Employees'!B166),"",'List of Employees'!B166)</f>
        <v>CUIZON DAYLIN M.</v>
      </c>
      <c r="C150" s="25" t="str">
        <f>VLOOKUP(Table3[[#This Row],[EMPLOYEE NAME]],Employees[[Employee Name]:[Office]],6)</f>
        <v>CASUAL</v>
      </c>
      <c r="I150" s="27">
        <f>SUM(Table3[[#This Row],['# SICK LEAVE]:['#OTHERS]])</f>
        <v>0</v>
      </c>
    </row>
    <row r="151" spans="1:9" ht="29.4" customHeight="1" x14ac:dyDescent="0.3">
      <c r="A151">
        <f t="shared" si="2"/>
        <v>146</v>
      </c>
      <c r="B151" t="str">
        <f>IF(ISBLANK('List of Employees'!B167),"",'List of Employees'!B167)</f>
        <v>DAÑO ALMA R.</v>
      </c>
      <c r="C151" s="25" t="str">
        <f>VLOOKUP(Table3[[#This Row],[EMPLOYEE NAME]],Employees[[Employee Name]:[Office]],6)</f>
        <v>REGULAR</v>
      </c>
      <c r="I151" s="27">
        <f>SUM(Table3[[#This Row],['# SICK LEAVE]:['#OTHERS]])</f>
        <v>0</v>
      </c>
    </row>
    <row r="152" spans="1:9" ht="29.4" customHeight="1" x14ac:dyDescent="0.3">
      <c r="A152">
        <f t="shared" si="2"/>
        <v>147</v>
      </c>
      <c r="B152" t="str">
        <f>IF(ISBLANK('List of Employees'!B168),"",'List of Employees'!B168)</f>
        <v>DATU SHIRLEY G.</v>
      </c>
      <c r="C152" s="25" t="str">
        <f>VLOOKUP(Table3[[#This Row],[EMPLOYEE NAME]],Employees[[Employee Name]:[Office]],6)</f>
        <v>CASUAL</v>
      </c>
      <c r="I152" s="27">
        <f>SUM(Table3[[#This Row],['# SICK LEAVE]:['#OTHERS]])</f>
        <v>0</v>
      </c>
    </row>
    <row r="153" spans="1:9" ht="29.4" customHeight="1" x14ac:dyDescent="0.3">
      <c r="A153">
        <f t="shared" si="2"/>
        <v>148</v>
      </c>
      <c r="B153" t="str">
        <f>IF(ISBLANK('List of Employees'!B169),"",'List of Employees'!B169)</f>
        <v>DAVID MELANIE D.</v>
      </c>
      <c r="C153" s="25" t="str">
        <f>VLOOKUP(Table3[[#This Row],[EMPLOYEE NAME]],Employees[[Employee Name]:[Office]],6)</f>
        <v>CASUAL</v>
      </c>
      <c r="I153" s="27">
        <f>SUM(Table3[[#This Row],['# SICK LEAVE]:['#OTHERS]])</f>
        <v>0</v>
      </c>
    </row>
    <row r="154" spans="1:9" ht="29.4" customHeight="1" x14ac:dyDescent="0.3">
      <c r="A154">
        <f t="shared" si="2"/>
        <v>149</v>
      </c>
      <c r="B154" t="str">
        <f>IF(ISBLANK('List of Employees'!B170),"",'List of Employees'!B170)</f>
        <v>DE ASIS JANETTE D.</v>
      </c>
      <c r="C154" s="25" t="str">
        <f>VLOOKUP(Table3[[#This Row],[EMPLOYEE NAME]],Employees[[Employee Name]:[Office]],6)</f>
        <v>CASUAL</v>
      </c>
      <c r="I154" s="27">
        <f>SUM(Table3[[#This Row],['# SICK LEAVE]:['#OTHERS]])</f>
        <v>0</v>
      </c>
    </row>
    <row r="155" spans="1:9" ht="29.4" customHeight="1" x14ac:dyDescent="0.3">
      <c r="A155">
        <f t="shared" si="2"/>
        <v>150</v>
      </c>
      <c r="B155" t="str">
        <f>IF(ISBLANK('List of Employees'!B172),"",'List of Employees'!B172)</f>
        <v>DE CASTRO JOSEPH NHOEL T.</v>
      </c>
      <c r="C155" s="25" t="str">
        <f>VLOOKUP(Table3[[#This Row],[EMPLOYEE NAME]],Employees[[Employee Name]:[Office]],6)</f>
        <v>REGULAR</v>
      </c>
      <c r="I155" s="27">
        <f>SUM(Table3[[#This Row],['# SICK LEAVE]:['#OTHERS]])</f>
        <v>0</v>
      </c>
    </row>
    <row r="156" spans="1:9" ht="29.4" customHeight="1" x14ac:dyDescent="0.3">
      <c r="A156">
        <f t="shared" si="2"/>
        <v>151</v>
      </c>
      <c r="B156" t="str">
        <f>IF(ISBLANK('List of Employees'!B173),"",'List of Employees'!B173)</f>
        <v>DE CASTRO JUANITA M.</v>
      </c>
      <c r="C156" s="25" t="str">
        <f>VLOOKUP(Table3[[#This Row],[EMPLOYEE NAME]],Employees[[Employee Name]:[Office]],6)</f>
        <v>REGULAR</v>
      </c>
      <c r="I156" s="27">
        <f>SUM(Table3[[#This Row],['# SICK LEAVE]:['#OTHERS]])</f>
        <v>0</v>
      </c>
    </row>
    <row r="157" spans="1:9" ht="29.4" customHeight="1" x14ac:dyDescent="0.3">
      <c r="A157">
        <f t="shared" si="2"/>
        <v>152</v>
      </c>
      <c r="B157" t="str">
        <f>IF(ISBLANK('List of Employees'!B174),"",'List of Employees'!B174)</f>
        <v>DE CASTRO MARYLEN A.</v>
      </c>
      <c r="C157" s="25">
        <f>VLOOKUP(Table3[[#This Row],[EMPLOYEE NAME]],Employees[[Employee Name]:[Office]],6)</f>
        <v>0</v>
      </c>
      <c r="I157" s="27">
        <f>SUM(Table3[[#This Row],['# SICK LEAVE]:['#OTHERS]])</f>
        <v>0</v>
      </c>
    </row>
    <row r="158" spans="1:9" ht="29.4" customHeight="1" x14ac:dyDescent="0.3">
      <c r="A158">
        <f t="shared" si="2"/>
        <v>153</v>
      </c>
      <c r="B158" t="str">
        <f>IF(ISBLANK('List of Employees'!B175),"",'List of Employees'!B175)</f>
        <v>DE GRANO LIUSA R.</v>
      </c>
      <c r="C158" s="25" t="str">
        <f>VLOOKUP(Table3[[#This Row],[EMPLOYEE NAME]],Employees[[Employee Name]:[Office]],6)</f>
        <v>REGULAR</v>
      </c>
      <c r="I158" s="27">
        <f>SUM(Table3[[#This Row],['# SICK LEAVE]:['#OTHERS]])</f>
        <v>0</v>
      </c>
    </row>
    <row r="159" spans="1:9" ht="29.4" customHeight="1" x14ac:dyDescent="0.3">
      <c r="A159">
        <f t="shared" si="2"/>
        <v>154</v>
      </c>
      <c r="B159" t="str">
        <f>IF(ISBLANK('List of Employees'!B176),"",'List of Employees'!B176)</f>
        <v>DE GRANO MA. ERLINDA F.</v>
      </c>
      <c r="C159" s="25" t="str">
        <f>VLOOKUP(Table3[[#This Row],[EMPLOYEE NAME]],Employees[[Employee Name]:[Office]],6)</f>
        <v>REGULAR</v>
      </c>
      <c r="I159" s="27">
        <f>SUM(Table3[[#This Row],['# SICK LEAVE]:['#OTHERS]])</f>
        <v>0</v>
      </c>
    </row>
    <row r="160" spans="1:9" ht="29.4" customHeight="1" x14ac:dyDescent="0.3">
      <c r="A160">
        <f t="shared" si="2"/>
        <v>155</v>
      </c>
      <c r="B160" t="str">
        <f>IF(ISBLANK('List of Employees'!B177),"",'List of Employees'!B177)</f>
        <v>DE GUIA MARIVIC B.</v>
      </c>
      <c r="C160" s="25" t="str">
        <f>VLOOKUP(Table3[[#This Row],[EMPLOYEE NAME]],Employees[[Employee Name]:[Office]],6)</f>
        <v>JOBCON</v>
      </c>
      <c r="I160" s="27">
        <f>SUM(Table3[[#This Row],['# SICK LEAVE]:['#OTHERS]])</f>
        <v>0</v>
      </c>
    </row>
    <row r="161" spans="1:9" ht="29.4" customHeight="1" x14ac:dyDescent="0.3">
      <c r="A161">
        <f t="shared" si="2"/>
        <v>156</v>
      </c>
      <c r="B161" t="str">
        <f>IF(ISBLANK('List of Employees'!B178),"",'List of Employees'!B178)</f>
        <v xml:space="preserve">DE GUZMAN CLEMENTE  </v>
      </c>
      <c r="C161" s="25" t="str">
        <f>VLOOKUP(Table3[[#This Row],[EMPLOYEE NAME]],Employees[[Employee Name]:[Office]],6)</f>
        <v>CASUAL</v>
      </c>
      <c r="I161" s="27">
        <f>SUM(Table3[[#This Row],['# SICK LEAVE]:['#OTHERS]])</f>
        <v>0</v>
      </c>
    </row>
    <row r="162" spans="1:9" ht="29.4" customHeight="1" x14ac:dyDescent="0.3">
      <c r="A162">
        <f t="shared" si="2"/>
        <v>157</v>
      </c>
      <c r="B162" t="str">
        <f>IF(ISBLANK('List of Employees'!B179),"",'List of Employees'!B179)</f>
        <v>DE GUZMAN RONALD ANDREW G.</v>
      </c>
      <c r="C162" s="25" t="str">
        <f>VLOOKUP(Table3[[#This Row],[EMPLOYEE NAME]],Employees[[Employee Name]:[Office]],6)</f>
        <v>REGULAR</v>
      </c>
      <c r="I162" s="27">
        <f>SUM(Table3[[#This Row],['# SICK LEAVE]:['#OTHERS]])</f>
        <v>0</v>
      </c>
    </row>
    <row r="163" spans="1:9" ht="29.4" customHeight="1" x14ac:dyDescent="0.3">
      <c r="A163">
        <f t="shared" si="2"/>
        <v>158</v>
      </c>
      <c r="B163" t="str">
        <f>IF(ISBLANK('List of Employees'!B180),"",'List of Employees'!B180)</f>
        <v>DE LARA GRACE L.</v>
      </c>
      <c r="C163" s="25" t="str">
        <f>VLOOKUP(Table3[[#This Row],[EMPLOYEE NAME]],Employees[[Employee Name]:[Office]],6)</f>
        <v>CASUAL</v>
      </c>
      <c r="I163" s="27">
        <f>SUM(Table3[[#This Row],['# SICK LEAVE]:['#OTHERS]])</f>
        <v>0</v>
      </c>
    </row>
    <row r="164" spans="1:9" ht="29.4" customHeight="1" x14ac:dyDescent="0.3">
      <c r="A164">
        <f t="shared" si="2"/>
        <v>159</v>
      </c>
      <c r="B164" t="str">
        <f>IF(ISBLANK('List of Employees'!B181),"",'List of Employees'!B181)</f>
        <v>DE LEON ANALITA B.</v>
      </c>
      <c r="C164" s="25" t="str">
        <f>VLOOKUP(Table3[[#This Row],[EMPLOYEE NAME]],Employees[[Employee Name]:[Office]],6)</f>
        <v>CASUAL</v>
      </c>
      <c r="I164" s="27">
        <f>SUM(Table3[[#This Row],['# SICK LEAVE]:['#OTHERS]])</f>
        <v>0</v>
      </c>
    </row>
    <row r="165" spans="1:9" ht="29.4" customHeight="1" x14ac:dyDescent="0.3">
      <c r="A165">
        <f t="shared" si="2"/>
        <v>160</v>
      </c>
      <c r="B165" t="str">
        <f>IF(ISBLANK('List of Employees'!B182),"",'List of Employees'!B182)</f>
        <v xml:space="preserve">DE LUNA ERNESTO  </v>
      </c>
      <c r="C165" s="25" t="str">
        <f>VLOOKUP(Table3[[#This Row],[EMPLOYEE NAME]],Employees[[Employee Name]:[Office]],6)</f>
        <v>REGULAR</v>
      </c>
      <c r="I165" s="27">
        <f>SUM(Table3[[#This Row],['# SICK LEAVE]:['#OTHERS]])</f>
        <v>0</v>
      </c>
    </row>
    <row r="166" spans="1:9" ht="29.4" customHeight="1" x14ac:dyDescent="0.3">
      <c r="A166">
        <f t="shared" si="2"/>
        <v>161</v>
      </c>
      <c r="B166" t="str">
        <f>IF(ISBLANK('List of Employees'!B183),"",'List of Employees'!B183)</f>
        <v>OCAMPO ORLANDO R.</v>
      </c>
      <c r="C166" s="25" t="str">
        <f>VLOOKUP(Table3[[#This Row],[EMPLOYEE NAME]],Employees[[Employee Name]:[Office]],6)</f>
        <v>REGULAR</v>
      </c>
      <c r="I166" s="27">
        <f>SUM(Table3[[#This Row],['# SICK LEAVE]:['#OTHERS]])</f>
        <v>0</v>
      </c>
    </row>
    <row r="167" spans="1:9" ht="29.4" customHeight="1" x14ac:dyDescent="0.3">
      <c r="A167">
        <f t="shared" si="2"/>
        <v>162</v>
      </c>
      <c r="B167" t="str">
        <f>IF(ISBLANK('List of Employees'!B184),"",'List of Employees'!B184)</f>
        <v>OCAMPO NOVELYN U.</v>
      </c>
      <c r="C167" s="25" t="str">
        <f>VLOOKUP(Table3[[#This Row],[EMPLOYEE NAME]],Employees[[Employee Name]:[Office]],6)</f>
        <v>REGULAR</v>
      </c>
      <c r="I167" s="27">
        <f>SUM(Table3[[#This Row],['# SICK LEAVE]:['#OTHERS]])</f>
        <v>0</v>
      </c>
    </row>
    <row r="168" spans="1:9" ht="29.4" customHeight="1" x14ac:dyDescent="0.3">
      <c r="A168">
        <f t="shared" si="2"/>
        <v>163</v>
      </c>
      <c r="B168" t="str">
        <f>IF(ISBLANK('List of Employees'!B185),"",'List of Employees'!B185)</f>
        <v>OCAMPO MERLINDA R.</v>
      </c>
      <c r="C168" s="25" t="str">
        <f>VLOOKUP(Table3[[#This Row],[EMPLOYEE NAME]],Employees[[Employee Name]:[Office]],6)</f>
        <v>REGULAR</v>
      </c>
      <c r="I168" s="27">
        <f>SUM(Table3[[#This Row],['# SICK LEAVE]:['#OTHERS]])</f>
        <v>0</v>
      </c>
    </row>
    <row r="169" spans="1:9" ht="29.4" customHeight="1" x14ac:dyDescent="0.3">
      <c r="A169">
        <f t="shared" si="2"/>
        <v>164</v>
      </c>
      <c r="B169" t="str">
        <f>IF(ISBLANK('List of Employees'!B186),"",'List of Employees'!B186)</f>
        <v>DE SAGUN NANCY D.</v>
      </c>
      <c r="C169" s="25" t="str">
        <f>VLOOKUP(Table3[[#This Row],[EMPLOYEE NAME]],Employees[[Employee Name]:[Office]],6)</f>
        <v>REGULAR</v>
      </c>
      <c r="I169" s="27">
        <f>SUM(Table3[[#This Row],['# SICK LEAVE]:['#OTHERS]])</f>
        <v>0</v>
      </c>
    </row>
    <row r="170" spans="1:9" ht="29.4" customHeight="1" x14ac:dyDescent="0.3">
      <c r="A170">
        <f t="shared" si="2"/>
        <v>165</v>
      </c>
      <c r="B170" t="str">
        <f>IF(ISBLANK('List of Employees'!B188),"",'List of Employees'!B188)</f>
        <v>DE VILLA JAYVEE U.</v>
      </c>
      <c r="C170" s="25" t="str">
        <f>VLOOKUP(Table3[[#This Row],[EMPLOYEE NAME]],Employees[[Employee Name]:[Office]],6)</f>
        <v>REGULAR</v>
      </c>
      <c r="I170" s="27">
        <f>SUM(Table3[[#This Row],['# SICK LEAVE]:['#OTHERS]])</f>
        <v>0</v>
      </c>
    </row>
    <row r="171" spans="1:9" ht="29.4" customHeight="1" x14ac:dyDescent="0.3">
      <c r="A171">
        <f t="shared" si="2"/>
        <v>166</v>
      </c>
      <c r="B171" t="str">
        <f>IF(ISBLANK('List of Employees'!B191),"",'List of Employees'!B191)</f>
        <v>DEL MUNDO ESTER B.</v>
      </c>
      <c r="C171" s="25" t="str">
        <f>VLOOKUP(Table3[[#This Row],[EMPLOYEE NAME]],Employees[[Employee Name]:[Office]],6)</f>
        <v>REGULAR</v>
      </c>
      <c r="I171" s="27">
        <f>SUM(Table3[[#This Row],['# SICK LEAVE]:['#OTHERS]])</f>
        <v>0</v>
      </c>
    </row>
    <row r="172" spans="1:9" ht="29.4" customHeight="1" x14ac:dyDescent="0.3">
      <c r="A172">
        <f t="shared" si="2"/>
        <v>167</v>
      </c>
      <c r="B172" t="str">
        <f>IF(ISBLANK('List of Employees'!B192),"",'List of Employees'!B192)</f>
        <v>DEL MUNDO HERMOGENES C.</v>
      </c>
      <c r="C172" s="25" t="str">
        <f>VLOOKUP(Table3[[#This Row],[EMPLOYEE NAME]],Employees[[Employee Name]:[Office]],6)</f>
        <v>REGULAR</v>
      </c>
      <c r="I172" s="27">
        <f>SUM(Table3[[#This Row],['# SICK LEAVE]:['#OTHERS]])</f>
        <v>0</v>
      </c>
    </row>
    <row r="173" spans="1:9" ht="29.4" customHeight="1" x14ac:dyDescent="0.3">
      <c r="A173">
        <f t="shared" si="2"/>
        <v>168</v>
      </c>
      <c r="B173" t="str">
        <f>IF(ISBLANK('List of Employees'!B193),"",'List of Employees'!B193)</f>
        <v>DEL MUNDO JONAS B.</v>
      </c>
      <c r="C173" s="25" t="str">
        <f>VLOOKUP(Table3[[#This Row],[EMPLOYEE NAME]],Employees[[Employee Name]:[Office]],6)</f>
        <v>CASUAL</v>
      </c>
      <c r="I173" s="27">
        <f>SUM(Table3[[#This Row],['# SICK LEAVE]:['#OTHERS]])</f>
        <v>0</v>
      </c>
    </row>
    <row r="174" spans="1:9" ht="29.4" customHeight="1" x14ac:dyDescent="0.3">
      <c r="A174">
        <f t="shared" si="2"/>
        <v>169</v>
      </c>
      <c r="B174" t="str">
        <f>IF(ISBLANK('List of Employees'!B194),"",'List of Employees'!B194)</f>
        <v>DEL MUNDO ROSALLE A.</v>
      </c>
      <c r="C174" s="25" t="str">
        <f>VLOOKUP(Table3[[#This Row],[EMPLOYEE NAME]],Employees[[Employee Name]:[Office]],6)</f>
        <v>REGULAR</v>
      </c>
      <c r="I174" s="27">
        <f>SUM(Table3[[#This Row],['# SICK LEAVE]:['#OTHERS]])</f>
        <v>0</v>
      </c>
    </row>
    <row r="175" spans="1:9" ht="29.4" customHeight="1" x14ac:dyDescent="0.3">
      <c r="A175">
        <f t="shared" si="2"/>
        <v>170</v>
      </c>
      <c r="B175" t="str">
        <f>IF(ISBLANK('List of Employees'!B195),"",'List of Employees'!B195)</f>
        <v>DELA CRUZ CHARITO A.</v>
      </c>
      <c r="C175" s="25" t="str">
        <f>VLOOKUP(Table3[[#This Row],[EMPLOYEE NAME]],Employees[[Employee Name]:[Office]],6)</f>
        <v>CASUAL</v>
      </c>
      <c r="I175" s="27">
        <f>SUM(Table3[[#This Row],['# SICK LEAVE]:['#OTHERS]])</f>
        <v>0</v>
      </c>
    </row>
    <row r="176" spans="1:9" ht="29.4" customHeight="1" x14ac:dyDescent="0.3">
      <c r="A176">
        <f t="shared" si="2"/>
        <v>171</v>
      </c>
      <c r="B176" t="str">
        <f>IF(ISBLANK('List of Employees'!B197),"",'List of Employees'!B197)</f>
        <v>DELA CRUZ SHIELA G.</v>
      </c>
      <c r="C176" s="25" t="str">
        <f>VLOOKUP(Table3[[#This Row],[EMPLOYEE NAME]],Employees[[Employee Name]:[Office]],6)</f>
        <v>REGULAR</v>
      </c>
      <c r="I176" s="27">
        <f>SUM(Table3[[#This Row],['# SICK LEAVE]:['#OTHERS]])</f>
        <v>0</v>
      </c>
    </row>
    <row r="177" spans="1:9" ht="29.4" customHeight="1" x14ac:dyDescent="0.3">
      <c r="A177">
        <f t="shared" si="2"/>
        <v>172</v>
      </c>
      <c r="B177" t="str">
        <f>IF(ISBLANK('List of Employees'!B198),"",'List of Employees'!B198)</f>
        <v>DELA GRACIA MA. CECILIA P.</v>
      </c>
      <c r="C177" s="25" t="str">
        <f>VLOOKUP(Table3[[#This Row],[EMPLOYEE NAME]],Employees[[Employee Name]:[Office]],6)</f>
        <v>REGULAR</v>
      </c>
      <c r="I177" s="27">
        <f>SUM(Table3[[#This Row],['# SICK LEAVE]:['#OTHERS]])</f>
        <v>0</v>
      </c>
    </row>
    <row r="178" spans="1:9" ht="29.4" customHeight="1" x14ac:dyDescent="0.3">
      <c r="A178">
        <f t="shared" si="2"/>
        <v>173</v>
      </c>
      <c r="B178" t="str">
        <f>IF(ISBLANK('List of Employees'!B199),"",'List of Employees'!B199)</f>
        <v>DELA PEÑA ALFREDO C.</v>
      </c>
      <c r="C178" s="25" t="str">
        <f>VLOOKUP(Table3[[#This Row],[EMPLOYEE NAME]],Employees[[Employee Name]:[Office]],6)</f>
        <v>REGULAR</v>
      </c>
      <c r="I178" s="27">
        <f>SUM(Table3[[#This Row],['# SICK LEAVE]:['#OTHERS]])</f>
        <v>0</v>
      </c>
    </row>
    <row r="179" spans="1:9" ht="29.4" customHeight="1" x14ac:dyDescent="0.3">
      <c r="A179">
        <f t="shared" si="2"/>
        <v>174</v>
      </c>
      <c r="B179" t="str">
        <f>IF(ISBLANK('List of Employees'!B200),"",'List of Employees'!B200)</f>
        <v>DELFINO NINA C.</v>
      </c>
      <c r="C179" s="25" t="str">
        <f>VLOOKUP(Table3[[#This Row],[EMPLOYEE NAME]],Employees[[Employee Name]:[Office]],6)</f>
        <v>REGULAR</v>
      </c>
      <c r="I179" s="27">
        <f>SUM(Table3[[#This Row],['# SICK LEAVE]:['#OTHERS]])</f>
        <v>0</v>
      </c>
    </row>
    <row r="180" spans="1:9" ht="29.4" customHeight="1" x14ac:dyDescent="0.3">
      <c r="A180">
        <f t="shared" si="2"/>
        <v>175</v>
      </c>
      <c r="B180" t="str">
        <f>IF(ISBLANK('List of Employees'!B201),"",'List of Employees'!B201)</f>
        <v xml:space="preserve">DELMUNDO JONAS  </v>
      </c>
      <c r="C180" s="25">
        <f>VLOOKUP(Table3[[#This Row],[EMPLOYEE NAME]],Employees[[Employee Name]:[Office]],6)</f>
        <v>0</v>
      </c>
      <c r="I180" s="27">
        <f>SUM(Table3[[#This Row],['# SICK LEAVE]:['#OTHERS]])</f>
        <v>0</v>
      </c>
    </row>
    <row r="181" spans="1:9" ht="29.4" customHeight="1" x14ac:dyDescent="0.3">
      <c r="A181">
        <f t="shared" si="2"/>
        <v>176</v>
      </c>
      <c r="B181" t="str">
        <f>IF(ISBLANK('List of Employees'!B203),"",'List of Employees'!B203)</f>
        <v>DERLA APOLONIO JR D.</v>
      </c>
      <c r="C181" s="25" t="str">
        <f>VLOOKUP(Table3[[#This Row],[EMPLOYEE NAME]],Employees[[Employee Name]:[Office]],6)</f>
        <v>CASUAL</v>
      </c>
      <c r="I181" s="27">
        <f>SUM(Table3[[#This Row],['# SICK LEAVE]:['#OTHERS]])</f>
        <v>0</v>
      </c>
    </row>
    <row r="182" spans="1:9" ht="29.4" customHeight="1" x14ac:dyDescent="0.3">
      <c r="A182">
        <f t="shared" si="2"/>
        <v>177</v>
      </c>
      <c r="B182" t="str">
        <f>IF(ISBLANK('List of Employees'!B204),"",'List of Employees'!B204)</f>
        <v>DERLA ARTHUR D.</v>
      </c>
      <c r="C182" s="25" t="str">
        <f>VLOOKUP(Table3[[#This Row],[EMPLOYEE NAME]],Employees[[Employee Name]:[Office]],6)</f>
        <v>CASUAL</v>
      </c>
      <c r="I182" s="27">
        <f>SUM(Table3[[#This Row],['# SICK LEAVE]:['#OTHERS]])</f>
        <v>0</v>
      </c>
    </row>
    <row r="183" spans="1:9" ht="29.4" customHeight="1" x14ac:dyDescent="0.3">
      <c r="A183">
        <f t="shared" si="2"/>
        <v>178</v>
      </c>
      <c r="B183" t="str">
        <f>IF(ISBLANK('List of Employees'!B205),"",'List of Employees'!B205)</f>
        <v>DESEPEDA ADELAIDA R.</v>
      </c>
      <c r="C183" s="25">
        <f>VLOOKUP(Table3[[#This Row],[EMPLOYEE NAME]],Employees[[Employee Name]:[Office]],6)</f>
        <v>0</v>
      </c>
      <c r="I183" s="27">
        <f>SUM(Table3[[#This Row],['# SICK LEAVE]:['#OTHERS]])</f>
        <v>0</v>
      </c>
    </row>
    <row r="184" spans="1:9" ht="29.4" customHeight="1" x14ac:dyDescent="0.3">
      <c r="A184">
        <f t="shared" si="2"/>
        <v>179</v>
      </c>
      <c r="B184" t="str">
        <f>IF(ISBLANK('List of Employees'!B206),"",'List of Employees'!B206)</f>
        <v>DESINGAŃO PURIFICACION A.</v>
      </c>
      <c r="C184" s="25" t="str">
        <f>VLOOKUP(Table3[[#This Row],[EMPLOYEE NAME]],Employees[[Employee Name]:[Office]],6)</f>
        <v>CASUAL</v>
      </c>
      <c r="I184" s="27">
        <f>SUM(Table3[[#This Row],['# SICK LEAVE]:['#OTHERS]])</f>
        <v>0</v>
      </c>
    </row>
    <row r="185" spans="1:9" ht="29.4" customHeight="1" x14ac:dyDescent="0.3">
      <c r="A185">
        <f t="shared" si="2"/>
        <v>180</v>
      </c>
      <c r="B185" t="str">
        <f>IF(ISBLANK('List of Employees'!B207),"",'List of Employees'!B207)</f>
        <v xml:space="preserve">DESIPEDA ALDWIN  </v>
      </c>
      <c r="C185" s="25">
        <f>VLOOKUP(Table3[[#This Row],[EMPLOYEE NAME]],Employees[[Employee Name]:[Office]],6)</f>
        <v>0</v>
      </c>
      <c r="I185" s="27">
        <f>SUM(Table3[[#This Row],['# SICK LEAVE]:['#OTHERS]])</f>
        <v>0</v>
      </c>
    </row>
    <row r="186" spans="1:9" ht="29.4" customHeight="1" x14ac:dyDescent="0.3">
      <c r="A186">
        <f t="shared" si="2"/>
        <v>181</v>
      </c>
      <c r="B186" t="str">
        <f>IF(ISBLANK('List of Employees'!B208),"",'List of Employees'!B208)</f>
        <v>DESIPEDA MACARIA P.</v>
      </c>
      <c r="C186" s="25" t="str">
        <f>VLOOKUP(Table3[[#This Row],[EMPLOYEE NAME]],Employees[[Employee Name]:[Office]],6)</f>
        <v>CASUAL</v>
      </c>
      <c r="I186" s="27">
        <f>SUM(Table3[[#This Row],['# SICK LEAVE]:['#OTHERS]])</f>
        <v>0</v>
      </c>
    </row>
    <row r="187" spans="1:9" ht="29.4" customHeight="1" x14ac:dyDescent="0.3">
      <c r="A187">
        <f t="shared" si="2"/>
        <v>182</v>
      </c>
      <c r="B187" t="str">
        <f>IF(ISBLANK('List of Employees'!B209),"",'List of Employees'!B209)</f>
        <v>DEVILLA ALICE P.</v>
      </c>
      <c r="C187" s="25">
        <f>VLOOKUP(Table3[[#This Row],[EMPLOYEE NAME]],Employees[[Employee Name]:[Office]],6)</f>
        <v>0</v>
      </c>
      <c r="I187" s="27">
        <f>SUM(Table3[[#This Row],['# SICK LEAVE]:['#OTHERS]])</f>
        <v>0</v>
      </c>
    </row>
    <row r="188" spans="1:9" ht="29.4" customHeight="1" x14ac:dyDescent="0.3">
      <c r="A188">
        <f t="shared" si="2"/>
        <v>183</v>
      </c>
      <c r="B188" t="str">
        <f>IF(ISBLANK('List of Employees'!B210),"",'List of Employees'!B210)</f>
        <v>DIAZ CAROLINA P.</v>
      </c>
      <c r="C188" s="25" t="str">
        <f>VLOOKUP(Table3[[#This Row],[EMPLOYEE NAME]],Employees[[Employee Name]:[Office]],6)</f>
        <v>REGULAR</v>
      </c>
      <c r="I188" s="27">
        <f>SUM(Table3[[#This Row],['# SICK LEAVE]:['#OTHERS]])</f>
        <v>0</v>
      </c>
    </row>
    <row r="189" spans="1:9" ht="29.4" customHeight="1" x14ac:dyDescent="0.3">
      <c r="A189">
        <f t="shared" si="2"/>
        <v>184</v>
      </c>
      <c r="B189" t="str">
        <f>IF(ISBLANK('List of Employees'!B211),"",'List of Employees'!B211)</f>
        <v>DIAZ CAROLINA P.</v>
      </c>
      <c r="C189" s="25" t="str">
        <f>VLOOKUP(Table3[[#This Row],[EMPLOYEE NAME]],Employees[[Employee Name]:[Office]],6)</f>
        <v>REGULAR</v>
      </c>
      <c r="I189" s="27">
        <f>SUM(Table3[[#This Row],['# SICK LEAVE]:['#OTHERS]])</f>
        <v>0</v>
      </c>
    </row>
    <row r="190" spans="1:9" ht="29.4" customHeight="1" x14ac:dyDescent="0.3">
      <c r="A190">
        <f t="shared" si="2"/>
        <v>185</v>
      </c>
      <c r="B190" t="str">
        <f>IF(ISBLANK('List of Employees'!B212),"",'List of Employees'!B212)</f>
        <v xml:space="preserve">DIGNO DANILO  </v>
      </c>
      <c r="C190" s="25" t="str">
        <f>VLOOKUP(Table3[[#This Row],[EMPLOYEE NAME]],Employees[[Employee Name]:[Office]],6)</f>
        <v>CASUAL</v>
      </c>
      <c r="I190" s="27">
        <f>SUM(Table3[[#This Row],['# SICK LEAVE]:['#OTHERS]])</f>
        <v>0</v>
      </c>
    </row>
    <row r="191" spans="1:9" ht="29.4" customHeight="1" x14ac:dyDescent="0.3">
      <c r="A191">
        <f t="shared" si="2"/>
        <v>186</v>
      </c>
      <c r="B191" t="str">
        <f>IF(ISBLANK('List of Employees'!B214),"",'List of Employees'!B214)</f>
        <v>DIGO MARIE BERNADETTE C.</v>
      </c>
      <c r="C191" s="25" t="str">
        <f>VLOOKUP(Table3[[#This Row],[EMPLOYEE NAME]],Employees[[Employee Name]:[Office]],6)</f>
        <v>CASUAL</v>
      </c>
      <c r="I191" s="27">
        <f>SUM(Table3[[#This Row],['# SICK LEAVE]:['#OTHERS]])</f>
        <v>0</v>
      </c>
    </row>
    <row r="192" spans="1:9" ht="29.4" customHeight="1" x14ac:dyDescent="0.3">
      <c r="A192">
        <f t="shared" si="2"/>
        <v>187</v>
      </c>
      <c r="B192" t="str">
        <f>IF(ISBLANK('List of Employees'!B215),"",'List of Employees'!B215)</f>
        <v>DILIDILI AIREEN M.</v>
      </c>
      <c r="C192" s="25" t="str">
        <f>VLOOKUP(Table3[[#This Row],[EMPLOYEE NAME]],Employees[[Employee Name]:[Office]],6)</f>
        <v>CASUAL</v>
      </c>
      <c r="I192" s="27">
        <f>SUM(Table3[[#This Row],['# SICK LEAVE]:['#OTHERS]])</f>
        <v>0</v>
      </c>
    </row>
    <row r="193" spans="1:9" ht="29.4" customHeight="1" x14ac:dyDescent="0.3">
      <c r="A193">
        <f t="shared" si="2"/>
        <v>188</v>
      </c>
      <c r="B193" t="str">
        <f>IF(ISBLANK('List of Employees'!B216),"",'List of Employees'!B216)</f>
        <v>DIMAANO LEOVIGILDA A.</v>
      </c>
      <c r="C193" s="25" t="str">
        <f>VLOOKUP(Table3[[#This Row],[EMPLOYEE NAME]],Employees[[Employee Name]:[Office]],6)</f>
        <v>CASUAL</v>
      </c>
      <c r="I193" s="27">
        <f>SUM(Table3[[#This Row],['# SICK LEAVE]:['#OTHERS]])</f>
        <v>0</v>
      </c>
    </row>
    <row r="194" spans="1:9" ht="29.4" customHeight="1" x14ac:dyDescent="0.3">
      <c r="A194">
        <f t="shared" si="2"/>
        <v>189</v>
      </c>
      <c r="B194" t="str">
        <f>IF(ISBLANK('List of Employees'!B217),"",'List of Employees'!B217)</f>
        <v>DIMAILIG ARLYN R.</v>
      </c>
      <c r="C194" s="25" t="str">
        <f>VLOOKUP(Table3[[#This Row],[EMPLOYEE NAME]],Employees[[Employee Name]:[Office]],6)</f>
        <v>CASUAL</v>
      </c>
      <c r="I194" s="27">
        <f>SUM(Table3[[#This Row],['# SICK LEAVE]:['#OTHERS]])</f>
        <v>0</v>
      </c>
    </row>
    <row r="195" spans="1:9" ht="29.4" customHeight="1" x14ac:dyDescent="0.3">
      <c r="A195">
        <f t="shared" si="2"/>
        <v>190</v>
      </c>
      <c r="B195" t="str">
        <f>IF(ISBLANK('List of Employees'!B218),"",'List of Employees'!B218)</f>
        <v>DIMAPILIS ALFREDO C.</v>
      </c>
      <c r="C195" s="25" t="str">
        <f>VLOOKUP(Table3[[#This Row],[EMPLOYEE NAME]],Employees[[Employee Name]:[Office]],6)</f>
        <v>REGULAR</v>
      </c>
      <c r="I195" s="27">
        <f>SUM(Table3[[#This Row],['# SICK LEAVE]:['#OTHERS]])</f>
        <v>0</v>
      </c>
    </row>
    <row r="196" spans="1:9" ht="29.4" customHeight="1" x14ac:dyDescent="0.3">
      <c r="A196">
        <f t="shared" si="2"/>
        <v>191</v>
      </c>
      <c r="B196" t="str">
        <f>IF(ISBLANK('List of Employees'!B219),"",'List of Employees'!B219)</f>
        <v>DIMAPILIS ANTHONY A.</v>
      </c>
      <c r="C196" s="25" t="str">
        <f>VLOOKUP(Table3[[#This Row],[EMPLOYEE NAME]],Employees[[Employee Name]:[Office]],6)</f>
        <v>REGULAR</v>
      </c>
      <c r="I196" s="27">
        <f>SUM(Table3[[#This Row],['# SICK LEAVE]:['#OTHERS]])</f>
        <v>0</v>
      </c>
    </row>
    <row r="197" spans="1:9" ht="29.4" customHeight="1" x14ac:dyDescent="0.3">
      <c r="A197">
        <f t="shared" si="2"/>
        <v>192</v>
      </c>
      <c r="B197" t="str">
        <f>IF(ISBLANK('List of Employees'!B220),"",'List of Employees'!B220)</f>
        <v>DIMAPILIS ARIEL M.</v>
      </c>
      <c r="C197" s="25" t="str">
        <f>VLOOKUP(Table3[[#This Row],[EMPLOYEE NAME]],Employees[[Employee Name]:[Office]],6)</f>
        <v>REGULAR</v>
      </c>
      <c r="I197" s="27">
        <f>SUM(Table3[[#This Row],['# SICK LEAVE]:['#OTHERS]])</f>
        <v>0</v>
      </c>
    </row>
    <row r="198" spans="1:9" ht="29.4" customHeight="1" x14ac:dyDescent="0.3">
      <c r="A198">
        <f t="shared" ref="A198:A261" si="3">IF(ISBLANK(B198),"",ROW(A193))</f>
        <v>193</v>
      </c>
      <c r="B198" t="str">
        <f>IF(ISBLANK('List of Employees'!B221),"",'List of Employees'!B221)</f>
        <v>DIMAPILIS DENNIS C.</v>
      </c>
      <c r="C198" s="25" t="str">
        <f>VLOOKUP(Table3[[#This Row],[EMPLOYEE NAME]],Employees[[Employee Name]:[Office]],6)</f>
        <v>REGULAR</v>
      </c>
      <c r="I198" s="27">
        <f>SUM(Table3[[#This Row],['# SICK LEAVE]:['#OTHERS]])</f>
        <v>0</v>
      </c>
    </row>
    <row r="199" spans="1:9" ht="29.4" customHeight="1" x14ac:dyDescent="0.3">
      <c r="A199">
        <f t="shared" si="3"/>
        <v>194</v>
      </c>
      <c r="B199" t="str">
        <f>IF(ISBLANK('List of Employees'!B222),"",'List of Employees'!B222)</f>
        <v>DIMAPILIS DENNIS C.</v>
      </c>
      <c r="C199" s="25" t="str">
        <f>VLOOKUP(Table3[[#This Row],[EMPLOYEE NAME]],Employees[[Employee Name]:[Office]],6)</f>
        <v>REGULAR</v>
      </c>
      <c r="I199" s="27">
        <f>SUM(Table3[[#This Row],['# SICK LEAVE]:['#OTHERS]])</f>
        <v>0</v>
      </c>
    </row>
    <row r="200" spans="1:9" ht="29.4" customHeight="1" x14ac:dyDescent="0.3">
      <c r="A200">
        <f t="shared" si="3"/>
        <v>195</v>
      </c>
      <c r="B200" t="str">
        <f>IF(ISBLANK('List of Employees'!B223),"",'List of Employees'!B223)</f>
        <v>DIMAPILIS ELIZABETH A.</v>
      </c>
      <c r="C200" s="25" t="str">
        <f>VLOOKUP(Table3[[#This Row],[EMPLOYEE NAME]],Employees[[Employee Name]:[Office]],6)</f>
        <v>CASUAL</v>
      </c>
      <c r="I200" s="27">
        <f>SUM(Table3[[#This Row],['# SICK LEAVE]:['#OTHERS]])</f>
        <v>0</v>
      </c>
    </row>
    <row r="201" spans="1:9" ht="29.4" customHeight="1" x14ac:dyDescent="0.3">
      <c r="A201">
        <f t="shared" si="3"/>
        <v>196</v>
      </c>
      <c r="B201" t="str">
        <f>IF(ISBLANK('List of Employees'!B224),"",'List of Employees'!B224)</f>
        <v>DIMAPILIS ELIZABETH D.</v>
      </c>
      <c r="C201" s="25" t="str">
        <f>VLOOKUP(Table3[[#This Row],[EMPLOYEE NAME]],Employees[[Employee Name]:[Office]],6)</f>
        <v>REGULAR</v>
      </c>
      <c r="I201" s="27">
        <f>SUM(Table3[[#This Row],['# SICK LEAVE]:['#OTHERS]])</f>
        <v>0</v>
      </c>
    </row>
    <row r="202" spans="1:9" ht="29.4" customHeight="1" x14ac:dyDescent="0.3">
      <c r="A202">
        <f t="shared" si="3"/>
        <v>197</v>
      </c>
      <c r="B202" t="str">
        <f>IF(ISBLANK('List of Employees'!B225),"",'List of Employees'!B225)</f>
        <v>DIMAPILIS ELVIRA S.</v>
      </c>
      <c r="C202" s="25" t="str">
        <f>VLOOKUP(Table3[[#This Row],[EMPLOYEE NAME]],Employees[[Employee Name]:[Office]],6)</f>
        <v>REGULAR</v>
      </c>
      <c r="I202" s="27">
        <f>SUM(Table3[[#This Row],['# SICK LEAVE]:['#OTHERS]])</f>
        <v>0</v>
      </c>
    </row>
    <row r="203" spans="1:9" ht="29.4" customHeight="1" x14ac:dyDescent="0.3">
      <c r="A203">
        <f t="shared" si="3"/>
        <v>198</v>
      </c>
      <c r="B203" t="str">
        <f>IF(ISBLANK('List of Employees'!B226),"",'List of Employees'!B226)</f>
        <v>DIMAPILIS JONNA T.</v>
      </c>
      <c r="C203" s="25" t="str">
        <f>VLOOKUP(Table3[[#This Row],[EMPLOYEE NAME]],Employees[[Employee Name]:[Office]],6)</f>
        <v>REGULAR</v>
      </c>
      <c r="I203" s="27">
        <f>SUM(Table3[[#This Row],['# SICK LEAVE]:['#OTHERS]])</f>
        <v>0</v>
      </c>
    </row>
    <row r="204" spans="1:9" ht="29.4" customHeight="1" x14ac:dyDescent="0.3">
      <c r="A204">
        <f t="shared" si="3"/>
        <v>199</v>
      </c>
      <c r="B204" t="str">
        <f>IF(ISBLANK('List of Employees'!B227),"",'List of Employees'!B227)</f>
        <v>DIMAPILIS JOSEPHINE P.</v>
      </c>
      <c r="C204" s="25" t="str">
        <f>VLOOKUP(Table3[[#This Row],[EMPLOYEE NAME]],Employees[[Employee Name]:[Office]],6)</f>
        <v>REGULAR</v>
      </c>
      <c r="I204" s="27">
        <f>SUM(Table3[[#This Row],['# SICK LEAVE]:['#OTHERS]])</f>
        <v>0</v>
      </c>
    </row>
    <row r="205" spans="1:9" ht="29.4" customHeight="1" x14ac:dyDescent="0.3">
      <c r="A205">
        <f t="shared" si="3"/>
        <v>200</v>
      </c>
      <c r="B205" t="str">
        <f>IF(ISBLANK('List of Employees'!B228),"",'List of Employees'!B228)</f>
        <v>DIMAPILIS MA. TRINIDAD S.</v>
      </c>
      <c r="C205" s="25" t="str">
        <f>VLOOKUP(Table3[[#This Row],[EMPLOYEE NAME]],Employees[[Employee Name]:[Office]],6)</f>
        <v>REGULAR</v>
      </c>
      <c r="I205" s="27">
        <f>SUM(Table3[[#This Row],['# SICK LEAVE]:['#OTHERS]])</f>
        <v>0</v>
      </c>
    </row>
    <row r="206" spans="1:9" ht="29.4" customHeight="1" x14ac:dyDescent="0.3">
      <c r="A206">
        <f t="shared" si="3"/>
        <v>201</v>
      </c>
      <c r="B206" t="str">
        <f>IF(ISBLANK('List of Employees'!B229),"",'List of Employees'!B229)</f>
        <v>DIMAPILIS VILMA T.</v>
      </c>
      <c r="C206" s="25" t="str">
        <f>VLOOKUP(Table3[[#This Row],[EMPLOYEE NAME]],Employees[[Employee Name]:[Office]],6)</f>
        <v>REGULAR</v>
      </c>
      <c r="I206" s="27">
        <f>SUM(Table3[[#This Row],['# SICK LEAVE]:['#OTHERS]])</f>
        <v>0</v>
      </c>
    </row>
    <row r="207" spans="1:9" ht="29.4" customHeight="1" x14ac:dyDescent="0.3">
      <c r="A207">
        <f t="shared" si="3"/>
        <v>202</v>
      </c>
      <c r="B207" t="str">
        <f>IF(ISBLANK('List of Employees'!B230),"",'List of Employees'!B230)</f>
        <v>DIMAPILIS VINCE BENEDICT R.</v>
      </c>
      <c r="C207" s="25" t="str">
        <f>VLOOKUP(Table3[[#This Row],[EMPLOYEE NAME]],Employees[[Employee Name]:[Office]],6)</f>
        <v>JOBCON</v>
      </c>
      <c r="I207" s="27">
        <f>SUM(Table3[[#This Row],['# SICK LEAVE]:['#OTHERS]])</f>
        <v>0</v>
      </c>
    </row>
    <row r="208" spans="1:9" ht="29.4" customHeight="1" x14ac:dyDescent="0.3">
      <c r="A208">
        <f t="shared" si="3"/>
        <v>203</v>
      </c>
      <c r="B208" t="str">
        <f>IF(ISBLANK('List of Employees'!B231),"",'List of Employees'!B231)</f>
        <v>DIMARANAN ANNA P.</v>
      </c>
      <c r="C208" s="25" t="str">
        <f>VLOOKUP(Table3[[#This Row],[EMPLOYEE NAME]],Employees[[Employee Name]:[Office]],6)</f>
        <v>JOBCON</v>
      </c>
      <c r="I208" s="27">
        <f>SUM(Table3[[#This Row],['# SICK LEAVE]:['#OTHERS]])</f>
        <v>0</v>
      </c>
    </row>
    <row r="209" spans="1:9" ht="29.4" customHeight="1" x14ac:dyDescent="0.3">
      <c r="A209">
        <f t="shared" si="3"/>
        <v>204</v>
      </c>
      <c r="B209" t="str">
        <f>IF(ISBLANK('List of Employees'!B232),"",'List of Employees'!B232)</f>
        <v>DIMARANAN GREGORIA C.</v>
      </c>
      <c r="C209" s="25" t="str">
        <f>VLOOKUP(Table3[[#This Row],[EMPLOYEE NAME]],Employees[[Employee Name]:[Office]],6)</f>
        <v>REGULAR</v>
      </c>
      <c r="I209" s="27">
        <f>SUM(Table3[[#This Row],['# SICK LEAVE]:['#OTHERS]])</f>
        <v>0</v>
      </c>
    </row>
    <row r="210" spans="1:9" ht="29.4" customHeight="1" x14ac:dyDescent="0.3">
      <c r="A210">
        <f t="shared" si="3"/>
        <v>205</v>
      </c>
      <c r="B210" t="str">
        <f>IF(ISBLANK('List of Employees'!B234),"",'List of Employees'!B234)</f>
        <v>DIMARANAN JOEL M.</v>
      </c>
      <c r="C210" s="25" t="str">
        <f>VLOOKUP(Table3[[#This Row],[EMPLOYEE NAME]],Employees[[Employee Name]:[Office]],6)</f>
        <v>JOBCON</v>
      </c>
      <c r="I210" s="27">
        <f>SUM(Table3[[#This Row],['# SICK LEAVE]:['#OTHERS]])</f>
        <v>0</v>
      </c>
    </row>
    <row r="211" spans="1:9" ht="29.4" customHeight="1" x14ac:dyDescent="0.3">
      <c r="A211">
        <f t="shared" si="3"/>
        <v>206</v>
      </c>
      <c r="B211" t="str">
        <f>IF(ISBLANK('List of Employees'!B235),"",'List of Employees'!B235)</f>
        <v>DIMARANAN KHRISSELLE E.</v>
      </c>
      <c r="C211" s="25" t="str">
        <f>VLOOKUP(Table3[[#This Row],[EMPLOYEE NAME]],Employees[[Employee Name]:[Office]],6)</f>
        <v>JOBCON</v>
      </c>
      <c r="I211" s="27">
        <f>SUM(Table3[[#This Row],['# SICK LEAVE]:['#OTHERS]])</f>
        <v>0</v>
      </c>
    </row>
    <row r="212" spans="1:9" ht="29.4" customHeight="1" x14ac:dyDescent="0.3">
      <c r="A212">
        <f t="shared" si="3"/>
        <v>207</v>
      </c>
      <c r="B212" t="str">
        <f>IF(ISBLANK('List of Employees'!B236),"",'List of Employees'!B236)</f>
        <v>DIMARANAN PERPETUA F.</v>
      </c>
      <c r="C212" s="25" t="str">
        <f>VLOOKUP(Table3[[#This Row],[EMPLOYEE NAME]],Employees[[Employee Name]:[Office]],6)</f>
        <v>REGULAR</v>
      </c>
      <c r="I212" s="27">
        <f>SUM(Table3[[#This Row],['# SICK LEAVE]:['#OTHERS]])</f>
        <v>0</v>
      </c>
    </row>
    <row r="213" spans="1:9" ht="29.4" customHeight="1" x14ac:dyDescent="0.3">
      <c r="A213">
        <f t="shared" si="3"/>
        <v>208</v>
      </c>
      <c r="B213" t="str">
        <f>IF(ISBLANK('List of Employees'!B237),"",'List of Employees'!B237)</f>
        <v>DIMARANAN REYNALDO R.</v>
      </c>
      <c r="C213" s="25" t="str">
        <f>VLOOKUP(Table3[[#This Row],[EMPLOYEE NAME]],Employees[[Employee Name]:[Office]],6)</f>
        <v>REGULAR</v>
      </c>
      <c r="I213" s="27">
        <f>SUM(Table3[[#This Row],['# SICK LEAVE]:['#OTHERS]])</f>
        <v>0</v>
      </c>
    </row>
    <row r="214" spans="1:9" ht="29.4" customHeight="1" x14ac:dyDescent="0.3">
      <c r="A214">
        <f t="shared" si="3"/>
        <v>209</v>
      </c>
      <c r="B214" t="str">
        <f>IF(ISBLANK('List of Employees'!B238),"",'List of Employees'!B238)</f>
        <v>DIMARANAN RODORA G.</v>
      </c>
      <c r="C214" s="25" t="str">
        <f>VLOOKUP(Table3[[#This Row],[EMPLOYEE NAME]],Employees[[Employee Name]:[Office]],6)</f>
        <v>REGULAR</v>
      </c>
      <c r="I214" s="27">
        <f>SUM(Table3[[#This Row],['# SICK LEAVE]:['#OTHERS]])</f>
        <v>0</v>
      </c>
    </row>
    <row r="215" spans="1:9" ht="29.4" customHeight="1" x14ac:dyDescent="0.3">
      <c r="A215">
        <f t="shared" si="3"/>
        <v>210</v>
      </c>
      <c r="B215" t="str">
        <f>IF(ISBLANK('List of Employees'!B239),"",'List of Employees'!B239)</f>
        <v xml:space="preserve">DISEPEDA ALDWIN  </v>
      </c>
      <c r="C215" s="25">
        <f>VLOOKUP(Table3[[#This Row],[EMPLOYEE NAME]],Employees[[Employee Name]:[Office]],6)</f>
        <v>0</v>
      </c>
      <c r="I215" s="27">
        <f>SUM(Table3[[#This Row],['# SICK LEAVE]:['#OTHERS]])</f>
        <v>0</v>
      </c>
    </row>
    <row r="216" spans="1:9" ht="29.4" customHeight="1" x14ac:dyDescent="0.3">
      <c r="A216">
        <f t="shared" si="3"/>
        <v>211</v>
      </c>
      <c r="B216" t="str">
        <f>IF(ISBLANK('List of Employees'!B240),"",'List of Employees'!B240)</f>
        <v>DISEPEDA MACARIA P.</v>
      </c>
      <c r="C216" s="25" t="str">
        <f>VLOOKUP(Table3[[#This Row],[EMPLOYEE NAME]],Employees[[Employee Name]:[Office]],6)</f>
        <v>CASUAL</v>
      </c>
      <c r="I216" s="27">
        <f>SUM(Table3[[#This Row],['# SICK LEAVE]:['#OTHERS]])</f>
        <v>0</v>
      </c>
    </row>
    <row r="217" spans="1:9" ht="29.4" customHeight="1" x14ac:dyDescent="0.3">
      <c r="A217">
        <f t="shared" si="3"/>
        <v>212</v>
      </c>
      <c r="B217" t="str">
        <f>IF(ISBLANK('List of Employees'!B241),"",'List of Employees'!B241)</f>
        <v xml:space="preserve">DISEPEDA ROMELITO  </v>
      </c>
      <c r="C217" s="25" t="str">
        <f>VLOOKUP(Table3[[#This Row],[EMPLOYEE NAME]],Employees[[Employee Name]:[Office]],6)</f>
        <v>REGULAR</v>
      </c>
      <c r="I217" s="27">
        <f>SUM(Table3[[#This Row],['# SICK LEAVE]:['#OTHERS]])</f>
        <v>0</v>
      </c>
    </row>
    <row r="218" spans="1:9" ht="29.4" customHeight="1" x14ac:dyDescent="0.3">
      <c r="A218">
        <f t="shared" si="3"/>
        <v>213</v>
      </c>
      <c r="B218" t="str">
        <f>IF(ISBLANK('List of Employees'!B242),"",'List of Employees'!B242)</f>
        <v xml:space="preserve">DOCTORA ZENAIDA  </v>
      </c>
      <c r="C218" s="25" t="str">
        <f>VLOOKUP(Table3[[#This Row],[EMPLOYEE NAME]],Employees[[Employee Name]:[Office]],6)</f>
        <v>REGULAR</v>
      </c>
      <c r="I218" s="27">
        <f>SUM(Table3[[#This Row],['# SICK LEAVE]:['#OTHERS]])</f>
        <v>0</v>
      </c>
    </row>
    <row r="219" spans="1:9" ht="29.4" customHeight="1" x14ac:dyDescent="0.3">
      <c r="A219">
        <f t="shared" si="3"/>
        <v>214</v>
      </c>
      <c r="B219" t="str">
        <f>IF(ISBLANK('List of Employees'!B243),"",'List of Employees'!B243)</f>
        <v>DOGELIO CHRISTIAN B.</v>
      </c>
      <c r="C219" s="25" t="str">
        <f>VLOOKUP(Table3[[#This Row],[EMPLOYEE NAME]],Employees[[Employee Name]:[Office]],6)</f>
        <v>CASUAL</v>
      </c>
      <c r="I219" s="27">
        <f>SUM(Table3[[#This Row],['# SICK LEAVE]:['#OTHERS]])</f>
        <v>0</v>
      </c>
    </row>
    <row r="220" spans="1:9" ht="29.4" customHeight="1" x14ac:dyDescent="0.3">
      <c r="A220">
        <f t="shared" si="3"/>
        <v>215</v>
      </c>
      <c r="B220" t="str">
        <f>IF(ISBLANK('List of Employees'!B244),"",'List of Employees'!B244)</f>
        <v>DOGELIO DANNA MARIZ V.</v>
      </c>
      <c r="C220" s="25">
        <f>VLOOKUP(Table3[[#This Row],[EMPLOYEE NAME]],Employees[[Employee Name]:[Office]],6)</f>
        <v>0</v>
      </c>
      <c r="I220" s="27">
        <f>SUM(Table3[[#This Row],['# SICK LEAVE]:['#OTHERS]])</f>
        <v>0</v>
      </c>
    </row>
    <row r="221" spans="1:9" ht="29.4" customHeight="1" x14ac:dyDescent="0.3">
      <c r="A221">
        <f t="shared" si="3"/>
        <v>216</v>
      </c>
      <c r="B221" t="str">
        <f>IF(ISBLANK('List of Employees'!B247),"",'List of Employees'!B247)</f>
        <v>DOGNIDON MARLYN P.</v>
      </c>
      <c r="C221" s="25" t="str">
        <f>VLOOKUP(Table3[[#This Row],[EMPLOYEE NAME]],Employees[[Employee Name]:[Office]],6)</f>
        <v>REGULAR</v>
      </c>
      <c r="I221" s="27">
        <f>SUM(Table3[[#This Row],['# SICK LEAVE]:['#OTHERS]])</f>
        <v>0</v>
      </c>
    </row>
    <row r="222" spans="1:9" ht="29.4" customHeight="1" x14ac:dyDescent="0.3">
      <c r="A222">
        <f t="shared" si="3"/>
        <v>217</v>
      </c>
      <c r="B222" t="str">
        <f>IF(ISBLANK('List of Employees'!B248),"",'List of Employees'!B248)</f>
        <v>DOLOT JESUS JR. D.</v>
      </c>
      <c r="C222" s="25" t="str">
        <f>VLOOKUP(Table3[[#This Row],[EMPLOYEE NAME]],Employees[[Employee Name]:[Office]],6)</f>
        <v>REGULAR</v>
      </c>
      <c r="I222" s="27">
        <f>SUM(Table3[[#This Row],['# SICK LEAVE]:['#OTHERS]])</f>
        <v>0</v>
      </c>
    </row>
    <row r="223" spans="1:9" ht="29.4" customHeight="1" x14ac:dyDescent="0.3">
      <c r="A223">
        <f t="shared" si="3"/>
        <v>218</v>
      </c>
      <c r="B223" t="str">
        <f>IF(ISBLANK('List of Employees'!B249),"",'List of Employees'!B249)</f>
        <v>DOMINGO RACHEL L.</v>
      </c>
      <c r="C223" s="25" t="str">
        <f>VLOOKUP(Table3[[#This Row],[EMPLOYEE NAME]],Employees[[Employee Name]:[Office]],6)</f>
        <v>REGULAR</v>
      </c>
      <c r="I223" s="27">
        <f>SUM(Table3[[#This Row],['# SICK LEAVE]:['#OTHERS]])</f>
        <v>0</v>
      </c>
    </row>
    <row r="224" spans="1:9" ht="29.4" customHeight="1" x14ac:dyDescent="0.3">
      <c r="A224">
        <f t="shared" si="3"/>
        <v>219</v>
      </c>
      <c r="B224" t="str">
        <f>IF(ISBLANK('List of Employees'!B251),"",'List of Employees'!B251)</f>
        <v>EGASAN DELIA J.</v>
      </c>
      <c r="C224" s="25" t="str">
        <f>VLOOKUP(Table3[[#This Row],[EMPLOYEE NAME]],Employees[[Employee Name]:[Office]],6)</f>
        <v>REGULAR</v>
      </c>
      <c r="I224" s="27">
        <f>SUM(Table3[[#This Row],['# SICK LEAVE]:['#OTHERS]])</f>
        <v>0</v>
      </c>
    </row>
    <row r="225" spans="1:9" ht="29.4" customHeight="1" x14ac:dyDescent="0.3">
      <c r="A225">
        <f t="shared" si="3"/>
        <v>220</v>
      </c>
      <c r="B225" t="str">
        <f>IF(ISBLANK('List of Employees'!B252),"",'List of Employees'!B252)</f>
        <v>EMELO MARXIANE T.</v>
      </c>
      <c r="C225" s="25" t="str">
        <f>VLOOKUP(Table3[[#This Row],[EMPLOYEE NAME]],Employees[[Employee Name]:[Office]],6)</f>
        <v>REGULAR</v>
      </c>
      <c r="I225" s="27">
        <f>SUM(Table3[[#This Row],['# SICK LEAVE]:['#OTHERS]])</f>
        <v>0</v>
      </c>
    </row>
    <row r="226" spans="1:9" ht="29.4" customHeight="1" x14ac:dyDescent="0.3">
      <c r="A226">
        <f t="shared" si="3"/>
        <v>221</v>
      </c>
      <c r="B226" t="str">
        <f>IF(ISBLANK('List of Employees'!B253),"",'List of Employees'!B253)</f>
        <v>EMELO MARYJANE T.</v>
      </c>
      <c r="C226" s="25" t="str">
        <f>VLOOKUP(Table3[[#This Row],[EMPLOYEE NAME]],Employees[[Employee Name]:[Office]],6)</f>
        <v>REGULAR</v>
      </c>
      <c r="I226" s="27">
        <f>SUM(Table3[[#This Row],['# SICK LEAVE]:['#OTHERS]])</f>
        <v>0</v>
      </c>
    </row>
    <row r="227" spans="1:9" ht="29.4" customHeight="1" x14ac:dyDescent="0.3">
      <c r="A227">
        <f t="shared" si="3"/>
        <v>222</v>
      </c>
      <c r="B227" t="str">
        <f>IF(ISBLANK('List of Employees'!B254),"",'List of Employees'!B254)</f>
        <v>ENMACIO LEILA A.</v>
      </c>
      <c r="C227" s="25" t="str">
        <f>VLOOKUP(Table3[[#This Row],[EMPLOYEE NAME]],Employees[[Employee Name]:[Office]],6)</f>
        <v>REGULAR</v>
      </c>
      <c r="I227" s="27">
        <f>SUM(Table3[[#This Row],['# SICK LEAVE]:['#OTHERS]])</f>
        <v>0</v>
      </c>
    </row>
    <row r="228" spans="1:9" ht="29.4" customHeight="1" x14ac:dyDescent="0.3">
      <c r="A228">
        <f t="shared" si="3"/>
        <v>223</v>
      </c>
      <c r="B228" t="str">
        <f>IF(ISBLANK('List of Employees'!B255),"",'List of Employees'!B255)</f>
        <v>ENRIQUEZ ANABEL O.</v>
      </c>
      <c r="C228" s="25" t="str">
        <f>VLOOKUP(Table3[[#This Row],[EMPLOYEE NAME]],Employees[[Employee Name]:[Office]],6)</f>
        <v>CASUAL</v>
      </c>
      <c r="I228" s="27">
        <f>SUM(Table3[[#This Row],['# SICK LEAVE]:['#OTHERS]])</f>
        <v>0</v>
      </c>
    </row>
    <row r="229" spans="1:9" ht="29.4" customHeight="1" x14ac:dyDescent="0.3">
      <c r="A229">
        <f t="shared" si="3"/>
        <v>224</v>
      </c>
      <c r="B229" t="str">
        <f>IF(ISBLANK('List of Employees'!B256),"",'List of Employees'!B256)</f>
        <v>ENRIQUEZ EDGAR P.</v>
      </c>
      <c r="C229" s="25" t="str">
        <f>VLOOKUP(Table3[[#This Row],[EMPLOYEE NAME]],Employees[[Employee Name]:[Office]],6)</f>
        <v>REGULAR</v>
      </c>
      <c r="I229" s="27">
        <f>SUM(Table3[[#This Row],['# SICK LEAVE]:['#OTHERS]])</f>
        <v>0</v>
      </c>
    </row>
    <row r="230" spans="1:9" ht="29.4" customHeight="1" x14ac:dyDescent="0.3">
      <c r="A230">
        <f t="shared" si="3"/>
        <v>225</v>
      </c>
      <c r="B230" t="str">
        <f>IF(ISBLANK('List of Employees'!B257),"",'List of Employees'!B257)</f>
        <v xml:space="preserve">ENRIQUEZ ERIBERTO  </v>
      </c>
      <c r="C230" s="25">
        <f>VLOOKUP(Table3[[#This Row],[EMPLOYEE NAME]],Employees[[Employee Name]:[Office]],6)</f>
        <v>0</v>
      </c>
      <c r="I230" s="27">
        <f>SUM(Table3[[#This Row],['# SICK LEAVE]:['#OTHERS]])</f>
        <v>0</v>
      </c>
    </row>
    <row r="231" spans="1:9" ht="29.4" customHeight="1" x14ac:dyDescent="0.3">
      <c r="A231">
        <f t="shared" si="3"/>
        <v>226</v>
      </c>
      <c r="B231" t="str">
        <f>IF(ISBLANK('List of Employees'!B258),"",'List of Employees'!B258)</f>
        <v>EREÑO MELANIE B.</v>
      </c>
      <c r="C231" s="25">
        <f>VLOOKUP(Table3[[#This Row],[EMPLOYEE NAME]],Employees[[Employee Name]:[Office]],6)</f>
        <v>0</v>
      </c>
      <c r="I231" s="27">
        <f>SUM(Table3[[#This Row],['# SICK LEAVE]:['#OTHERS]])</f>
        <v>0</v>
      </c>
    </row>
    <row r="232" spans="1:9" ht="29.4" customHeight="1" x14ac:dyDescent="0.3">
      <c r="A232">
        <f t="shared" si="3"/>
        <v>227</v>
      </c>
      <c r="B232" t="str">
        <f>IF(ISBLANK('List of Employees'!B259),"",'List of Employees'!B259)</f>
        <v>ERIDAO ROSALINDA P.</v>
      </c>
      <c r="C232" s="25" t="str">
        <f>VLOOKUP(Table3[[#This Row],[EMPLOYEE NAME]],Employees[[Employee Name]:[Office]],6)</f>
        <v>REGULAR</v>
      </c>
      <c r="I232" s="27">
        <f>SUM(Table3[[#This Row],['# SICK LEAVE]:['#OTHERS]])</f>
        <v>0</v>
      </c>
    </row>
    <row r="233" spans="1:9" ht="29.4" customHeight="1" x14ac:dyDescent="0.3">
      <c r="A233">
        <f t="shared" si="3"/>
        <v>228</v>
      </c>
      <c r="B233" t="str">
        <f>IF(ISBLANK('List of Employees'!B261),"",'List of Employees'!B261)</f>
        <v xml:space="preserve">ESMAEL EMRAN  </v>
      </c>
      <c r="C233" s="25" t="str">
        <f>VLOOKUP(Table3[[#This Row],[EMPLOYEE NAME]],Employees[[Employee Name]:[Office]],6)</f>
        <v>CASUAL</v>
      </c>
      <c r="I233" s="27">
        <f>SUM(Table3[[#This Row],['# SICK LEAVE]:['#OTHERS]])</f>
        <v>0</v>
      </c>
    </row>
    <row r="234" spans="1:9" ht="29.4" customHeight="1" x14ac:dyDescent="0.3">
      <c r="A234">
        <f t="shared" si="3"/>
        <v>229</v>
      </c>
      <c r="B234" t="str">
        <f>IF(ISBLANK('List of Employees'!B262),"",'List of Employees'!B262)</f>
        <v>ESPINOSA RUBY ANN V.</v>
      </c>
      <c r="C234" s="25" t="str">
        <f>VLOOKUP(Table3[[#This Row],[EMPLOYEE NAME]],Employees[[Employee Name]:[Office]],6)</f>
        <v>CASUAL</v>
      </c>
      <c r="I234" s="27">
        <f>SUM(Table3[[#This Row],['# SICK LEAVE]:['#OTHERS]])</f>
        <v>0</v>
      </c>
    </row>
    <row r="235" spans="1:9" ht="29.4" customHeight="1" x14ac:dyDescent="0.3">
      <c r="A235">
        <f t="shared" si="3"/>
        <v>230</v>
      </c>
      <c r="B235" t="str">
        <f>IF(ISBLANK('List of Employees'!B263),"",'List of Employees'!B263)</f>
        <v>ESPIRITU RONALD M.</v>
      </c>
      <c r="C235" s="25" t="str">
        <f>VLOOKUP(Table3[[#This Row],[EMPLOYEE NAME]],Employees[[Employee Name]:[Office]],6)</f>
        <v>REGULAR</v>
      </c>
      <c r="I235" s="27">
        <f>SUM(Table3[[#This Row],['# SICK LEAVE]:['#OTHERS]])</f>
        <v>0</v>
      </c>
    </row>
    <row r="236" spans="1:9" ht="29.4" customHeight="1" x14ac:dyDescent="0.3">
      <c r="A236">
        <f t="shared" si="3"/>
        <v>231</v>
      </c>
      <c r="B236" t="str">
        <f>IF(ISBLANK('List of Employees'!B264),"",'List of Employees'!B264)</f>
        <v>ESTABILLO JUSTINE CARL G.</v>
      </c>
      <c r="C236" s="25" t="str">
        <f>VLOOKUP(Table3[[#This Row],[EMPLOYEE NAME]],Employees[[Employee Name]:[Office]],6)</f>
        <v>JOBCON</v>
      </c>
      <c r="I236" s="27">
        <f>SUM(Table3[[#This Row],['# SICK LEAVE]:['#OTHERS]])</f>
        <v>0</v>
      </c>
    </row>
    <row r="237" spans="1:9" ht="29.4" customHeight="1" x14ac:dyDescent="0.3">
      <c r="A237">
        <f t="shared" si="3"/>
        <v>232</v>
      </c>
      <c r="B237" t="str">
        <f>IF(ISBLANK('List of Employees'!B265),"",'List of Employees'!B265)</f>
        <v>ESTALE JOCELYN M.</v>
      </c>
      <c r="C237" s="25" t="str">
        <f>VLOOKUP(Table3[[#This Row],[EMPLOYEE NAME]],Employees[[Employee Name]:[Office]],6)</f>
        <v>CASUAL</v>
      </c>
      <c r="I237" s="27">
        <f>SUM(Table3[[#This Row],['# SICK LEAVE]:['#OTHERS]])</f>
        <v>0</v>
      </c>
    </row>
    <row r="238" spans="1:9" ht="29.4" customHeight="1" x14ac:dyDescent="0.3">
      <c r="A238">
        <f t="shared" si="3"/>
        <v>233</v>
      </c>
      <c r="B238" t="str">
        <f>IF(ISBLANK('List of Employees'!B267),"",'List of Employees'!B267)</f>
        <v>ESTIGOY BEVERLY ANNE P.</v>
      </c>
      <c r="C238" s="25" t="str">
        <f>VLOOKUP(Table3[[#This Row],[EMPLOYEE NAME]],Employees[[Employee Name]:[Office]],6)</f>
        <v>REGULAR</v>
      </c>
      <c r="I238" s="27">
        <f>SUM(Table3[[#This Row],['# SICK LEAVE]:['#OTHERS]])</f>
        <v>0</v>
      </c>
    </row>
    <row r="239" spans="1:9" ht="29.4" customHeight="1" x14ac:dyDescent="0.3">
      <c r="A239">
        <f t="shared" si="3"/>
        <v>234</v>
      </c>
      <c r="B239" t="str">
        <f>IF(ISBLANK('List of Employees'!B268),"",'List of Employees'!B268)</f>
        <v>ESTOLE JOCELYN D.</v>
      </c>
      <c r="C239" s="25" t="str">
        <f>VLOOKUP(Table3[[#This Row],[EMPLOYEE NAME]],Employees[[Employee Name]:[Office]],6)</f>
        <v>CASUAL</v>
      </c>
      <c r="I239" s="27">
        <f>SUM(Table3[[#This Row],['# SICK LEAVE]:['#OTHERS]])</f>
        <v>0</v>
      </c>
    </row>
    <row r="240" spans="1:9" ht="29.4" customHeight="1" x14ac:dyDescent="0.3">
      <c r="A240">
        <f t="shared" si="3"/>
        <v>235</v>
      </c>
      <c r="B240" t="str">
        <f>IF(ISBLANK('List of Employees'!B269),"",'List of Employees'!B269)</f>
        <v>ESTRANGCO MERCY U.</v>
      </c>
      <c r="C240" s="25" t="str">
        <f>VLOOKUP(Table3[[#This Row],[EMPLOYEE NAME]],Employees[[Employee Name]:[Office]],6)</f>
        <v>REGULAR</v>
      </c>
      <c r="I240" s="27">
        <f>SUM(Table3[[#This Row],['# SICK LEAVE]:['#OTHERS]])</f>
        <v>0</v>
      </c>
    </row>
    <row r="241" spans="1:9" ht="29.4" customHeight="1" x14ac:dyDescent="0.3">
      <c r="A241">
        <f t="shared" si="3"/>
        <v>236</v>
      </c>
      <c r="B241" t="str">
        <f>IF(ISBLANK('List of Employees'!B270),"",'List of Employees'!B270)</f>
        <v>EVANGELISTA NORENA S.</v>
      </c>
      <c r="C241" s="25" t="str">
        <f>VLOOKUP(Table3[[#This Row],[EMPLOYEE NAME]],Employees[[Employee Name]:[Office]],6)</f>
        <v>REGULAR</v>
      </c>
      <c r="I241" s="27">
        <f>SUM(Table3[[#This Row],['# SICK LEAVE]:['#OTHERS]])</f>
        <v>0</v>
      </c>
    </row>
    <row r="242" spans="1:9" ht="29.4" customHeight="1" x14ac:dyDescent="0.3">
      <c r="A242">
        <f t="shared" si="3"/>
        <v>237</v>
      </c>
      <c r="B242" t="str">
        <f>IF(ISBLANK('List of Employees'!B271),"",'List of Employees'!B271)</f>
        <v>FELICIDARIO PAMELA C.</v>
      </c>
      <c r="C242" s="25" t="str">
        <f>VLOOKUP(Table3[[#This Row],[EMPLOYEE NAME]],Employees[[Employee Name]:[Office]],6)</f>
        <v>REGULAR</v>
      </c>
      <c r="I242" s="27">
        <f>SUM(Table3[[#This Row],['# SICK LEAVE]:['#OTHERS]])</f>
        <v>0</v>
      </c>
    </row>
    <row r="243" spans="1:9" ht="29.4" customHeight="1" x14ac:dyDescent="0.3">
      <c r="A243">
        <f t="shared" si="3"/>
        <v>238</v>
      </c>
      <c r="B243" t="str">
        <f>IF(ISBLANK('List of Employees'!B272),"",'List of Employees'!B272)</f>
        <v>FELLO VIRGILIO O.</v>
      </c>
      <c r="C243" s="25" t="str">
        <f>VLOOKUP(Table3[[#This Row],[EMPLOYEE NAME]],Employees[[Employee Name]:[Office]],6)</f>
        <v>CASUAL</v>
      </c>
      <c r="I243" s="27">
        <f>SUM(Table3[[#This Row],['# SICK LEAVE]:['#OTHERS]])</f>
        <v>0</v>
      </c>
    </row>
    <row r="244" spans="1:9" ht="29.4" customHeight="1" x14ac:dyDescent="0.3">
      <c r="A244">
        <f t="shared" si="3"/>
        <v>239</v>
      </c>
      <c r="B244" t="str">
        <f>IF(ISBLANK('List of Employees'!B273),"",'List of Employees'!B273)</f>
        <v>FELLO VIRGILIO O.</v>
      </c>
      <c r="C244" s="25" t="str">
        <f>VLOOKUP(Table3[[#This Row],[EMPLOYEE NAME]],Employees[[Employee Name]:[Office]],6)</f>
        <v>CASUAL</v>
      </c>
      <c r="I244" s="27">
        <f>SUM(Table3[[#This Row],['# SICK LEAVE]:['#OTHERS]])</f>
        <v>0</v>
      </c>
    </row>
    <row r="245" spans="1:9" ht="29.4" customHeight="1" x14ac:dyDescent="0.3">
      <c r="A245">
        <f t="shared" si="3"/>
        <v>240</v>
      </c>
      <c r="B245" t="str">
        <f>IF(ISBLANK('List of Employees'!B274),"",'List of Employees'!B274)</f>
        <v>FERMA AMELITA V.</v>
      </c>
      <c r="C245" s="25" t="str">
        <f>VLOOKUP(Table3[[#This Row],[EMPLOYEE NAME]],Employees[[Employee Name]:[Office]],6)</f>
        <v>REGULAR</v>
      </c>
      <c r="I245" s="27">
        <f>SUM(Table3[[#This Row],['# SICK LEAVE]:['#OTHERS]])</f>
        <v>0</v>
      </c>
    </row>
    <row r="246" spans="1:9" ht="29.4" customHeight="1" x14ac:dyDescent="0.3">
      <c r="A246">
        <f t="shared" si="3"/>
        <v>241</v>
      </c>
      <c r="B246" t="str">
        <f>IF(ISBLANK('List of Employees'!B275),"",'List of Employees'!B275)</f>
        <v>FERMA ARCELI C.</v>
      </c>
      <c r="C246" s="25" t="str">
        <f>VLOOKUP(Table3[[#This Row],[EMPLOYEE NAME]],Employees[[Employee Name]:[Office]],6)</f>
        <v>REGULAR</v>
      </c>
      <c r="I246" s="27">
        <f>SUM(Table3[[#This Row],['# SICK LEAVE]:['#OTHERS]])</f>
        <v>0</v>
      </c>
    </row>
    <row r="247" spans="1:9" ht="29.4" customHeight="1" x14ac:dyDescent="0.3">
      <c r="A247">
        <f t="shared" si="3"/>
        <v>242</v>
      </c>
      <c r="B247" t="str">
        <f>IF(ISBLANK('List of Employees'!B276),"",'List of Employees'!B276)</f>
        <v>FERMA ELIZA C.</v>
      </c>
      <c r="C247" s="25">
        <f>VLOOKUP(Table3[[#This Row],[EMPLOYEE NAME]],Employees[[Employee Name]:[Office]],6)</f>
        <v>0</v>
      </c>
      <c r="I247" s="27">
        <f>SUM(Table3[[#This Row],['# SICK LEAVE]:['#OTHERS]])</f>
        <v>0</v>
      </c>
    </row>
    <row r="248" spans="1:9" ht="29.4" customHeight="1" x14ac:dyDescent="0.3">
      <c r="A248">
        <f t="shared" si="3"/>
        <v>243</v>
      </c>
      <c r="B248" t="str">
        <f>IF(ISBLANK('List of Employees'!B277),"",'List of Employees'!B277)</f>
        <v>FERMA ERIC N.</v>
      </c>
      <c r="C248" s="25" t="str">
        <f>VLOOKUP(Table3[[#This Row],[EMPLOYEE NAME]],Employees[[Employee Name]:[Office]],6)</f>
        <v>CASUAL</v>
      </c>
      <c r="I248" s="27">
        <f>SUM(Table3[[#This Row],['# SICK LEAVE]:['#OTHERS]])</f>
        <v>0</v>
      </c>
    </row>
    <row r="249" spans="1:9" ht="29.4" customHeight="1" x14ac:dyDescent="0.3">
      <c r="A249">
        <f t="shared" si="3"/>
        <v>244</v>
      </c>
      <c r="B249" t="str">
        <f>IF(ISBLANK('List of Employees'!B278),"",'List of Employees'!B278)</f>
        <v>FERMA ETHEL GRACE N.</v>
      </c>
      <c r="C249" s="25" t="str">
        <f>VLOOKUP(Table3[[#This Row],[EMPLOYEE NAME]],Employees[[Employee Name]:[Office]],6)</f>
        <v>CASUAL</v>
      </c>
      <c r="I249" s="27">
        <f>SUM(Table3[[#This Row],['# SICK LEAVE]:['#OTHERS]])</f>
        <v>0</v>
      </c>
    </row>
    <row r="250" spans="1:9" ht="29.4" customHeight="1" x14ac:dyDescent="0.3">
      <c r="A250">
        <f t="shared" si="3"/>
        <v>245</v>
      </c>
      <c r="B250" t="str">
        <f>IF(ISBLANK('List of Employees'!B279),"",'List of Employees'!B279)</f>
        <v>FERMA JOSEFA O.</v>
      </c>
      <c r="C250" s="25" t="str">
        <f>VLOOKUP(Table3[[#This Row],[EMPLOYEE NAME]],Employees[[Employee Name]:[Office]],6)</f>
        <v>REGULAR</v>
      </c>
      <c r="I250" s="27">
        <f>SUM(Table3[[#This Row],['# SICK LEAVE]:['#OTHERS]])</f>
        <v>0</v>
      </c>
    </row>
    <row r="251" spans="1:9" ht="29.4" customHeight="1" x14ac:dyDescent="0.3">
      <c r="A251">
        <f t="shared" si="3"/>
        <v>246</v>
      </c>
      <c r="B251" t="str">
        <f>IF(ISBLANK('List of Employees'!B280),"",'List of Employees'!B280)</f>
        <v>FERMA MARIA I.</v>
      </c>
      <c r="C251" s="25" t="str">
        <f>VLOOKUP(Table3[[#This Row],[EMPLOYEE NAME]],Employees[[Employee Name]:[Office]],6)</f>
        <v>REGULAR</v>
      </c>
      <c r="I251" s="27">
        <f>SUM(Table3[[#This Row],['# SICK LEAVE]:['#OTHERS]])</f>
        <v>0</v>
      </c>
    </row>
    <row r="252" spans="1:9" ht="29.4" customHeight="1" x14ac:dyDescent="0.3">
      <c r="A252">
        <f t="shared" si="3"/>
        <v>247</v>
      </c>
      <c r="B252" t="str">
        <f>IF(ISBLANK('List of Employees'!B282),"",'List of Employees'!B282)</f>
        <v xml:space="preserve">FERMA RAYMOND  </v>
      </c>
      <c r="C252" s="25" t="str">
        <f>VLOOKUP(Table3[[#This Row],[EMPLOYEE NAME]],Employees[[Employee Name]:[Office]],6)</f>
        <v>CASUAL</v>
      </c>
      <c r="I252" s="27">
        <f>SUM(Table3[[#This Row],['# SICK LEAVE]:['#OTHERS]])</f>
        <v>0</v>
      </c>
    </row>
    <row r="253" spans="1:9" ht="29.4" customHeight="1" x14ac:dyDescent="0.3">
      <c r="A253">
        <f t="shared" si="3"/>
        <v>248</v>
      </c>
      <c r="B253" t="str">
        <f>IF(ISBLANK('List of Employees'!B283),"",'List of Employees'!B283)</f>
        <v xml:space="preserve">FERMA ROMEO  </v>
      </c>
      <c r="C253" s="25" t="str">
        <f>VLOOKUP(Table3[[#This Row],[EMPLOYEE NAME]],Employees[[Employee Name]:[Office]],6)</f>
        <v>REGULAR</v>
      </c>
      <c r="I253" s="27">
        <f>SUM(Table3[[#This Row],['# SICK LEAVE]:['#OTHERS]])</f>
        <v>0</v>
      </c>
    </row>
    <row r="254" spans="1:9" ht="29.4" customHeight="1" x14ac:dyDescent="0.3">
      <c r="A254">
        <f t="shared" si="3"/>
        <v>249</v>
      </c>
      <c r="B254" t="str">
        <f>IF(ISBLANK('List of Employees'!B284),"",'List of Employees'!B284)</f>
        <v>FERNANDEZ MILAGROS C.</v>
      </c>
      <c r="C254" s="25" t="str">
        <f>VLOOKUP(Table3[[#This Row],[EMPLOYEE NAME]],Employees[[Employee Name]:[Office]],6)</f>
        <v>REGULAR</v>
      </c>
      <c r="I254" s="27">
        <f>SUM(Table3[[#This Row],['# SICK LEAVE]:['#OTHERS]])</f>
        <v>0</v>
      </c>
    </row>
    <row r="255" spans="1:9" ht="29.4" customHeight="1" x14ac:dyDescent="0.3">
      <c r="A255">
        <f t="shared" si="3"/>
        <v>250</v>
      </c>
      <c r="B255" t="str">
        <f>IF(ISBLANK('List of Employees'!B285),"",'List of Employees'!B285)</f>
        <v xml:space="preserve">FLAVIER ADORACION  </v>
      </c>
      <c r="C255" s="25" t="str">
        <f>VLOOKUP(Table3[[#This Row],[EMPLOYEE NAME]],Employees[[Employee Name]:[Office]],6)</f>
        <v>REGULAR</v>
      </c>
      <c r="I255" s="27">
        <f>SUM(Table3[[#This Row],['# SICK LEAVE]:['#OTHERS]])</f>
        <v>0</v>
      </c>
    </row>
    <row r="256" spans="1:9" ht="29.4" customHeight="1" x14ac:dyDescent="0.3">
      <c r="A256">
        <f t="shared" si="3"/>
        <v>251</v>
      </c>
      <c r="B256" t="str">
        <f>IF(ISBLANK('List of Employees'!B287),"",'List of Employees'!B287)</f>
        <v>FLORES MARIA PATRICIA NICOLE C.</v>
      </c>
      <c r="C256" s="25" t="str">
        <f>VLOOKUP(Table3[[#This Row],[EMPLOYEE NAME]],Employees[[Employee Name]:[Office]],6)</f>
        <v>CASUAL</v>
      </c>
      <c r="I256" s="27">
        <f>SUM(Table3[[#This Row],['# SICK LEAVE]:['#OTHERS]])</f>
        <v>0</v>
      </c>
    </row>
    <row r="257" spans="1:9" ht="29.4" customHeight="1" x14ac:dyDescent="0.3">
      <c r="A257">
        <f t="shared" si="3"/>
        <v>252</v>
      </c>
      <c r="B257" t="str">
        <f>IF(ISBLANK('List of Employees'!B288),"",'List of Employees'!B288)</f>
        <v xml:space="preserve">FLORES RICHARD  </v>
      </c>
      <c r="C257" s="25" t="str">
        <f>VLOOKUP(Table3[[#This Row],[EMPLOYEE NAME]],Employees[[Employee Name]:[Office]],6)</f>
        <v>CASUAL</v>
      </c>
      <c r="I257" s="27">
        <f>SUM(Table3[[#This Row],['# SICK LEAVE]:['#OTHERS]])</f>
        <v>0</v>
      </c>
    </row>
    <row r="258" spans="1:9" ht="29.4" customHeight="1" x14ac:dyDescent="0.3">
      <c r="A258">
        <f t="shared" si="3"/>
        <v>253</v>
      </c>
      <c r="B258" t="str">
        <f>IF(ISBLANK('List of Employees'!B289),"",'List of Employees'!B289)</f>
        <v>FRONDOZO AILEEN D.</v>
      </c>
      <c r="C258" s="25" t="str">
        <f>VLOOKUP(Table3[[#This Row],[EMPLOYEE NAME]],Employees[[Employee Name]:[Office]],6)</f>
        <v>CASUAL</v>
      </c>
      <c r="I258" s="27">
        <f>SUM(Table3[[#This Row],['# SICK LEAVE]:['#OTHERS]])</f>
        <v>0</v>
      </c>
    </row>
    <row r="259" spans="1:9" ht="29.4" customHeight="1" x14ac:dyDescent="0.3">
      <c r="A259">
        <f t="shared" si="3"/>
        <v>254</v>
      </c>
      <c r="B259" t="str">
        <f>IF(ISBLANK('List of Employees'!B290),"",'List of Employees'!B290)</f>
        <v>GABEJA MHAR G.</v>
      </c>
      <c r="C259" s="25" t="str">
        <f>VLOOKUP(Table3[[#This Row],[EMPLOYEE NAME]],Employees[[Employee Name]:[Office]],6)</f>
        <v>REGULAR</v>
      </c>
      <c r="I259" s="27">
        <f>SUM(Table3[[#This Row],['# SICK LEAVE]:['#OTHERS]])</f>
        <v>0</v>
      </c>
    </row>
    <row r="260" spans="1:9" ht="29.4" customHeight="1" x14ac:dyDescent="0.3">
      <c r="A260">
        <f t="shared" si="3"/>
        <v>255</v>
      </c>
      <c r="B260" t="str">
        <f>IF(ISBLANK('List of Employees'!B291),"",'List of Employees'!B291)</f>
        <v>GALANG JULIET B.</v>
      </c>
      <c r="C260" s="25" t="str">
        <f>VLOOKUP(Table3[[#This Row],[EMPLOYEE NAME]],Employees[[Employee Name]:[Office]],6)</f>
        <v>CO TERM</v>
      </c>
      <c r="I260" s="27">
        <f>SUM(Table3[[#This Row],['# SICK LEAVE]:['#OTHERS]])</f>
        <v>0</v>
      </c>
    </row>
    <row r="261" spans="1:9" ht="29.4" customHeight="1" x14ac:dyDescent="0.3">
      <c r="A261">
        <f t="shared" si="3"/>
        <v>256</v>
      </c>
      <c r="B261" t="str">
        <f>IF(ISBLANK('List of Employees'!B292),"",'List of Employees'!B292)</f>
        <v>GALARDE DELFIN A.</v>
      </c>
      <c r="C261" s="25" t="str">
        <f>VLOOKUP(Table3[[#This Row],[EMPLOYEE NAME]],Employees[[Employee Name]:[Office]],6)</f>
        <v>CASUAL</v>
      </c>
      <c r="I261" s="27">
        <f>SUM(Table3[[#This Row],['# SICK LEAVE]:['#OTHERS]])</f>
        <v>0</v>
      </c>
    </row>
    <row r="262" spans="1:9" ht="29.4" customHeight="1" x14ac:dyDescent="0.3">
      <c r="A262">
        <f t="shared" ref="A262:A325" si="4">IF(ISBLANK(B262),"",ROW(A257))</f>
        <v>257</v>
      </c>
      <c r="B262" t="str">
        <f>IF(ISBLANK('List of Employees'!B293),"",'List of Employees'!B293)</f>
        <v>GARCIA HAIZEL M.</v>
      </c>
      <c r="C262" s="25" t="str">
        <f>VLOOKUP(Table3[[#This Row],[EMPLOYEE NAME]],Employees[[Employee Name]:[Office]],6)</f>
        <v>REGULAR</v>
      </c>
      <c r="I262" s="27">
        <f>SUM(Table3[[#This Row],['# SICK LEAVE]:['#OTHERS]])</f>
        <v>0</v>
      </c>
    </row>
    <row r="263" spans="1:9" ht="29.4" customHeight="1" x14ac:dyDescent="0.3">
      <c r="A263">
        <f t="shared" si="4"/>
        <v>258</v>
      </c>
      <c r="B263" t="str">
        <f>IF(ISBLANK('List of Employees'!B294),"",'List of Employees'!B294)</f>
        <v>GARCIA JOAN B.</v>
      </c>
      <c r="C263" s="25" t="str">
        <f>VLOOKUP(Table3[[#This Row],[EMPLOYEE NAME]],Employees[[Employee Name]:[Office]],6)</f>
        <v>CASUAL</v>
      </c>
      <c r="I263" s="27">
        <f>SUM(Table3[[#This Row],['# SICK LEAVE]:['#OTHERS]])</f>
        <v>0</v>
      </c>
    </row>
    <row r="264" spans="1:9" ht="29.4" customHeight="1" x14ac:dyDescent="0.3">
      <c r="A264">
        <f t="shared" si="4"/>
        <v>259</v>
      </c>
      <c r="B264" t="str">
        <f>IF(ISBLANK('List of Employees'!B295),"",'List of Employees'!B295)</f>
        <v>GATPANDAN DOLORES J.</v>
      </c>
      <c r="C264" s="25" t="str">
        <f>VLOOKUP(Table3[[#This Row],[EMPLOYEE NAME]],Employees[[Employee Name]:[Office]],6)</f>
        <v>REGULAR</v>
      </c>
      <c r="I264" s="27">
        <f>SUM(Table3[[#This Row],['# SICK LEAVE]:['#OTHERS]])</f>
        <v>0</v>
      </c>
    </row>
    <row r="265" spans="1:9" ht="29.4" customHeight="1" x14ac:dyDescent="0.3">
      <c r="A265">
        <f t="shared" si="4"/>
        <v>260</v>
      </c>
      <c r="B265" t="str">
        <f>IF(ISBLANK('List of Employees'!B296),"",'List of Employees'!B296)</f>
        <v xml:space="preserve">GATPANDAN ETHEL  </v>
      </c>
      <c r="C265" s="25" t="str">
        <f>VLOOKUP(Table3[[#This Row],[EMPLOYEE NAME]],Employees[[Employee Name]:[Office]],6)</f>
        <v>CASUAL</v>
      </c>
      <c r="I265" s="27">
        <f>SUM(Table3[[#This Row],['# SICK LEAVE]:['#OTHERS]])</f>
        <v>0</v>
      </c>
    </row>
    <row r="266" spans="1:9" ht="29.4" customHeight="1" x14ac:dyDescent="0.3">
      <c r="A266">
        <f t="shared" si="4"/>
        <v>261</v>
      </c>
      <c r="B266" t="str">
        <f>IF(ISBLANK('List of Employees'!B297),"",'List of Employees'!B297)</f>
        <v>GATPANDAN MICHAEL E.</v>
      </c>
      <c r="C266" s="25" t="str">
        <f>VLOOKUP(Table3[[#This Row],[EMPLOYEE NAME]],Employees[[Employee Name]:[Office]],6)</f>
        <v>CASUAL</v>
      </c>
      <c r="I266" s="27">
        <f>SUM(Table3[[#This Row],['# SICK LEAVE]:['#OTHERS]])</f>
        <v>0</v>
      </c>
    </row>
    <row r="267" spans="1:9" ht="29.4" customHeight="1" x14ac:dyDescent="0.3">
      <c r="A267">
        <f t="shared" si="4"/>
        <v>262</v>
      </c>
      <c r="B267" t="str">
        <f>IF(ISBLANK('List of Employees'!B298),"",'List of Employees'!B298)</f>
        <v>GATPANDAN NENITA M.</v>
      </c>
      <c r="C267" s="25" t="str">
        <f>VLOOKUP(Table3[[#This Row],[EMPLOYEE NAME]],Employees[[Employee Name]:[Office]],6)</f>
        <v>REGULAR</v>
      </c>
      <c r="I267" s="27">
        <f>SUM(Table3[[#This Row],['# SICK LEAVE]:['#OTHERS]])</f>
        <v>0</v>
      </c>
    </row>
    <row r="268" spans="1:9" ht="29.4" customHeight="1" x14ac:dyDescent="0.3">
      <c r="A268">
        <f t="shared" si="4"/>
        <v>263</v>
      </c>
      <c r="B268" t="str">
        <f>IF(ISBLANK('List of Employees'!B299),"",'List of Employees'!B299)</f>
        <v>GOMEZ EMMA M.</v>
      </c>
      <c r="C268" s="25" t="str">
        <f>VLOOKUP(Table3[[#This Row],[EMPLOYEE NAME]],Employees[[Employee Name]:[Office]],6)</f>
        <v>REGULAR</v>
      </c>
      <c r="I268" s="27">
        <f>SUM(Table3[[#This Row],['# SICK LEAVE]:['#OTHERS]])</f>
        <v>0</v>
      </c>
    </row>
    <row r="269" spans="1:9" ht="29.4" customHeight="1" x14ac:dyDescent="0.3">
      <c r="A269">
        <f t="shared" si="4"/>
        <v>264</v>
      </c>
      <c r="B269" t="str">
        <f>IF(ISBLANK('List of Employees'!B300),"",'List of Employees'!B300)</f>
        <v>GONZALES CHRISTI NERISSE E.</v>
      </c>
      <c r="C269" s="25" t="str">
        <f>VLOOKUP(Table3[[#This Row],[EMPLOYEE NAME]],Employees[[Employee Name]:[Office]],6)</f>
        <v>CASUAL</v>
      </c>
      <c r="I269" s="27">
        <f>SUM(Table3[[#This Row],['# SICK LEAVE]:['#OTHERS]])</f>
        <v>0</v>
      </c>
    </row>
    <row r="270" spans="1:9" ht="29.4" customHeight="1" x14ac:dyDescent="0.3">
      <c r="A270">
        <f t="shared" si="4"/>
        <v>265</v>
      </c>
      <c r="B270" t="str">
        <f>IF(ISBLANK('List of Employees'!B301),"",'List of Employees'!B301)</f>
        <v>GONZALES MARIO O.</v>
      </c>
      <c r="C270" s="25" t="str">
        <f>VLOOKUP(Table3[[#This Row],[EMPLOYEE NAME]],Employees[[Employee Name]:[Office]],6)</f>
        <v>CASUAL</v>
      </c>
      <c r="I270" s="27">
        <f>SUM(Table3[[#This Row],['# SICK LEAVE]:['#OTHERS]])</f>
        <v>0</v>
      </c>
    </row>
    <row r="271" spans="1:9" ht="29.4" customHeight="1" x14ac:dyDescent="0.3">
      <c r="A271">
        <f t="shared" si="4"/>
        <v>266</v>
      </c>
      <c r="B271" t="str">
        <f>IF(ISBLANK('List of Employees'!B302),"",'List of Employees'!B302)</f>
        <v>GONZALES MARY JANE D.</v>
      </c>
      <c r="C271" s="25" t="str">
        <f>VLOOKUP(Table3[[#This Row],[EMPLOYEE NAME]],Employees[[Employee Name]:[Office]],6)</f>
        <v>CASUAL</v>
      </c>
      <c r="I271" s="27">
        <f>SUM(Table3[[#This Row],['# SICK LEAVE]:['#OTHERS]])</f>
        <v>0</v>
      </c>
    </row>
    <row r="272" spans="1:9" ht="29.4" customHeight="1" x14ac:dyDescent="0.3">
      <c r="A272">
        <f t="shared" si="4"/>
        <v>267</v>
      </c>
      <c r="B272" t="str">
        <f>IF(ISBLANK('List of Employees'!B303),"",'List of Employees'!B303)</f>
        <v>GUAÑEZO MA. GINA P.</v>
      </c>
      <c r="C272" s="25" t="str">
        <f>VLOOKUP(Table3[[#This Row],[EMPLOYEE NAME]],Employees[[Employee Name]:[Office]],6)</f>
        <v>REGULAR</v>
      </c>
      <c r="I272" s="27">
        <f>SUM(Table3[[#This Row],['# SICK LEAVE]:['#OTHERS]])</f>
        <v>0</v>
      </c>
    </row>
    <row r="273" spans="1:9" ht="29.4" customHeight="1" x14ac:dyDescent="0.3">
      <c r="A273">
        <f t="shared" si="4"/>
        <v>268</v>
      </c>
      <c r="B273" t="str">
        <f>IF(ISBLANK('List of Employees'!B304),"",'List of Employees'!B304)</f>
        <v>GUAÑEZO MARY ANNE P.</v>
      </c>
      <c r="C273" s="25" t="str">
        <f>VLOOKUP(Table3[[#This Row],[EMPLOYEE NAME]],Employees[[Employee Name]:[Office]],6)</f>
        <v>REGULAR</v>
      </c>
      <c r="I273" s="27">
        <f>SUM(Table3[[#This Row],['# SICK LEAVE]:['#OTHERS]])</f>
        <v>0</v>
      </c>
    </row>
    <row r="274" spans="1:9" ht="29.4" customHeight="1" x14ac:dyDescent="0.3">
      <c r="A274">
        <f t="shared" si="4"/>
        <v>269</v>
      </c>
      <c r="B274" t="str">
        <f>IF(ISBLANK('List of Employees'!B305),"",'List of Employees'!B305)</f>
        <v xml:space="preserve">GUEVARRA ROLANDO  </v>
      </c>
      <c r="C274" s="25" t="str">
        <f>VLOOKUP(Table3[[#This Row],[EMPLOYEE NAME]],Employees[[Employee Name]:[Office]],6)</f>
        <v>CASUAL</v>
      </c>
      <c r="I274" s="27">
        <f>SUM(Table3[[#This Row],['# SICK LEAVE]:['#OTHERS]])</f>
        <v>0</v>
      </c>
    </row>
    <row r="275" spans="1:9" ht="29.4" customHeight="1" x14ac:dyDescent="0.3">
      <c r="A275">
        <f t="shared" si="4"/>
        <v>270</v>
      </c>
      <c r="B275" t="str">
        <f>IF(ISBLANK('List of Employees'!B306),"",'List of Employees'!B306)</f>
        <v>GUMIRAN HERMINIA A.</v>
      </c>
      <c r="C275" s="25" t="str">
        <f>VLOOKUP(Table3[[#This Row],[EMPLOYEE NAME]],Employees[[Employee Name]:[Office]],6)</f>
        <v>CASUAL</v>
      </c>
      <c r="I275" s="27">
        <f>SUM(Table3[[#This Row],['# SICK LEAVE]:['#OTHERS]])</f>
        <v>0</v>
      </c>
    </row>
    <row r="276" spans="1:9" ht="29.4" customHeight="1" x14ac:dyDescent="0.3">
      <c r="A276">
        <f t="shared" si="4"/>
        <v>271</v>
      </c>
      <c r="B276" t="str">
        <f>IF(ISBLANK('List of Employees'!B307),"",'List of Employees'!B307)</f>
        <v>GUTIERREZ LYDIA C.</v>
      </c>
      <c r="C276" s="25" t="str">
        <f>VLOOKUP(Table3[[#This Row],[EMPLOYEE NAME]],Employees[[Employee Name]:[Office]],6)</f>
        <v>REGULAR</v>
      </c>
      <c r="I276" s="27">
        <f>SUM(Table3[[#This Row],['# SICK LEAVE]:['#OTHERS]])</f>
        <v>0</v>
      </c>
    </row>
    <row r="277" spans="1:9" ht="29.4" customHeight="1" x14ac:dyDescent="0.3">
      <c r="A277">
        <f t="shared" si="4"/>
        <v>272</v>
      </c>
      <c r="B277" t="str">
        <f>IF(ISBLANK('List of Employees'!B308),"",'List of Employees'!B308)</f>
        <v>GUTIERREZ MARICIS A.</v>
      </c>
      <c r="C277" s="25">
        <f>VLOOKUP(Table3[[#This Row],[EMPLOYEE NAME]],Employees[[Employee Name]:[Office]],6)</f>
        <v>0</v>
      </c>
      <c r="I277" s="27">
        <f>SUM(Table3[[#This Row],['# SICK LEAVE]:['#OTHERS]])</f>
        <v>0</v>
      </c>
    </row>
    <row r="278" spans="1:9" ht="29.4" customHeight="1" x14ac:dyDescent="0.3">
      <c r="A278">
        <f t="shared" si="4"/>
        <v>273</v>
      </c>
      <c r="B278" t="str">
        <f>IF(ISBLANK('List of Employees'!B309),"",'List of Employees'!B309)</f>
        <v>GUTIERREZ RENCELLE LALAINE A.</v>
      </c>
      <c r="C278" s="25" t="str">
        <f>VLOOKUP(Table3[[#This Row],[EMPLOYEE NAME]],Employees[[Employee Name]:[Office]],6)</f>
        <v>CASUAL</v>
      </c>
      <c r="I278" s="27">
        <f>SUM(Table3[[#This Row],['# SICK LEAVE]:['#OTHERS]])</f>
        <v>0</v>
      </c>
    </row>
    <row r="279" spans="1:9" ht="29.4" customHeight="1" x14ac:dyDescent="0.3">
      <c r="A279">
        <f t="shared" si="4"/>
        <v>274</v>
      </c>
      <c r="B279" t="str">
        <f>IF(ISBLANK('List of Employees'!B310),"",'List of Employees'!B310)</f>
        <v>HADAP JONALYN L.</v>
      </c>
      <c r="C279" s="25" t="str">
        <f>VLOOKUP(Table3[[#This Row],[EMPLOYEE NAME]],Employees[[Employee Name]:[Office]],6)</f>
        <v>REGULAR</v>
      </c>
      <c r="I279" s="27">
        <f>SUM(Table3[[#This Row],['# SICK LEAVE]:['#OTHERS]])</f>
        <v>0</v>
      </c>
    </row>
    <row r="280" spans="1:9" ht="29.4" customHeight="1" x14ac:dyDescent="0.3">
      <c r="A280">
        <f t="shared" si="4"/>
        <v>275</v>
      </c>
      <c r="B280" t="str">
        <f>IF(ISBLANK('List of Employees'!B312),"",'List of Employees'!B312)</f>
        <v>HAYAG JERMAINE JOI D.</v>
      </c>
      <c r="C280" s="25" t="str">
        <f>VLOOKUP(Table3[[#This Row],[EMPLOYEE NAME]],Employees[[Employee Name]:[Office]],6)</f>
        <v>REGULAR</v>
      </c>
      <c r="I280" s="27">
        <f>SUM(Table3[[#This Row],['# SICK LEAVE]:['#OTHERS]])</f>
        <v>0</v>
      </c>
    </row>
    <row r="281" spans="1:9" ht="29.4" customHeight="1" x14ac:dyDescent="0.3">
      <c r="A281">
        <f t="shared" si="4"/>
        <v>276</v>
      </c>
      <c r="B281" t="str">
        <f>IF(ISBLANK('List of Employees'!B313),"",'List of Employees'!B313)</f>
        <v xml:space="preserve">HERNADEZ VICTOR  </v>
      </c>
      <c r="C281" s="25" t="str">
        <f>VLOOKUP(Table3[[#This Row],[EMPLOYEE NAME]],Employees[[Employee Name]:[Office]],6)</f>
        <v>REGULAR</v>
      </c>
      <c r="I281" s="27">
        <f>SUM(Table3[[#This Row],['# SICK LEAVE]:['#OTHERS]])</f>
        <v>0</v>
      </c>
    </row>
    <row r="282" spans="1:9" ht="29.4" customHeight="1" x14ac:dyDescent="0.3">
      <c r="A282">
        <f t="shared" si="4"/>
        <v>277</v>
      </c>
      <c r="B282" t="str">
        <f>IF(ISBLANK('List of Employees'!B314),"",'List of Employees'!B314)</f>
        <v>HERNANDEZ CORNELIO A.</v>
      </c>
      <c r="C282" s="25" t="str">
        <f>VLOOKUP(Table3[[#This Row],[EMPLOYEE NAME]],Employees[[Employee Name]:[Office]],6)</f>
        <v>REGULAR</v>
      </c>
      <c r="I282" s="27">
        <f>SUM(Table3[[#This Row],['# SICK LEAVE]:['#OTHERS]])</f>
        <v>0</v>
      </c>
    </row>
    <row r="283" spans="1:9" ht="29.4" customHeight="1" x14ac:dyDescent="0.3">
      <c r="A283">
        <f t="shared" si="4"/>
        <v>278</v>
      </c>
      <c r="B283" t="str">
        <f>IF(ISBLANK('List of Employees'!B315),"",'List of Employees'!B315)</f>
        <v>HERNANDEZ DONATO Q.</v>
      </c>
      <c r="C283" s="25" t="str">
        <f>VLOOKUP(Table3[[#This Row],[EMPLOYEE NAME]],Employees[[Employee Name]:[Office]],6)</f>
        <v>REGULAR</v>
      </c>
      <c r="I283" s="27">
        <f>SUM(Table3[[#This Row],['# SICK LEAVE]:['#OTHERS]])</f>
        <v>0</v>
      </c>
    </row>
    <row r="284" spans="1:9" ht="29.4" customHeight="1" x14ac:dyDescent="0.3">
      <c r="A284">
        <f t="shared" si="4"/>
        <v>279</v>
      </c>
      <c r="B284" t="str">
        <f>IF(ISBLANK('List of Employees'!B316),"",'List of Employees'!B316)</f>
        <v>HERNANDEZ MARIO A.</v>
      </c>
      <c r="C284" s="25" t="str">
        <f>VLOOKUP(Table3[[#This Row],[EMPLOYEE NAME]],Employees[[Employee Name]:[Office]],6)</f>
        <v>REGULAR</v>
      </c>
      <c r="I284" s="27">
        <f>SUM(Table3[[#This Row],['# SICK LEAVE]:['#OTHERS]])</f>
        <v>0</v>
      </c>
    </row>
    <row r="285" spans="1:9" ht="29.4" customHeight="1" x14ac:dyDescent="0.3">
      <c r="A285">
        <f t="shared" si="4"/>
        <v>280</v>
      </c>
      <c r="B285" t="str">
        <f>IF(ISBLANK('List of Employees'!B317),"",'List of Employees'!B317)</f>
        <v>HERNANDEZ ROBERTO M.</v>
      </c>
      <c r="C285" s="25" t="str">
        <f>VLOOKUP(Table3[[#This Row],[EMPLOYEE NAME]],Employees[[Employee Name]:[Office]],6)</f>
        <v>REGULAR</v>
      </c>
      <c r="I285" s="27">
        <f>SUM(Table3[[#This Row],['# SICK LEAVE]:['#OTHERS]])</f>
        <v>0</v>
      </c>
    </row>
    <row r="286" spans="1:9" ht="29.4" customHeight="1" x14ac:dyDescent="0.3">
      <c r="A286">
        <f t="shared" si="4"/>
        <v>281</v>
      </c>
      <c r="B286" t="str">
        <f>IF(ISBLANK('List of Employees'!B318),"",'List of Employees'!B318)</f>
        <v>HERNANDEZ RODERICK M.</v>
      </c>
      <c r="C286" s="25" t="str">
        <f>VLOOKUP(Table3[[#This Row],[EMPLOYEE NAME]],Employees[[Employee Name]:[Office]],6)</f>
        <v>CASUAL</v>
      </c>
      <c r="I286" s="27">
        <f>SUM(Table3[[#This Row],['# SICK LEAVE]:['#OTHERS]])</f>
        <v>0</v>
      </c>
    </row>
    <row r="287" spans="1:9" ht="29.4" customHeight="1" x14ac:dyDescent="0.3">
      <c r="A287">
        <f t="shared" si="4"/>
        <v>282</v>
      </c>
      <c r="B287" t="str">
        <f>IF(ISBLANK('List of Employees'!B319),"",'List of Employees'!B319)</f>
        <v>HERNANDO BENILDA S.</v>
      </c>
      <c r="C287" s="25" t="str">
        <f>VLOOKUP(Table3[[#This Row],[EMPLOYEE NAME]],Employees[[Employee Name]:[Office]],6)</f>
        <v>REGULAR</v>
      </c>
      <c r="I287" s="27">
        <f>SUM(Table3[[#This Row],['# SICK LEAVE]:['#OTHERS]])</f>
        <v>0</v>
      </c>
    </row>
    <row r="288" spans="1:9" ht="29.4" customHeight="1" x14ac:dyDescent="0.3">
      <c r="A288">
        <f t="shared" si="4"/>
        <v>283</v>
      </c>
      <c r="B288" t="str">
        <f>IF(ISBLANK('List of Employees'!B320),"",'List of Employees'!B320)</f>
        <v>HERNANDO MERIC B.</v>
      </c>
      <c r="C288" s="25" t="str">
        <f>VLOOKUP(Table3[[#This Row],[EMPLOYEE NAME]],Employees[[Employee Name]:[Office]],6)</f>
        <v>REGULAR</v>
      </c>
      <c r="I288" s="27">
        <f>SUM(Table3[[#This Row],['# SICK LEAVE]:['#OTHERS]])</f>
        <v>0</v>
      </c>
    </row>
    <row r="289" spans="1:9" ht="29.4" customHeight="1" x14ac:dyDescent="0.3">
      <c r="A289">
        <f t="shared" si="4"/>
        <v>284</v>
      </c>
      <c r="B289" t="str">
        <f>IF(ISBLANK('List of Employees'!B321),"",'List of Employees'!B321)</f>
        <v>HERNANDO MERLE B.</v>
      </c>
      <c r="C289" s="25" t="str">
        <f>VLOOKUP(Table3[[#This Row],[EMPLOYEE NAME]],Employees[[Employee Name]:[Office]],6)</f>
        <v>REGULAR</v>
      </c>
      <c r="I289" s="27">
        <f>SUM(Table3[[#This Row],['# SICK LEAVE]:['#OTHERS]])</f>
        <v>0</v>
      </c>
    </row>
    <row r="290" spans="1:9" ht="29.4" customHeight="1" x14ac:dyDescent="0.3">
      <c r="A290">
        <f t="shared" si="4"/>
        <v>285</v>
      </c>
      <c r="B290" t="str">
        <f>IF(ISBLANK('List of Employees'!B322),"",'List of Employees'!B322)</f>
        <v>IGNO CRISTINA M.</v>
      </c>
      <c r="C290" s="25" t="str">
        <f>VLOOKUP(Table3[[#This Row],[EMPLOYEE NAME]],Employees[[Employee Name]:[Office]],6)</f>
        <v>REGULAR</v>
      </c>
      <c r="I290" s="27">
        <f>SUM(Table3[[#This Row],['# SICK LEAVE]:['#OTHERS]])</f>
        <v>0</v>
      </c>
    </row>
    <row r="291" spans="1:9" ht="29.4" customHeight="1" x14ac:dyDescent="0.3">
      <c r="A291">
        <f t="shared" si="4"/>
        <v>286</v>
      </c>
      <c r="B291" t="str">
        <f>IF(ISBLANK('List of Employees'!B323),"",'List of Employees'!B323)</f>
        <v>JABINES MARIA SHELLY D.</v>
      </c>
      <c r="C291" s="25" t="str">
        <f>VLOOKUP(Table3[[#This Row],[EMPLOYEE NAME]],Employees[[Employee Name]:[Office]],6)</f>
        <v>CASUAL</v>
      </c>
      <c r="I291" s="27">
        <f>SUM(Table3[[#This Row],['# SICK LEAVE]:['#OTHERS]])</f>
        <v>0</v>
      </c>
    </row>
    <row r="292" spans="1:9" ht="29.4" customHeight="1" x14ac:dyDescent="0.3">
      <c r="A292">
        <f t="shared" si="4"/>
        <v>287</v>
      </c>
      <c r="B292" t="str">
        <f>IF(ISBLANK('List of Employees'!B324),"",'List of Employees'!B324)</f>
        <v>JAVIER CARMELITA M.</v>
      </c>
      <c r="C292" s="25" t="str">
        <f>VLOOKUP(Table3[[#This Row],[EMPLOYEE NAME]],Employees[[Employee Name]:[Office]],6)</f>
        <v>REGULAR</v>
      </c>
      <c r="I292" s="27">
        <f>SUM(Table3[[#This Row],['# SICK LEAVE]:['#OTHERS]])</f>
        <v>0</v>
      </c>
    </row>
    <row r="293" spans="1:9" ht="29.4" customHeight="1" x14ac:dyDescent="0.3">
      <c r="A293">
        <f t="shared" si="4"/>
        <v>288</v>
      </c>
      <c r="B293" t="str">
        <f>IF(ISBLANK('List of Employees'!B325),"",'List of Employees'!B325)</f>
        <v>JAVIER ELISEO B.</v>
      </c>
      <c r="C293" s="25" t="str">
        <f>VLOOKUP(Table3[[#This Row],[EMPLOYEE NAME]],Employees[[Employee Name]:[Office]],6)</f>
        <v>REGULAR</v>
      </c>
      <c r="I293" s="27">
        <f>SUM(Table3[[#This Row],['# SICK LEAVE]:['#OTHERS]])</f>
        <v>0</v>
      </c>
    </row>
    <row r="294" spans="1:9" ht="29.4" customHeight="1" x14ac:dyDescent="0.3">
      <c r="A294">
        <f t="shared" si="4"/>
        <v>289</v>
      </c>
      <c r="B294" t="str">
        <f>IF(ISBLANK('List of Employees'!B326),"",'List of Employees'!B326)</f>
        <v>JAVIER EMMA R.</v>
      </c>
      <c r="C294" s="25" t="str">
        <f>VLOOKUP(Table3[[#This Row],[EMPLOYEE NAME]],Employees[[Employee Name]:[Office]],6)</f>
        <v>REGULAR</v>
      </c>
      <c r="I294" s="27">
        <f>SUM(Table3[[#This Row],['# SICK LEAVE]:['#OTHERS]])</f>
        <v>0</v>
      </c>
    </row>
    <row r="295" spans="1:9" ht="29.4" customHeight="1" x14ac:dyDescent="0.3">
      <c r="A295">
        <f t="shared" si="4"/>
        <v>290</v>
      </c>
      <c r="B295" t="str">
        <f>IF(ISBLANK('List of Employees'!B327),"",'List of Employees'!B327)</f>
        <v xml:space="preserve">JAVIER HILARIO  </v>
      </c>
      <c r="C295" s="25" t="str">
        <f>VLOOKUP(Table3[[#This Row],[EMPLOYEE NAME]],Employees[[Employee Name]:[Office]],6)</f>
        <v>REGULAR</v>
      </c>
      <c r="I295" s="27">
        <f>SUM(Table3[[#This Row],['# SICK LEAVE]:['#OTHERS]])</f>
        <v>0</v>
      </c>
    </row>
    <row r="296" spans="1:9" ht="29.4" customHeight="1" x14ac:dyDescent="0.3">
      <c r="A296">
        <f t="shared" si="4"/>
        <v>291</v>
      </c>
      <c r="B296" t="str">
        <f>IF(ISBLANK('List of Employees'!B328),"",'List of Employees'!B328)</f>
        <v>JAVIER MYLENE M.</v>
      </c>
      <c r="C296" s="25" t="str">
        <f>VLOOKUP(Table3[[#This Row],[EMPLOYEE NAME]],Employees[[Employee Name]:[Office]],6)</f>
        <v>REGULAR</v>
      </c>
      <c r="I296" s="27">
        <f>SUM(Table3[[#This Row],['# SICK LEAVE]:['#OTHERS]])</f>
        <v>0</v>
      </c>
    </row>
    <row r="297" spans="1:9" ht="29.4" customHeight="1" x14ac:dyDescent="0.3">
      <c r="A297">
        <f t="shared" si="4"/>
        <v>292</v>
      </c>
      <c r="B297" t="str">
        <f>IF(ISBLANK('List of Employees'!B329),"",'List of Employees'!B329)</f>
        <v>JORGE CAROLINA M.</v>
      </c>
      <c r="C297" s="25" t="str">
        <f>VLOOKUP(Table3[[#This Row],[EMPLOYEE NAME]],Employees[[Employee Name]:[Office]],6)</f>
        <v>REGULAR</v>
      </c>
      <c r="I297" s="27">
        <f>SUM(Table3[[#This Row],['# SICK LEAVE]:['#OTHERS]])</f>
        <v>0</v>
      </c>
    </row>
    <row r="298" spans="1:9" ht="29.4" customHeight="1" x14ac:dyDescent="0.3">
      <c r="A298">
        <f t="shared" si="4"/>
        <v>293</v>
      </c>
      <c r="B298" t="str">
        <f>IF(ISBLANK('List of Employees'!B330),"",'List of Employees'!B330)</f>
        <v>JUMARANG AIME A.</v>
      </c>
      <c r="C298" s="25" t="str">
        <f>VLOOKUP(Table3[[#This Row],[EMPLOYEE NAME]],Employees[[Employee Name]:[Office]],6)</f>
        <v>REGULAR</v>
      </c>
      <c r="I298" s="27">
        <f>SUM(Table3[[#This Row],['# SICK LEAVE]:['#OTHERS]])</f>
        <v>0</v>
      </c>
    </row>
    <row r="299" spans="1:9" ht="29.4" customHeight="1" x14ac:dyDescent="0.3">
      <c r="A299">
        <f t="shared" si="4"/>
        <v>294</v>
      </c>
      <c r="B299" t="str">
        <f>IF(ISBLANK('List of Employees'!B331),"",'List of Employees'!B331)</f>
        <v>JUNILLER ALTHEA JANINE A.</v>
      </c>
      <c r="C299" s="25">
        <f>VLOOKUP(Table3[[#This Row],[EMPLOYEE NAME]],Employees[[Employee Name]:[Office]],6)</f>
        <v>0</v>
      </c>
      <c r="I299" s="27">
        <f>SUM(Table3[[#This Row],['# SICK LEAVE]:['#OTHERS]])</f>
        <v>0</v>
      </c>
    </row>
    <row r="300" spans="1:9" ht="29.4" customHeight="1" x14ac:dyDescent="0.3">
      <c r="A300">
        <f t="shared" si="4"/>
        <v>295</v>
      </c>
      <c r="B300" t="str">
        <f>IF(ISBLANK('List of Employees'!B332),"",'List of Employees'!B332)</f>
        <v>LABANANCIA TEDDY BOY N.</v>
      </c>
      <c r="C300" s="25" t="str">
        <f>VLOOKUP(Table3[[#This Row],[EMPLOYEE NAME]],Employees[[Employee Name]:[Office]],6)</f>
        <v>CASUAL</v>
      </c>
      <c r="I300" s="27">
        <f>SUM(Table3[[#This Row],['# SICK LEAVE]:['#OTHERS]])</f>
        <v>0</v>
      </c>
    </row>
    <row r="301" spans="1:9" ht="29.4" customHeight="1" x14ac:dyDescent="0.3">
      <c r="A301">
        <f t="shared" si="4"/>
        <v>296</v>
      </c>
      <c r="B301" t="str">
        <f>IF(ISBLANK('List of Employees'!B333),"",'List of Employees'!B333)</f>
        <v>LABARDA GINA L.</v>
      </c>
      <c r="C301" s="25" t="str">
        <f>VLOOKUP(Table3[[#This Row],[EMPLOYEE NAME]],Employees[[Employee Name]:[Office]],6)</f>
        <v>REGULAR</v>
      </c>
      <c r="I301" s="27">
        <f>SUM(Table3[[#This Row],['# SICK LEAVE]:['#OTHERS]])</f>
        <v>0</v>
      </c>
    </row>
    <row r="302" spans="1:9" ht="29.4" customHeight="1" x14ac:dyDescent="0.3">
      <c r="A302">
        <f t="shared" si="4"/>
        <v>297</v>
      </c>
      <c r="B302" t="str">
        <f>IF(ISBLANK('List of Employees'!B334),"",'List of Employees'!B334)</f>
        <v>LACIBAL RYAN G.</v>
      </c>
      <c r="C302" s="25">
        <f>VLOOKUP(Table3[[#This Row],[EMPLOYEE NAME]],Employees[[Employee Name]:[Office]],6)</f>
        <v>0</v>
      </c>
      <c r="I302" s="27">
        <f>SUM(Table3[[#This Row],['# SICK LEAVE]:['#OTHERS]])</f>
        <v>0</v>
      </c>
    </row>
    <row r="303" spans="1:9" ht="29.4" customHeight="1" x14ac:dyDescent="0.3">
      <c r="A303">
        <f t="shared" si="4"/>
        <v>298</v>
      </c>
      <c r="B303" t="str">
        <f>IF(ISBLANK('List of Employees'!B335),"",'List of Employees'!B335)</f>
        <v>LAGUARDIA JOSELITO R.</v>
      </c>
      <c r="C303" s="25" t="str">
        <f>VLOOKUP(Table3[[#This Row],[EMPLOYEE NAME]],Employees[[Employee Name]:[Office]],6)</f>
        <v>REGULAR</v>
      </c>
      <c r="I303" s="27">
        <f>SUM(Table3[[#This Row],['# SICK LEAVE]:['#OTHERS]])</f>
        <v>0</v>
      </c>
    </row>
    <row r="304" spans="1:9" ht="29.4" customHeight="1" x14ac:dyDescent="0.3">
      <c r="A304">
        <f t="shared" si="4"/>
        <v>299</v>
      </c>
      <c r="B304" t="str">
        <f>IF(ISBLANK('List of Employees'!B336),"",'List of Employees'!B336)</f>
        <v>LANDICHO CHARLENE R.</v>
      </c>
      <c r="C304" s="25" t="str">
        <f>VLOOKUP(Table3[[#This Row],[EMPLOYEE NAME]],Employees[[Employee Name]:[Office]],6)</f>
        <v>CASUAL</v>
      </c>
      <c r="I304" s="27">
        <f>SUM(Table3[[#This Row],['# SICK LEAVE]:['#OTHERS]])</f>
        <v>0</v>
      </c>
    </row>
    <row r="305" spans="1:9" ht="29.4" customHeight="1" x14ac:dyDescent="0.3">
      <c r="A305">
        <f t="shared" si="4"/>
        <v>300</v>
      </c>
      <c r="B305" t="str">
        <f>IF(ISBLANK('List of Employees'!B337),"",'List of Employees'!B337)</f>
        <v>LANDICHO ELEANOR S.</v>
      </c>
      <c r="C305" s="25">
        <f>VLOOKUP(Table3[[#This Row],[EMPLOYEE NAME]],Employees[[Employee Name]:[Office]],6)</f>
        <v>0</v>
      </c>
      <c r="I305" s="27">
        <f>SUM(Table3[[#This Row],['# SICK LEAVE]:['#OTHERS]])</f>
        <v>0</v>
      </c>
    </row>
    <row r="306" spans="1:9" ht="29.4" customHeight="1" x14ac:dyDescent="0.3">
      <c r="A306">
        <f t="shared" si="4"/>
        <v>301</v>
      </c>
      <c r="B306" t="str">
        <f>IF(ISBLANK('List of Employees'!B338),"",'List of Employees'!B338)</f>
        <v>LANDICHO ROSALINA B.</v>
      </c>
      <c r="C306" s="25" t="str">
        <f>VLOOKUP(Table3[[#This Row],[EMPLOYEE NAME]],Employees[[Employee Name]:[Office]],6)</f>
        <v>CASUAL</v>
      </c>
      <c r="I306" s="27">
        <f>SUM(Table3[[#This Row],['# SICK LEAVE]:['#OTHERS]])</f>
        <v>0</v>
      </c>
    </row>
    <row r="307" spans="1:9" ht="29.4" customHeight="1" x14ac:dyDescent="0.3">
      <c r="A307">
        <f t="shared" si="4"/>
        <v>302</v>
      </c>
      <c r="B307" t="str">
        <f>IF(ISBLANK('List of Employees'!B339),"",'List of Employees'!B339)</f>
        <v>LANTING AILEEN D.</v>
      </c>
      <c r="C307" s="25" t="str">
        <f>VLOOKUP(Table3[[#This Row],[EMPLOYEE NAME]],Employees[[Employee Name]:[Office]],6)</f>
        <v>REGULAR</v>
      </c>
      <c r="I307" s="27">
        <f>SUM(Table3[[#This Row],['# SICK LEAVE]:['#OTHERS]])</f>
        <v>0</v>
      </c>
    </row>
    <row r="308" spans="1:9" ht="29.4" customHeight="1" x14ac:dyDescent="0.3">
      <c r="A308">
        <f t="shared" si="4"/>
        <v>303</v>
      </c>
      <c r="B308" t="str">
        <f>IF(ISBLANK('List of Employees'!B340),"",'List of Employees'!B340)</f>
        <v>LARIOSA ALBERT R.</v>
      </c>
      <c r="C308" s="25" t="str">
        <f>VLOOKUP(Table3[[#This Row],[EMPLOYEE NAME]],Employees[[Employee Name]:[Office]],6)</f>
        <v>CASUAL</v>
      </c>
      <c r="I308" s="27">
        <f>SUM(Table3[[#This Row],['# SICK LEAVE]:['#OTHERS]])</f>
        <v>0</v>
      </c>
    </row>
    <row r="309" spans="1:9" ht="29.4" customHeight="1" x14ac:dyDescent="0.3">
      <c r="A309">
        <f t="shared" si="4"/>
        <v>304</v>
      </c>
      <c r="B309" t="str">
        <f>IF(ISBLANK('List of Employees'!B342),"",'List of Employees'!B342)</f>
        <v>LAVINA FLORINDA E.</v>
      </c>
      <c r="C309" s="25">
        <f>VLOOKUP(Table3[[#This Row],[EMPLOYEE NAME]],Employees[[Employee Name]:[Office]],6)</f>
        <v>0</v>
      </c>
      <c r="I309" s="27">
        <f>SUM(Table3[[#This Row],['# SICK LEAVE]:['#OTHERS]])</f>
        <v>0</v>
      </c>
    </row>
    <row r="310" spans="1:9" ht="29.4" customHeight="1" x14ac:dyDescent="0.3">
      <c r="A310">
        <f t="shared" si="4"/>
        <v>305</v>
      </c>
      <c r="B310" t="str">
        <f>IF(ISBLANK('List of Employees'!B343),"",'List of Employees'!B343)</f>
        <v>LEGASPI DOLORES B.</v>
      </c>
      <c r="C310" s="25" t="str">
        <f>VLOOKUP(Table3[[#This Row],[EMPLOYEE NAME]],Employees[[Employee Name]:[Office]],6)</f>
        <v>REGULAR</v>
      </c>
      <c r="I310" s="27">
        <f>SUM(Table3[[#This Row],['# SICK LEAVE]:['#OTHERS]])</f>
        <v>0</v>
      </c>
    </row>
    <row r="311" spans="1:9" ht="29.4" customHeight="1" x14ac:dyDescent="0.3">
      <c r="A311">
        <f t="shared" si="4"/>
        <v>306</v>
      </c>
      <c r="B311" t="str">
        <f>IF(ISBLANK('List of Employees'!B345),"",'List of Employees'!B345)</f>
        <v>LERIO ROSEMARIE V.</v>
      </c>
      <c r="C311" s="25" t="str">
        <f>VLOOKUP(Table3[[#This Row],[EMPLOYEE NAME]],Employees[[Employee Name]:[Office]],6)</f>
        <v>REGULAR</v>
      </c>
      <c r="I311" s="27">
        <f>SUM(Table3[[#This Row],['# SICK LEAVE]:['#OTHERS]])</f>
        <v>0</v>
      </c>
    </row>
    <row r="312" spans="1:9" ht="29.4" customHeight="1" x14ac:dyDescent="0.3">
      <c r="A312">
        <f t="shared" si="4"/>
        <v>307</v>
      </c>
      <c r="B312" t="str">
        <f>IF(ISBLANK('List of Employees'!B346),"",'List of Employees'!B346)</f>
        <v>LIMBOC FLORDELIZA J.</v>
      </c>
      <c r="C312" s="25" t="str">
        <f>VLOOKUP(Table3[[#This Row],[EMPLOYEE NAME]],Employees[[Employee Name]:[Office]],6)</f>
        <v>REGULAR</v>
      </c>
      <c r="I312" s="27">
        <f>SUM(Table3[[#This Row],['# SICK LEAVE]:['#OTHERS]])</f>
        <v>0</v>
      </c>
    </row>
    <row r="313" spans="1:9" ht="29.4" customHeight="1" x14ac:dyDescent="0.3">
      <c r="A313">
        <f t="shared" si="4"/>
        <v>308</v>
      </c>
      <c r="B313" t="str">
        <f>IF(ISBLANK('List of Employees'!B347),"",'List of Employees'!B347)</f>
        <v>LOGROÑO JONATHAN C.</v>
      </c>
      <c r="C313" s="25" t="str">
        <f>VLOOKUP(Table3[[#This Row],[EMPLOYEE NAME]],Employees[[Employee Name]:[Office]],6)</f>
        <v>JOBCON</v>
      </c>
      <c r="I313" s="27">
        <f>SUM(Table3[[#This Row],['# SICK LEAVE]:['#OTHERS]])</f>
        <v>0</v>
      </c>
    </row>
    <row r="314" spans="1:9" ht="29.4" customHeight="1" x14ac:dyDescent="0.3">
      <c r="A314">
        <f t="shared" si="4"/>
        <v>309</v>
      </c>
      <c r="B314" t="str">
        <f>IF(ISBLANK('List of Employees'!B348),"",'List of Employees'!B348)</f>
        <v>LORILLA LOIDA P.</v>
      </c>
      <c r="C314" s="25" t="str">
        <f>VLOOKUP(Table3[[#This Row],[EMPLOYEE NAME]],Employees[[Employee Name]:[Office]],6)</f>
        <v>CASUAL</v>
      </c>
      <c r="I314" s="27">
        <f>SUM(Table3[[#This Row],['# SICK LEAVE]:['#OTHERS]])</f>
        <v>0</v>
      </c>
    </row>
    <row r="315" spans="1:9" ht="29.4" customHeight="1" x14ac:dyDescent="0.3">
      <c r="A315">
        <f t="shared" si="4"/>
        <v>310</v>
      </c>
      <c r="B315" t="str">
        <f>IF(ISBLANK('List of Employees'!B349),"",'List of Employees'!B349)</f>
        <v>LOYOLA JANE A.</v>
      </c>
      <c r="C315" s="25" t="str">
        <f>VLOOKUP(Table3[[#This Row],[EMPLOYEE NAME]],Employees[[Employee Name]:[Office]],6)</f>
        <v>REGULAR</v>
      </c>
      <c r="I315" s="27">
        <f>SUM(Table3[[#This Row],['# SICK LEAVE]:['#OTHERS]])</f>
        <v>0</v>
      </c>
    </row>
    <row r="316" spans="1:9" ht="29.4" customHeight="1" x14ac:dyDescent="0.3">
      <c r="A316">
        <f t="shared" si="4"/>
        <v>311</v>
      </c>
      <c r="B316" t="str">
        <f>IF(ISBLANK('List of Employees'!B350),"",'List of Employees'!B350)</f>
        <v>LUCIANO ADELAIDA C.</v>
      </c>
      <c r="C316" s="25" t="str">
        <f>VLOOKUP(Table3[[#This Row],[EMPLOYEE NAME]],Employees[[Employee Name]:[Office]],6)</f>
        <v>REGULAR</v>
      </c>
      <c r="I316" s="27">
        <f>SUM(Table3[[#This Row],['# SICK LEAVE]:['#OTHERS]])</f>
        <v>0</v>
      </c>
    </row>
    <row r="317" spans="1:9" ht="29.4" customHeight="1" x14ac:dyDescent="0.3">
      <c r="A317">
        <f t="shared" si="4"/>
        <v>312</v>
      </c>
      <c r="B317" t="str">
        <f>IF(ISBLANK('List of Employees'!B351),"",'List of Employees'!B351)</f>
        <v>LUMENARIO ZARAH A.</v>
      </c>
      <c r="C317" s="25">
        <f>VLOOKUP(Table3[[#This Row],[EMPLOYEE NAME]],Employees[[Employee Name]:[Office]],6)</f>
        <v>0</v>
      </c>
      <c r="I317" s="27">
        <f>SUM(Table3[[#This Row],['# SICK LEAVE]:['#OTHERS]])</f>
        <v>0</v>
      </c>
    </row>
    <row r="318" spans="1:9" ht="29.4" customHeight="1" x14ac:dyDescent="0.3">
      <c r="A318">
        <f t="shared" si="4"/>
        <v>313</v>
      </c>
      <c r="B318" t="str">
        <f>IF(ISBLANK('List of Employees'!B352),"",'List of Employees'!B352)</f>
        <v xml:space="preserve">LUNA  FERNANDO  </v>
      </c>
      <c r="C318" s="25" t="str">
        <f>VLOOKUP(Table3[[#This Row],[EMPLOYEE NAME]],Employees[[Employee Name]:[Office]],6)</f>
        <v>REGULAR</v>
      </c>
      <c r="I318" s="27">
        <f>SUM(Table3[[#This Row],['# SICK LEAVE]:['#OTHERS]])</f>
        <v>0</v>
      </c>
    </row>
    <row r="319" spans="1:9" ht="29.4" customHeight="1" x14ac:dyDescent="0.3">
      <c r="A319">
        <f t="shared" si="4"/>
        <v>314</v>
      </c>
      <c r="B319" t="str">
        <f>IF(ISBLANK('List of Employees'!B353),"",'List of Employees'!B353)</f>
        <v>LUNA GUILLERMA J.</v>
      </c>
      <c r="C319" s="25">
        <f>VLOOKUP(Table3[[#This Row],[EMPLOYEE NAME]],Employees[[Employee Name]:[Office]],6)</f>
        <v>0</v>
      </c>
      <c r="I319" s="27">
        <f>SUM(Table3[[#This Row],['# SICK LEAVE]:['#OTHERS]])</f>
        <v>0</v>
      </c>
    </row>
    <row r="320" spans="1:9" ht="29.4" customHeight="1" x14ac:dyDescent="0.3">
      <c r="A320">
        <f t="shared" si="4"/>
        <v>315</v>
      </c>
      <c r="B320" t="str">
        <f>IF(ISBLANK('List of Employees'!B354),"",'List of Employees'!B354)</f>
        <v>LUNA LALAINE D.</v>
      </c>
      <c r="C320" s="25" t="str">
        <f>VLOOKUP(Table3[[#This Row],[EMPLOYEE NAME]],Employees[[Employee Name]:[Office]],6)</f>
        <v>JOBCON</v>
      </c>
      <c r="I320" s="27">
        <f>SUM(Table3[[#This Row],['# SICK LEAVE]:['#OTHERS]])</f>
        <v>0</v>
      </c>
    </row>
    <row r="321" spans="1:9" ht="29.4" customHeight="1" x14ac:dyDescent="0.3">
      <c r="A321">
        <f t="shared" si="4"/>
        <v>316</v>
      </c>
      <c r="B321" t="str">
        <f>IF(ISBLANK('List of Employees'!B356),"",'List of Employees'!B356)</f>
        <v xml:space="preserve">MACAPUNO FELIX  </v>
      </c>
      <c r="C321" s="25" t="str">
        <f>VLOOKUP(Table3[[#This Row],[EMPLOYEE NAME]],Employees[[Employee Name]:[Office]],6)</f>
        <v>REGULAR</v>
      </c>
      <c r="I321" s="27">
        <f>SUM(Table3[[#This Row],['# SICK LEAVE]:['#OTHERS]])</f>
        <v>0</v>
      </c>
    </row>
    <row r="322" spans="1:9" ht="29.4" customHeight="1" x14ac:dyDescent="0.3">
      <c r="A322">
        <f t="shared" si="4"/>
        <v>317</v>
      </c>
      <c r="B322" t="str">
        <f>IF(ISBLANK('List of Employees'!B357),"",'List of Employees'!B357)</f>
        <v>MACASPAC ELVIRA V.</v>
      </c>
      <c r="C322" s="25" t="str">
        <f>VLOOKUP(Table3[[#This Row],[EMPLOYEE NAME]],Employees[[Employee Name]:[Office]],6)</f>
        <v>REGULAR</v>
      </c>
      <c r="I322" s="27">
        <f>SUM(Table3[[#This Row],['# SICK LEAVE]:['#OTHERS]])</f>
        <v>0</v>
      </c>
    </row>
    <row r="323" spans="1:9" ht="29.4" customHeight="1" x14ac:dyDescent="0.3">
      <c r="A323">
        <f t="shared" si="4"/>
        <v>318</v>
      </c>
      <c r="B323" t="str">
        <f>IF(ISBLANK('List of Employees'!B358),"",'List of Employees'!B358)</f>
        <v>MACASPAC JOSE VICTOR P.</v>
      </c>
      <c r="C323" s="25" t="str">
        <f>VLOOKUP(Table3[[#This Row],[EMPLOYEE NAME]],Employees[[Employee Name]:[Office]],6)</f>
        <v>REGULAR</v>
      </c>
      <c r="I323" s="27">
        <f>SUM(Table3[[#This Row],['# SICK LEAVE]:['#OTHERS]])</f>
        <v>0</v>
      </c>
    </row>
    <row r="324" spans="1:9" ht="29.4" customHeight="1" x14ac:dyDescent="0.3">
      <c r="A324">
        <f t="shared" si="4"/>
        <v>319</v>
      </c>
      <c r="B324" t="str">
        <f>IF(ISBLANK('List of Employees'!B359),"",'List of Employees'!B359)</f>
        <v>MADRAZO ALLAN PAUL A.</v>
      </c>
      <c r="C324" s="25" t="str">
        <f>VLOOKUP(Table3[[#This Row],[EMPLOYEE NAME]],Employees[[Employee Name]:[Office]],6)</f>
        <v>REGULAR</v>
      </c>
      <c r="I324" s="27">
        <f>SUM(Table3[[#This Row],['# SICK LEAVE]:['#OTHERS]])</f>
        <v>0</v>
      </c>
    </row>
    <row r="325" spans="1:9" ht="29.4" customHeight="1" x14ac:dyDescent="0.3">
      <c r="A325">
        <f t="shared" si="4"/>
        <v>320</v>
      </c>
      <c r="B325" t="str">
        <f>IF(ISBLANK('List of Employees'!B360),"",'List of Employees'!B360)</f>
        <v>MAESTRECAMPO LORENA A.</v>
      </c>
      <c r="C325" s="25" t="str">
        <f>VLOOKUP(Table3[[#This Row],[EMPLOYEE NAME]],Employees[[Employee Name]:[Office]],6)</f>
        <v>REGULAR</v>
      </c>
      <c r="I325" s="27">
        <f>SUM(Table3[[#This Row],['# SICK LEAVE]:['#OTHERS]])</f>
        <v>0</v>
      </c>
    </row>
    <row r="326" spans="1:9" ht="29.4" customHeight="1" x14ac:dyDescent="0.3">
      <c r="A326">
        <f t="shared" ref="A326:A389" si="5">IF(ISBLANK(B326),"",ROW(A321))</f>
        <v>321</v>
      </c>
      <c r="B326" t="str">
        <f>IF(ISBLANK('List of Employees'!B361),"",'List of Employees'!B361)</f>
        <v xml:space="preserve">MAGUINAO GILBERT  </v>
      </c>
      <c r="C326" s="25" t="str">
        <f>VLOOKUP(Table3[[#This Row],[EMPLOYEE NAME]],Employees[[Employee Name]:[Office]],6)</f>
        <v>REGULAR</v>
      </c>
      <c r="I326" s="27">
        <f>SUM(Table3[[#This Row],['# SICK LEAVE]:['#OTHERS]])</f>
        <v>0</v>
      </c>
    </row>
    <row r="327" spans="1:9" ht="29.4" customHeight="1" x14ac:dyDescent="0.3">
      <c r="A327">
        <f t="shared" si="5"/>
        <v>322</v>
      </c>
      <c r="B327" t="str">
        <f>IF(ISBLANK('List of Employees'!B362),"",'List of Employees'!B362)</f>
        <v>MAGUINAO NIÑA F.</v>
      </c>
      <c r="C327" s="25" t="str">
        <f>VLOOKUP(Table3[[#This Row],[EMPLOYEE NAME]],Employees[[Employee Name]:[Office]],6)</f>
        <v>CASUAL</v>
      </c>
      <c r="I327" s="27">
        <f>SUM(Table3[[#This Row],['# SICK LEAVE]:['#OTHERS]])</f>
        <v>0</v>
      </c>
    </row>
    <row r="328" spans="1:9" ht="29.4" customHeight="1" x14ac:dyDescent="0.3">
      <c r="A328">
        <f t="shared" si="5"/>
        <v>323</v>
      </c>
      <c r="B328" t="str">
        <f>IF(ISBLANK('List of Employees'!B363),"",'List of Employees'!B363)</f>
        <v>MALABANAN ALMA A.</v>
      </c>
      <c r="C328" s="25" t="str">
        <f>VLOOKUP(Table3[[#This Row],[EMPLOYEE NAME]],Employees[[Employee Name]:[Office]],6)</f>
        <v>REGULAR</v>
      </c>
      <c r="I328" s="27">
        <f>SUM(Table3[[#This Row],['# SICK LEAVE]:['#OTHERS]])</f>
        <v>0</v>
      </c>
    </row>
    <row r="329" spans="1:9" ht="29.4" customHeight="1" x14ac:dyDescent="0.3">
      <c r="A329">
        <f t="shared" si="5"/>
        <v>324</v>
      </c>
      <c r="B329" t="str">
        <f>IF(ISBLANK('List of Employees'!B364),"",'List of Employees'!B364)</f>
        <v>MALANAN JENNYLYN R.</v>
      </c>
      <c r="C329" s="25" t="str">
        <f>VLOOKUP(Table3[[#This Row],[EMPLOYEE NAME]],Employees[[Employee Name]:[Office]],6)</f>
        <v>CASUAL</v>
      </c>
      <c r="I329" s="27">
        <f>SUM(Table3[[#This Row],['# SICK LEAVE]:['#OTHERS]])</f>
        <v>0</v>
      </c>
    </row>
    <row r="330" spans="1:9" ht="29.4" customHeight="1" x14ac:dyDescent="0.3">
      <c r="A330">
        <f t="shared" si="5"/>
        <v>325</v>
      </c>
      <c r="B330" t="str">
        <f>IF(ISBLANK('List of Employees'!B365),"",'List of Employees'!B365)</f>
        <v>MALIGAYA NELITA M.</v>
      </c>
      <c r="C330" s="25" t="str">
        <f>VLOOKUP(Table3[[#This Row],[EMPLOYEE NAME]],Employees[[Employee Name]:[Office]],6)</f>
        <v>REGULAR</v>
      </c>
      <c r="I330" s="27">
        <f>SUM(Table3[[#This Row],['# SICK LEAVE]:['#OTHERS]])</f>
        <v>0</v>
      </c>
    </row>
    <row r="331" spans="1:9" ht="29.4" customHeight="1" x14ac:dyDescent="0.3">
      <c r="A331">
        <f t="shared" si="5"/>
        <v>326</v>
      </c>
      <c r="B331" t="str">
        <f>IF(ISBLANK('List of Employees'!B366),"",'List of Employees'!B366)</f>
        <v>MALIGAYO YOLANDA D.</v>
      </c>
      <c r="C331" s="25" t="str">
        <f>VLOOKUP(Table3[[#This Row],[EMPLOYEE NAME]],Employees[[Employee Name]:[Office]],6)</f>
        <v>REGULAR</v>
      </c>
      <c r="I331" s="27">
        <f>SUM(Table3[[#This Row],['# SICK LEAVE]:['#OTHERS]])</f>
        <v>0</v>
      </c>
    </row>
    <row r="332" spans="1:9" ht="29.4" customHeight="1" x14ac:dyDescent="0.3">
      <c r="A332">
        <f t="shared" si="5"/>
        <v>327</v>
      </c>
      <c r="B332" t="str">
        <f>IF(ISBLANK('List of Employees'!B367),"",'List of Employees'!B367)</f>
        <v>MALUBAY MELINDA D.</v>
      </c>
      <c r="C332" s="25" t="str">
        <f>VLOOKUP(Table3[[#This Row],[EMPLOYEE NAME]],Employees[[Employee Name]:[Office]],6)</f>
        <v>REGULAR</v>
      </c>
      <c r="I332" s="27">
        <f>SUM(Table3[[#This Row],['# SICK LEAVE]:['#OTHERS]])</f>
        <v>0</v>
      </c>
    </row>
    <row r="333" spans="1:9" ht="29.4" customHeight="1" x14ac:dyDescent="0.3">
      <c r="A333">
        <f t="shared" si="5"/>
        <v>328</v>
      </c>
      <c r="B333" t="str">
        <f>IF(ISBLANK('List of Employees'!B368),"",'List of Employees'!B368)</f>
        <v>MAMARIL JOSEFINA P.</v>
      </c>
      <c r="C333" s="25" t="str">
        <f>VLOOKUP(Table3[[#This Row],[EMPLOYEE NAME]],Employees[[Employee Name]:[Office]],6)</f>
        <v>CASUAL</v>
      </c>
      <c r="I333" s="27">
        <f>SUM(Table3[[#This Row],['# SICK LEAVE]:['#OTHERS]])</f>
        <v>0</v>
      </c>
    </row>
    <row r="334" spans="1:9" ht="29.4" customHeight="1" x14ac:dyDescent="0.3">
      <c r="A334">
        <f t="shared" si="5"/>
        <v>329</v>
      </c>
      <c r="B334" t="str">
        <f>IF(ISBLANK('List of Employees'!B369),"",'List of Employees'!B369)</f>
        <v>MANALO CELSA B.</v>
      </c>
      <c r="C334" s="25" t="str">
        <f>VLOOKUP(Table3[[#This Row],[EMPLOYEE NAME]],Employees[[Employee Name]:[Office]],6)</f>
        <v>REGULAR</v>
      </c>
      <c r="I334" s="27">
        <f>SUM(Table3[[#This Row],['# SICK LEAVE]:['#OTHERS]])</f>
        <v>0</v>
      </c>
    </row>
    <row r="335" spans="1:9" ht="29.4" customHeight="1" x14ac:dyDescent="0.3">
      <c r="A335">
        <f t="shared" si="5"/>
        <v>330</v>
      </c>
      <c r="B335" t="str">
        <f>IF(ISBLANK('List of Employees'!B370),"",'List of Employees'!B370)</f>
        <v>MANALO CYNTHIA D.</v>
      </c>
      <c r="C335" s="25" t="str">
        <f>VLOOKUP(Table3[[#This Row],[EMPLOYEE NAME]],Employees[[Employee Name]:[Office]],6)</f>
        <v>REGULAR</v>
      </c>
      <c r="I335" s="27">
        <f>SUM(Table3[[#This Row],['# SICK LEAVE]:['#OTHERS]])</f>
        <v>0</v>
      </c>
    </row>
    <row r="336" spans="1:9" ht="29.4" customHeight="1" x14ac:dyDescent="0.3">
      <c r="A336">
        <f t="shared" si="5"/>
        <v>331</v>
      </c>
      <c r="B336" t="str">
        <f>IF(ISBLANK('List of Employees'!B371),"",'List of Employees'!B371)</f>
        <v>MANALO EDITHA V.</v>
      </c>
      <c r="C336" s="25" t="str">
        <f>VLOOKUP(Table3[[#This Row],[EMPLOYEE NAME]],Employees[[Employee Name]:[Office]],6)</f>
        <v>REGULAR</v>
      </c>
      <c r="I336" s="27">
        <f>SUM(Table3[[#This Row],['# SICK LEAVE]:['#OTHERS]])</f>
        <v>0</v>
      </c>
    </row>
    <row r="337" spans="1:9" ht="29.4" customHeight="1" x14ac:dyDescent="0.3">
      <c r="A337">
        <f t="shared" si="5"/>
        <v>332</v>
      </c>
      <c r="B337" t="str">
        <f>IF(ISBLANK('List of Employees'!B372),"",'List of Employees'!B372)</f>
        <v>MANALO ELIADA F.</v>
      </c>
      <c r="C337" s="25" t="str">
        <f>VLOOKUP(Table3[[#This Row],[EMPLOYEE NAME]],Employees[[Employee Name]:[Office]],6)</f>
        <v>REGULAR</v>
      </c>
      <c r="I337" s="27">
        <f>SUM(Table3[[#This Row],['# SICK LEAVE]:['#OTHERS]])</f>
        <v>0</v>
      </c>
    </row>
    <row r="338" spans="1:9" ht="29.4" customHeight="1" x14ac:dyDescent="0.3">
      <c r="A338">
        <f t="shared" si="5"/>
        <v>333</v>
      </c>
      <c r="B338" t="str">
        <f>IF(ISBLANK('List of Employees'!B373),"",'List of Employees'!B373)</f>
        <v>MANALO FERNANDO G.</v>
      </c>
      <c r="C338" s="25" t="str">
        <f>VLOOKUP(Table3[[#This Row],[EMPLOYEE NAME]],Employees[[Employee Name]:[Office]],6)</f>
        <v>CASUAL</v>
      </c>
      <c r="I338" s="27">
        <f>SUM(Table3[[#This Row],['# SICK LEAVE]:['#OTHERS]])</f>
        <v>0</v>
      </c>
    </row>
    <row r="339" spans="1:9" ht="29.4" customHeight="1" x14ac:dyDescent="0.3">
      <c r="A339">
        <f t="shared" si="5"/>
        <v>334</v>
      </c>
      <c r="B339" t="str">
        <f>IF(ISBLANK('List of Employees'!B374),"",'List of Employees'!B374)</f>
        <v>MANALO JENNY R.</v>
      </c>
      <c r="C339" s="25">
        <f>VLOOKUP(Table3[[#This Row],[EMPLOYEE NAME]],Employees[[Employee Name]:[Office]],6)</f>
        <v>0</v>
      </c>
      <c r="I339" s="27">
        <f>SUM(Table3[[#This Row],['# SICK LEAVE]:['#OTHERS]])</f>
        <v>0</v>
      </c>
    </row>
    <row r="340" spans="1:9" ht="29.4" customHeight="1" x14ac:dyDescent="0.3">
      <c r="A340">
        <f t="shared" si="5"/>
        <v>335</v>
      </c>
      <c r="B340" t="str">
        <f>IF(ISBLANK('List of Employees'!B375),"",'List of Employees'!B375)</f>
        <v xml:space="preserve">MANGUINAO GILBERT  </v>
      </c>
      <c r="C340" s="25" t="str">
        <f>VLOOKUP(Table3[[#This Row],[EMPLOYEE NAME]],Employees[[Employee Name]:[Office]],6)</f>
        <v>REGULAR</v>
      </c>
      <c r="I340" s="27">
        <f>SUM(Table3[[#This Row],['# SICK LEAVE]:['#OTHERS]])</f>
        <v>0</v>
      </c>
    </row>
    <row r="341" spans="1:9" ht="29.4" customHeight="1" x14ac:dyDescent="0.3">
      <c r="A341">
        <f t="shared" si="5"/>
        <v>336</v>
      </c>
      <c r="B341" t="str">
        <f>IF(ISBLANK('List of Employees'!B376),"",'List of Employees'!B376)</f>
        <v>MANIMTIM JOJIT A.</v>
      </c>
      <c r="C341" s="25" t="str">
        <f>VLOOKUP(Table3[[#This Row],[EMPLOYEE NAME]],Employees[[Employee Name]:[Office]],6)</f>
        <v>REGULAR</v>
      </c>
      <c r="I341" s="27">
        <f>SUM(Table3[[#This Row],['# SICK LEAVE]:['#OTHERS]])</f>
        <v>0</v>
      </c>
    </row>
    <row r="342" spans="1:9" ht="29.4" customHeight="1" x14ac:dyDescent="0.3">
      <c r="A342">
        <f t="shared" si="5"/>
        <v>337</v>
      </c>
      <c r="B342" t="str">
        <f>IF(ISBLANK('List of Employees'!B378),"",'List of Employees'!B378)</f>
        <v>MARAÑON AMY LOU T.</v>
      </c>
      <c r="C342" s="25" t="str">
        <f>VLOOKUP(Table3[[#This Row],[EMPLOYEE NAME]],Employees[[Employee Name]:[Office]],6)</f>
        <v>CASUAL</v>
      </c>
      <c r="I342" s="27">
        <f>SUM(Table3[[#This Row],['# SICK LEAVE]:['#OTHERS]])</f>
        <v>0</v>
      </c>
    </row>
    <row r="343" spans="1:9" ht="29.4" customHeight="1" x14ac:dyDescent="0.3">
      <c r="A343">
        <f t="shared" si="5"/>
        <v>338</v>
      </c>
      <c r="B343" t="str">
        <f>IF(ISBLANK('List of Employees'!B379),"",'List of Employees'!B379)</f>
        <v>MARASIGAN AGUINO D.</v>
      </c>
      <c r="C343" s="25" t="str">
        <f>VLOOKUP(Table3[[#This Row],[EMPLOYEE NAME]],Employees[[Employee Name]:[Office]],6)</f>
        <v>CASUAL</v>
      </c>
      <c r="I343" s="27">
        <f>SUM(Table3[[#This Row],['# SICK LEAVE]:['#OTHERS]])</f>
        <v>0</v>
      </c>
    </row>
    <row r="344" spans="1:9" ht="29.4" customHeight="1" x14ac:dyDescent="0.3">
      <c r="A344">
        <f t="shared" si="5"/>
        <v>339</v>
      </c>
      <c r="B344" t="str">
        <f>IF(ISBLANK('List of Employees'!B380),"",'List of Employees'!B380)</f>
        <v>MARASIGAN BIENVENIDO E.</v>
      </c>
      <c r="C344" s="25" t="str">
        <f>VLOOKUP(Table3[[#This Row],[EMPLOYEE NAME]],Employees[[Employee Name]:[Office]],6)</f>
        <v>CASUAL</v>
      </c>
      <c r="I344" s="27">
        <f>SUM(Table3[[#This Row],['# SICK LEAVE]:['#OTHERS]])</f>
        <v>0</v>
      </c>
    </row>
    <row r="345" spans="1:9" ht="29.4" customHeight="1" x14ac:dyDescent="0.3">
      <c r="A345">
        <f t="shared" si="5"/>
        <v>340</v>
      </c>
      <c r="B345" t="str">
        <f>IF(ISBLANK('List of Employees'!B381),"",'List of Employees'!B381)</f>
        <v>MARASIGAN CHRISTIAN M.</v>
      </c>
      <c r="C345" s="25" t="str">
        <f>VLOOKUP(Table3[[#This Row],[EMPLOYEE NAME]],Employees[[Employee Name]:[Office]],6)</f>
        <v>CASUAL</v>
      </c>
      <c r="I345" s="27">
        <f>SUM(Table3[[#This Row],['# SICK LEAVE]:['#OTHERS]])</f>
        <v>0</v>
      </c>
    </row>
    <row r="346" spans="1:9" ht="29.4" customHeight="1" x14ac:dyDescent="0.3">
      <c r="A346">
        <f t="shared" si="5"/>
        <v>341</v>
      </c>
      <c r="B346" t="str">
        <f>IF(ISBLANK('List of Employees'!B382),"",'List of Employees'!B382)</f>
        <v xml:space="preserve">MARASIGAN DANIEL  </v>
      </c>
      <c r="C346" s="25" t="str">
        <f>VLOOKUP(Table3[[#This Row],[EMPLOYEE NAME]],Employees[[Employee Name]:[Office]],6)</f>
        <v>REGULAR</v>
      </c>
      <c r="I346" s="27">
        <f>SUM(Table3[[#This Row],['# SICK LEAVE]:['#OTHERS]])</f>
        <v>0</v>
      </c>
    </row>
    <row r="347" spans="1:9" ht="29.4" customHeight="1" x14ac:dyDescent="0.3">
      <c r="A347">
        <f t="shared" si="5"/>
        <v>342</v>
      </c>
      <c r="B347" t="str">
        <f>IF(ISBLANK('List of Employees'!B383),"",'List of Employees'!B383)</f>
        <v>MARASIGAN GINALYN D.</v>
      </c>
      <c r="C347" s="25" t="str">
        <f>VLOOKUP(Table3[[#This Row],[EMPLOYEE NAME]],Employees[[Employee Name]:[Office]],6)</f>
        <v>REGULAR</v>
      </c>
      <c r="I347" s="27">
        <f>SUM(Table3[[#This Row],['# SICK LEAVE]:['#OTHERS]])</f>
        <v>0</v>
      </c>
    </row>
    <row r="348" spans="1:9" ht="29.4" customHeight="1" x14ac:dyDescent="0.3">
      <c r="A348">
        <f t="shared" si="5"/>
        <v>343</v>
      </c>
      <c r="B348" t="str">
        <f>IF(ISBLANK('List of Employees'!B384),"",'List of Employees'!B384)</f>
        <v>MARASIGAN INOCENCIA P.</v>
      </c>
      <c r="C348" s="25" t="str">
        <f>VLOOKUP(Table3[[#This Row],[EMPLOYEE NAME]],Employees[[Employee Name]:[Office]],6)</f>
        <v>REGULAR</v>
      </c>
      <c r="I348" s="27">
        <f>SUM(Table3[[#This Row],['# SICK LEAVE]:['#OTHERS]])</f>
        <v>0</v>
      </c>
    </row>
    <row r="349" spans="1:9" ht="29.4" customHeight="1" x14ac:dyDescent="0.3">
      <c r="A349">
        <f t="shared" si="5"/>
        <v>344</v>
      </c>
      <c r="B349" t="str">
        <f>IF(ISBLANK('List of Employees'!B385),"",'List of Employees'!B385)</f>
        <v>MARASIGAN JANINE C.</v>
      </c>
      <c r="C349" s="25" t="str">
        <f>VLOOKUP(Table3[[#This Row],[EMPLOYEE NAME]],Employees[[Employee Name]:[Office]],6)</f>
        <v>REGULAR</v>
      </c>
      <c r="I349" s="27">
        <f>SUM(Table3[[#This Row],['# SICK LEAVE]:['#OTHERS]])</f>
        <v>0</v>
      </c>
    </row>
    <row r="350" spans="1:9" ht="29.4" customHeight="1" x14ac:dyDescent="0.3">
      <c r="A350">
        <f t="shared" si="5"/>
        <v>345</v>
      </c>
      <c r="B350" t="str">
        <f>IF(ISBLANK('List of Employees'!B386),"",'List of Employees'!B386)</f>
        <v>MARCIAL RUSTICO B.</v>
      </c>
      <c r="C350" s="25" t="str">
        <f>VLOOKUP(Table3[[#This Row],[EMPLOYEE NAME]],Employees[[Employee Name]:[Office]],6)</f>
        <v>REGULAR</v>
      </c>
      <c r="I350" s="27">
        <f>SUM(Table3[[#This Row],['# SICK LEAVE]:['#OTHERS]])</f>
        <v>0</v>
      </c>
    </row>
    <row r="351" spans="1:9" ht="29.4" customHeight="1" x14ac:dyDescent="0.3">
      <c r="A351">
        <f t="shared" si="5"/>
        <v>346</v>
      </c>
      <c r="B351" t="str">
        <f>IF(ISBLANK('List of Employees'!B387),"",'List of Employees'!B387)</f>
        <v>MARDO MELINDA E.</v>
      </c>
      <c r="C351" s="25" t="str">
        <f>VLOOKUP(Table3[[#This Row],[EMPLOYEE NAME]],Employees[[Employee Name]:[Office]],6)</f>
        <v>CASUAL</v>
      </c>
      <c r="I351" s="27">
        <f>SUM(Table3[[#This Row],['# SICK LEAVE]:['#OTHERS]])</f>
        <v>0</v>
      </c>
    </row>
    <row r="352" spans="1:9" ht="29.4" customHeight="1" x14ac:dyDescent="0.3">
      <c r="A352">
        <f t="shared" si="5"/>
        <v>347</v>
      </c>
      <c r="B352" t="str">
        <f>IF(ISBLANK('List of Employees'!B388),"",'List of Employees'!B388)</f>
        <v>MARINDUQUE ANNE RENELYN P.</v>
      </c>
      <c r="C352" s="25" t="str">
        <f>VLOOKUP(Table3[[#This Row],[EMPLOYEE NAME]],Employees[[Employee Name]:[Office]],6)</f>
        <v>REGULAR</v>
      </c>
      <c r="I352" s="27">
        <f>SUM(Table3[[#This Row],['# SICK LEAVE]:['#OTHERS]])</f>
        <v>0</v>
      </c>
    </row>
    <row r="353" spans="1:9" ht="29.4" customHeight="1" x14ac:dyDescent="0.3">
      <c r="A353">
        <f t="shared" si="5"/>
        <v>348</v>
      </c>
      <c r="B353" t="str">
        <f>IF(ISBLANK('List of Employees'!B389),"",'List of Employees'!B389)</f>
        <v>MARINDUQUE AURORA A.</v>
      </c>
      <c r="C353" s="25" t="str">
        <f>VLOOKUP(Table3[[#This Row],[EMPLOYEE NAME]],Employees[[Employee Name]:[Office]],6)</f>
        <v>REGULAR</v>
      </c>
      <c r="I353" s="27">
        <f>SUM(Table3[[#This Row],['# SICK LEAVE]:['#OTHERS]])</f>
        <v>0</v>
      </c>
    </row>
    <row r="354" spans="1:9" ht="29.4" customHeight="1" x14ac:dyDescent="0.3">
      <c r="A354">
        <f t="shared" si="5"/>
        <v>349</v>
      </c>
      <c r="B354" t="str">
        <f>IF(ISBLANK('List of Employees'!B390),"",'List of Employees'!B390)</f>
        <v>MARINDUQUE ERNESTO P.</v>
      </c>
      <c r="C354" s="25" t="str">
        <f>VLOOKUP(Table3[[#This Row],[EMPLOYEE NAME]],Employees[[Employee Name]:[Office]],6)</f>
        <v>REGULAR</v>
      </c>
      <c r="I354" s="27">
        <f>SUM(Table3[[#This Row],['# SICK LEAVE]:['#OTHERS]])</f>
        <v>0</v>
      </c>
    </row>
    <row r="355" spans="1:9" ht="29.4" customHeight="1" x14ac:dyDescent="0.3">
      <c r="A355">
        <f t="shared" si="5"/>
        <v>350</v>
      </c>
      <c r="B355" t="str">
        <f>IF(ISBLANK('List of Employees'!B391),"",'List of Employees'!B391)</f>
        <v>MARINDUQUE GERRY C.</v>
      </c>
      <c r="C355" s="25" t="str">
        <f>VLOOKUP(Table3[[#This Row],[EMPLOYEE NAME]],Employees[[Employee Name]:[Office]],6)</f>
        <v>REGULAR</v>
      </c>
      <c r="I355" s="27">
        <f>SUM(Table3[[#This Row],['# SICK LEAVE]:['#OTHERS]])</f>
        <v>0</v>
      </c>
    </row>
    <row r="356" spans="1:9" ht="29.4" customHeight="1" x14ac:dyDescent="0.3">
      <c r="A356">
        <f t="shared" si="5"/>
        <v>351</v>
      </c>
      <c r="B356" t="str">
        <f>IF(ISBLANK('List of Employees'!B392),"",'List of Employees'!B392)</f>
        <v>MARINDUQUE MARISSA M.</v>
      </c>
      <c r="C356" s="25" t="str">
        <f>VLOOKUP(Table3[[#This Row],[EMPLOYEE NAME]],Employees[[Employee Name]:[Office]],6)</f>
        <v>REGULAR</v>
      </c>
      <c r="I356" s="27">
        <f>SUM(Table3[[#This Row],['# SICK LEAVE]:['#OTHERS]])</f>
        <v>0</v>
      </c>
    </row>
    <row r="357" spans="1:9" ht="29.4" customHeight="1" x14ac:dyDescent="0.3">
      <c r="A357">
        <f t="shared" si="5"/>
        <v>352</v>
      </c>
      <c r="B357" t="str">
        <f>IF(ISBLANK('List of Employees'!B393),"",'List of Employees'!B393)</f>
        <v>MARINDUQUE ROWENA G.</v>
      </c>
      <c r="C357" s="25" t="str">
        <f>VLOOKUP(Table3[[#This Row],[EMPLOYEE NAME]],Employees[[Employee Name]:[Office]],6)</f>
        <v>CASUAL</v>
      </c>
      <c r="I357" s="27">
        <f>SUM(Table3[[#This Row],['# SICK LEAVE]:['#OTHERS]])</f>
        <v>0</v>
      </c>
    </row>
    <row r="358" spans="1:9" ht="29.4" customHeight="1" x14ac:dyDescent="0.3">
      <c r="A358">
        <f t="shared" si="5"/>
        <v>353</v>
      </c>
      <c r="B358" t="str">
        <f>IF(ISBLANK('List of Employees'!B394),"",'List of Employees'!B394)</f>
        <v>MARINDUQUE ROWENA G.</v>
      </c>
      <c r="C358" s="25" t="str">
        <f>VLOOKUP(Table3[[#This Row],[EMPLOYEE NAME]],Employees[[Employee Name]:[Office]],6)</f>
        <v>CASUAL</v>
      </c>
      <c r="I358" s="27">
        <f>SUM(Table3[[#This Row],['# SICK LEAVE]:['#OTHERS]])</f>
        <v>0</v>
      </c>
    </row>
    <row r="359" spans="1:9" ht="29.4" customHeight="1" x14ac:dyDescent="0.3">
      <c r="A359">
        <f t="shared" si="5"/>
        <v>354</v>
      </c>
      <c r="B359" t="str">
        <f>IF(ISBLANK('List of Employees'!B395),"",'List of Employees'!B395)</f>
        <v>MARQUEZ LOLITA R.</v>
      </c>
      <c r="C359" s="25" t="str">
        <f>VLOOKUP(Table3[[#This Row],[EMPLOYEE NAME]],Employees[[Employee Name]:[Office]],6)</f>
        <v>REGULAR</v>
      </c>
      <c r="I359" s="27">
        <f>SUM(Table3[[#This Row],['# SICK LEAVE]:['#OTHERS]])</f>
        <v>0</v>
      </c>
    </row>
    <row r="360" spans="1:9" ht="29.4" customHeight="1" x14ac:dyDescent="0.3">
      <c r="A360">
        <f t="shared" si="5"/>
        <v>355</v>
      </c>
      <c r="B360" t="str">
        <f>IF(ISBLANK('List of Employees'!B396),"",'List of Employees'!B396)</f>
        <v>MARTINEZ BELEN B.</v>
      </c>
      <c r="C360" s="25" t="str">
        <f>VLOOKUP(Table3[[#This Row],[EMPLOYEE NAME]],Employees[[Employee Name]:[Office]],6)</f>
        <v>REGULAR</v>
      </c>
      <c r="I360" s="27">
        <f>SUM(Table3[[#This Row],['# SICK LEAVE]:['#OTHERS]])</f>
        <v>0</v>
      </c>
    </row>
    <row r="361" spans="1:9" ht="29.4" customHeight="1" x14ac:dyDescent="0.3">
      <c r="A361">
        <f t="shared" si="5"/>
        <v>356</v>
      </c>
      <c r="B361" t="str">
        <f>IF(ISBLANK('List of Employees'!B397),"",'List of Employees'!B397)</f>
        <v>MARTINEZ EMER V.</v>
      </c>
      <c r="C361" s="25" t="str">
        <f>VLOOKUP(Table3[[#This Row],[EMPLOYEE NAME]],Employees[[Employee Name]:[Office]],6)</f>
        <v>REGULAR</v>
      </c>
      <c r="I361" s="27">
        <f>SUM(Table3[[#This Row],['# SICK LEAVE]:['#OTHERS]])</f>
        <v>0</v>
      </c>
    </row>
    <row r="362" spans="1:9" ht="29.4" customHeight="1" x14ac:dyDescent="0.3">
      <c r="A362">
        <f t="shared" si="5"/>
        <v>357</v>
      </c>
      <c r="B362" t="str">
        <f>IF(ISBLANK('List of Employees'!B398),"",'List of Employees'!B398)</f>
        <v>MARUNDAN MARIA FLOR M.</v>
      </c>
      <c r="C362" s="25" t="str">
        <f>VLOOKUP(Table3[[#This Row],[EMPLOYEE NAME]],Employees[[Employee Name]:[Office]],6)</f>
        <v>REGULAR</v>
      </c>
      <c r="I362" s="27">
        <f>SUM(Table3[[#This Row],['# SICK LEAVE]:['#OTHERS]])</f>
        <v>0</v>
      </c>
    </row>
    <row r="363" spans="1:9" ht="29.4" customHeight="1" x14ac:dyDescent="0.3">
      <c r="A363">
        <f t="shared" si="5"/>
        <v>358</v>
      </c>
      <c r="B363" t="str">
        <f>IF(ISBLANK('List of Employees'!B399),"",'List of Employees'!B399)</f>
        <v>MATIENZO NORMITA S.</v>
      </c>
      <c r="C363" s="25" t="str">
        <f>VLOOKUP(Table3[[#This Row],[EMPLOYEE NAME]],Employees[[Employee Name]:[Office]],6)</f>
        <v>REGULAR</v>
      </c>
      <c r="I363" s="27">
        <f>SUM(Table3[[#This Row],['# SICK LEAVE]:['#OTHERS]])</f>
        <v>0</v>
      </c>
    </row>
    <row r="364" spans="1:9" ht="29.4" customHeight="1" x14ac:dyDescent="0.3">
      <c r="A364">
        <f t="shared" si="5"/>
        <v>359</v>
      </c>
      <c r="B364" t="str">
        <f>IF(ISBLANK('List of Employees'!B400),"",'List of Employees'!B400)</f>
        <v>MAULLON JAENA F.</v>
      </c>
      <c r="C364" s="25" t="str">
        <f>VLOOKUP(Table3[[#This Row],[EMPLOYEE NAME]],Employees[[Employee Name]:[Office]],6)</f>
        <v>CASUAL</v>
      </c>
      <c r="I364" s="27">
        <f>SUM(Table3[[#This Row],['# SICK LEAVE]:['#OTHERS]])</f>
        <v>0</v>
      </c>
    </row>
    <row r="365" spans="1:9" ht="29.4" customHeight="1" x14ac:dyDescent="0.3">
      <c r="A365">
        <f t="shared" si="5"/>
        <v>360</v>
      </c>
      <c r="B365" t="str">
        <f>IF(ISBLANK('List of Employees'!B401),"",'List of Employees'!B401)</f>
        <v>MAURICIO MARIZIEL M.</v>
      </c>
      <c r="C365" s="25" t="str">
        <f>VLOOKUP(Table3[[#This Row],[EMPLOYEE NAME]],Employees[[Employee Name]:[Office]],6)</f>
        <v>CASUAL</v>
      </c>
      <c r="I365" s="27">
        <f>SUM(Table3[[#This Row],['# SICK LEAVE]:['#OTHERS]])</f>
        <v>0</v>
      </c>
    </row>
    <row r="366" spans="1:9" ht="29.4" customHeight="1" x14ac:dyDescent="0.3">
      <c r="A366">
        <f t="shared" si="5"/>
        <v>361</v>
      </c>
      <c r="B366" t="str">
        <f>IF(ISBLANK('List of Employees'!B402),"",'List of Employees'!B402)</f>
        <v>MAURICIO MARIZIEL M.</v>
      </c>
      <c r="C366" s="25" t="str">
        <f>VLOOKUP(Table3[[#This Row],[EMPLOYEE NAME]],Employees[[Employee Name]:[Office]],6)</f>
        <v>CASUAL</v>
      </c>
      <c r="I366" s="27">
        <f>SUM(Table3[[#This Row],['# SICK LEAVE]:['#OTHERS]])</f>
        <v>0</v>
      </c>
    </row>
    <row r="367" spans="1:9" ht="29.4" customHeight="1" x14ac:dyDescent="0.3">
      <c r="A367">
        <f t="shared" si="5"/>
        <v>362</v>
      </c>
      <c r="B367" t="str">
        <f>IF(ISBLANK('List of Employees'!B404),"",'List of Employees'!B404)</f>
        <v>MELADO LEONILA JR P.</v>
      </c>
      <c r="C367" s="25" t="str">
        <f>VLOOKUP(Table3[[#This Row],[EMPLOYEE NAME]],Employees[[Employee Name]:[Office]],6)</f>
        <v>JOBCON</v>
      </c>
      <c r="I367" s="27">
        <f>SUM(Table3[[#This Row],['# SICK LEAVE]:['#OTHERS]])</f>
        <v>0</v>
      </c>
    </row>
    <row r="368" spans="1:9" ht="29.4" customHeight="1" x14ac:dyDescent="0.3">
      <c r="A368">
        <f t="shared" si="5"/>
        <v>363</v>
      </c>
      <c r="B368" t="str">
        <f>IF(ISBLANK('List of Employees'!B405),"",'List of Employees'!B405)</f>
        <v>MENDOZA ARRIES N.</v>
      </c>
      <c r="C368" s="25" t="str">
        <f>VLOOKUP(Table3[[#This Row],[EMPLOYEE NAME]],Employees[[Employee Name]:[Office]],6)</f>
        <v>REGULAR</v>
      </c>
      <c r="I368" s="27">
        <f>SUM(Table3[[#This Row],['# SICK LEAVE]:['#OTHERS]])</f>
        <v>0</v>
      </c>
    </row>
    <row r="369" spans="1:9" ht="29.4" customHeight="1" x14ac:dyDescent="0.3">
      <c r="A369">
        <f t="shared" si="5"/>
        <v>364</v>
      </c>
      <c r="B369" t="str">
        <f>IF(ISBLANK('List of Employees'!B406),"",'List of Employees'!B406)</f>
        <v>MENDOZA ERNESTO JR R.</v>
      </c>
      <c r="C369" s="25">
        <f>VLOOKUP(Table3[[#This Row],[EMPLOYEE NAME]],Employees[[Employee Name]:[Office]],6)</f>
        <v>0</v>
      </c>
      <c r="I369" s="27">
        <f>SUM(Table3[[#This Row],['# SICK LEAVE]:['#OTHERS]])</f>
        <v>0</v>
      </c>
    </row>
    <row r="370" spans="1:9" ht="29.4" customHeight="1" x14ac:dyDescent="0.3">
      <c r="A370">
        <f t="shared" si="5"/>
        <v>365</v>
      </c>
      <c r="B370" t="str">
        <f>IF(ISBLANK('List of Employees'!B407),"",'List of Employees'!B407)</f>
        <v>MENDOZA JUANITO N.</v>
      </c>
      <c r="C370" s="25" t="str">
        <f>VLOOKUP(Table3[[#This Row],[EMPLOYEE NAME]],Employees[[Employee Name]:[Office]],6)</f>
        <v>REGULAR</v>
      </c>
      <c r="I370" s="27">
        <f>SUM(Table3[[#This Row],['# SICK LEAVE]:['#OTHERS]])</f>
        <v>0</v>
      </c>
    </row>
    <row r="371" spans="1:9" ht="29.4" customHeight="1" x14ac:dyDescent="0.3">
      <c r="A371">
        <f t="shared" si="5"/>
        <v>366</v>
      </c>
      <c r="B371" t="str">
        <f>IF(ISBLANK('List of Employees'!B408),"",'List of Employees'!B408)</f>
        <v>MENDOZA LELISA L.</v>
      </c>
      <c r="C371" s="25" t="str">
        <f>VLOOKUP(Table3[[#This Row],[EMPLOYEE NAME]],Employees[[Employee Name]:[Office]],6)</f>
        <v>REGULAR</v>
      </c>
      <c r="I371" s="27">
        <f>SUM(Table3[[#This Row],['# SICK LEAVE]:['#OTHERS]])</f>
        <v>0</v>
      </c>
    </row>
    <row r="372" spans="1:9" ht="29.4" customHeight="1" x14ac:dyDescent="0.3">
      <c r="A372">
        <f t="shared" si="5"/>
        <v>367</v>
      </c>
      <c r="B372" t="str">
        <f>IF(ISBLANK('List of Employees'!B409),"",'List of Employees'!B409)</f>
        <v>MENDOZA LOURDES G.</v>
      </c>
      <c r="C372" s="25" t="str">
        <f>VLOOKUP(Table3[[#This Row],[EMPLOYEE NAME]],Employees[[Employee Name]:[Office]],6)</f>
        <v>REGULAR</v>
      </c>
      <c r="I372" s="27">
        <f>SUM(Table3[[#This Row],['# SICK LEAVE]:['#OTHERS]])</f>
        <v>0</v>
      </c>
    </row>
    <row r="373" spans="1:9" ht="29.4" customHeight="1" x14ac:dyDescent="0.3">
      <c r="A373">
        <f t="shared" si="5"/>
        <v>368</v>
      </c>
      <c r="B373" t="str">
        <f>IF(ISBLANK('List of Employees'!B410),"",'List of Employees'!B410)</f>
        <v>MENDOZA MARIA ABIGAIL A.</v>
      </c>
      <c r="C373" s="25" t="str">
        <f>VLOOKUP(Table3[[#This Row],[EMPLOYEE NAME]],Employees[[Employee Name]:[Office]],6)</f>
        <v>REGULAR</v>
      </c>
      <c r="I373" s="27">
        <f>SUM(Table3[[#This Row],['# SICK LEAVE]:['#OTHERS]])</f>
        <v>0</v>
      </c>
    </row>
    <row r="374" spans="1:9" ht="29.4" customHeight="1" x14ac:dyDescent="0.3">
      <c r="A374">
        <f t="shared" si="5"/>
        <v>369</v>
      </c>
      <c r="B374" t="str">
        <f>IF(ISBLANK('List of Employees'!B411),"",'List of Employees'!B411)</f>
        <v>MENDOZA MARICEL C.</v>
      </c>
      <c r="C374" s="25" t="str">
        <f>VLOOKUP(Table3[[#This Row],[EMPLOYEE NAME]],Employees[[Employee Name]:[Office]],6)</f>
        <v>CASUAL</v>
      </c>
      <c r="I374" s="27">
        <f>SUM(Table3[[#This Row],['# SICK LEAVE]:['#OTHERS]])</f>
        <v>0</v>
      </c>
    </row>
    <row r="375" spans="1:9" ht="29.4" customHeight="1" x14ac:dyDescent="0.3">
      <c r="A375">
        <f t="shared" si="5"/>
        <v>370</v>
      </c>
      <c r="B375" t="str">
        <f>IF(ISBLANK('List of Employees'!B412),"",'List of Employees'!B412)</f>
        <v>MENDOZA MARVIC M.</v>
      </c>
      <c r="C375" s="25" t="str">
        <f>VLOOKUP(Table3[[#This Row],[EMPLOYEE NAME]],Employees[[Employee Name]:[Office]],6)</f>
        <v>REGULAR</v>
      </c>
      <c r="I375" s="27">
        <f>SUM(Table3[[#This Row],['# SICK LEAVE]:['#OTHERS]])</f>
        <v>0</v>
      </c>
    </row>
    <row r="376" spans="1:9" ht="29.4" customHeight="1" x14ac:dyDescent="0.3">
      <c r="A376">
        <f t="shared" si="5"/>
        <v>371</v>
      </c>
      <c r="B376" t="str">
        <f>IF(ISBLANK('List of Employees'!B413),"",'List of Employees'!B413)</f>
        <v>MENDOZA NORA A.</v>
      </c>
      <c r="C376" s="25" t="str">
        <f>VLOOKUP(Table3[[#This Row],[EMPLOYEE NAME]],Employees[[Employee Name]:[Office]],6)</f>
        <v>REGULAR</v>
      </c>
      <c r="I376" s="27">
        <f>SUM(Table3[[#This Row],['# SICK LEAVE]:['#OTHERS]])</f>
        <v>0</v>
      </c>
    </row>
    <row r="377" spans="1:9" ht="29.4" customHeight="1" x14ac:dyDescent="0.3">
      <c r="A377">
        <f t="shared" si="5"/>
        <v>372</v>
      </c>
      <c r="B377" t="str">
        <f>IF(ISBLANK('List of Employees'!B414),"",'List of Employees'!B414)</f>
        <v>MENDOZA PATRICK O.</v>
      </c>
      <c r="C377" s="25" t="str">
        <f>VLOOKUP(Table3[[#This Row],[EMPLOYEE NAME]],Employees[[Employee Name]:[Office]],6)</f>
        <v>JOBCON</v>
      </c>
      <c r="I377" s="27">
        <f>SUM(Table3[[#This Row],['# SICK LEAVE]:['#OTHERS]])</f>
        <v>0</v>
      </c>
    </row>
    <row r="378" spans="1:9" ht="29.4" customHeight="1" x14ac:dyDescent="0.3">
      <c r="A378">
        <f t="shared" si="5"/>
        <v>373</v>
      </c>
      <c r="B378" t="str">
        <f>IF(ISBLANK('List of Employees'!B415),"",'List of Employees'!B415)</f>
        <v>MENDOZA PRESCILA S.</v>
      </c>
      <c r="C378" s="25" t="str">
        <f>VLOOKUP(Table3[[#This Row],[EMPLOYEE NAME]],Employees[[Employee Name]:[Office]],6)</f>
        <v>REGULAR</v>
      </c>
      <c r="I378" s="27">
        <f>SUM(Table3[[#This Row],['# SICK LEAVE]:['#OTHERS]])</f>
        <v>0</v>
      </c>
    </row>
    <row r="379" spans="1:9" ht="29.4" customHeight="1" x14ac:dyDescent="0.3">
      <c r="A379">
        <f t="shared" si="5"/>
        <v>374</v>
      </c>
      <c r="B379" t="str">
        <f>IF(ISBLANK('List of Employees'!B416),"",'List of Employees'!B416)</f>
        <v>MENDOZA ROMEO B.</v>
      </c>
      <c r="C379" s="25" t="str">
        <f>VLOOKUP(Table3[[#This Row],[EMPLOYEE NAME]],Employees[[Employee Name]:[Office]],6)</f>
        <v>REGULAR</v>
      </c>
      <c r="I379" s="27">
        <f>SUM(Table3[[#This Row],['# SICK LEAVE]:['#OTHERS]])</f>
        <v>0</v>
      </c>
    </row>
    <row r="380" spans="1:9" ht="29.4" customHeight="1" x14ac:dyDescent="0.3">
      <c r="A380">
        <f t="shared" si="5"/>
        <v>375</v>
      </c>
      <c r="B380" t="str">
        <f>IF(ISBLANK('List of Employees'!B417),"",'List of Employees'!B417)</f>
        <v>MERCADO ARLENNIE D.</v>
      </c>
      <c r="C380" s="25" t="str">
        <f>VLOOKUP(Table3[[#This Row],[EMPLOYEE NAME]],Employees[[Employee Name]:[Office]],6)</f>
        <v>CASUAL</v>
      </c>
      <c r="I380" s="27">
        <f>SUM(Table3[[#This Row],['# SICK LEAVE]:['#OTHERS]])</f>
        <v>0</v>
      </c>
    </row>
    <row r="381" spans="1:9" ht="29.4" customHeight="1" x14ac:dyDescent="0.3">
      <c r="A381">
        <f t="shared" si="5"/>
        <v>376</v>
      </c>
      <c r="B381" t="str">
        <f>IF(ISBLANK('List of Employees'!B418),"",'List of Employees'!B418)</f>
        <v xml:space="preserve">MERCADO NAZARIO  </v>
      </c>
      <c r="C381" s="25" t="str">
        <f>VLOOKUP(Table3[[#This Row],[EMPLOYEE NAME]],Employees[[Employee Name]:[Office]],6)</f>
        <v>REGULAR</v>
      </c>
      <c r="I381" s="27">
        <f>SUM(Table3[[#This Row],['# SICK LEAVE]:['#OTHERS]])</f>
        <v>0</v>
      </c>
    </row>
    <row r="382" spans="1:9" ht="29.4" customHeight="1" x14ac:dyDescent="0.3">
      <c r="A382">
        <f t="shared" si="5"/>
        <v>377</v>
      </c>
      <c r="B382" t="str">
        <f>IF(ISBLANK('List of Employees'!B419),"",'List of Employees'!B419)</f>
        <v>MERCARDO RENGIE M.</v>
      </c>
      <c r="C382" s="25" t="str">
        <f>VLOOKUP(Table3[[#This Row],[EMPLOYEE NAME]],Employees[[Employee Name]:[Office]],6)</f>
        <v>CASUAL</v>
      </c>
      <c r="I382" s="27">
        <f>SUM(Table3[[#This Row],['# SICK LEAVE]:['#OTHERS]])</f>
        <v>0</v>
      </c>
    </row>
    <row r="383" spans="1:9" ht="29.4" customHeight="1" x14ac:dyDescent="0.3">
      <c r="A383">
        <f t="shared" si="5"/>
        <v>378</v>
      </c>
      <c r="B383" t="str">
        <f>IF(ISBLANK('List of Employees'!B420),"",'List of Employees'!B420)</f>
        <v xml:space="preserve">MERHAN FRANCISCO  </v>
      </c>
      <c r="C383" s="25" t="str">
        <f>VLOOKUP(Table3[[#This Row],[EMPLOYEE NAME]],Employees[[Employee Name]:[Office]],6)</f>
        <v>CASUAL</v>
      </c>
      <c r="I383" s="27">
        <f>SUM(Table3[[#This Row],['# SICK LEAVE]:['#OTHERS]])</f>
        <v>0</v>
      </c>
    </row>
    <row r="384" spans="1:9" ht="29.4" customHeight="1" x14ac:dyDescent="0.3">
      <c r="A384">
        <f t="shared" si="5"/>
        <v>379</v>
      </c>
      <c r="B384" t="str">
        <f>IF(ISBLANK('List of Employees'!B421),"",'List of Employees'!B421)</f>
        <v>MERJILLA JEANETTE B.</v>
      </c>
      <c r="C384" s="25" t="str">
        <f>VLOOKUP(Table3[[#This Row],[EMPLOYEE NAME]],Employees[[Employee Name]:[Office]],6)</f>
        <v>CASUAL</v>
      </c>
      <c r="I384" s="27">
        <f>SUM(Table3[[#This Row],['# SICK LEAVE]:['#OTHERS]])</f>
        <v>0</v>
      </c>
    </row>
    <row r="385" spans="1:9" ht="29.4" customHeight="1" x14ac:dyDescent="0.3">
      <c r="A385">
        <f t="shared" si="5"/>
        <v>380</v>
      </c>
      <c r="B385" t="str">
        <f>IF(ISBLANK('List of Employees'!B422),"",'List of Employees'!B422)</f>
        <v>MIRANDA MARIA LOIDA M.</v>
      </c>
      <c r="C385" s="25" t="str">
        <f>VLOOKUP(Table3[[#This Row],[EMPLOYEE NAME]],Employees[[Employee Name]:[Office]],6)</f>
        <v>REGULAR</v>
      </c>
      <c r="I385" s="27">
        <f>SUM(Table3[[#This Row],['# SICK LEAVE]:['#OTHERS]])</f>
        <v>0</v>
      </c>
    </row>
    <row r="386" spans="1:9" ht="29.4" customHeight="1" x14ac:dyDescent="0.3">
      <c r="A386">
        <f t="shared" si="5"/>
        <v>381</v>
      </c>
      <c r="B386" t="str">
        <f>IF(ISBLANK('List of Employees'!B423),"",'List of Employees'!B423)</f>
        <v>MIRANDA NICOLE MAY B.</v>
      </c>
      <c r="C386" s="25" t="str">
        <f>VLOOKUP(Table3[[#This Row],[EMPLOYEE NAME]],Employees[[Employee Name]:[Office]],6)</f>
        <v>REGULAR</v>
      </c>
      <c r="I386" s="27">
        <f>SUM(Table3[[#This Row],['# SICK LEAVE]:['#OTHERS]])</f>
        <v>0</v>
      </c>
    </row>
    <row r="387" spans="1:9" ht="29.4" customHeight="1" x14ac:dyDescent="0.3">
      <c r="A387">
        <f t="shared" si="5"/>
        <v>382</v>
      </c>
      <c r="B387" t="str">
        <f>IF(ISBLANK('List of Employees'!B424),"",'List of Employees'!B424)</f>
        <v>MIRANDA ROBERTO D.</v>
      </c>
      <c r="C387" s="25" t="str">
        <f>VLOOKUP(Table3[[#This Row],[EMPLOYEE NAME]],Employees[[Employee Name]:[Office]],6)</f>
        <v>REGULAR</v>
      </c>
      <c r="I387" s="27">
        <f>SUM(Table3[[#This Row],['# SICK LEAVE]:['#OTHERS]])</f>
        <v>0</v>
      </c>
    </row>
    <row r="388" spans="1:9" ht="29.4" customHeight="1" x14ac:dyDescent="0.3">
      <c r="A388">
        <f t="shared" si="5"/>
        <v>383</v>
      </c>
      <c r="B388" t="str">
        <f>IF(ISBLANK('List of Employees'!B425),"",'List of Employees'!B425)</f>
        <v>MIRANDO EDITH B.</v>
      </c>
      <c r="C388" s="25" t="str">
        <f>VLOOKUP(Table3[[#This Row],[EMPLOYEE NAME]],Employees[[Employee Name]:[Office]],6)</f>
        <v>REGULAR</v>
      </c>
      <c r="I388" s="27">
        <f>SUM(Table3[[#This Row],['# SICK LEAVE]:['#OTHERS]])</f>
        <v>0</v>
      </c>
    </row>
    <row r="389" spans="1:9" ht="29.4" customHeight="1" x14ac:dyDescent="0.3">
      <c r="A389">
        <f t="shared" si="5"/>
        <v>384</v>
      </c>
      <c r="B389" t="str">
        <f>IF(ISBLANK('List of Employees'!B426),"",'List of Employees'!B426)</f>
        <v>MOLOD EMMA D.</v>
      </c>
      <c r="C389" s="25" t="str">
        <f>VLOOKUP(Table3[[#This Row],[EMPLOYEE NAME]],Employees[[Employee Name]:[Office]],6)</f>
        <v>REGULAR</v>
      </c>
      <c r="I389" s="27">
        <f>SUM(Table3[[#This Row],['# SICK LEAVE]:['#OTHERS]])</f>
        <v>0</v>
      </c>
    </row>
    <row r="390" spans="1:9" ht="29.4" customHeight="1" x14ac:dyDescent="0.3">
      <c r="A390">
        <f t="shared" ref="A390:A409" si="6">IF(ISBLANK(B390),"",ROW(A385))</f>
        <v>385</v>
      </c>
      <c r="B390" t="str">
        <f>IF(ISBLANK('List of Employees'!B427),"",'List of Employees'!B427)</f>
        <v>MONTEALEGRE CHARLIE JR. O.</v>
      </c>
      <c r="C390" s="25" t="str">
        <f>VLOOKUP(Table3[[#This Row],[EMPLOYEE NAME]],Employees[[Employee Name]:[Office]],6)</f>
        <v>REGULAR</v>
      </c>
      <c r="I390" s="27">
        <f>SUM(Table3[[#This Row],['# SICK LEAVE]:['#OTHERS]])</f>
        <v>0</v>
      </c>
    </row>
    <row r="391" spans="1:9" ht="29.4" customHeight="1" x14ac:dyDescent="0.3">
      <c r="A391">
        <f t="shared" si="6"/>
        <v>386</v>
      </c>
      <c r="B391" t="str">
        <f>IF(ISBLANK('List of Employees'!B428),"",'List of Employees'!B428)</f>
        <v>MONTENEGRO EDWIN D.</v>
      </c>
      <c r="C391" s="25" t="str">
        <f>VLOOKUP(Table3[[#This Row],[EMPLOYEE NAME]],Employees[[Employee Name]:[Office]],6)</f>
        <v>REGULAR</v>
      </c>
      <c r="I391" s="27">
        <f>SUM(Table3[[#This Row],['# SICK LEAVE]:['#OTHERS]])</f>
        <v>0</v>
      </c>
    </row>
    <row r="392" spans="1:9" ht="29.4" customHeight="1" x14ac:dyDescent="0.3">
      <c r="A392">
        <f t="shared" si="6"/>
        <v>387</v>
      </c>
      <c r="B392" t="str">
        <f>IF(ISBLANK('List of Employees'!B429),"",'List of Employees'!B429)</f>
        <v>MONTENEGRO HELEN L.</v>
      </c>
      <c r="C392" s="25" t="str">
        <f>VLOOKUP(Table3[[#This Row],[EMPLOYEE NAME]],Employees[[Employee Name]:[Office]],6)</f>
        <v>REGULAR</v>
      </c>
      <c r="I392" s="27">
        <f>SUM(Table3[[#This Row],['# SICK LEAVE]:['#OTHERS]])</f>
        <v>0</v>
      </c>
    </row>
    <row r="393" spans="1:9" ht="29.4" customHeight="1" x14ac:dyDescent="0.3">
      <c r="A393">
        <f t="shared" si="6"/>
        <v>388</v>
      </c>
      <c r="B393" t="str">
        <f>IF(ISBLANK('List of Employees'!B430),"",'List of Employees'!B430)</f>
        <v>MONTENEGRO HENRY S.</v>
      </c>
      <c r="C393" s="25" t="str">
        <f>VLOOKUP(Table3[[#This Row],[EMPLOYEE NAME]],Employees[[Employee Name]:[Office]],6)</f>
        <v>REGULAR</v>
      </c>
      <c r="I393" s="27">
        <f>SUM(Table3[[#This Row],['# SICK LEAVE]:['#OTHERS]])</f>
        <v>0</v>
      </c>
    </row>
    <row r="394" spans="1:9" ht="29.4" customHeight="1" x14ac:dyDescent="0.3">
      <c r="A394">
        <f t="shared" si="6"/>
        <v>389</v>
      </c>
      <c r="B394" t="str">
        <f>IF(ISBLANK('List of Employees'!B431),"",'List of Employees'!B431)</f>
        <v>MONTENEGRO MARISSA P.</v>
      </c>
      <c r="C394" s="25" t="str">
        <f>VLOOKUP(Table3[[#This Row],[EMPLOYEE NAME]],Employees[[Employee Name]:[Office]],6)</f>
        <v>REGULAR</v>
      </c>
      <c r="I394" s="27">
        <f>SUM(Table3[[#This Row],['# SICK LEAVE]:['#OTHERS]])</f>
        <v>0</v>
      </c>
    </row>
    <row r="395" spans="1:9" ht="29.4" customHeight="1" x14ac:dyDescent="0.3">
      <c r="A395">
        <f t="shared" si="6"/>
        <v>390</v>
      </c>
      <c r="B395" t="str">
        <f>IF(ISBLANK('List of Employees'!B432),"",'List of Employees'!B432)</f>
        <v>MONTENEGRO RODELIO A.</v>
      </c>
      <c r="C395" s="25" t="str">
        <f>VLOOKUP(Table3[[#This Row],[EMPLOYEE NAME]],Employees[[Employee Name]:[Office]],6)</f>
        <v>REGULAR</v>
      </c>
      <c r="I395" s="27">
        <f>SUM(Table3[[#This Row],['# SICK LEAVE]:['#OTHERS]])</f>
        <v>0</v>
      </c>
    </row>
    <row r="396" spans="1:9" ht="29.4" customHeight="1" x14ac:dyDescent="0.3">
      <c r="A396">
        <f t="shared" si="6"/>
        <v>391</v>
      </c>
      <c r="B396" t="str">
        <f>IF(ISBLANK('List of Employees'!B433),"",'List of Employees'!B433)</f>
        <v>MULINGTAPANG GUILLERMA O.</v>
      </c>
      <c r="C396" s="25" t="str">
        <f>VLOOKUP(Table3[[#This Row],[EMPLOYEE NAME]],Employees[[Employee Name]:[Office]],6)</f>
        <v>CASUAL</v>
      </c>
      <c r="I396" s="27">
        <f>SUM(Table3[[#This Row],['# SICK LEAVE]:['#OTHERS]])</f>
        <v>0</v>
      </c>
    </row>
    <row r="397" spans="1:9" ht="29.4" customHeight="1" x14ac:dyDescent="0.3">
      <c r="A397">
        <f t="shared" si="6"/>
        <v>392</v>
      </c>
      <c r="B397" t="str">
        <f>IF(ISBLANK('List of Employees'!B434),"",'List of Employees'!B434)</f>
        <v>NACARIO GLENN B.</v>
      </c>
      <c r="C397" s="25" t="str">
        <f>VLOOKUP(Table3[[#This Row],[EMPLOYEE NAME]],Employees[[Employee Name]:[Office]],6)</f>
        <v>CASUAL</v>
      </c>
      <c r="I397" s="27">
        <f>SUM(Table3[[#This Row],['# SICK LEAVE]:['#OTHERS]])</f>
        <v>0</v>
      </c>
    </row>
    <row r="398" spans="1:9" ht="29.4" customHeight="1" x14ac:dyDescent="0.3">
      <c r="A398">
        <f t="shared" si="6"/>
        <v>393</v>
      </c>
      <c r="B398" t="str">
        <f>IF(ISBLANK('List of Employees'!B435),"",'List of Employees'!B435)</f>
        <v>NATANAUAN MARY JANE G.</v>
      </c>
      <c r="C398" s="25" t="str">
        <f>VLOOKUP(Table3[[#This Row],[EMPLOYEE NAME]],Employees[[Employee Name]:[Office]],6)</f>
        <v>CASUAL</v>
      </c>
      <c r="I398" s="27">
        <f>SUM(Table3[[#This Row],['# SICK LEAVE]:['#OTHERS]])</f>
        <v>0</v>
      </c>
    </row>
    <row r="399" spans="1:9" ht="29.4" customHeight="1" x14ac:dyDescent="0.3">
      <c r="A399">
        <f t="shared" si="6"/>
        <v>394</v>
      </c>
      <c r="B399" t="str">
        <f>IF(ISBLANK('List of Employees'!B436),"",'List of Employees'!B436)</f>
        <v>NAVARRO RITA A.</v>
      </c>
      <c r="C399" s="25" t="str">
        <f>VLOOKUP(Table3[[#This Row],[EMPLOYEE NAME]],Employees[[Employee Name]:[Office]],6)</f>
        <v>CASUAL</v>
      </c>
      <c r="I399" s="27">
        <f>SUM(Table3[[#This Row],['# SICK LEAVE]:['#OTHERS]])</f>
        <v>0</v>
      </c>
    </row>
    <row r="400" spans="1:9" ht="29.4" customHeight="1" x14ac:dyDescent="0.3">
      <c r="A400">
        <f t="shared" si="6"/>
        <v>395</v>
      </c>
      <c r="B400" t="str">
        <f>IF(ISBLANK('List of Employees'!B437),"",'List of Employees'!B437)</f>
        <v>NAVARRO RITA A.</v>
      </c>
      <c r="C400" s="25" t="str">
        <f>VLOOKUP(Table3[[#This Row],[EMPLOYEE NAME]],Employees[[Employee Name]:[Office]],6)</f>
        <v>CASUAL</v>
      </c>
      <c r="I400" s="27">
        <f>SUM(Table3[[#This Row],['# SICK LEAVE]:['#OTHERS]])</f>
        <v>0</v>
      </c>
    </row>
    <row r="401" spans="1:9" ht="29.4" customHeight="1" x14ac:dyDescent="0.3">
      <c r="A401">
        <f t="shared" si="6"/>
        <v>396</v>
      </c>
      <c r="B401" t="str">
        <f>IF(ISBLANK('List of Employees'!B438),"",'List of Employees'!B438)</f>
        <v>NELSON CATHERINE L.</v>
      </c>
      <c r="C401" s="25" t="str">
        <f>VLOOKUP(Table3[[#This Row],[EMPLOYEE NAME]],Employees[[Employee Name]:[Office]],6)</f>
        <v>REGULAR</v>
      </c>
      <c r="I401" s="27">
        <f>SUM(Table3[[#This Row],['# SICK LEAVE]:['#OTHERS]])</f>
        <v>0</v>
      </c>
    </row>
    <row r="402" spans="1:9" ht="29.4" customHeight="1" x14ac:dyDescent="0.3">
      <c r="A402">
        <f t="shared" si="6"/>
        <v>397</v>
      </c>
      <c r="B402" t="str">
        <f>IF(ISBLANK('List of Employees'!B439),"",'List of Employees'!B439)</f>
        <v>NIBAY ELEONOR E.</v>
      </c>
      <c r="C402" s="25" t="str">
        <f>VLOOKUP(Table3[[#This Row],[EMPLOYEE NAME]],Employees[[Employee Name]:[Office]],6)</f>
        <v>CASUAL</v>
      </c>
      <c r="I402" s="27">
        <f>SUM(Table3[[#This Row],['# SICK LEAVE]:['#OTHERS]])</f>
        <v>0</v>
      </c>
    </row>
    <row r="403" spans="1:9" ht="29.4" customHeight="1" x14ac:dyDescent="0.3">
      <c r="A403">
        <f t="shared" si="6"/>
        <v>398</v>
      </c>
      <c r="B403" t="str">
        <f>IF(ISBLANK('List of Employees'!B440),"",'List of Employees'!B440)</f>
        <v>NOVICIO PERLITA G.</v>
      </c>
      <c r="C403" s="25" t="str">
        <f>VLOOKUP(Table3[[#This Row],[EMPLOYEE NAME]],Employees[[Employee Name]:[Office]],6)</f>
        <v>REGULAR</v>
      </c>
      <c r="I403" s="27">
        <f>SUM(Table3[[#This Row],['# SICK LEAVE]:['#OTHERS]])</f>
        <v>0</v>
      </c>
    </row>
    <row r="404" spans="1:9" ht="29.4" customHeight="1" x14ac:dyDescent="0.3">
      <c r="A404">
        <f t="shared" si="6"/>
        <v>399</v>
      </c>
      <c r="B404" t="str">
        <f>IF(ISBLANK('List of Employees'!B441),"",'List of Employees'!B441)</f>
        <v>NUESTRO RICA MAY G.</v>
      </c>
      <c r="C404" s="25" t="str">
        <f>VLOOKUP(Table3[[#This Row],[EMPLOYEE NAME]],Employees[[Employee Name]:[Office]],6)</f>
        <v>CASUAL</v>
      </c>
      <c r="I404" s="27">
        <f>SUM(Table3[[#This Row],['# SICK LEAVE]:['#OTHERS]])</f>
        <v>0</v>
      </c>
    </row>
    <row r="405" spans="1:9" ht="29.4" customHeight="1" x14ac:dyDescent="0.3">
      <c r="A405">
        <f t="shared" si="6"/>
        <v>400</v>
      </c>
      <c r="B405" t="str">
        <f>IF(ISBLANK('List of Employees'!B442),"",'List of Employees'!B442)</f>
        <v>NUÑEZ RUBEN JR J.</v>
      </c>
      <c r="C405" s="25" t="str">
        <f>VLOOKUP(Table3[[#This Row],[EMPLOYEE NAME]],Employees[[Employee Name]:[Office]],6)</f>
        <v>REGULAR</v>
      </c>
      <c r="I405" s="27">
        <f>SUM(Table3[[#This Row],['# SICK LEAVE]:['#OTHERS]])</f>
        <v>0</v>
      </c>
    </row>
    <row r="406" spans="1:9" ht="29.4" customHeight="1" x14ac:dyDescent="0.3">
      <c r="A406">
        <f t="shared" si="6"/>
        <v>401</v>
      </c>
      <c r="B406" t="str">
        <f>IF(ISBLANK('List of Employees'!B443),"",'List of Employees'!B443)</f>
        <v>OBINA APOLINARIO B.</v>
      </c>
      <c r="C406" s="25" t="str">
        <f>VLOOKUP(Table3[[#This Row],[EMPLOYEE NAME]],Employees[[Employee Name]:[Office]],6)</f>
        <v>REGULAR</v>
      </c>
      <c r="I406" s="27">
        <f>SUM(Table3[[#This Row],['# SICK LEAVE]:['#OTHERS]])</f>
        <v>0</v>
      </c>
    </row>
    <row r="407" spans="1:9" ht="29.4" customHeight="1" x14ac:dyDescent="0.3">
      <c r="A407">
        <f t="shared" si="6"/>
        <v>402</v>
      </c>
      <c r="B407" t="str">
        <f>IF(ISBLANK('List of Employees'!B444),"",'List of Employees'!B444)</f>
        <v xml:space="preserve">OBINA JAIME  </v>
      </c>
      <c r="C407" s="25" t="str">
        <f>VLOOKUP(Table3[[#This Row],[EMPLOYEE NAME]],Employees[[Employee Name]:[Office]],6)</f>
        <v>REGULAR</v>
      </c>
      <c r="I407" s="27">
        <f>SUM(Table3[[#This Row],['# SICK LEAVE]:['#OTHERS]])</f>
        <v>0</v>
      </c>
    </row>
    <row r="408" spans="1:9" ht="29.4" customHeight="1" x14ac:dyDescent="0.3">
      <c r="A408">
        <f t="shared" si="6"/>
        <v>403</v>
      </c>
      <c r="B408" t="str">
        <f>IF(ISBLANK('List of Employees'!B445),"",'List of Employees'!B445)</f>
        <v>OCAMPO EDRALYN B.</v>
      </c>
      <c r="C408" s="25" t="str">
        <f>VLOOKUP(Table3[[#This Row],[EMPLOYEE NAME]],Employees[[Employee Name]:[Office]],6)</f>
        <v>REGULAR</v>
      </c>
      <c r="I408" s="27">
        <f>SUM(Table3[[#This Row],['# SICK LEAVE]:['#OTHERS]])</f>
        <v>0</v>
      </c>
    </row>
    <row r="409" spans="1:9" ht="29.4" customHeight="1" x14ac:dyDescent="0.3">
      <c r="A409">
        <f t="shared" si="6"/>
        <v>404</v>
      </c>
      <c r="B409" t="str">
        <f>IF(ISBLANK('List of Employees'!B446),"",'List of Employees'!B446)</f>
        <v>DE OCAMPO MARISSA B.</v>
      </c>
      <c r="C409" s="25" t="str">
        <f>VLOOKUP(Table3[[#This Row],[EMPLOYEE NAME]],Employees[[Employee Name]:[Office]],6)</f>
        <v>REGULAR</v>
      </c>
      <c r="I409" s="27">
        <f>SUM(Table3[[#This Row],['# SICK LEAVE]:['#OTHERS]])</f>
        <v>0</v>
      </c>
    </row>
    <row r="410" spans="1:9" x14ac:dyDescent="0.3">
      <c r="A410">
        <f t="shared" ref="A410:A454" si="7">IF(ISBLANK(B410),"",ROW(A405))</f>
        <v>405</v>
      </c>
      <c r="B410" t="str">
        <f>IF(ISBLANK('List of Employees'!B447),"",'List of Employees'!B447)</f>
        <v>DE OCAMPO MA. ELENA D.</v>
      </c>
      <c r="C410" s="25" t="str">
        <f>VLOOKUP(Table3[[#This Row],[EMPLOYEE NAME]],Employees[[Employee Name]:[Office]],6)</f>
        <v>REGULAR</v>
      </c>
      <c r="D410" s="27">
        <f>SUMIFS(LeaveTracker[Days],LeaveTracker[Employee Name],valSelEmployee,LeaveTracker[Start Date],"&gt;="&amp;DATE(Calendar_Year,1,1),LeaveTracker[End Date],"&lt;"&amp;DATE(Calendar_Year+1,1,1),LeaveTracker[Type of Leave],'Leave Types'!B408)</f>
        <v>0</v>
      </c>
      <c r="I410" s="27">
        <f>SUM(Table3[[#This Row],['# SICK LEAVE]:['#OTHERS]])</f>
        <v>0</v>
      </c>
    </row>
    <row r="411" spans="1:9" x14ac:dyDescent="0.3">
      <c r="A411">
        <f t="shared" si="7"/>
        <v>406</v>
      </c>
      <c r="B411" t="str">
        <f>IF(ISBLANK('List of Employees'!B448),"",'List of Employees'!B448)</f>
        <v>DE OCAMPO ALMA A.</v>
      </c>
      <c r="C411" s="25" t="str">
        <f>VLOOKUP(Table3[[#This Row],[EMPLOYEE NAME]],Employees[[Employee Name]:[Office]],6)</f>
        <v>REGULAR</v>
      </c>
      <c r="D411" s="27">
        <f>SUMIFS(LeaveTracker[Days],LeaveTracker[Employee Name],valSelEmployee,LeaveTracker[Start Date],"&gt;="&amp;DATE(Calendar_Year,1,1),LeaveTracker[End Date],"&lt;"&amp;DATE(Calendar_Year+1,1,1),LeaveTracker[Type of Leave],'Leave Types'!B409)</f>
        <v>0</v>
      </c>
      <c r="I411" s="27">
        <f>SUM(Table3[[#This Row],['# SICK LEAVE]:['#OTHERS]])</f>
        <v>0</v>
      </c>
    </row>
    <row r="412" spans="1:9" x14ac:dyDescent="0.3">
      <c r="A412">
        <f t="shared" si="7"/>
        <v>407</v>
      </c>
      <c r="B412" t="str">
        <f>IF(ISBLANK('List of Employees'!B450),"",'List of Employees'!B450)</f>
        <v>OLAZO LIZA E.</v>
      </c>
      <c r="C412" s="25" t="str">
        <f>VLOOKUP(Table3[[#This Row],[EMPLOYEE NAME]],Employees[[Employee Name]:[Office]],6)</f>
        <v>JOBCON</v>
      </c>
      <c r="D412" s="27">
        <f>SUMIFS(LeaveTracker[Days],LeaveTracker[Employee Name],valSelEmployee,LeaveTracker[Start Date],"&gt;="&amp;DATE(Calendar_Year,1,1),LeaveTracker[End Date],"&lt;"&amp;DATE(Calendar_Year+1,1,1),LeaveTracker[Type of Leave],'Leave Types'!B410)</f>
        <v>0</v>
      </c>
      <c r="I412" s="27">
        <f>SUM(Table3[[#This Row],['# SICK LEAVE]:['#OTHERS]])</f>
        <v>0</v>
      </c>
    </row>
    <row r="413" spans="1:9" x14ac:dyDescent="0.3">
      <c r="A413">
        <f t="shared" si="7"/>
        <v>408</v>
      </c>
      <c r="B413" t="str">
        <f>IF(ISBLANK('List of Employees'!B451),"",'List of Employees'!B451)</f>
        <v>OLEGARIO LEONARD ERIC B.</v>
      </c>
      <c r="C413" s="25" t="str">
        <f>VLOOKUP(Table3[[#This Row],[EMPLOYEE NAME]],Employees[[Employee Name]:[Office]],6)</f>
        <v>REGULAR</v>
      </c>
      <c r="D413" s="27">
        <f>SUMIFS(LeaveTracker[Days],LeaveTracker[Employee Name],valSelEmployee,LeaveTracker[Start Date],"&gt;="&amp;DATE(Calendar_Year,1,1),LeaveTracker[End Date],"&lt;"&amp;DATE(Calendar_Year+1,1,1),LeaveTracker[Type of Leave],'Leave Types'!B411)</f>
        <v>0</v>
      </c>
      <c r="I413" s="27">
        <f>SUM(Table3[[#This Row],['# SICK LEAVE]:['#OTHERS]])</f>
        <v>0</v>
      </c>
    </row>
    <row r="414" spans="1:9" x14ac:dyDescent="0.3">
      <c r="A414">
        <f t="shared" si="7"/>
        <v>409</v>
      </c>
      <c r="B414" t="str">
        <f>IF(ISBLANK('List of Employees'!B452),"",'List of Employees'!B452)</f>
        <v>OLEGARIO NENITA A.</v>
      </c>
      <c r="C414" s="25" t="str">
        <f>VLOOKUP(Table3[[#This Row],[EMPLOYEE NAME]],Employees[[Employee Name]:[Office]],6)</f>
        <v>REGULAR</v>
      </c>
      <c r="D414" s="27">
        <f>SUMIFS(LeaveTracker[Days],LeaveTracker[Employee Name],valSelEmployee,LeaveTracker[Start Date],"&gt;="&amp;DATE(Calendar_Year,1,1),LeaveTracker[End Date],"&lt;"&amp;DATE(Calendar_Year+1,1,1),LeaveTracker[Type of Leave],'Leave Types'!B412)</f>
        <v>0</v>
      </c>
      <c r="I414" s="27">
        <f>SUM(Table3[[#This Row],['# SICK LEAVE]:['#OTHERS]])</f>
        <v>0</v>
      </c>
    </row>
    <row r="415" spans="1:9" x14ac:dyDescent="0.3">
      <c r="A415">
        <f t="shared" si="7"/>
        <v>410</v>
      </c>
      <c r="B415" t="str">
        <f>IF(ISBLANK('List of Employees'!B453),"",'List of Employees'!B453)</f>
        <v>OLEGARIO TEOFISTA B.</v>
      </c>
      <c r="C415" s="25" t="str">
        <f>VLOOKUP(Table3[[#This Row],[EMPLOYEE NAME]],Employees[[Employee Name]:[Office]],6)</f>
        <v>REGULAR</v>
      </c>
      <c r="D415" s="27">
        <f>SUMIFS(LeaveTracker[Days],LeaveTracker[Employee Name],valSelEmployee,LeaveTracker[Start Date],"&gt;="&amp;DATE(Calendar_Year,1,1),LeaveTracker[End Date],"&lt;"&amp;DATE(Calendar_Year+1,1,1),LeaveTracker[Type of Leave],'Leave Types'!B413)</f>
        <v>0</v>
      </c>
      <c r="I415" s="27">
        <f>SUM(Table3[[#This Row],['# SICK LEAVE]:['#OTHERS]])</f>
        <v>0</v>
      </c>
    </row>
    <row r="416" spans="1:9" x14ac:dyDescent="0.3">
      <c r="A416">
        <f t="shared" si="7"/>
        <v>411</v>
      </c>
      <c r="B416" t="str">
        <f>IF(ISBLANK('List of Employees'!B454),"",'List of Employees'!B454)</f>
        <v>OLIMPO SHARIE MAE M.</v>
      </c>
      <c r="C416" s="25">
        <f>VLOOKUP(Table3[[#This Row],[EMPLOYEE NAME]],Employees[[Employee Name]:[Office]],6)</f>
        <v>0</v>
      </c>
      <c r="D416" s="27">
        <f>SUMIFS(LeaveTracker[Days],LeaveTracker[Employee Name],valSelEmployee,LeaveTracker[Start Date],"&gt;="&amp;DATE(Calendar_Year,1,1),LeaveTracker[End Date],"&lt;"&amp;DATE(Calendar_Year+1,1,1),LeaveTracker[Type of Leave],'Leave Types'!B414)</f>
        <v>0</v>
      </c>
      <c r="I416" s="27">
        <f>SUM(Table3[[#This Row],['# SICK LEAVE]:['#OTHERS]])</f>
        <v>0</v>
      </c>
    </row>
    <row r="417" spans="1:9" x14ac:dyDescent="0.3">
      <c r="A417">
        <f t="shared" si="7"/>
        <v>412</v>
      </c>
      <c r="B417" t="str">
        <f>IF(ISBLANK('List of Employees'!B455),"",'List of Employees'!B455)</f>
        <v>OLINO PRECIOSA A.</v>
      </c>
      <c r="C417" s="25" t="str">
        <f>VLOOKUP(Table3[[#This Row],[EMPLOYEE NAME]],Employees[[Employee Name]:[Office]],6)</f>
        <v>REGULAR</v>
      </c>
      <c r="D417" s="27">
        <f>SUMIFS(LeaveTracker[Days],LeaveTracker[Employee Name],valSelEmployee,LeaveTracker[Start Date],"&gt;="&amp;DATE(Calendar_Year,1,1),LeaveTracker[End Date],"&lt;"&amp;DATE(Calendar_Year+1,1,1),LeaveTracker[Type of Leave],'Leave Types'!B415)</f>
        <v>0</v>
      </c>
      <c r="I417" s="27">
        <f>SUM(Table3[[#This Row],['# SICK LEAVE]:['#OTHERS]])</f>
        <v>0</v>
      </c>
    </row>
    <row r="418" spans="1:9" x14ac:dyDescent="0.3">
      <c r="A418">
        <f t="shared" si="7"/>
        <v>413</v>
      </c>
      <c r="B418" t="str">
        <f>IF(ISBLANK('List of Employees'!B456),"",'List of Employees'!B456)</f>
        <v>OLIVAR MARINA B.</v>
      </c>
      <c r="C418" s="25" t="str">
        <f>VLOOKUP(Table3[[#This Row],[EMPLOYEE NAME]],Employees[[Employee Name]:[Office]],6)</f>
        <v>REGULAR</v>
      </c>
      <c r="D418" s="27">
        <f>SUMIFS(LeaveTracker[Days],LeaveTracker[Employee Name],valSelEmployee,LeaveTracker[Start Date],"&gt;="&amp;DATE(Calendar_Year,1,1),LeaveTracker[End Date],"&lt;"&amp;DATE(Calendar_Year+1,1,1),LeaveTracker[Type of Leave],'Leave Types'!B416)</f>
        <v>0</v>
      </c>
      <c r="I418" s="27">
        <f>SUM(Table3[[#This Row],['# SICK LEAVE]:['#OTHERS]])</f>
        <v>0</v>
      </c>
    </row>
    <row r="419" spans="1:9" x14ac:dyDescent="0.3">
      <c r="A419">
        <f t="shared" si="7"/>
        <v>414</v>
      </c>
      <c r="B419" t="str">
        <f>IF(ISBLANK('List of Employees'!B457),"",'List of Employees'!B457)</f>
        <v>OPO CONEY V.</v>
      </c>
      <c r="C419" s="25" t="str">
        <f>VLOOKUP(Table3[[#This Row],[EMPLOYEE NAME]],Employees[[Employee Name]:[Office]],6)</f>
        <v>CASUAL</v>
      </c>
      <c r="D419" s="27">
        <f>SUMIFS(LeaveTracker[Days],LeaveTracker[Employee Name],valSelEmployee,LeaveTracker[Start Date],"&gt;="&amp;DATE(Calendar_Year,1,1),LeaveTracker[End Date],"&lt;"&amp;DATE(Calendar_Year+1,1,1),LeaveTracker[Type of Leave],'Leave Types'!B417)</f>
        <v>0</v>
      </c>
      <c r="I419" s="27">
        <f>SUM(Table3[[#This Row],['# SICK LEAVE]:['#OTHERS]])</f>
        <v>0</v>
      </c>
    </row>
    <row r="420" spans="1:9" x14ac:dyDescent="0.3">
      <c r="A420">
        <f t="shared" si="7"/>
        <v>415</v>
      </c>
      <c r="B420" t="str">
        <f>IF(ISBLANK('List of Employees'!B458),"",'List of Employees'!B458)</f>
        <v>OPO CORAZON R.</v>
      </c>
      <c r="C420" s="25">
        <f>VLOOKUP(Table3[[#This Row],[EMPLOYEE NAME]],Employees[[Employee Name]:[Office]],6)</f>
        <v>0</v>
      </c>
      <c r="D420" s="27">
        <f>SUMIFS(LeaveTracker[Days],LeaveTracker[Employee Name],valSelEmployee,LeaveTracker[Start Date],"&gt;="&amp;DATE(Calendar_Year,1,1),LeaveTracker[End Date],"&lt;"&amp;DATE(Calendar_Year+1,1,1),LeaveTracker[Type of Leave],'Leave Types'!B418)</f>
        <v>0</v>
      </c>
      <c r="I420" s="27">
        <f>SUM(Table3[[#This Row],['# SICK LEAVE]:['#OTHERS]])</f>
        <v>0</v>
      </c>
    </row>
    <row r="421" spans="1:9" x14ac:dyDescent="0.3">
      <c r="A421">
        <f t="shared" si="7"/>
        <v>416</v>
      </c>
      <c r="B421" t="str">
        <f>IF(ISBLANK('List of Employees'!B459),"",'List of Employees'!B459)</f>
        <v>ORSAL MARK LESTER B.</v>
      </c>
      <c r="C421" s="25" t="str">
        <f>VLOOKUP(Table3[[#This Row],[EMPLOYEE NAME]],Employees[[Employee Name]:[Office]],6)</f>
        <v>REGULAR</v>
      </c>
      <c r="D421" s="27">
        <f>SUMIFS(LeaveTracker[Days],LeaveTracker[Employee Name],valSelEmployee,LeaveTracker[Start Date],"&gt;="&amp;DATE(Calendar_Year,1,1),LeaveTracker[End Date],"&lt;"&amp;DATE(Calendar_Year+1,1,1),LeaveTracker[Type of Leave],'Leave Types'!B419)</f>
        <v>0</v>
      </c>
      <c r="I421" s="27">
        <f>SUM(Table3[[#This Row],['# SICK LEAVE]:['#OTHERS]])</f>
        <v>0</v>
      </c>
    </row>
    <row r="422" spans="1:9" x14ac:dyDescent="0.3">
      <c r="A422">
        <f t="shared" si="7"/>
        <v>417</v>
      </c>
      <c r="B422" t="str">
        <f>IF(ISBLANK('List of Employees'!B460),"",'List of Employees'!B460)</f>
        <v>ORTIZ TRINIDAD D.</v>
      </c>
      <c r="C422" s="25" t="str">
        <f>VLOOKUP(Table3[[#This Row],[EMPLOYEE NAME]],Employees[[Employee Name]:[Office]],6)</f>
        <v>REGULAR</v>
      </c>
      <c r="D422" s="27">
        <f>SUMIFS(LeaveTracker[Days],LeaveTracker[Employee Name],valSelEmployee,LeaveTracker[Start Date],"&gt;="&amp;DATE(Calendar_Year,1,1),LeaveTracker[End Date],"&lt;"&amp;DATE(Calendar_Year+1,1,1),LeaveTracker[Type of Leave],'Leave Types'!B420)</f>
        <v>0</v>
      </c>
      <c r="I422" s="27">
        <f>SUM(Table3[[#This Row],['# SICK LEAVE]:['#OTHERS]])</f>
        <v>0</v>
      </c>
    </row>
    <row r="423" spans="1:9" x14ac:dyDescent="0.3">
      <c r="A423">
        <f t="shared" si="7"/>
        <v>418</v>
      </c>
      <c r="B423" t="str">
        <f>IF(ISBLANK('List of Employees'!B461),"",'List of Employees'!B461)</f>
        <v>OSTONAL IVY S.</v>
      </c>
      <c r="C423" s="25" t="str">
        <f>VLOOKUP(Table3[[#This Row],[EMPLOYEE NAME]],Employees[[Employee Name]:[Office]],6)</f>
        <v>REGULAR</v>
      </c>
      <c r="D423" s="27">
        <f>SUMIFS(LeaveTracker[Days],LeaveTracker[Employee Name],valSelEmployee,LeaveTracker[Start Date],"&gt;="&amp;DATE(Calendar_Year,1,1),LeaveTracker[End Date],"&lt;"&amp;DATE(Calendar_Year+1,1,1),LeaveTracker[Type of Leave],'Leave Types'!B421)</f>
        <v>0</v>
      </c>
      <c r="I423" s="27">
        <f>SUM(Table3[[#This Row],['# SICK LEAVE]:['#OTHERS]])</f>
        <v>0</v>
      </c>
    </row>
    <row r="424" spans="1:9" x14ac:dyDescent="0.3">
      <c r="A424">
        <f t="shared" si="7"/>
        <v>419</v>
      </c>
      <c r="B424" t="str">
        <f>IF(ISBLANK('List of Employees'!B462),"",'List of Employees'!B462)</f>
        <v xml:space="preserve">OTACAN JAY  </v>
      </c>
      <c r="C424" s="25" t="str">
        <f>VLOOKUP(Table3[[#This Row],[EMPLOYEE NAME]],Employees[[Employee Name]:[Office]],6)</f>
        <v>CASUAL</v>
      </c>
      <c r="D424" s="27">
        <f>SUMIFS(LeaveTracker[Days],LeaveTracker[Employee Name],valSelEmployee,LeaveTracker[Start Date],"&gt;="&amp;DATE(Calendar_Year,1,1),LeaveTracker[End Date],"&lt;"&amp;DATE(Calendar_Year+1,1,1),LeaveTracker[Type of Leave],'Leave Types'!B422)</f>
        <v>0</v>
      </c>
      <c r="I424" s="27">
        <f>SUM(Table3[[#This Row],['# SICK LEAVE]:['#OTHERS]])</f>
        <v>0</v>
      </c>
    </row>
    <row r="425" spans="1:9" x14ac:dyDescent="0.3">
      <c r="A425">
        <f t="shared" si="7"/>
        <v>420</v>
      </c>
      <c r="B425" t="str">
        <f>IF(ISBLANK('List of Employees'!B463),"",'List of Employees'!B463)</f>
        <v>PADILLA JANE Z.</v>
      </c>
      <c r="C425" s="25" t="str">
        <f>VLOOKUP(Table3[[#This Row],[EMPLOYEE NAME]],Employees[[Employee Name]:[Office]],6)</f>
        <v>REGULAR</v>
      </c>
      <c r="D425" s="27">
        <f>SUMIFS(LeaveTracker[Days],LeaveTracker[Employee Name],valSelEmployee,LeaveTracker[Start Date],"&gt;="&amp;DATE(Calendar_Year,1,1),LeaveTracker[End Date],"&lt;"&amp;DATE(Calendar_Year+1,1,1),LeaveTracker[Type of Leave],'Leave Types'!B423)</f>
        <v>0</v>
      </c>
      <c r="I425" s="27">
        <f>SUM(Table3[[#This Row],['# SICK LEAVE]:['#OTHERS]])</f>
        <v>0</v>
      </c>
    </row>
    <row r="426" spans="1:9" x14ac:dyDescent="0.3">
      <c r="A426">
        <f t="shared" si="7"/>
        <v>421</v>
      </c>
      <c r="B426" t="str">
        <f>IF(ISBLANK('List of Employees'!B464),"",'List of Employees'!B464)</f>
        <v>PAGLINAWAN JESSIE M.</v>
      </c>
      <c r="C426" s="25" t="str">
        <f>VLOOKUP(Table3[[#This Row],[EMPLOYEE NAME]],Employees[[Employee Name]:[Office]],6)</f>
        <v>CASUAL</v>
      </c>
      <c r="D426" s="27">
        <f>SUMIFS(LeaveTracker[Days],LeaveTracker[Employee Name],valSelEmployee,LeaveTracker[Start Date],"&gt;="&amp;DATE(Calendar_Year,1,1),LeaveTracker[End Date],"&lt;"&amp;DATE(Calendar_Year+1,1,1),LeaveTracker[Type of Leave],'Leave Types'!B424)</f>
        <v>0</v>
      </c>
      <c r="I426" s="27">
        <f>SUM(Table3[[#This Row],['# SICK LEAVE]:['#OTHERS]])</f>
        <v>0</v>
      </c>
    </row>
    <row r="427" spans="1:9" x14ac:dyDescent="0.3">
      <c r="A427">
        <f t="shared" si="7"/>
        <v>422</v>
      </c>
      <c r="B427" t="str">
        <f>IF(ISBLANK('List of Employees'!B466),"",'List of Employees'!B466)</f>
        <v>PAJENAGO FRANCIS B.</v>
      </c>
      <c r="C427" s="25" t="str">
        <f>VLOOKUP(Table3[[#This Row],[EMPLOYEE NAME]],Employees[[Employee Name]:[Office]],6)</f>
        <v>CASUAL</v>
      </c>
      <c r="D427" s="27">
        <f>SUMIFS(LeaveTracker[Days],LeaveTracker[Employee Name],valSelEmployee,LeaveTracker[Start Date],"&gt;="&amp;DATE(Calendar_Year,1,1),LeaveTracker[End Date],"&lt;"&amp;DATE(Calendar_Year+1,1,1),LeaveTracker[Type of Leave],'Leave Types'!B425)</f>
        <v>0</v>
      </c>
      <c r="I427" s="27">
        <f>SUM(Table3[[#This Row],['# SICK LEAVE]:['#OTHERS]])</f>
        <v>0</v>
      </c>
    </row>
    <row r="428" spans="1:9" x14ac:dyDescent="0.3">
      <c r="A428">
        <f t="shared" si="7"/>
        <v>423</v>
      </c>
      <c r="B428" t="str">
        <f>IF(ISBLANK('List of Employees'!B467),"",'List of Employees'!B467)</f>
        <v>PAJENAGO MAIDEN A.</v>
      </c>
      <c r="C428" s="25" t="str">
        <f>VLOOKUP(Table3[[#This Row],[EMPLOYEE NAME]],Employees[[Employee Name]:[Office]],6)</f>
        <v>CASUAL</v>
      </c>
      <c r="D428" s="27">
        <f>SUMIFS(LeaveTracker[Days],LeaveTracker[Employee Name],valSelEmployee,LeaveTracker[Start Date],"&gt;="&amp;DATE(Calendar_Year,1,1),LeaveTracker[End Date],"&lt;"&amp;DATE(Calendar_Year+1,1,1),LeaveTracker[Type of Leave],'Leave Types'!B426)</f>
        <v>0</v>
      </c>
      <c r="I428" s="27">
        <f>SUM(Table3[[#This Row],['# SICK LEAVE]:['#OTHERS]])</f>
        <v>0</v>
      </c>
    </row>
    <row r="429" spans="1:9" x14ac:dyDescent="0.3">
      <c r="A429">
        <f t="shared" si="7"/>
        <v>424</v>
      </c>
      <c r="B429" t="str">
        <f>IF(ISBLANK('List of Employees'!B468),"",'List of Employees'!B468)</f>
        <v>PALAD EMERSON U.</v>
      </c>
      <c r="C429" s="25">
        <f>VLOOKUP(Table3[[#This Row],[EMPLOYEE NAME]],Employees[[Employee Name]:[Office]],6)</f>
        <v>0</v>
      </c>
      <c r="D429" s="27">
        <f>SUMIFS(LeaveTracker[Days],LeaveTracker[Employee Name],valSelEmployee,LeaveTracker[Start Date],"&gt;="&amp;DATE(Calendar_Year,1,1),LeaveTracker[End Date],"&lt;"&amp;DATE(Calendar_Year+1,1,1),LeaveTracker[Type of Leave],'Leave Types'!B427)</f>
        <v>0</v>
      </c>
      <c r="I429" s="27">
        <f>SUM(Table3[[#This Row],['# SICK LEAVE]:['#OTHERS]])</f>
        <v>0</v>
      </c>
    </row>
    <row r="430" spans="1:9" x14ac:dyDescent="0.3">
      <c r="A430">
        <f t="shared" si="7"/>
        <v>425</v>
      </c>
      <c r="B430" t="str">
        <f>IF(ISBLANK('List of Employees'!B469),"",'List of Employees'!B469)</f>
        <v>PALADAN EMERSON M.</v>
      </c>
      <c r="C430" s="25">
        <f>VLOOKUP(Table3[[#This Row],[EMPLOYEE NAME]],Employees[[Employee Name]:[Office]],6)</f>
        <v>0</v>
      </c>
      <c r="D430" s="27">
        <f>SUMIFS(LeaveTracker[Days],LeaveTracker[Employee Name],valSelEmployee,LeaveTracker[Start Date],"&gt;="&amp;DATE(Calendar_Year,1,1),LeaveTracker[End Date],"&lt;"&amp;DATE(Calendar_Year+1,1,1),LeaveTracker[Type of Leave],'Leave Types'!B428)</f>
        <v>0</v>
      </c>
      <c r="I430" s="27">
        <f>SUM(Table3[[#This Row],['# SICK LEAVE]:['#OTHERS]])</f>
        <v>0</v>
      </c>
    </row>
    <row r="431" spans="1:9" x14ac:dyDescent="0.3">
      <c r="A431">
        <f t="shared" si="7"/>
        <v>426</v>
      </c>
      <c r="B431" t="str">
        <f>IF(ISBLANK('List of Employees'!B470),"",'List of Employees'!B470)</f>
        <v xml:space="preserve">PALADAN VICENTE  </v>
      </c>
      <c r="C431" s="25" t="str">
        <f>VLOOKUP(Table3[[#This Row],[EMPLOYEE NAME]],Employees[[Employee Name]:[Office]],6)</f>
        <v>REGULAR</v>
      </c>
      <c r="D431" s="27">
        <f>SUMIFS(LeaveTracker[Days],LeaveTracker[Employee Name],valSelEmployee,LeaveTracker[Start Date],"&gt;="&amp;DATE(Calendar_Year,1,1),LeaveTracker[End Date],"&lt;"&amp;DATE(Calendar_Year+1,1,1),LeaveTracker[Type of Leave],'Leave Types'!B429)</f>
        <v>0</v>
      </c>
      <c r="I431" s="27">
        <f>SUM(Table3[[#This Row],['# SICK LEAVE]:['#OTHERS]])</f>
        <v>0</v>
      </c>
    </row>
    <row r="432" spans="1:9" x14ac:dyDescent="0.3">
      <c r="A432">
        <f t="shared" si="7"/>
        <v>427</v>
      </c>
      <c r="B432" t="str">
        <f>IF(ISBLANK('List of Employees'!B471),"",'List of Employees'!B471)</f>
        <v>PALOMA ERICKA SHAYNE E.</v>
      </c>
      <c r="C432" s="25" t="str">
        <f>VLOOKUP(Table3[[#This Row],[EMPLOYEE NAME]],Employees[[Employee Name]:[Office]],6)</f>
        <v>CASUAL</v>
      </c>
      <c r="D432" s="27">
        <f>SUMIFS(LeaveTracker[Days],LeaveTracker[Employee Name],valSelEmployee,LeaveTracker[Start Date],"&gt;="&amp;DATE(Calendar_Year,1,1),LeaveTracker[End Date],"&lt;"&amp;DATE(Calendar_Year+1,1,1),LeaveTracker[Type of Leave],'Leave Types'!B430)</f>
        <v>0</v>
      </c>
      <c r="I432" s="27">
        <f>SUM(Table3[[#This Row],['# SICK LEAVE]:['#OTHERS]])</f>
        <v>0</v>
      </c>
    </row>
    <row r="433" spans="1:9" x14ac:dyDescent="0.3">
      <c r="A433">
        <f t="shared" si="7"/>
        <v>428</v>
      </c>
      <c r="B433" t="str">
        <f>IF(ISBLANK('List of Employees'!B472),"",'List of Employees'!B472)</f>
        <v>PAMAT CELESTINA R.</v>
      </c>
      <c r="C433" s="25">
        <f>VLOOKUP(Table3[[#This Row],[EMPLOYEE NAME]],Employees[[Employee Name]:[Office]],6)</f>
        <v>0</v>
      </c>
      <c r="D433" s="27">
        <f>SUMIFS(LeaveTracker[Days],LeaveTracker[Employee Name],valSelEmployee,LeaveTracker[Start Date],"&gt;="&amp;DATE(Calendar_Year,1,1),LeaveTracker[End Date],"&lt;"&amp;DATE(Calendar_Year+1,1,1),LeaveTracker[Type of Leave],'Leave Types'!B431)</f>
        <v>0</v>
      </c>
      <c r="I433" s="27">
        <f>SUM(Table3[[#This Row],['# SICK LEAVE]:['#OTHERS]])</f>
        <v>0</v>
      </c>
    </row>
    <row r="434" spans="1:9" x14ac:dyDescent="0.3">
      <c r="A434">
        <f t="shared" si="7"/>
        <v>429</v>
      </c>
      <c r="B434" t="str">
        <f>IF(ISBLANK('List of Employees'!B473),"",'List of Employees'!B473)</f>
        <v>PANALIGAN ERICSON R.</v>
      </c>
      <c r="C434" s="25" t="str">
        <f>VLOOKUP(Table3[[#This Row],[EMPLOYEE NAME]],Employees[[Employee Name]:[Office]],6)</f>
        <v>CASUAL</v>
      </c>
      <c r="D434" s="27">
        <f>SUMIFS(LeaveTracker[Days],LeaveTracker[Employee Name],valSelEmployee,LeaveTracker[Start Date],"&gt;="&amp;DATE(Calendar_Year,1,1),LeaveTracker[End Date],"&lt;"&amp;DATE(Calendar_Year+1,1,1),LeaveTracker[Type of Leave],'Leave Types'!B432)</f>
        <v>0</v>
      </c>
      <c r="I434" s="27">
        <f>SUM(Table3[[#This Row],['# SICK LEAVE]:['#OTHERS]])</f>
        <v>0</v>
      </c>
    </row>
    <row r="435" spans="1:9" x14ac:dyDescent="0.3">
      <c r="A435">
        <f t="shared" si="7"/>
        <v>430</v>
      </c>
      <c r="B435" t="str">
        <f>IF(ISBLANK('List of Employees'!B475),"",'List of Employees'!B475)</f>
        <v>PANGANIBAN CAROLINA L.</v>
      </c>
      <c r="C435" s="25" t="str">
        <f>VLOOKUP(Table3[[#This Row],[EMPLOYEE NAME]],Employees[[Employee Name]:[Office]],6)</f>
        <v>CASUAL</v>
      </c>
      <c r="D435" s="27">
        <f>SUMIFS(LeaveTracker[Days],LeaveTracker[Employee Name],valSelEmployee,LeaveTracker[Start Date],"&gt;="&amp;DATE(Calendar_Year,1,1),LeaveTracker[End Date],"&lt;"&amp;DATE(Calendar_Year+1,1,1),LeaveTracker[Type of Leave],'Leave Types'!B433)</f>
        <v>0</v>
      </c>
      <c r="I435" s="27">
        <f>SUM(Table3[[#This Row],['# SICK LEAVE]:['#OTHERS]])</f>
        <v>0</v>
      </c>
    </row>
    <row r="436" spans="1:9" x14ac:dyDescent="0.3">
      <c r="A436">
        <f t="shared" si="7"/>
        <v>431</v>
      </c>
      <c r="B436" t="str">
        <f>IF(ISBLANK('List of Employees'!B477),"",'List of Employees'!B477)</f>
        <v>PANGHULAN CONRADO C.</v>
      </c>
      <c r="C436" s="25">
        <f>VLOOKUP(Table3[[#This Row],[EMPLOYEE NAME]],Employees[[Employee Name]:[Office]],6)</f>
        <v>0</v>
      </c>
      <c r="D436" s="27">
        <f>SUMIFS(LeaveTracker[Days],LeaveTracker[Employee Name],valSelEmployee,LeaveTracker[Start Date],"&gt;="&amp;DATE(Calendar_Year,1,1),LeaveTracker[End Date],"&lt;"&amp;DATE(Calendar_Year+1,1,1),LeaveTracker[Type of Leave],'Leave Types'!B434)</f>
        <v>0</v>
      </c>
      <c r="I436" s="27">
        <f>SUM(Table3[[#This Row],['# SICK LEAVE]:['#OTHERS]])</f>
        <v>0</v>
      </c>
    </row>
    <row r="437" spans="1:9" x14ac:dyDescent="0.3">
      <c r="A437">
        <f t="shared" si="7"/>
        <v>432</v>
      </c>
      <c r="B437" t="str">
        <f>IF(ISBLANK('List of Employees'!B478),"",'List of Employees'!B478)</f>
        <v>PARAISO MARIA LORENA D.</v>
      </c>
      <c r="C437" s="25" t="str">
        <f>VLOOKUP(Table3[[#This Row],[EMPLOYEE NAME]],Employees[[Employee Name]:[Office]],6)</f>
        <v>CASUAL</v>
      </c>
      <c r="D437" s="27">
        <f>SUMIFS(LeaveTracker[Days],LeaveTracker[Employee Name],valSelEmployee,LeaveTracker[Start Date],"&gt;="&amp;DATE(Calendar_Year,1,1),LeaveTracker[End Date],"&lt;"&amp;DATE(Calendar_Year+1,1,1),LeaveTracker[Type of Leave],'Leave Types'!B435)</f>
        <v>0</v>
      </c>
      <c r="I437" s="27">
        <f>SUM(Table3[[#This Row],['# SICK LEAVE]:['#OTHERS]])</f>
        <v>0</v>
      </c>
    </row>
    <row r="438" spans="1:9" x14ac:dyDescent="0.3">
      <c r="A438">
        <f t="shared" si="7"/>
        <v>433</v>
      </c>
      <c r="B438" t="str">
        <f>IF(ISBLANK('List of Employees'!B479),"",'List of Employees'!B479)</f>
        <v>PARAS TEOFILA A.</v>
      </c>
      <c r="C438" s="25" t="str">
        <f>VLOOKUP(Table3[[#This Row],[EMPLOYEE NAME]],Employees[[Employee Name]:[Office]],6)</f>
        <v>REGULAR</v>
      </c>
      <c r="D438" s="27">
        <f>SUMIFS(LeaveTracker[Days],LeaveTracker[Employee Name],valSelEmployee,LeaveTracker[Start Date],"&gt;="&amp;DATE(Calendar_Year,1,1),LeaveTracker[End Date],"&lt;"&amp;DATE(Calendar_Year+1,1,1),LeaveTracker[Type of Leave],'Leave Types'!B436)</f>
        <v>0</v>
      </c>
      <c r="I438" s="27">
        <f>SUM(Table3[[#This Row],['# SICK LEAVE]:['#OTHERS]])</f>
        <v>0</v>
      </c>
    </row>
    <row r="439" spans="1:9" x14ac:dyDescent="0.3">
      <c r="A439">
        <f t="shared" si="7"/>
        <v>434</v>
      </c>
      <c r="B439" t="str">
        <f>IF(ISBLANK('List of Employees'!B480),"",'List of Employees'!B480)</f>
        <v>PARASDAS OFELIA C.</v>
      </c>
      <c r="C439" s="25" t="str">
        <f>VLOOKUP(Table3[[#This Row],[EMPLOYEE NAME]],Employees[[Employee Name]:[Office]],6)</f>
        <v>REGULAR</v>
      </c>
      <c r="D439" s="27">
        <f>SUMIFS(LeaveTracker[Days],LeaveTracker[Employee Name],valSelEmployee,LeaveTracker[Start Date],"&gt;="&amp;DATE(Calendar_Year,1,1),LeaveTracker[End Date],"&lt;"&amp;DATE(Calendar_Year+1,1,1),LeaveTracker[Type of Leave],'Leave Types'!B437)</f>
        <v>0</v>
      </c>
      <c r="I439" s="27">
        <f>SUM(Table3[[#This Row],['# SICK LEAVE]:['#OTHERS]])</f>
        <v>0</v>
      </c>
    </row>
    <row r="440" spans="1:9" x14ac:dyDescent="0.3">
      <c r="A440">
        <f t="shared" si="7"/>
        <v>435</v>
      </c>
      <c r="B440" t="str">
        <f>IF(ISBLANK('List of Employees'!B481),"",'List of Employees'!B481)</f>
        <v>PARRA LORNA A.</v>
      </c>
      <c r="C440" s="25" t="str">
        <f>VLOOKUP(Table3[[#This Row],[EMPLOYEE NAME]],Employees[[Employee Name]:[Office]],6)</f>
        <v>REGULAR</v>
      </c>
      <c r="D440" s="27">
        <f>SUMIFS(LeaveTracker[Days],LeaveTracker[Employee Name],valSelEmployee,LeaveTracker[Start Date],"&gt;="&amp;DATE(Calendar_Year,1,1),LeaveTracker[End Date],"&lt;"&amp;DATE(Calendar_Year+1,1,1),LeaveTracker[Type of Leave],'Leave Types'!B438)</f>
        <v>0</v>
      </c>
      <c r="I440" s="27">
        <f>SUM(Table3[[#This Row],['# SICK LEAVE]:['#OTHERS]])</f>
        <v>0</v>
      </c>
    </row>
    <row r="441" spans="1:9" x14ac:dyDescent="0.3">
      <c r="A441">
        <f t="shared" si="7"/>
        <v>436</v>
      </c>
      <c r="B441" t="str">
        <f>IF(ISBLANK('List of Employees'!B482),"",'List of Employees'!B482)</f>
        <v>PARRA MARCIANA L.</v>
      </c>
      <c r="C441" s="25" t="str">
        <f>VLOOKUP(Table3[[#This Row],[EMPLOYEE NAME]],Employees[[Employee Name]:[Office]],6)</f>
        <v>REGULAR</v>
      </c>
      <c r="D441" s="27">
        <f>SUMIFS(LeaveTracker[Days],LeaveTracker[Employee Name],valSelEmployee,LeaveTracker[Start Date],"&gt;="&amp;DATE(Calendar_Year,1,1),LeaveTracker[End Date],"&lt;"&amp;DATE(Calendar_Year+1,1,1),LeaveTracker[Type of Leave],'Leave Types'!B439)</f>
        <v>0</v>
      </c>
      <c r="I441" s="27">
        <f>SUM(Table3[[#This Row],['# SICK LEAVE]:['#OTHERS]])</f>
        <v>0</v>
      </c>
    </row>
    <row r="442" spans="1:9" x14ac:dyDescent="0.3">
      <c r="A442">
        <f t="shared" si="7"/>
        <v>437</v>
      </c>
      <c r="B442" t="str">
        <f>IF(ISBLANK('List of Employees'!B483),"",'List of Employees'!B483)</f>
        <v>PARRA VICTORIA S.</v>
      </c>
      <c r="C442" s="25" t="str">
        <f>VLOOKUP(Table3[[#This Row],[EMPLOYEE NAME]],Employees[[Employee Name]:[Office]],6)</f>
        <v>REGULAR</v>
      </c>
      <c r="D442" s="27">
        <f>SUMIFS(LeaveTracker[Days],LeaveTracker[Employee Name],valSelEmployee,LeaveTracker[Start Date],"&gt;="&amp;DATE(Calendar_Year,1,1),LeaveTracker[End Date],"&lt;"&amp;DATE(Calendar_Year+1,1,1),LeaveTracker[Type of Leave],'Leave Types'!B440)</f>
        <v>0</v>
      </c>
      <c r="I442" s="27">
        <f>SUM(Table3[[#This Row],['# SICK LEAVE]:['#OTHERS]])</f>
        <v>0</v>
      </c>
    </row>
    <row r="443" spans="1:9" x14ac:dyDescent="0.3">
      <c r="A443">
        <f t="shared" si="7"/>
        <v>438</v>
      </c>
      <c r="B443" t="str">
        <f>IF(ISBLANK('List of Employees'!B484),"",'List of Employees'!B484)</f>
        <v>PARRA VIOLETA C.</v>
      </c>
      <c r="C443" s="25" t="str">
        <f>VLOOKUP(Table3[[#This Row],[EMPLOYEE NAME]],Employees[[Employee Name]:[Office]],6)</f>
        <v>REGULAR</v>
      </c>
      <c r="D443" s="27">
        <f>SUMIFS(LeaveTracker[Days],LeaveTracker[Employee Name],valSelEmployee,LeaveTracker[Start Date],"&gt;="&amp;DATE(Calendar_Year,1,1),LeaveTracker[End Date],"&lt;"&amp;DATE(Calendar_Year+1,1,1),LeaveTracker[Type of Leave],'Leave Types'!B441)</f>
        <v>0</v>
      </c>
      <c r="I443" s="27">
        <f>SUM(Table3[[#This Row],['# SICK LEAVE]:['#OTHERS]])</f>
        <v>0</v>
      </c>
    </row>
    <row r="444" spans="1:9" x14ac:dyDescent="0.3">
      <c r="A444">
        <f t="shared" si="7"/>
        <v>439</v>
      </c>
      <c r="B444" t="str">
        <f>IF(ISBLANK('List of Employees'!B486),"",'List of Employees'!B486)</f>
        <v>PASENAGO MAIDEN A.</v>
      </c>
      <c r="C444" s="25">
        <f>VLOOKUP(Table3[[#This Row],[EMPLOYEE NAME]],Employees[[Employee Name]:[Office]],6)</f>
        <v>0</v>
      </c>
      <c r="D444" s="27">
        <f>SUMIFS(LeaveTracker[Days],LeaveTracker[Employee Name],valSelEmployee,LeaveTracker[Start Date],"&gt;="&amp;DATE(Calendar_Year,1,1),LeaveTracker[End Date],"&lt;"&amp;DATE(Calendar_Year+1,1,1),LeaveTracker[Type of Leave],'Leave Types'!B442)</f>
        <v>0</v>
      </c>
      <c r="I444" s="27">
        <f>SUM(Table3[[#This Row],['# SICK LEAVE]:['#OTHERS]])</f>
        <v>0</v>
      </c>
    </row>
    <row r="445" spans="1:9" x14ac:dyDescent="0.3">
      <c r="A445">
        <f t="shared" si="7"/>
        <v>440</v>
      </c>
      <c r="B445" t="str">
        <f>IF(ISBLANK('List of Employees'!B487),"",'List of Employees'!B487)</f>
        <v>PATAWE ELMA M.</v>
      </c>
      <c r="C445" s="25" t="str">
        <f>VLOOKUP(Table3[[#This Row],[EMPLOYEE NAME]],Employees[[Employee Name]:[Office]],6)</f>
        <v>REGULAR</v>
      </c>
      <c r="D445" s="27">
        <f>SUMIFS(LeaveTracker[Days],LeaveTracker[Employee Name],valSelEmployee,LeaveTracker[Start Date],"&gt;="&amp;DATE(Calendar_Year,1,1),LeaveTracker[End Date],"&lt;"&amp;DATE(Calendar_Year+1,1,1),LeaveTracker[Type of Leave],'Leave Types'!B443)</f>
        <v>0</v>
      </c>
      <c r="I445" s="27">
        <f>SUM(Table3[[#This Row],['# SICK LEAVE]:['#OTHERS]])</f>
        <v>0</v>
      </c>
    </row>
    <row r="446" spans="1:9" x14ac:dyDescent="0.3">
      <c r="A446">
        <f t="shared" si="7"/>
        <v>441</v>
      </c>
      <c r="B446" t="str">
        <f>IF(ISBLANK('List of Employees'!B488),"",'List of Employees'!B488)</f>
        <v>PATERNO MARIA LOURDERS P.</v>
      </c>
      <c r="C446" s="25" t="str">
        <f>VLOOKUP(Table3[[#This Row],[EMPLOYEE NAME]],Employees[[Employee Name]:[Office]],6)</f>
        <v>CASUAL</v>
      </c>
      <c r="D446" s="27">
        <f>SUMIFS(LeaveTracker[Days],LeaveTracker[Employee Name],valSelEmployee,LeaveTracker[Start Date],"&gt;="&amp;DATE(Calendar_Year,1,1),LeaveTracker[End Date],"&lt;"&amp;DATE(Calendar_Year+1,1,1),LeaveTracker[Type of Leave],'Leave Types'!B444)</f>
        <v>0</v>
      </c>
      <c r="I446" s="27">
        <f>SUM(Table3[[#This Row],['# SICK LEAVE]:['#OTHERS]])</f>
        <v>0</v>
      </c>
    </row>
    <row r="447" spans="1:9" x14ac:dyDescent="0.3">
      <c r="A447">
        <f t="shared" si="7"/>
        <v>442</v>
      </c>
      <c r="B447" t="str">
        <f>IF(ISBLANK('List of Employees'!B489),"",'List of Employees'!B489)</f>
        <v>PATERNO PAULINO P.</v>
      </c>
      <c r="C447" s="25" t="str">
        <f>VLOOKUP(Table3[[#This Row],[EMPLOYEE NAME]],Employees[[Employee Name]:[Office]],6)</f>
        <v>REGULAR</v>
      </c>
      <c r="D447" s="27">
        <f>SUMIFS(LeaveTracker[Days],LeaveTracker[Employee Name],valSelEmployee,LeaveTracker[Start Date],"&gt;="&amp;DATE(Calendar_Year,1,1),LeaveTracker[End Date],"&lt;"&amp;DATE(Calendar_Year+1,1,1),LeaveTracker[Type of Leave],'Leave Types'!B445)</f>
        <v>0</v>
      </c>
      <c r="I447" s="27">
        <f>SUM(Table3[[#This Row],['# SICK LEAVE]:['#OTHERS]])</f>
        <v>0</v>
      </c>
    </row>
    <row r="448" spans="1:9" x14ac:dyDescent="0.3">
      <c r="A448">
        <f t="shared" si="7"/>
        <v>443</v>
      </c>
      <c r="B448" t="str">
        <f>IF(ISBLANK('List of Employees'!B490),"",'List of Employees'!B490)</f>
        <v>PATRICIO APRIL V.</v>
      </c>
      <c r="C448" s="25" t="str">
        <f>VLOOKUP(Table3[[#This Row],[EMPLOYEE NAME]],Employees[[Employee Name]:[Office]],6)</f>
        <v>REGULAR</v>
      </c>
      <c r="D448" s="27">
        <f>SUMIFS(LeaveTracker[Days],LeaveTracker[Employee Name],valSelEmployee,LeaveTracker[Start Date],"&gt;="&amp;DATE(Calendar_Year,1,1),LeaveTracker[End Date],"&lt;"&amp;DATE(Calendar_Year+1,1,1),LeaveTracker[Type of Leave],'Leave Types'!B446)</f>
        <v>0</v>
      </c>
      <c r="I448" s="27">
        <f>SUM(Table3[[#This Row],['# SICK LEAVE]:['#OTHERS]])</f>
        <v>0</v>
      </c>
    </row>
    <row r="449" spans="1:9" x14ac:dyDescent="0.3">
      <c r="A449">
        <f t="shared" si="7"/>
        <v>444</v>
      </c>
      <c r="B449" t="str">
        <f>IF(ISBLANK('List of Employees'!B491),"",'List of Employees'!B491)</f>
        <v>PATRICIO APRIL V.</v>
      </c>
      <c r="C449" s="25" t="str">
        <f>VLOOKUP(Table3[[#This Row],[EMPLOYEE NAME]],Employees[[Employee Name]:[Office]],6)</f>
        <v>REGULAR</v>
      </c>
      <c r="D449" s="27">
        <f>SUMIFS(LeaveTracker[Days],LeaveTracker[Employee Name],valSelEmployee,LeaveTracker[Start Date],"&gt;="&amp;DATE(Calendar_Year,1,1),LeaveTracker[End Date],"&lt;"&amp;DATE(Calendar_Year+1,1,1),LeaveTracker[Type of Leave],'Leave Types'!B447)</f>
        <v>0</v>
      </c>
      <c r="I449" s="27">
        <f>SUM(Table3[[#This Row],['# SICK LEAVE]:['#OTHERS]])</f>
        <v>0</v>
      </c>
    </row>
    <row r="450" spans="1:9" x14ac:dyDescent="0.3">
      <c r="A450">
        <f t="shared" si="7"/>
        <v>445</v>
      </c>
      <c r="B450" t="str">
        <f>IF(ISBLANK('List of Employees'!B492),"",'List of Employees'!B492)</f>
        <v xml:space="preserve">PAYAD ALEXANDER  </v>
      </c>
      <c r="C450" s="25" t="str">
        <f>VLOOKUP(Table3[[#This Row],[EMPLOYEE NAME]],Employees[[Employee Name]:[Office]],6)</f>
        <v>REGULAR</v>
      </c>
      <c r="D450" s="27">
        <f>SUMIFS(LeaveTracker[Days],LeaveTracker[Employee Name],valSelEmployee,LeaveTracker[Start Date],"&gt;="&amp;DATE(Calendar_Year,1,1),LeaveTracker[End Date],"&lt;"&amp;DATE(Calendar_Year+1,1,1),LeaveTracker[Type of Leave],'Leave Types'!B448)</f>
        <v>0</v>
      </c>
      <c r="I450" s="27">
        <f>SUM(Table3[[#This Row],['# SICK LEAVE]:['#OTHERS]])</f>
        <v>0</v>
      </c>
    </row>
    <row r="451" spans="1:9" x14ac:dyDescent="0.3">
      <c r="A451">
        <f t="shared" si="7"/>
        <v>446</v>
      </c>
      <c r="B451" t="str">
        <f>IF(ISBLANK('List of Employees'!B493),"",'List of Employees'!B493)</f>
        <v>PAYAD EDGARDO F.</v>
      </c>
      <c r="C451" s="25" t="str">
        <f>VLOOKUP(Table3[[#This Row],[EMPLOYEE NAME]],Employees[[Employee Name]:[Office]],6)</f>
        <v>REGULAR</v>
      </c>
      <c r="D451" s="27">
        <f>SUMIFS(LeaveTracker[Days],LeaveTracker[Employee Name],valSelEmployee,LeaveTracker[Start Date],"&gt;="&amp;DATE(Calendar_Year,1,1),LeaveTracker[End Date],"&lt;"&amp;DATE(Calendar_Year+1,1,1),LeaveTracker[Type of Leave],'Leave Types'!B449)</f>
        <v>0</v>
      </c>
      <c r="I451" s="27">
        <f>SUM(Table3[[#This Row],['# SICK LEAVE]:['#OTHERS]])</f>
        <v>0</v>
      </c>
    </row>
    <row r="452" spans="1:9" x14ac:dyDescent="0.3">
      <c r="A452">
        <f t="shared" si="7"/>
        <v>447</v>
      </c>
      <c r="B452" t="str">
        <f>IF(ISBLANK('List of Employees'!B494),"",'List of Employees'!B494)</f>
        <v>PAYAD MARICEL  Q.</v>
      </c>
      <c r="C452" s="25" t="str">
        <f>VLOOKUP(Table3[[#This Row],[EMPLOYEE NAME]],Employees[[Employee Name]:[Office]],6)</f>
        <v>REGULAR</v>
      </c>
      <c r="D452" s="27">
        <f>SUMIFS(LeaveTracker[Days],LeaveTracker[Employee Name],valSelEmployee,LeaveTracker[Start Date],"&gt;="&amp;DATE(Calendar_Year,1,1),LeaveTracker[End Date],"&lt;"&amp;DATE(Calendar_Year+1,1,1),LeaveTracker[Type of Leave],'Leave Types'!B450)</f>
        <v>0</v>
      </c>
      <c r="I452" s="27">
        <f>SUM(Table3[[#This Row],['# SICK LEAVE]:['#OTHERS]])</f>
        <v>0</v>
      </c>
    </row>
    <row r="453" spans="1:9" x14ac:dyDescent="0.3">
      <c r="A453">
        <f t="shared" si="7"/>
        <v>448</v>
      </c>
      <c r="B453" t="str">
        <f>IF(ISBLANK('List of Employees'!B496),"",'List of Employees'!B496)</f>
        <v>PAZ JOSUE O.</v>
      </c>
      <c r="C453" s="25" t="str">
        <f>VLOOKUP(Table3[[#This Row],[EMPLOYEE NAME]],Employees[[Employee Name]:[Office]],6)</f>
        <v>CASUAL</v>
      </c>
      <c r="D453" s="27">
        <f>SUMIFS(LeaveTracker[Days],LeaveTracker[Employee Name],valSelEmployee,LeaveTracker[Start Date],"&gt;="&amp;DATE(Calendar_Year,1,1),LeaveTracker[End Date],"&lt;"&amp;DATE(Calendar_Year+1,1,1),LeaveTracker[Type of Leave],'Leave Types'!B451)</f>
        <v>0</v>
      </c>
      <c r="I453" s="27">
        <f>SUM(Table3[[#This Row],['# SICK LEAVE]:['#OTHERS]])</f>
        <v>0</v>
      </c>
    </row>
    <row r="454" spans="1:9" x14ac:dyDescent="0.3">
      <c r="A454">
        <f t="shared" si="7"/>
        <v>449</v>
      </c>
      <c r="B454" t="str">
        <f>IF(ISBLANK('List of Employees'!B497),"",'List of Employees'!B497)</f>
        <v>PEJI NARCISO V.</v>
      </c>
      <c r="C454" s="25" t="str">
        <f>VLOOKUP(Table3[[#This Row],[EMPLOYEE NAME]],Employees[[Employee Name]:[Office]],6)</f>
        <v>JOBCON</v>
      </c>
      <c r="D454" s="27">
        <f>SUMIFS(LeaveTracker[Days],LeaveTracker[Employee Name],valSelEmployee,LeaveTracker[Start Date],"&gt;="&amp;DATE(Calendar_Year,1,1),LeaveTracker[End Date],"&lt;"&amp;DATE(Calendar_Year+1,1,1),LeaveTracker[Type of Leave],'Leave Types'!B452)</f>
        <v>0</v>
      </c>
      <c r="I454" s="27">
        <f>SUM(Table3[[#This Row],['# SICK LEAVE]:['#OTHERS]])</f>
        <v>0</v>
      </c>
    </row>
  </sheetData>
  <pageMargins left="0.7" right="0.7" top="0.75" bottom="0.75" header="0.3" footer="0.3"/>
  <pageSetup orientation="portrait" horizontalDpi="4294967293" verticalDpi="0" r:id="rId1"/>
  <drawing r:id="rId2"/>
  <legacyDrawing r:id="rId3"/>
  <controls>
    <mc:AlternateContent xmlns:mc="http://schemas.openxmlformats.org/markup-compatibility/2006">
      <mc:Choice Requires="x14">
        <control shapeId="2053" r:id="rId4" name="ComboBox1">
          <controlPr defaultSize="0" autoLine="0" linkedCell="C3" listFillRange="'Leave Types'!$D$4:$D$25" r:id="rId5">
            <anchor moveWithCells="1">
              <from>
                <xdr:col>2</xdr:col>
                <xdr:colOff>30480</xdr:colOff>
                <xdr:row>2</xdr:row>
                <xdr:rowOff>7620</xdr:rowOff>
              </from>
              <to>
                <xdr:col>3</xdr:col>
                <xdr:colOff>205740</xdr:colOff>
                <xdr:row>2</xdr:row>
                <xdr:rowOff>281940</xdr:rowOff>
              </to>
            </anchor>
          </controlPr>
        </control>
      </mc:Choice>
      <mc:Fallback>
        <control shapeId="2053" r:id="rId4" name="ComboBox1"/>
      </mc:Fallback>
    </mc:AlternateContent>
  </controls>
  <tableParts count="1">
    <tablePart r:id="rId6"/>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11">
    <tabColor theme="3" tint="0.39997558519241921"/>
    <pageSetUpPr fitToPage="1"/>
  </sheetPr>
  <dimension ref="B1:D25"/>
  <sheetViews>
    <sheetView showGridLines="0" workbookViewId="0">
      <selection activeCell="F6" sqref="F6"/>
    </sheetView>
  </sheetViews>
  <sheetFormatPr defaultRowHeight="30" customHeight="1" x14ac:dyDescent="0.3"/>
  <cols>
    <col min="1" max="1" width="2.6640625" customWidth="1"/>
    <col min="2" max="2" width="26.6640625" customWidth="1"/>
    <col min="3" max="3" width="3.21875" customWidth="1"/>
    <col min="4" max="4" width="20.88671875" bestFit="1" customWidth="1"/>
  </cols>
  <sheetData>
    <row r="1" spans="2:4" ht="39.9" customHeight="1" x14ac:dyDescent="0.3">
      <c r="B1" s="17" t="s">
        <v>18</v>
      </c>
    </row>
    <row r="2" spans="2:4" ht="15" customHeight="1" x14ac:dyDescent="0.3"/>
    <row r="3" spans="2:4" ht="30" customHeight="1" x14ac:dyDescent="0.3">
      <c r="B3" s="9" t="s">
        <v>75</v>
      </c>
      <c r="D3" s="9" t="s">
        <v>1002</v>
      </c>
    </row>
    <row r="4" spans="2:4" ht="30" customHeight="1" x14ac:dyDescent="0.3">
      <c r="B4" s="18" t="s">
        <v>81</v>
      </c>
      <c r="D4" s="18">
        <v>2021</v>
      </c>
    </row>
    <row r="5" spans="2:4" ht="30" customHeight="1" x14ac:dyDescent="0.3">
      <c r="B5" s="18" t="s">
        <v>82</v>
      </c>
      <c r="D5" s="18">
        <v>2020</v>
      </c>
    </row>
    <row r="6" spans="2:4" ht="30" customHeight="1" x14ac:dyDescent="0.3">
      <c r="B6" s="18" t="s">
        <v>76</v>
      </c>
      <c r="D6" s="18">
        <v>2019</v>
      </c>
    </row>
    <row r="7" spans="2:4" ht="30" customHeight="1" x14ac:dyDescent="0.3">
      <c r="B7" s="18" t="s">
        <v>77</v>
      </c>
      <c r="D7" s="18">
        <v>2018</v>
      </c>
    </row>
    <row r="8" spans="2:4" ht="30" customHeight="1" x14ac:dyDescent="0.3">
      <c r="B8" s="18" t="s">
        <v>300</v>
      </c>
      <c r="D8" s="18">
        <v>2017</v>
      </c>
    </row>
    <row r="9" spans="2:4" ht="30" customHeight="1" x14ac:dyDescent="0.3">
      <c r="B9" s="8" t="s">
        <v>1026</v>
      </c>
      <c r="D9" s="18">
        <v>2016</v>
      </c>
    </row>
    <row r="10" spans="2:4" ht="30" customHeight="1" x14ac:dyDescent="0.3">
      <c r="D10" s="18">
        <v>2015</v>
      </c>
    </row>
    <row r="11" spans="2:4" ht="30" customHeight="1" x14ac:dyDescent="0.3">
      <c r="D11" s="18">
        <v>2014</v>
      </c>
    </row>
    <row r="12" spans="2:4" ht="30" customHeight="1" x14ac:dyDescent="0.3">
      <c r="D12" s="18">
        <v>2013</v>
      </c>
    </row>
    <row r="13" spans="2:4" ht="30" customHeight="1" x14ac:dyDescent="0.3">
      <c r="D13" s="18">
        <v>2012</v>
      </c>
    </row>
    <row r="14" spans="2:4" ht="30" customHeight="1" x14ac:dyDescent="0.3">
      <c r="D14" s="18">
        <v>2011</v>
      </c>
    </row>
    <row r="15" spans="2:4" ht="30" customHeight="1" x14ac:dyDescent="0.3">
      <c r="D15" s="18">
        <v>2010</v>
      </c>
    </row>
    <row r="16" spans="2:4" ht="30" customHeight="1" x14ac:dyDescent="0.3">
      <c r="D16" s="18">
        <v>2009</v>
      </c>
    </row>
    <row r="17" spans="4:4" ht="30" customHeight="1" x14ac:dyDescent="0.3">
      <c r="D17" s="18">
        <v>2008</v>
      </c>
    </row>
    <row r="18" spans="4:4" ht="30" customHeight="1" x14ac:dyDescent="0.3">
      <c r="D18" s="18">
        <v>2007</v>
      </c>
    </row>
    <row r="19" spans="4:4" ht="30" customHeight="1" x14ac:dyDescent="0.3">
      <c r="D19" s="18">
        <v>2006</v>
      </c>
    </row>
    <row r="20" spans="4:4" ht="30" customHeight="1" x14ac:dyDescent="0.3">
      <c r="D20" s="18">
        <v>2005</v>
      </c>
    </row>
    <row r="21" spans="4:4" ht="30" customHeight="1" x14ac:dyDescent="0.3">
      <c r="D21" s="18">
        <v>2004</v>
      </c>
    </row>
    <row r="22" spans="4:4" ht="30" customHeight="1" x14ac:dyDescent="0.3">
      <c r="D22" s="18">
        <v>2003</v>
      </c>
    </row>
    <row r="23" spans="4:4" ht="30" customHeight="1" x14ac:dyDescent="0.3">
      <c r="D23" s="18">
        <v>2002</v>
      </c>
    </row>
    <row r="24" spans="4:4" ht="30" customHeight="1" x14ac:dyDescent="0.3">
      <c r="D24" s="18">
        <v>2001</v>
      </c>
    </row>
    <row r="25" spans="4:4" ht="30" customHeight="1" x14ac:dyDescent="0.3">
      <c r="D25" s="18">
        <v>2000</v>
      </c>
    </row>
  </sheetData>
  <dataValidations count="3">
    <dataValidation allowBlank="1" showInputMessage="1" showErrorMessage="1" prompt="Enter leave types in this column under this heading" sqref="B3 D3" xr:uid="{00000000-0002-0000-0600-000000000000}"/>
    <dataValidation allowBlank="1" showInputMessage="1" showErrorMessage="1" prompt="Enter leave types in the table in this worksheet. Entries will be used for selection in Leave Tracker table in Employee Leave Tracker worksheet" sqref="A1" xr:uid="{00000000-0002-0000-0600-000001000000}"/>
    <dataValidation allowBlank="1" showInputMessage="1" showErrorMessage="1" prompt="Worksheet title is in this cell" sqref="B1" xr:uid="{00000000-0002-0000-0600-000002000000}"/>
  </dataValidations>
  <pageMargins left="0.7" right="0.7" top="0.75" bottom="0.75" header="0.3" footer="0.3"/>
  <pageSetup fitToHeight="0" orientation="portrait"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dimension ref="A3:B76"/>
  <sheetViews>
    <sheetView zoomScale="75" zoomScaleNormal="75" workbookViewId="0">
      <selection activeCell="I41" sqref="I41:I42"/>
    </sheetView>
  </sheetViews>
  <sheetFormatPr defaultRowHeight="14.4" x14ac:dyDescent="0.3"/>
  <cols>
    <col min="1" max="1" width="32.6640625" bestFit="1" customWidth="1"/>
    <col min="2" max="2" width="19.109375" bestFit="1" customWidth="1"/>
  </cols>
  <sheetData>
    <row r="3" spans="1:2" x14ac:dyDescent="0.3">
      <c r="A3" s="26" t="s">
        <v>435</v>
      </c>
      <c r="B3" s="27" t="s">
        <v>437</v>
      </c>
    </row>
    <row r="4" spans="1:2" x14ac:dyDescent="0.3">
      <c r="A4" s="48" t="s">
        <v>442</v>
      </c>
      <c r="B4" s="62">
        <v>19</v>
      </c>
    </row>
    <row r="5" spans="1:2" x14ac:dyDescent="0.3">
      <c r="A5" s="48" t="s">
        <v>1730</v>
      </c>
      <c r="B5" s="62">
        <v>1</v>
      </c>
    </row>
    <row r="6" spans="1:2" x14ac:dyDescent="0.3">
      <c r="A6" s="48" t="s">
        <v>109</v>
      </c>
      <c r="B6" s="62">
        <v>3</v>
      </c>
    </row>
    <row r="7" spans="1:2" x14ac:dyDescent="0.3">
      <c r="A7" s="48" t="s">
        <v>311</v>
      </c>
      <c r="B7" s="62">
        <v>1</v>
      </c>
    </row>
    <row r="8" spans="1:2" x14ac:dyDescent="0.3">
      <c r="A8" s="48" t="s">
        <v>645</v>
      </c>
      <c r="B8" s="62">
        <v>4</v>
      </c>
    </row>
    <row r="9" spans="1:2" x14ac:dyDescent="0.3">
      <c r="A9" s="48" t="s">
        <v>1722</v>
      </c>
      <c r="B9" s="62">
        <v>2</v>
      </c>
    </row>
    <row r="10" spans="1:2" x14ac:dyDescent="0.3">
      <c r="A10" s="48" t="s">
        <v>466</v>
      </c>
      <c r="B10" s="62">
        <v>9</v>
      </c>
    </row>
    <row r="11" spans="1:2" x14ac:dyDescent="0.3">
      <c r="A11" s="48" t="s">
        <v>1735</v>
      </c>
      <c r="B11" s="62">
        <v>1</v>
      </c>
    </row>
    <row r="12" spans="1:2" x14ac:dyDescent="0.3">
      <c r="A12" s="48" t="s">
        <v>152</v>
      </c>
      <c r="B12" s="62">
        <v>5</v>
      </c>
    </row>
    <row r="13" spans="1:2" x14ac:dyDescent="0.3">
      <c r="A13" s="48" t="s">
        <v>1202</v>
      </c>
      <c r="B13" s="62">
        <v>2</v>
      </c>
    </row>
    <row r="14" spans="1:2" x14ac:dyDescent="0.3">
      <c r="A14" s="48" t="s">
        <v>182</v>
      </c>
      <c r="B14" s="62">
        <v>8</v>
      </c>
    </row>
    <row r="15" spans="1:2" x14ac:dyDescent="0.3">
      <c r="A15" s="48" t="s">
        <v>353</v>
      </c>
      <c r="B15" s="62">
        <v>1</v>
      </c>
    </row>
    <row r="16" spans="1:2" x14ac:dyDescent="0.3">
      <c r="A16" s="48" t="s">
        <v>369</v>
      </c>
      <c r="B16" s="62">
        <v>18</v>
      </c>
    </row>
    <row r="17" spans="1:2" x14ac:dyDescent="0.3">
      <c r="A17" s="48" t="s">
        <v>291</v>
      </c>
      <c r="B17" s="62">
        <v>44</v>
      </c>
    </row>
    <row r="18" spans="1:2" x14ac:dyDescent="0.3">
      <c r="A18" s="48" t="s">
        <v>273</v>
      </c>
      <c r="B18" s="62">
        <v>19</v>
      </c>
    </row>
    <row r="19" spans="1:2" x14ac:dyDescent="0.3">
      <c r="A19" s="48" t="s">
        <v>1726</v>
      </c>
      <c r="B19" s="62">
        <v>1</v>
      </c>
    </row>
    <row r="20" spans="1:2" x14ac:dyDescent="0.3">
      <c r="A20" s="48" t="s">
        <v>115</v>
      </c>
      <c r="B20" s="62">
        <v>2</v>
      </c>
    </row>
    <row r="21" spans="1:2" x14ac:dyDescent="0.3">
      <c r="A21" s="48" t="s">
        <v>135</v>
      </c>
      <c r="B21" s="62">
        <v>39</v>
      </c>
    </row>
    <row r="22" spans="1:2" x14ac:dyDescent="0.3">
      <c r="A22" s="48" t="s">
        <v>1066</v>
      </c>
      <c r="B22" s="62">
        <v>2</v>
      </c>
    </row>
    <row r="23" spans="1:2" x14ac:dyDescent="0.3">
      <c r="A23" s="48" t="s">
        <v>338</v>
      </c>
      <c r="B23" s="62">
        <v>2</v>
      </c>
    </row>
    <row r="24" spans="1:2" x14ac:dyDescent="0.3">
      <c r="A24" s="48" t="s">
        <v>1725</v>
      </c>
      <c r="B24" s="62">
        <v>1</v>
      </c>
    </row>
    <row r="25" spans="1:2" x14ac:dyDescent="0.3">
      <c r="A25" s="48" t="s">
        <v>484</v>
      </c>
      <c r="B25" s="62">
        <v>5</v>
      </c>
    </row>
    <row r="26" spans="1:2" x14ac:dyDescent="0.3">
      <c r="A26" s="48" t="s">
        <v>141</v>
      </c>
      <c r="B26" s="62">
        <v>9</v>
      </c>
    </row>
    <row r="27" spans="1:2" x14ac:dyDescent="0.3">
      <c r="A27" s="48" t="s">
        <v>978</v>
      </c>
      <c r="B27" s="62">
        <v>4</v>
      </c>
    </row>
    <row r="28" spans="1:2" x14ac:dyDescent="0.3">
      <c r="A28" s="48" t="s">
        <v>213</v>
      </c>
      <c r="B28" s="62">
        <v>26</v>
      </c>
    </row>
    <row r="29" spans="1:2" x14ac:dyDescent="0.3">
      <c r="A29" s="48" t="s">
        <v>103</v>
      </c>
      <c r="B29" s="62">
        <v>33</v>
      </c>
    </row>
    <row r="30" spans="1:2" x14ac:dyDescent="0.3">
      <c r="A30" s="48" t="s">
        <v>1716</v>
      </c>
      <c r="B30" s="62">
        <v>2</v>
      </c>
    </row>
    <row r="31" spans="1:2" x14ac:dyDescent="0.3">
      <c r="A31" s="48" t="s">
        <v>1069</v>
      </c>
      <c r="B31" s="62">
        <v>2</v>
      </c>
    </row>
    <row r="32" spans="1:2" x14ac:dyDescent="0.3">
      <c r="A32" s="48" t="s">
        <v>1070</v>
      </c>
      <c r="B32" s="62">
        <v>2</v>
      </c>
    </row>
    <row r="33" spans="1:2" x14ac:dyDescent="0.3">
      <c r="A33" s="48" t="s">
        <v>178</v>
      </c>
      <c r="B33" s="62">
        <v>1</v>
      </c>
    </row>
    <row r="34" spans="1:2" ht="16.5" x14ac:dyDescent="0.3">
      <c r="A34" s="48" t="s">
        <v>1234</v>
      </c>
      <c r="B34" s="62">
        <v>1</v>
      </c>
    </row>
    <row r="35" spans="1:2" ht="16.5" x14ac:dyDescent="0.3">
      <c r="A35" s="48" t="s">
        <v>288</v>
      </c>
      <c r="B35" s="62">
        <v>9</v>
      </c>
    </row>
    <row r="36" spans="1:2" ht="16.5" x14ac:dyDescent="0.3">
      <c r="A36" s="48" t="s">
        <v>1715</v>
      </c>
      <c r="B36" s="62">
        <v>10</v>
      </c>
    </row>
    <row r="37" spans="1:2" ht="16.5" x14ac:dyDescent="0.3">
      <c r="A37" s="48" t="s">
        <v>1720</v>
      </c>
      <c r="B37" s="62">
        <v>1</v>
      </c>
    </row>
    <row r="38" spans="1:2" ht="16.5" x14ac:dyDescent="0.3">
      <c r="A38" s="48" t="s">
        <v>130</v>
      </c>
      <c r="B38" s="62">
        <v>1</v>
      </c>
    </row>
    <row r="39" spans="1:2" ht="16.5" x14ac:dyDescent="0.3">
      <c r="A39" s="48" t="s">
        <v>209</v>
      </c>
      <c r="B39" s="62">
        <v>19</v>
      </c>
    </row>
    <row r="40" spans="1:2" ht="16.5" x14ac:dyDescent="0.3">
      <c r="A40" s="48" t="s">
        <v>1732</v>
      </c>
      <c r="B40" s="62">
        <v>2</v>
      </c>
    </row>
    <row r="41" spans="1:2" ht="16.5" x14ac:dyDescent="0.3">
      <c r="A41" s="48" t="s">
        <v>89</v>
      </c>
      <c r="B41" s="62">
        <v>7</v>
      </c>
    </row>
    <row r="42" spans="1:2" ht="16.5" x14ac:dyDescent="0.3">
      <c r="A42" s="48" t="s">
        <v>1109</v>
      </c>
      <c r="B42" s="62">
        <v>1</v>
      </c>
    </row>
    <row r="43" spans="1:2" ht="16.5" x14ac:dyDescent="0.3">
      <c r="A43" s="48" t="s">
        <v>650</v>
      </c>
      <c r="B43" s="62">
        <v>1</v>
      </c>
    </row>
    <row r="44" spans="1:2" ht="16.5" x14ac:dyDescent="0.3">
      <c r="A44" s="48" t="s">
        <v>334</v>
      </c>
      <c r="B44" s="62">
        <v>4</v>
      </c>
    </row>
    <row r="45" spans="1:2" ht="16.5" x14ac:dyDescent="0.3">
      <c r="A45" s="48" t="s">
        <v>1020</v>
      </c>
      <c r="B45" s="62">
        <v>1</v>
      </c>
    </row>
    <row r="46" spans="1:2" x14ac:dyDescent="0.3">
      <c r="A46" s="48" t="s">
        <v>540</v>
      </c>
      <c r="B46" s="62">
        <v>12</v>
      </c>
    </row>
    <row r="47" spans="1:2" x14ac:dyDescent="0.3">
      <c r="A47" s="48" t="s">
        <v>329</v>
      </c>
      <c r="B47" s="62">
        <v>2</v>
      </c>
    </row>
    <row r="48" spans="1:2" x14ac:dyDescent="0.3">
      <c r="A48" s="48" t="s">
        <v>372</v>
      </c>
      <c r="B48" s="62">
        <v>3</v>
      </c>
    </row>
    <row r="49" spans="1:2" x14ac:dyDescent="0.3">
      <c r="A49" s="48" t="s">
        <v>593</v>
      </c>
      <c r="B49" s="62">
        <v>10</v>
      </c>
    </row>
    <row r="50" spans="1:2" x14ac:dyDescent="0.3">
      <c r="A50" s="48" t="s">
        <v>126</v>
      </c>
      <c r="B50" s="62">
        <v>10</v>
      </c>
    </row>
    <row r="51" spans="1:2" x14ac:dyDescent="0.3">
      <c r="A51" s="48" t="s">
        <v>262</v>
      </c>
      <c r="B51" s="62">
        <v>4</v>
      </c>
    </row>
    <row r="52" spans="1:2" x14ac:dyDescent="0.3">
      <c r="A52" s="48" t="s">
        <v>97</v>
      </c>
      <c r="B52" s="62">
        <v>64</v>
      </c>
    </row>
    <row r="53" spans="1:2" x14ac:dyDescent="0.3">
      <c r="A53" s="48" t="s">
        <v>885</v>
      </c>
      <c r="B53" s="62">
        <v>1</v>
      </c>
    </row>
    <row r="54" spans="1:2" x14ac:dyDescent="0.3">
      <c r="A54" s="48" t="s">
        <v>745</v>
      </c>
      <c r="B54" s="62">
        <v>1</v>
      </c>
    </row>
    <row r="55" spans="1:2" x14ac:dyDescent="0.3">
      <c r="A55" s="48" t="s">
        <v>199</v>
      </c>
      <c r="B55" s="62">
        <v>32</v>
      </c>
    </row>
    <row r="56" spans="1:2" x14ac:dyDescent="0.3">
      <c r="A56" s="48" t="s">
        <v>156</v>
      </c>
      <c r="B56" s="62">
        <v>8</v>
      </c>
    </row>
    <row r="57" spans="1:2" x14ac:dyDescent="0.3">
      <c r="A57" s="48" t="s">
        <v>364</v>
      </c>
      <c r="B57" s="62">
        <v>24</v>
      </c>
    </row>
    <row r="58" spans="1:2" x14ac:dyDescent="0.3">
      <c r="A58" s="48" t="s">
        <v>1294</v>
      </c>
      <c r="B58" s="62">
        <v>3</v>
      </c>
    </row>
    <row r="59" spans="1:2" x14ac:dyDescent="0.3">
      <c r="A59" s="48" t="s">
        <v>1727</v>
      </c>
      <c r="B59" s="62">
        <v>1</v>
      </c>
    </row>
    <row r="60" spans="1:2" x14ac:dyDescent="0.3">
      <c r="A60" s="48" t="s">
        <v>243</v>
      </c>
      <c r="B60" s="62">
        <v>5</v>
      </c>
    </row>
    <row r="61" spans="1:2" x14ac:dyDescent="0.3">
      <c r="A61" s="48" t="s">
        <v>1717</v>
      </c>
      <c r="B61" s="62">
        <v>9</v>
      </c>
    </row>
    <row r="62" spans="1:2" x14ac:dyDescent="0.3">
      <c r="A62" s="48" t="s">
        <v>1307</v>
      </c>
      <c r="B62" s="62">
        <v>3</v>
      </c>
    </row>
    <row r="63" spans="1:2" x14ac:dyDescent="0.3">
      <c r="A63" s="48" t="s">
        <v>1731</v>
      </c>
      <c r="B63" s="62">
        <v>1</v>
      </c>
    </row>
    <row r="64" spans="1:2" x14ac:dyDescent="0.3">
      <c r="A64" s="48" t="s">
        <v>1710</v>
      </c>
      <c r="B64" s="62">
        <v>3</v>
      </c>
    </row>
    <row r="65" spans="1:2" x14ac:dyDescent="0.3">
      <c r="A65" s="48" t="s">
        <v>1728</v>
      </c>
      <c r="B65" s="62">
        <v>1</v>
      </c>
    </row>
    <row r="66" spans="1:2" x14ac:dyDescent="0.3">
      <c r="A66" s="48" t="s">
        <v>439</v>
      </c>
      <c r="B66" s="62">
        <v>2</v>
      </c>
    </row>
    <row r="67" spans="1:2" x14ac:dyDescent="0.3">
      <c r="A67" s="48" t="s">
        <v>490</v>
      </c>
      <c r="B67" s="62">
        <v>2</v>
      </c>
    </row>
    <row r="68" spans="1:2" x14ac:dyDescent="0.3">
      <c r="A68" s="48" t="s">
        <v>1713</v>
      </c>
      <c r="B68" s="62">
        <v>26</v>
      </c>
    </row>
    <row r="69" spans="1:2" x14ac:dyDescent="0.3">
      <c r="A69" s="48" t="s">
        <v>1721</v>
      </c>
      <c r="B69" s="62">
        <v>2</v>
      </c>
    </row>
    <row r="70" spans="1:2" x14ac:dyDescent="0.3">
      <c r="A70" s="48" t="s">
        <v>530</v>
      </c>
      <c r="B70" s="62">
        <v>1</v>
      </c>
    </row>
    <row r="71" spans="1:2" x14ac:dyDescent="0.3">
      <c r="A71" s="48" t="s">
        <v>298</v>
      </c>
      <c r="B71" s="62">
        <v>5</v>
      </c>
    </row>
    <row r="72" spans="1:2" x14ac:dyDescent="0.3">
      <c r="A72" s="48" t="s">
        <v>1724</v>
      </c>
      <c r="B72" s="62">
        <v>2</v>
      </c>
    </row>
    <row r="73" spans="1:2" x14ac:dyDescent="0.3">
      <c r="A73" s="48" t="s">
        <v>360</v>
      </c>
      <c r="B73" s="62">
        <v>6</v>
      </c>
    </row>
    <row r="74" spans="1:2" x14ac:dyDescent="0.3">
      <c r="A74" s="48" t="s">
        <v>1714</v>
      </c>
      <c r="B74" s="62">
        <v>2</v>
      </c>
    </row>
    <row r="75" spans="1:2" x14ac:dyDescent="0.3">
      <c r="A75" s="48" t="s">
        <v>2011</v>
      </c>
      <c r="B75" s="63">
        <v>6</v>
      </c>
    </row>
    <row r="76" spans="1:2" ht="22.2" x14ac:dyDescent="0.3">
      <c r="A76" s="28" t="s">
        <v>436</v>
      </c>
      <c r="B76" s="61">
        <v>576</v>
      </c>
    </row>
  </sheetData>
  <pageMargins left="0.7" right="0.7" top="0.75" bottom="0.75" header="0.3" footer="0.3"/>
  <pageSetup orientation="portrait" horizontalDpi="4294967293" verticalDpi="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ACCOMPLISHMENT REPORT</vt:lpstr>
      <vt:lpstr>Calendar View</vt:lpstr>
      <vt:lpstr>Employee Leave Tracker</vt:lpstr>
      <vt:lpstr>List of Employees</vt:lpstr>
      <vt:lpstr>Company Holidays</vt:lpstr>
      <vt:lpstr>EMPLOYEE LEAVE</vt:lpstr>
      <vt:lpstr>Leave Types</vt:lpstr>
      <vt:lpstr>OFFICES</vt:lpstr>
      <vt:lpstr>Calendar_Year</vt:lpstr>
      <vt:lpstr>ColumnTitle3</vt:lpstr>
      <vt:lpstr>ColumnTitle4</vt:lpstr>
      <vt:lpstr>ColumnTitle5</vt:lpstr>
      <vt:lpstr>ColumnTitleRegion..AC22.1</vt:lpstr>
      <vt:lpstr>lstEDates</vt:lpstr>
      <vt:lpstr>lstEmployees</vt:lpstr>
      <vt:lpstr>lstEmpNames</vt:lpstr>
      <vt:lpstr>lstHolidays</vt:lpstr>
      <vt:lpstr>lstHolidayTypes</vt:lpstr>
      <vt:lpstr>lstHTypes</vt:lpstr>
      <vt:lpstr>lstSdates</vt:lpstr>
      <vt:lpstr>'Employee Leave Tracker'!Print_Titles</vt:lpstr>
      <vt:lpstr>Title1</vt:lpstr>
      <vt:lpstr>Title2</vt:lpstr>
      <vt:lpstr>valSelEmployee</vt:lpstr>
      <vt:lpstr>YEAR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DOLE</dc:creator>
  <cp:lastModifiedBy>ASUS</cp:lastModifiedBy>
  <cp:lastPrinted>2023-03-08T03:15:55Z</cp:lastPrinted>
  <dcterms:created xsi:type="dcterms:W3CDTF">2016-12-03T09:43:22Z</dcterms:created>
  <dcterms:modified xsi:type="dcterms:W3CDTF">2023-03-08T03:17:58Z</dcterms:modified>
</cp:coreProperties>
</file>